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xr:revisionPtr revIDLastSave="0" documentId="8_{E989AF06-60AF-475F-B003-52958A798DD8}" xr6:coauthVersionLast="47" xr6:coauthVersionMax="47" xr10:uidLastSave="{00000000-0000-0000-0000-000000000000}"/>
  <bookViews>
    <workbookView xWindow="0" yWindow="0" windowWidth="16384" windowHeight="8192" tabRatio="500" xr2:uid="{00000000-000D-0000-FFFF-FFFF00000000}"/>
  </bookViews>
  <sheets>
    <sheet name="Dashboard" sheetId="1" r:id="rId1"/>
    <sheet name="Insights_Recommendations" sheetId="2" r:id="rId2"/>
    <sheet name="Overview" sheetId="3" r:id="rId3"/>
    <sheet name="Data_Dictionary" sheetId="4" r:id="rId4"/>
    <sheet name="Sales_Transactions" sheetId="5" r:id="rId5"/>
    <sheet name="Analysis_Data" sheetId="6" r:id="rId6"/>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96" i="6" l="1"/>
  <c r="C96" i="6"/>
  <c r="D95" i="6"/>
  <c r="C95" i="6"/>
  <c r="D94" i="6"/>
  <c r="C94" i="6"/>
  <c r="D93" i="6"/>
  <c r="C93" i="6"/>
  <c r="D92" i="6"/>
  <c r="C92" i="6"/>
  <c r="A64" i="6"/>
  <c r="A37" i="6"/>
  <c r="B5" i="6"/>
  <c r="B6" i="6" s="1"/>
  <c r="S4411" i="5"/>
  <c r="R4411" i="5"/>
  <c r="Q4411" i="5"/>
  <c r="T4411" i="5" s="1"/>
  <c r="U4411" i="5" s="1"/>
  <c r="D4411" i="5"/>
  <c r="C4411" i="5"/>
  <c r="S4410" i="5"/>
  <c r="R4410" i="5"/>
  <c r="Q4410" i="5"/>
  <c r="T4410" i="5" s="1"/>
  <c r="U4410" i="5" s="1"/>
  <c r="D4410" i="5"/>
  <c r="C4410" i="5"/>
  <c r="S4409" i="5"/>
  <c r="R4409" i="5"/>
  <c r="Q4409" i="5"/>
  <c r="T4409" i="5" s="1"/>
  <c r="U4409" i="5" s="1"/>
  <c r="D4409" i="5"/>
  <c r="C4409" i="5"/>
  <c r="S4408" i="5"/>
  <c r="R4408" i="5"/>
  <c r="Q4408" i="5"/>
  <c r="T4408" i="5" s="1"/>
  <c r="U4408" i="5" s="1"/>
  <c r="D4408" i="5"/>
  <c r="C4408" i="5"/>
  <c r="S4407" i="5"/>
  <c r="R4407" i="5"/>
  <c r="Q4407" i="5"/>
  <c r="T4407" i="5" s="1"/>
  <c r="U4407" i="5" s="1"/>
  <c r="D4407" i="5"/>
  <c r="C4407" i="5"/>
  <c r="S4406" i="5"/>
  <c r="R4406" i="5"/>
  <c r="Q4406" i="5"/>
  <c r="T4406" i="5" s="1"/>
  <c r="U4406" i="5" s="1"/>
  <c r="D4406" i="5"/>
  <c r="C4406" i="5"/>
  <c r="S4405" i="5"/>
  <c r="R4405" i="5"/>
  <c r="Q4405" i="5"/>
  <c r="T4405" i="5" s="1"/>
  <c r="U4405" i="5" s="1"/>
  <c r="D4405" i="5"/>
  <c r="C4405" i="5"/>
  <c r="S4404" i="5"/>
  <c r="R4404" i="5"/>
  <c r="Q4404" i="5"/>
  <c r="T4404" i="5" s="1"/>
  <c r="U4404" i="5" s="1"/>
  <c r="D4404" i="5"/>
  <c r="C4404" i="5"/>
  <c r="S4403" i="5"/>
  <c r="R4403" i="5"/>
  <c r="Q4403" i="5"/>
  <c r="T4403" i="5" s="1"/>
  <c r="U4403" i="5" s="1"/>
  <c r="D4403" i="5"/>
  <c r="C4403" i="5"/>
  <c r="S4402" i="5"/>
  <c r="R4402" i="5"/>
  <c r="Q4402" i="5"/>
  <c r="T4402" i="5" s="1"/>
  <c r="U4402" i="5" s="1"/>
  <c r="D4402" i="5"/>
  <c r="C4402" i="5"/>
  <c r="S4401" i="5"/>
  <c r="R4401" i="5"/>
  <c r="Q4401" i="5"/>
  <c r="T4401" i="5" s="1"/>
  <c r="U4401" i="5" s="1"/>
  <c r="D4401" i="5"/>
  <c r="C4401" i="5"/>
  <c r="S4400" i="5"/>
  <c r="R4400" i="5"/>
  <c r="Q4400" i="5"/>
  <c r="T4400" i="5" s="1"/>
  <c r="U4400" i="5" s="1"/>
  <c r="D4400" i="5"/>
  <c r="C4400" i="5"/>
  <c r="S4399" i="5"/>
  <c r="R4399" i="5"/>
  <c r="Q4399" i="5"/>
  <c r="T4399" i="5" s="1"/>
  <c r="U4399" i="5" s="1"/>
  <c r="D4399" i="5"/>
  <c r="C4399" i="5"/>
  <c r="S4398" i="5"/>
  <c r="R4398" i="5"/>
  <c r="Q4398" i="5"/>
  <c r="T4398" i="5" s="1"/>
  <c r="U4398" i="5" s="1"/>
  <c r="D4398" i="5"/>
  <c r="C4398" i="5"/>
  <c r="S4397" i="5"/>
  <c r="R4397" i="5"/>
  <c r="Q4397" i="5"/>
  <c r="T4397" i="5" s="1"/>
  <c r="U4397" i="5" s="1"/>
  <c r="D4397" i="5"/>
  <c r="C4397" i="5"/>
  <c r="S4396" i="5"/>
  <c r="R4396" i="5"/>
  <c r="Q4396" i="5"/>
  <c r="T4396" i="5" s="1"/>
  <c r="U4396" i="5" s="1"/>
  <c r="D4396" i="5"/>
  <c r="C4396" i="5"/>
  <c r="S4395" i="5"/>
  <c r="R4395" i="5"/>
  <c r="Q4395" i="5"/>
  <c r="T4395" i="5" s="1"/>
  <c r="U4395" i="5" s="1"/>
  <c r="D4395" i="5"/>
  <c r="C4395" i="5"/>
  <c r="S4394" i="5"/>
  <c r="R4394" i="5"/>
  <c r="Q4394" i="5"/>
  <c r="T4394" i="5" s="1"/>
  <c r="U4394" i="5" s="1"/>
  <c r="D4394" i="5"/>
  <c r="C4394" i="5"/>
  <c r="S4393" i="5"/>
  <c r="R4393" i="5"/>
  <c r="Q4393" i="5"/>
  <c r="T4393" i="5" s="1"/>
  <c r="U4393" i="5" s="1"/>
  <c r="D4393" i="5"/>
  <c r="C4393" i="5"/>
  <c r="S4392" i="5"/>
  <c r="R4392" i="5"/>
  <c r="Q4392" i="5"/>
  <c r="T4392" i="5" s="1"/>
  <c r="U4392" i="5" s="1"/>
  <c r="D4392" i="5"/>
  <c r="C4392" i="5"/>
  <c r="S4391" i="5"/>
  <c r="R4391" i="5"/>
  <c r="Q4391" i="5"/>
  <c r="T4391" i="5" s="1"/>
  <c r="U4391" i="5" s="1"/>
  <c r="D4391" i="5"/>
  <c r="C4391" i="5"/>
  <c r="S4390" i="5"/>
  <c r="R4390" i="5"/>
  <c r="Q4390" i="5"/>
  <c r="T4390" i="5" s="1"/>
  <c r="U4390" i="5" s="1"/>
  <c r="D4390" i="5"/>
  <c r="C4390" i="5"/>
  <c r="S4389" i="5"/>
  <c r="R4389" i="5"/>
  <c r="Q4389" i="5"/>
  <c r="T4389" i="5" s="1"/>
  <c r="U4389" i="5" s="1"/>
  <c r="D4389" i="5"/>
  <c r="C4389" i="5"/>
  <c r="S4388" i="5"/>
  <c r="R4388" i="5"/>
  <c r="Q4388" i="5"/>
  <c r="T4388" i="5" s="1"/>
  <c r="U4388" i="5" s="1"/>
  <c r="D4388" i="5"/>
  <c r="C4388" i="5"/>
  <c r="S4387" i="5"/>
  <c r="R4387" i="5"/>
  <c r="Q4387" i="5"/>
  <c r="T4387" i="5" s="1"/>
  <c r="U4387" i="5" s="1"/>
  <c r="D4387" i="5"/>
  <c r="C4387" i="5"/>
  <c r="S4386" i="5"/>
  <c r="R4386" i="5"/>
  <c r="Q4386" i="5"/>
  <c r="T4386" i="5" s="1"/>
  <c r="U4386" i="5" s="1"/>
  <c r="D4386" i="5"/>
  <c r="C4386" i="5"/>
  <c r="S4385" i="5"/>
  <c r="R4385" i="5"/>
  <c r="Q4385" i="5"/>
  <c r="T4385" i="5" s="1"/>
  <c r="U4385" i="5" s="1"/>
  <c r="D4385" i="5"/>
  <c r="C4385" i="5"/>
  <c r="S4384" i="5"/>
  <c r="R4384" i="5"/>
  <c r="Q4384" i="5"/>
  <c r="T4384" i="5" s="1"/>
  <c r="U4384" i="5" s="1"/>
  <c r="D4384" i="5"/>
  <c r="C4384" i="5"/>
  <c r="S4383" i="5"/>
  <c r="R4383" i="5"/>
  <c r="Q4383" i="5"/>
  <c r="T4383" i="5" s="1"/>
  <c r="U4383" i="5" s="1"/>
  <c r="D4383" i="5"/>
  <c r="C4383" i="5"/>
  <c r="S4382" i="5"/>
  <c r="R4382" i="5"/>
  <c r="Q4382" i="5"/>
  <c r="T4382" i="5" s="1"/>
  <c r="U4382" i="5" s="1"/>
  <c r="D4382" i="5"/>
  <c r="C4382" i="5"/>
  <c r="S4381" i="5"/>
  <c r="R4381" i="5"/>
  <c r="Q4381" i="5"/>
  <c r="T4381" i="5" s="1"/>
  <c r="U4381" i="5" s="1"/>
  <c r="D4381" i="5"/>
  <c r="C4381" i="5"/>
  <c r="S4380" i="5"/>
  <c r="R4380" i="5"/>
  <c r="Q4380" i="5"/>
  <c r="T4380" i="5" s="1"/>
  <c r="U4380" i="5" s="1"/>
  <c r="D4380" i="5"/>
  <c r="C4380" i="5"/>
  <c r="S4379" i="5"/>
  <c r="R4379" i="5"/>
  <c r="Q4379" i="5"/>
  <c r="T4379" i="5" s="1"/>
  <c r="U4379" i="5" s="1"/>
  <c r="D4379" i="5"/>
  <c r="C4379" i="5"/>
  <c r="S4378" i="5"/>
  <c r="R4378" i="5"/>
  <c r="Q4378" i="5"/>
  <c r="T4378" i="5" s="1"/>
  <c r="U4378" i="5" s="1"/>
  <c r="D4378" i="5"/>
  <c r="C4378" i="5"/>
  <c r="S4377" i="5"/>
  <c r="R4377" i="5"/>
  <c r="Q4377" i="5"/>
  <c r="T4377" i="5" s="1"/>
  <c r="U4377" i="5" s="1"/>
  <c r="D4377" i="5"/>
  <c r="C4377" i="5"/>
  <c r="S4376" i="5"/>
  <c r="R4376" i="5"/>
  <c r="Q4376" i="5"/>
  <c r="T4376" i="5" s="1"/>
  <c r="U4376" i="5" s="1"/>
  <c r="D4376" i="5"/>
  <c r="C4376" i="5"/>
  <c r="S4375" i="5"/>
  <c r="R4375" i="5"/>
  <c r="Q4375" i="5"/>
  <c r="T4375" i="5" s="1"/>
  <c r="U4375" i="5" s="1"/>
  <c r="D4375" i="5"/>
  <c r="C4375" i="5"/>
  <c r="S4374" i="5"/>
  <c r="R4374" i="5"/>
  <c r="Q4374" i="5"/>
  <c r="T4374" i="5" s="1"/>
  <c r="U4374" i="5" s="1"/>
  <c r="D4374" i="5"/>
  <c r="C4374" i="5"/>
  <c r="S4373" i="5"/>
  <c r="R4373" i="5"/>
  <c r="Q4373" i="5"/>
  <c r="T4373" i="5" s="1"/>
  <c r="U4373" i="5" s="1"/>
  <c r="D4373" i="5"/>
  <c r="C4373" i="5"/>
  <c r="S4372" i="5"/>
  <c r="R4372" i="5"/>
  <c r="Q4372" i="5"/>
  <c r="T4372" i="5" s="1"/>
  <c r="U4372" i="5" s="1"/>
  <c r="D4372" i="5"/>
  <c r="C4372" i="5"/>
  <c r="S4371" i="5"/>
  <c r="R4371" i="5"/>
  <c r="Q4371" i="5"/>
  <c r="T4371" i="5" s="1"/>
  <c r="U4371" i="5" s="1"/>
  <c r="D4371" i="5"/>
  <c r="C4371" i="5"/>
  <c r="S4370" i="5"/>
  <c r="R4370" i="5"/>
  <c r="Q4370" i="5"/>
  <c r="T4370" i="5" s="1"/>
  <c r="U4370" i="5" s="1"/>
  <c r="D4370" i="5"/>
  <c r="C4370" i="5"/>
  <c r="S4369" i="5"/>
  <c r="R4369" i="5"/>
  <c r="Q4369" i="5"/>
  <c r="T4369" i="5" s="1"/>
  <c r="U4369" i="5" s="1"/>
  <c r="D4369" i="5"/>
  <c r="C4369" i="5"/>
  <c r="S4368" i="5"/>
  <c r="R4368" i="5"/>
  <c r="Q4368" i="5"/>
  <c r="T4368" i="5" s="1"/>
  <c r="U4368" i="5" s="1"/>
  <c r="D4368" i="5"/>
  <c r="C4368" i="5"/>
  <c r="S4367" i="5"/>
  <c r="R4367" i="5"/>
  <c r="Q4367" i="5"/>
  <c r="T4367" i="5" s="1"/>
  <c r="U4367" i="5" s="1"/>
  <c r="D4367" i="5"/>
  <c r="C4367" i="5"/>
  <c r="S4366" i="5"/>
  <c r="R4366" i="5"/>
  <c r="Q4366" i="5"/>
  <c r="T4366" i="5" s="1"/>
  <c r="U4366" i="5" s="1"/>
  <c r="D4366" i="5"/>
  <c r="C4366" i="5"/>
  <c r="S4365" i="5"/>
  <c r="R4365" i="5"/>
  <c r="Q4365" i="5"/>
  <c r="T4365" i="5" s="1"/>
  <c r="U4365" i="5" s="1"/>
  <c r="D4365" i="5"/>
  <c r="C4365" i="5"/>
  <c r="S4364" i="5"/>
  <c r="R4364" i="5"/>
  <c r="Q4364" i="5"/>
  <c r="T4364" i="5" s="1"/>
  <c r="U4364" i="5" s="1"/>
  <c r="D4364" i="5"/>
  <c r="C4364" i="5"/>
  <c r="S4363" i="5"/>
  <c r="R4363" i="5"/>
  <c r="Q4363" i="5"/>
  <c r="T4363" i="5" s="1"/>
  <c r="U4363" i="5" s="1"/>
  <c r="D4363" i="5"/>
  <c r="C4363" i="5"/>
  <c r="S4362" i="5"/>
  <c r="R4362" i="5"/>
  <c r="Q4362" i="5"/>
  <c r="T4362" i="5" s="1"/>
  <c r="U4362" i="5" s="1"/>
  <c r="D4362" i="5"/>
  <c r="C4362" i="5"/>
  <c r="S4361" i="5"/>
  <c r="R4361" i="5"/>
  <c r="Q4361" i="5"/>
  <c r="T4361" i="5" s="1"/>
  <c r="U4361" i="5" s="1"/>
  <c r="D4361" i="5"/>
  <c r="C4361" i="5"/>
  <c r="S4360" i="5"/>
  <c r="R4360" i="5"/>
  <c r="Q4360" i="5"/>
  <c r="T4360" i="5" s="1"/>
  <c r="U4360" i="5" s="1"/>
  <c r="D4360" i="5"/>
  <c r="C4360" i="5"/>
  <c r="S4359" i="5"/>
  <c r="R4359" i="5"/>
  <c r="Q4359" i="5"/>
  <c r="T4359" i="5" s="1"/>
  <c r="U4359" i="5" s="1"/>
  <c r="D4359" i="5"/>
  <c r="C4359" i="5"/>
  <c r="S4358" i="5"/>
  <c r="R4358" i="5"/>
  <c r="Q4358" i="5"/>
  <c r="T4358" i="5" s="1"/>
  <c r="U4358" i="5" s="1"/>
  <c r="D4358" i="5"/>
  <c r="C4358" i="5"/>
  <c r="S4357" i="5"/>
  <c r="R4357" i="5"/>
  <c r="Q4357" i="5"/>
  <c r="T4357" i="5" s="1"/>
  <c r="U4357" i="5" s="1"/>
  <c r="D4357" i="5"/>
  <c r="C4357" i="5"/>
  <c r="S4356" i="5"/>
  <c r="R4356" i="5"/>
  <c r="Q4356" i="5"/>
  <c r="T4356" i="5" s="1"/>
  <c r="U4356" i="5" s="1"/>
  <c r="D4356" i="5"/>
  <c r="C4356" i="5"/>
  <c r="S4355" i="5"/>
  <c r="R4355" i="5"/>
  <c r="Q4355" i="5"/>
  <c r="T4355" i="5" s="1"/>
  <c r="U4355" i="5" s="1"/>
  <c r="D4355" i="5"/>
  <c r="C4355" i="5"/>
  <c r="S4354" i="5"/>
  <c r="R4354" i="5"/>
  <c r="Q4354" i="5"/>
  <c r="T4354" i="5" s="1"/>
  <c r="U4354" i="5" s="1"/>
  <c r="D4354" i="5"/>
  <c r="C4354" i="5"/>
  <c r="S4353" i="5"/>
  <c r="R4353" i="5"/>
  <c r="Q4353" i="5"/>
  <c r="T4353" i="5" s="1"/>
  <c r="U4353" i="5" s="1"/>
  <c r="D4353" i="5"/>
  <c r="C4353" i="5"/>
  <c r="S4352" i="5"/>
  <c r="R4352" i="5"/>
  <c r="Q4352" i="5"/>
  <c r="T4352" i="5" s="1"/>
  <c r="U4352" i="5" s="1"/>
  <c r="D4352" i="5"/>
  <c r="C4352" i="5"/>
  <c r="S4351" i="5"/>
  <c r="R4351" i="5"/>
  <c r="Q4351" i="5"/>
  <c r="T4351" i="5" s="1"/>
  <c r="U4351" i="5" s="1"/>
  <c r="D4351" i="5"/>
  <c r="C4351" i="5"/>
  <c r="S4350" i="5"/>
  <c r="R4350" i="5"/>
  <c r="Q4350" i="5"/>
  <c r="T4350" i="5" s="1"/>
  <c r="U4350" i="5" s="1"/>
  <c r="D4350" i="5"/>
  <c r="C4350" i="5"/>
  <c r="S4349" i="5"/>
  <c r="R4349" i="5"/>
  <c r="Q4349" i="5"/>
  <c r="T4349" i="5" s="1"/>
  <c r="U4349" i="5" s="1"/>
  <c r="D4349" i="5"/>
  <c r="C4349" i="5"/>
  <c r="S4348" i="5"/>
  <c r="R4348" i="5"/>
  <c r="Q4348" i="5"/>
  <c r="T4348" i="5" s="1"/>
  <c r="U4348" i="5" s="1"/>
  <c r="D4348" i="5"/>
  <c r="C4348" i="5"/>
  <c r="S4347" i="5"/>
  <c r="R4347" i="5"/>
  <c r="Q4347" i="5"/>
  <c r="T4347" i="5" s="1"/>
  <c r="U4347" i="5" s="1"/>
  <c r="D4347" i="5"/>
  <c r="C4347" i="5"/>
  <c r="S4346" i="5"/>
  <c r="R4346" i="5"/>
  <c r="Q4346" i="5"/>
  <c r="T4346" i="5" s="1"/>
  <c r="U4346" i="5" s="1"/>
  <c r="D4346" i="5"/>
  <c r="C4346" i="5"/>
  <c r="S4345" i="5"/>
  <c r="R4345" i="5"/>
  <c r="Q4345" i="5"/>
  <c r="T4345" i="5" s="1"/>
  <c r="U4345" i="5" s="1"/>
  <c r="D4345" i="5"/>
  <c r="C4345" i="5"/>
  <c r="S4344" i="5"/>
  <c r="R4344" i="5"/>
  <c r="Q4344" i="5"/>
  <c r="T4344" i="5" s="1"/>
  <c r="U4344" i="5" s="1"/>
  <c r="D4344" i="5"/>
  <c r="C4344" i="5"/>
  <c r="S4343" i="5"/>
  <c r="R4343" i="5"/>
  <c r="Q4343" i="5"/>
  <c r="T4343" i="5" s="1"/>
  <c r="U4343" i="5" s="1"/>
  <c r="D4343" i="5"/>
  <c r="C4343" i="5"/>
  <c r="S4342" i="5"/>
  <c r="R4342" i="5"/>
  <c r="Q4342" i="5"/>
  <c r="T4342" i="5" s="1"/>
  <c r="U4342" i="5" s="1"/>
  <c r="D4342" i="5"/>
  <c r="C4342" i="5"/>
  <c r="S4341" i="5"/>
  <c r="R4341" i="5"/>
  <c r="Q4341" i="5"/>
  <c r="T4341" i="5" s="1"/>
  <c r="U4341" i="5" s="1"/>
  <c r="D4341" i="5"/>
  <c r="C4341" i="5"/>
  <c r="S4340" i="5"/>
  <c r="R4340" i="5"/>
  <c r="Q4340" i="5"/>
  <c r="T4340" i="5" s="1"/>
  <c r="U4340" i="5" s="1"/>
  <c r="D4340" i="5"/>
  <c r="C4340" i="5"/>
  <c r="S4339" i="5"/>
  <c r="R4339" i="5"/>
  <c r="Q4339" i="5"/>
  <c r="T4339" i="5" s="1"/>
  <c r="U4339" i="5" s="1"/>
  <c r="D4339" i="5"/>
  <c r="C4339" i="5"/>
  <c r="S4338" i="5"/>
  <c r="R4338" i="5"/>
  <c r="Q4338" i="5"/>
  <c r="T4338" i="5" s="1"/>
  <c r="U4338" i="5" s="1"/>
  <c r="D4338" i="5"/>
  <c r="C4338" i="5"/>
  <c r="S4337" i="5"/>
  <c r="R4337" i="5"/>
  <c r="Q4337" i="5"/>
  <c r="T4337" i="5" s="1"/>
  <c r="U4337" i="5" s="1"/>
  <c r="D4337" i="5"/>
  <c r="C4337" i="5"/>
  <c r="S4336" i="5"/>
  <c r="R4336" i="5"/>
  <c r="Q4336" i="5"/>
  <c r="T4336" i="5" s="1"/>
  <c r="U4336" i="5" s="1"/>
  <c r="D4336" i="5"/>
  <c r="C4336" i="5"/>
  <c r="S4335" i="5"/>
  <c r="R4335" i="5"/>
  <c r="Q4335" i="5"/>
  <c r="T4335" i="5" s="1"/>
  <c r="U4335" i="5" s="1"/>
  <c r="D4335" i="5"/>
  <c r="C4335" i="5"/>
  <c r="S4334" i="5"/>
  <c r="R4334" i="5"/>
  <c r="Q4334" i="5"/>
  <c r="T4334" i="5" s="1"/>
  <c r="U4334" i="5" s="1"/>
  <c r="D4334" i="5"/>
  <c r="C4334" i="5"/>
  <c r="S4333" i="5"/>
  <c r="R4333" i="5"/>
  <c r="Q4333" i="5"/>
  <c r="T4333" i="5" s="1"/>
  <c r="U4333" i="5" s="1"/>
  <c r="D4333" i="5"/>
  <c r="C4333" i="5"/>
  <c r="S4332" i="5"/>
  <c r="R4332" i="5"/>
  <c r="Q4332" i="5"/>
  <c r="T4332" i="5" s="1"/>
  <c r="U4332" i="5" s="1"/>
  <c r="D4332" i="5"/>
  <c r="C4332" i="5"/>
  <c r="S4331" i="5"/>
  <c r="R4331" i="5"/>
  <c r="Q4331" i="5"/>
  <c r="T4331" i="5" s="1"/>
  <c r="U4331" i="5" s="1"/>
  <c r="D4331" i="5"/>
  <c r="C4331" i="5"/>
  <c r="S4330" i="5"/>
  <c r="R4330" i="5"/>
  <c r="Q4330" i="5"/>
  <c r="T4330" i="5" s="1"/>
  <c r="U4330" i="5" s="1"/>
  <c r="D4330" i="5"/>
  <c r="C4330" i="5"/>
  <c r="S4329" i="5"/>
  <c r="R4329" i="5"/>
  <c r="Q4329" i="5"/>
  <c r="T4329" i="5" s="1"/>
  <c r="U4329" i="5" s="1"/>
  <c r="D4329" i="5"/>
  <c r="C4329" i="5"/>
  <c r="S4328" i="5"/>
  <c r="R4328" i="5"/>
  <c r="Q4328" i="5"/>
  <c r="T4328" i="5" s="1"/>
  <c r="U4328" i="5" s="1"/>
  <c r="D4328" i="5"/>
  <c r="C4328" i="5"/>
  <c r="S4327" i="5"/>
  <c r="R4327" i="5"/>
  <c r="Q4327" i="5"/>
  <c r="T4327" i="5" s="1"/>
  <c r="U4327" i="5" s="1"/>
  <c r="D4327" i="5"/>
  <c r="C4327" i="5"/>
  <c r="S4326" i="5"/>
  <c r="R4326" i="5"/>
  <c r="Q4326" i="5"/>
  <c r="T4326" i="5" s="1"/>
  <c r="U4326" i="5" s="1"/>
  <c r="D4326" i="5"/>
  <c r="C4326" i="5"/>
  <c r="S4325" i="5"/>
  <c r="R4325" i="5"/>
  <c r="Q4325" i="5"/>
  <c r="T4325" i="5" s="1"/>
  <c r="U4325" i="5" s="1"/>
  <c r="D4325" i="5"/>
  <c r="C4325" i="5"/>
  <c r="S4324" i="5"/>
  <c r="R4324" i="5"/>
  <c r="Q4324" i="5"/>
  <c r="T4324" i="5" s="1"/>
  <c r="U4324" i="5" s="1"/>
  <c r="D4324" i="5"/>
  <c r="C4324" i="5"/>
  <c r="S4323" i="5"/>
  <c r="R4323" i="5"/>
  <c r="Q4323" i="5"/>
  <c r="T4323" i="5" s="1"/>
  <c r="U4323" i="5" s="1"/>
  <c r="D4323" i="5"/>
  <c r="C4323" i="5"/>
  <c r="S4322" i="5"/>
  <c r="R4322" i="5"/>
  <c r="Q4322" i="5"/>
  <c r="T4322" i="5" s="1"/>
  <c r="U4322" i="5" s="1"/>
  <c r="D4322" i="5"/>
  <c r="C4322" i="5"/>
  <c r="S4321" i="5"/>
  <c r="R4321" i="5"/>
  <c r="Q4321" i="5"/>
  <c r="T4321" i="5" s="1"/>
  <c r="U4321" i="5" s="1"/>
  <c r="D4321" i="5"/>
  <c r="C4321" i="5"/>
  <c r="S4320" i="5"/>
  <c r="R4320" i="5"/>
  <c r="Q4320" i="5"/>
  <c r="T4320" i="5" s="1"/>
  <c r="U4320" i="5" s="1"/>
  <c r="D4320" i="5"/>
  <c r="C4320" i="5"/>
  <c r="S4319" i="5"/>
  <c r="R4319" i="5"/>
  <c r="Q4319" i="5"/>
  <c r="T4319" i="5" s="1"/>
  <c r="U4319" i="5" s="1"/>
  <c r="D4319" i="5"/>
  <c r="C4319" i="5"/>
  <c r="S4318" i="5"/>
  <c r="R4318" i="5"/>
  <c r="Q4318" i="5"/>
  <c r="T4318" i="5" s="1"/>
  <c r="U4318" i="5" s="1"/>
  <c r="D4318" i="5"/>
  <c r="C4318" i="5"/>
  <c r="S4317" i="5"/>
  <c r="R4317" i="5"/>
  <c r="Q4317" i="5"/>
  <c r="T4317" i="5" s="1"/>
  <c r="U4317" i="5" s="1"/>
  <c r="D4317" i="5"/>
  <c r="C4317" i="5"/>
  <c r="S4316" i="5"/>
  <c r="R4316" i="5"/>
  <c r="Q4316" i="5"/>
  <c r="T4316" i="5" s="1"/>
  <c r="U4316" i="5" s="1"/>
  <c r="D4316" i="5"/>
  <c r="C4316" i="5"/>
  <c r="S4315" i="5"/>
  <c r="R4315" i="5"/>
  <c r="Q4315" i="5"/>
  <c r="T4315" i="5" s="1"/>
  <c r="U4315" i="5" s="1"/>
  <c r="D4315" i="5"/>
  <c r="C4315" i="5"/>
  <c r="S4314" i="5"/>
  <c r="R4314" i="5"/>
  <c r="Q4314" i="5"/>
  <c r="T4314" i="5" s="1"/>
  <c r="U4314" i="5" s="1"/>
  <c r="D4314" i="5"/>
  <c r="C4314" i="5"/>
  <c r="S4313" i="5"/>
  <c r="R4313" i="5"/>
  <c r="Q4313" i="5"/>
  <c r="T4313" i="5" s="1"/>
  <c r="U4313" i="5" s="1"/>
  <c r="D4313" i="5"/>
  <c r="C4313" i="5"/>
  <c r="S4312" i="5"/>
  <c r="R4312" i="5"/>
  <c r="Q4312" i="5"/>
  <c r="T4312" i="5" s="1"/>
  <c r="U4312" i="5" s="1"/>
  <c r="D4312" i="5"/>
  <c r="C4312" i="5"/>
  <c r="S4311" i="5"/>
  <c r="R4311" i="5"/>
  <c r="Q4311" i="5"/>
  <c r="T4311" i="5" s="1"/>
  <c r="U4311" i="5" s="1"/>
  <c r="D4311" i="5"/>
  <c r="C4311" i="5"/>
  <c r="S4310" i="5"/>
  <c r="R4310" i="5"/>
  <c r="Q4310" i="5"/>
  <c r="T4310" i="5" s="1"/>
  <c r="U4310" i="5" s="1"/>
  <c r="D4310" i="5"/>
  <c r="C4310" i="5"/>
  <c r="S4309" i="5"/>
  <c r="R4309" i="5"/>
  <c r="Q4309" i="5"/>
  <c r="T4309" i="5" s="1"/>
  <c r="U4309" i="5" s="1"/>
  <c r="D4309" i="5"/>
  <c r="C4309" i="5"/>
  <c r="S4308" i="5"/>
  <c r="R4308" i="5"/>
  <c r="Q4308" i="5"/>
  <c r="T4308" i="5" s="1"/>
  <c r="U4308" i="5" s="1"/>
  <c r="D4308" i="5"/>
  <c r="C4308" i="5"/>
  <c r="S4307" i="5"/>
  <c r="R4307" i="5"/>
  <c r="Q4307" i="5"/>
  <c r="T4307" i="5" s="1"/>
  <c r="U4307" i="5" s="1"/>
  <c r="D4307" i="5"/>
  <c r="C4307" i="5"/>
  <c r="S4306" i="5"/>
  <c r="R4306" i="5"/>
  <c r="Q4306" i="5"/>
  <c r="T4306" i="5" s="1"/>
  <c r="U4306" i="5" s="1"/>
  <c r="D4306" i="5"/>
  <c r="C4306" i="5"/>
  <c r="S4305" i="5"/>
  <c r="R4305" i="5"/>
  <c r="Q4305" i="5"/>
  <c r="T4305" i="5" s="1"/>
  <c r="U4305" i="5" s="1"/>
  <c r="D4305" i="5"/>
  <c r="C4305" i="5"/>
  <c r="S4304" i="5"/>
  <c r="R4304" i="5"/>
  <c r="Q4304" i="5"/>
  <c r="T4304" i="5" s="1"/>
  <c r="U4304" i="5" s="1"/>
  <c r="D4304" i="5"/>
  <c r="C4304" i="5"/>
  <c r="S4303" i="5"/>
  <c r="R4303" i="5"/>
  <c r="Q4303" i="5"/>
  <c r="T4303" i="5" s="1"/>
  <c r="U4303" i="5" s="1"/>
  <c r="D4303" i="5"/>
  <c r="C4303" i="5"/>
  <c r="S4302" i="5"/>
  <c r="R4302" i="5"/>
  <c r="Q4302" i="5"/>
  <c r="T4302" i="5" s="1"/>
  <c r="U4302" i="5" s="1"/>
  <c r="D4302" i="5"/>
  <c r="C4302" i="5"/>
  <c r="S4301" i="5"/>
  <c r="R4301" i="5"/>
  <c r="Q4301" i="5"/>
  <c r="T4301" i="5" s="1"/>
  <c r="U4301" i="5" s="1"/>
  <c r="D4301" i="5"/>
  <c r="C4301" i="5"/>
  <c r="S4300" i="5"/>
  <c r="R4300" i="5"/>
  <c r="Q4300" i="5"/>
  <c r="T4300" i="5" s="1"/>
  <c r="U4300" i="5" s="1"/>
  <c r="D4300" i="5"/>
  <c r="C4300" i="5"/>
  <c r="S4299" i="5"/>
  <c r="R4299" i="5"/>
  <c r="Q4299" i="5"/>
  <c r="T4299" i="5" s="1"/>
  <c r="U4299" i="5" s="1"/>
  <c r="D4299" i="5"/>
  <c r="C4299" i="5"/>
  <c r="S4298" i="5"/>
  <c r="R4298" i="5"/>
  <c r="Q4298" i="5"/>
  <c r="T4298" i="5" s="1"/>
  <c r="U4298" i="5" s="1"/>
  <c r="D4298" i="5"/>
  <c r="C4298" i="5"/>
  <c r="S4297" i="5"/>
  <c r="R4297" i="5"/>
  <c r="Q4297" i="5"/>
  <c r="T4297" i="5" s="1"/>
  <c r="U4297" i="5" s="1"/>
  <c r="D4297" i="5"/>
  <c r="C4297" i="5"/>
  <c r="S4296" i="5"/>
  <c r="R4296" i="5"/>
  <c r="Q4296" i="5"/>
  <c r="T4296" i="5" s="1"/>
  <c r="U4296" i="5" s="1"/>
  <c r="D4296" i="5"/>
  <c r="C4296" i="5"/>
  <c r="S4295" i="5"/>
  <c r="R4295" i="5"/>
  <c r="Q4295" i="5"/>
  <c r="T4295" i="5" s="1"/>
  <c r="U4295" i="5" s="1"/>
  <c r="D4295" i="5"/>
  <c r="C4295" i="5"/>
  <c r="S4294" i="5"/>
  <c r="R4294" i="5"/>
  <c r="Q4294" i="5"/>
  <c r="T4294" i="5" s="1"/>
  <c r="U4294" i="5" s="1"/>
  <c r="D4294" i="5"/>
  <c r="C4294" i="5"/>
  <c r="S4293" i="5"/>
  <c r="R4293" i="5"/>
  <c r="Q4293" i="5"/>
  <c r="T4293" i="5" s="1"/>
  <c r="U4293" i="5" s="1"/>
  <c r="D4293" i="5"/>
  <c r="C4293" i="5"/>
  <c r="S4292" i="5"/>
  <c r="R4292" i="5"/>
  <c r="Q4292" i="5"/>
  <c r="T4292" i="5" s="1"/>
  <c r="U4292" i="5" s="1"/>
  <c r="D4292" i="5"/>
  <c r="C4292" i="5"/>
  <c r="S4291" i="5"/>
  <c r="R4291" i="5"/>
  <c r="Q4291" i="5"/>
  <c r="T4291" i="5" s="1"/>
  <c r="U4291" i="5" s="1"/>
  <c r="D4291" i="5"/>
  <c r="C4291" i="5"/>
  <c r="S4290" i="5"/>
  <c r="R4290" i="5"/>
  <c r="Q4290" i="5"/>
  <c r="T4290" i="5" s="1"/>
  <c r="U4290" i="5" s="1"/>
  <c r="D4290" i="5"/>
  <c r="C4290" i="5"/>
  <c r="S4289" i="5"/>
  <c r="R4289" i="5"/>
  <c r="Q4289" i="5"/>
  <c r="T4289" i="5" s="1"/>
  <c r="U4289" i="5" s="1"/>
  <c r="D4289" i="5"/>
  <c r="C4289" i="5"/>
  <c r="S4288" i="5"/>
  <c r="R4288" i="5"/>
  <c r="Q4288" i="5"/>
  <c r="T4288" i="5" s="1"/>
  <c r="U4288" i="5" s="1"/>
  <c r="D4288" i="5"/>
  <c r="C4288" i="5"/>
  <c r="S4287" i="5"/>
  <c r="R4287" i="5"/>
  <c r="Q4287" i="5"/>
  <c r="T4287" i="5" s="1"/>
  <c r="U4287" i="5" s="1"/>
  <c r="D4287" i="5"/>
  <c r="C4287" i="5"/>
  <c r="S4286" i="5"/>
  <c r="R4286" i="5"/>
  <c r="Q4286" i="5"/>
  <c r="T4286" i="5" s="1"/>
  <c r="U4286" i="5" s="1"/>
  <c r="D4286" i="5"/>
  <c r="C4286" i="5"/>
  <c r="S4285" i="5"/>
  <c r="R4285" i="5"/>
  <c r="Q4285" i="5"/>
  <c r="T4285" i="5" s="1"/>
  <c r="U4285" i="5" s="1"/>
  <c r="D4285" i="5"/>
  <c r="C4285" i="5"/>
  <c r="S4284" i="5"/>
  <c r="R4284" i="5"/>
  <c r="Q4284" i="5"/>
  <c r="T4284" i="5" s="1"/>
  <c r="U4284" i="5" s="1"/>
  <c r="D4284" i="5"/>
  <c r="C4284" i="5"/>
  <c r="S4283" i="5"/>
  <c r="R4283" i="5"/>
  <c r="Q4283" i="5"/>
  <c r="T4283" i="5" s="1"/>
  <c r="U4283" i="5" s="1"/>
  <c r="D4283" i="5"/>
  <c r="C4283" i="5"/>
  <c r="S4282" i="5"/>
  <c r="R4282" i="5"/>
  <c r="Q4282" i="5"/>
  <c r="T4282" i="5" s="1"/>
  <c r="U4282" i="5" s="1"/>
  <c r="D4282" i="5"/>
  <c r="C4282" i="5"/>
  <c r="S4281" i="5"/>
  <c r="R4281" i="5"/>
  <c r="Q4281" i="5"/>
  <c r="T4281" i="5" s="1"/>
  <c r="U4281" i="5" s="1"/>
  <c r="D4281" i="5"/>
  <c r="C4281" i="5"/>
  <c r="S4280" i="5"/>
  <c r="R4280" i="5"/>
  <c r="Q4280" i="5"/>
  <c r="T4280" i="5" s="1"/>
  <c r="U4280" i="5" s="1"/>
  <c r="D4280" i="5"/>
  <c r="C4280" i="5"/>
  <c r="S4279" i="5"/>
  <c r="R4279" i="5"/>
  <c r="Q4279" i="5"/>
  <c r="T4279" i="5" s="1"/>
  <c r="U4279" i="5" s="1"/>
  <c r="D4279" i="5"/>
  <c r="C4279" i="5"/>
  <c r="S4278" i="5"/>
  <c r="R4278" i="5"/>
  <c r="Q4278" i="5"/>
  <c r="T4278" i="5" s="1"/>
  <c r="U4278" i="5" s="1"/>
  <c r="D4278" i="5"/>
  <c r="C4278" i="5"/>
  <c r="S4277" i="5"/>
  <c r="R4277" i="5"/>
  <c r="Q4277" i="5"/>
  <c r="T4277" i="5" s="1"/>
  <c r="U4277" i="5" s="1"/>
  <c r="D4277" i="5"/>
  <c r="C4277" i="5"/>
  <c r="S4276" i="5"/>
  <c r="R4276" i="5"/>
  <c r="Q4276" i="5"/>
  <c r="T4276" i="5" s="1"/>
  <c r="U4276" i="5" s="1"/>
  <c r="D4276" i="5"/>
  <c r="C4276" i="5"/>
  <c r="S4275" i="5"/>
  <c r="R4275" i="5"/>
  <c r="Q4275" i="5"/>
  <c r="T4275" i="5" s="1"/>
  <c r="U4275" i="5" s="1"/>
  <c r="D4275" i="5"/>
  <c r="C4275" i="5"/>
  <c r="S4274" i="5"/>
  <c r="R4274" i="5"/>
  <c r="Q4274" i="5"/>
  <c r="T4274" i="5" s="1"/>
  <c r="U4274" i="5" s="1"/>
  <c r="D4274" i="5"/>
  <c r="C4274" i="5"/>
  <c r="S4273" i="5"/>
  <c r="R4273" i="5"/>
  <c r="Q4273" i="5"/>
  <c r="T4273" i="5" s="1"/>
  <c r="U4273" i="5" s="1"/>
  <c r="D4273" i="5"/>
  <c r="C4273" i="5"/>
  <c r="S4272" i="5"/>
  <c r="R4272" i="5"/>
  <c r="Q4272" i="5"/>
  <c r="T4272" i="5" s="1"/>
  <c r="U4272" i="5" s="1"/>
  <c r="D4272" i="5"/>
  <c r="C4272" i="5"/>
  <c r="S4271" i="5"/>
  <c r="R4271" i="5"/>
  <c r="Q4271" i="5"/>
  <c r="T4271" i="5" s="1"/>
  <c r="U4271" i="5" s="1"/>
  <c r="D4271" i="5"/>
  <c r="C4271" i="5"/>
  <c r="S4270" i="5"/>
  <c r="R4270" i="5"/>
  <c r="Q4270" i="5"/>
  <c r="T4270" i="5" s="1"/>
  <c r="U4270" i="5" s="1"/>
  <c r="D4270" i="5"/>
  <c r="C4270" i="5"/>
  <c r="S4269" i="5"/>
  <c r="R4269" i="5"/>
  <c r="Q4269" i="5"/>
  <c r="T4269" i="5" s="1"/>
  <c r="U4269" i="5" s="1"/>
  <c r="D4269" i="5"/>
  <c r="C4269" i="5"/>
  <c r="S4268" i="5"/>
  <c r="R4268" i="5"/>
  <c r="Q4268" i="5"/>
  <c r="T4268" i="5" s="1"/>
  <c r="U4268" i="5" s="1"/>
  <c r="D4268" i="5"/>
  <c r="C4268" i="5"/>
  <c r="S4267" i="5"/>
  <c r="R4267" i="5"/>
  <c r="Q4267" i="5"/>
  <c r="T4267" i="5" s="1"/>
  <c r="U4267" i="5" s="1"/>
  <c r="D4267" i="5"/>
  <c r="C4267" i="5"/>
  <c r="S4266" i="5"/>
  <c r="R4266" i="5"/>
  <c r="Q4266" i="5"/>
  <c r="T4266" i="5" s="1"/>
  <c r="U4266" i="5" s="1"/>
  <c r="D4266" i="5"/>
  <c r="C4266" i="5"/>
  <c r="S4265" i="5"/>
  <c r="R4265" i="5"/>
  <c r="Q4265" i="5"/>
  <c r="T4265" i="5" s="1"/>
  <c r="U4265" i="5" s="1"/>
  <c r="D4265" i="5"/>
  <c r="C4265" i="5"/>
  <c r="S4264" i="5"/>
  <c r="R4264" i="5"/>
  <c r="Q4264" i="5"/>
  <c r="T4264" i="5" s="1"/>
  <c r="U4264" i="5" s="1"/>
  <c r="D4264" i="5"/>
  <c r="C4264" i="5"/>
  <c r="S4263" i="5"/>
  <c r="R4263" i="5"/>
  <c r="Q4263" i="5"/>
  <c r="T4263" i="5" s="1"/>
  <c r="U4263" i="5" s="1"/>
  <c r="D4263" i="5"/>
  <c r="C4263" i="5"/>
  <c r="S4262" i="5"/>
  <c r="R4262" i="5"/>
  <c r="Q4262" i="5"/>
  <c r="T4262" i="5" s="1"/>
  <c r="U4262" i="5" s="1"/>
  <c r="D4262" i="5"/>
  <c r="C4262" i="5"/>
  <c r="S4261" i="5"/>
  <c r="R4261" i="5"/>
  <c r="Q4261" i="5"/>
  <c r="T4261" i="5" s="1"/>
  <c r="U4261" i="5" s="1"/>
  <c r="D4261" i="5"/>
  <c r="C4261" i="5"/>
  <c r="S4260" i="5"/>
  <c r="R4260" i="5"/>
  <c r="Q4260" i="5"/>
  <c r="T4260" i="5" s="1"/>
  <c r="U4260" i="5" s="1"/>
  <c r="D4260" i="5"/>
  <c r="C4260" i="5"/>
  <c r="S4259" i="5"/>
  <c r="R4259" i="5"/>
  <c r="Q4259" i="5"/>
  <c r="T4259" i="5" s="1"/>
  <c r="U4259" i="5" s="1"/>
  <c r="D4259" i="5"/>
  <c r="C4259" i="5"/>
  <c r="S4258" i="5"/>
  <c r="R4258" i="5"/>
  <c r="Q4258" i="5"/>
  <c r="T4258" i="5" s="1"/>
  <c r="U4258" i="5" s="1"/>
  <c r="D4258" i="5"/>
  <c r="C4258" i="5"/>
  <c r="S4257" i="5"/>
  <c r="R4257" i="5"/>
  <c r="Q4257" i="5"/>
  <c r="T4257" i="5" s="1"/>
  <c r="U4257" i="5" s="1"/>
  <c r="D4257" i="5"/>
  <c r="C4257" i="5"/>
  <c r="S4256" i="5"/>
  <c r="R4256" i="5"/>
  <c r="Q4256" i="5"/>
  <c r="T4256" i="5" s="1"/>
  <c r="U4256" i="5" s="1"/>
  <c r="D4256" i="5"/>
  <c r="C4256" i="5"/>
  <c r="S4255" i="5"/>
  <c r="R4255" i="5"/>
  <c r="Q4255" i="5"/>
  <c r="T4255" i="5" s="1"/>
  <c r="U4255" i="5" s="1"/>
  <c r="D4255" i="5"/>
  <c r="C4255" i="5"/>
  <c r="S4254" i="5"/>
  <c r="R4254" i="5"/>
  <c r="Q4254" i="5"/>
  <c r="T4254" i="5" s="1"/>
  <c r="U4254" i="5" s="1"/>
  <c r="D4254" i="5"/>
  <c r="C4254" i="5"/>
  <c r="S4253" i="5"/>
  <c r="R4253" i="5"/>
  <c r="Q4253" i="5"/>
  <c r="T4253" i="5" s="1"/>
  <c r="U4253" i="5" s="1"/>
  <c r="D4253" i="5"/>
  <c r="C4253" i="5"/>
  <c r="S4252" i="5"/>
  <c r="R4252" i="5"/>
  <c r="Q4252" i="5"/>
  <c r="T4252" i="5" s="1"/>
  <c r="U4252" i="5" s="1"/>
  <c r="D4252" i="5"/>
  <c r="C4252" i="5"/>
  <c r="S4251" i="5"/>
  <c r="R4251" i="5"/>
  <c r="Q4251" i="5"/>
  <c r="T4251" i="5" s="1"/>
  <c r="U4251" i="5" s="1"/>
  <c r="D4251" i="5"/>
  <c r="C4251" i="5"/>
  <c r="S4250" i="5"/>
  <c r="R4250" i="5"/>
  <c r="Q4250" i="5"/>
  <c r="T4250" i="5" s="1"/>
  <c r="U4250" i="5" s="1"/>
  <c r="D4250" i="5"/>
  <c r="C4250" i="5"/>
  <c r="S4249" i="5"/>
  <c r="R4249" i="5"/>
  <c r="Q4249" i="5"/>
  <c r="T4249" i="5" s="1"/>
  <c r="U4249" i="5" s="1"/>
  <c r="D4249" i="5"/>
  <c r="C4249" i="5"/>
  <c r="S4248" i="5"/>
  <c r="R4248" i="5"/>
  <c r="Q4248" i="5"/>
  <c r="T4248" i="5" s="1"/>
  <c r="U4248" i="5" s="1"/>
  <c r="D4248" i="5"/>
  <c r="C4248" i="5"/>
  <c r="S4247" i="5"/>
  <c r="R4247" i="5"/>
  <c r="Q4247" i="5"/>
  <c r="T4247" i="5" s="1"/>
  <c r="U4247" i="5" s="1"/>
  <c r="D4247" i="5"/>
  <c r="C4247" i="5"/>
  <c r="S4246" i="5"/>
  <c r="R4246" i="5"/>
  <c r="Q4246" i="5"/>
  <c r="T4246" i="5" s="1"/>
  <c r="U4246" i="5" s="1"/>
  <c r="D4246" i="5"/>
  <c r="C4246" i="5"/>
  <c r="S4245" i="5"/>
  <c r="R4245" i="5"/>
  <c r="Q4245" i="5"/>
  <c r="T4245" i="5" s="1"/>
  <c r="U4245" i="5" s="1"/>
  <c r="D4245" i="5"/>
  <c r="C4245" i="5"/>
  <c r="S4244" i="5"/>
  <c r="R4244" i="5"/>
  <c r="Q4244" i="5"/>
  <c r="T4244" i="5" s="1"/>
  <c r="U4244" i="5" s="1"/>
  <c r="D4244" i="5"/>
  <c r="C4244" i="5"/>
  <c r="S4243" i="5"/>
  <c r="R4243" i="5"/>
  <c r="Q4243" i="5"/>
  <c r="T4243" i="5" s="1"/>
  <c r="U4243" i="5" s="1"/>
  <c r="D4243" i="5"/>
  <c r="C4243" i="5"/>
  <c r="S4242" i="5"/>
  <c r="R4242" i="5"/>
  <c r="Q4242" i="5"/>
  <c r="T4242" i="5" s="1"/>
  <c r="U4242" i="5" s="1"/>
  <c r="D4242" i="5"/>
  <c r="C4242" i="5"/>
  <c r="S4241" i="5"/>
  <c r="R4241" i="5"/>
  <c r="Q4241" i="5"/>
  <c r="T4241" i="5" s="1"/>
  <c r="U4241" i="5" s="1"/>
  <c r="D4241" i="5"/>
  <c r="C4241" i="5"/>
  <c r="S4240" i="5"/>
  <c r="R4240" i="5"/>
  <c r="Q4240" i="5"/>
  <c r="T4240" i="5" s="1"/>
  <c r="U4240" i="5" s="1"/>
  <c r="D4240" i="5"/>
  <c r="C4240" i="5"/>
  <c r="S4239" i="5"/>
  <c r="R4239" i="5"/>
  <c r="Q4239" i="5"/>
  <c r="T4239" i="5" s="1"/>
  <c r="U4239" i="5" s="1"/>
  <c r="D4239" i="5"/>
  <c r="C4239" i="5"/>
  <c r="S4238" i="5"/>
  <c r="R4238" i="5"/>
  <c r="Q4238" i="5"/>
  <c r="T4238" i="5" s="1"/>
  <c r="U4238" i="5" s="1"/>
  <c r="D4238" i="5"/>
  <c r="C4238" i="5"/>
  <c r="S4237" i="5"/>
  <c r="R4237" i="5"/>
  <c r="Q4237" i="5"/>
  <c r="T4237" i="5" s="1"/>
  <c r="U4237" i="5" s="1"/>
  <c r="D4237" i="5"/>
  <c r="C4237" i="5"/>
  <c r="S4236" i="5"/>
  <c r="R4236" i="5"/>
  <c r="Q4236" i="5"/>
  <c r="T4236" i="5" s="1"/>
  <c r="U4236" i="5" s="1"/>
  <c r="D4236" i="5"/>
  <c r="C4236" i="5"/>
  <c r="S4235" i="5"/>
  <c r="R4235" i="5"/>
  <c r="Q4235" i="5"/>
  <c r="T4235" i="5" s="1"/>
  <c r="U4235" i="5" s="1"/>
  <c r="D4235" i="5"/>
  <c r="C4235" i="5"/>
  <c r="S4234" i="5"/>
  <c r="R4234" i="5"/>
  <c r="Q4234" i="5"/>
  <c r="T4234" i="5" s="1"/>
  <c r="U4234" i="5" s="1"/>
  <c r="D4234" i="5"/>
  <c r="C4234" i="5"/>
  <c r="S4233" i="5"/>
  <c r="R4233" i="5"/>
  <c r="Q4233" i="5"/>
  <c r="T4233" i="5" s="1"/>
  <c r="U4233" i="5" s="1"/>
  <c r="D4233" i="5"/>
  <c r="C4233" i="5"/>
  <c r="S4232" i="5"/>
  <c r="R4232" i="5"/>
  <c r="Q4232" i="5"/>
  <c r="T4232" i="5" s="1"/>
  <c r="U4232" i="5" s="1"/>
  <c r="D4232" i="5"/>
  <c r="C4232" i="5"/>
  <c r="S4231" i="5"/>
  <c r="R4231" i="5"/>
  <c r="Q4231" i="5"/>
  <c r="T4231" i="5" s="1"/>
  <c r="U4231" i="5" s="1"/>
  <c r="D4231" i="5"/>
  <c r="C4231" i="5"/>
  <c r="S4230" i="5"/>
  <c r="R4230" i="5"/>
  <c r="Q4230" i="5"/>
  <c r="T4230" i="5" s="1"/>
  <c r="U4230" i="5" s="1"/>
  <c r="D4230" i="5"/>
  <c r="C4230" i="5"/>
  <c r="S4229" i="5"/>
  <c r="R4229" i="5"/>
  <c r="Q4229" i="5"/>
  <c r="T4229" i="5" s="1"/>
  <c r="U4229" i="5" s="1"/>
  <c r="D4229" i="5"/>
  <c r="C4229" i="5"/>
  <c r="S4228" i="5"/>
  <c r="R4228" i="5"/>
  <c r="Q4228" i="5"/>
  <c r="T4228" i="5" s="1"/>
  <c r="U4228" i="5" s="1"/>
  <c r="D4228" i="5"/>
  <c r="C4228" i="5"/>
  <c r="S4227" i="5"/>
  <c r="R4227" i="5"/>
  <c r="Q4227" i="5"/>
  <c r="T4227" i="5" s="1"/>
  <c r="U4227" i="5" s="1"/>
  <c r="D4227" i="5"/>
  <c r="C4227" i="5"/>
  <c r="S4226" i="5"/>
  <c r="R4226" i="5"/>
  <c r="Q4226" i="5"/>
  <c r="T4226" i="5" s="1"/>
  <c r="U4226" i="5" s="1"/>
  <c r="D4226" i="5"/>
  <c r="C4226" i="5"/>
  <c r="S4225" i="5"/>
  <c r="R4225" i="5"/>
  <c r="Q4225" i="5"/>
  <c r="T4225" i="5" s="1"/>
  <c r="U4225" i="5" s="1"/>
  <c r="D4225" i="5"/>
  <c r="C4225" i="5"/>
  <c r="S4224" i="5"/>
  <c r="R4224" i="5"/>
  <c r="Q4224" i="5"/>
  <c r="T4224" i="5" s="1"/>
  <c r="U4224" i="5" s="1"/>
  <c r="D4224" i="5"/>
  <c r="C4224" i="5"/>
  <c r="S4223" i="5"/>
  <c r="R4223" i="5"/>
  <c r="Q4223" i="5"/>
  <c r="T4223" i="5" s="1"/>
  <c r="U4223" i="5" s="1"/>
  <c r="D4223" i="5"/>
  <c r="C4223" i="5"/>
  <c r="S4222" i="5"/>
  <c r="R4222" i="5"/>
  <c r="Q4222" i="5"/>
  <c r="T4222" i="5" s="1"/>
  <c r="U4222" i="5" s="1"/>
  <c r="D4222" i="5"/>
  <c r="C4222" i="5"/>
  <c r="S4221" i="5"/>
  <c r="R4221" i="5"/>
  <c r="Q4221" i="5"/>
  <c r="T4221" i="5" s="1"/>
  <c r="U4221" i="5" s="1"/>
  <c r="D4221" i="5"/>
  <c r="C4221" i="5"/>
  <c r="S4220" i="5"/>
  <c r="R4220" i="5"/>
  <c r="Q4220" i="5"/>
  <c r="T4220" i="5" s="1"/>
  <c r="U4220" i="5" s="1"/>
  <c r="D4220" i="5"/>
  <c r="C4220" i="5"/>
  <c r="S4219" i="5"/>
  <c r="R4219" i="5"/>
  <c r="Q4219" i="5"/>
  <c r="T4219" i="5" s="1"/>
  <c r="U4219" i="5" s="1"/>
  <c r="D4219" i="5"/>
  <c r="C4219" i="5"/>
  <c r="S4218" i="5"/>
  <c r="R4218" i="5"/>
  <c r="Q4218" i="5"/>
  <c r="T4218" i="5" s="1"/>
  <c r="U4218" i="5" s="1"/>
  <c r="D4218" i="5"/>
  <c r="C4218" i="5"/>
  <c r="S4217" i="5"/>
  <c r="R4217" i="5"/>
  <c r="Q4217" i="5"/>
  <c r="T4217" i="5" s="1"/>
  <c r="U4217" i="5" s="1"/>
  <c r="D4217" i="5"/>
  <c r="C4217" i="5"/>
  <c r="S4216" i="5"/>
  <c r="R4216" i="5"/>
  <c r="Q4216" i="5"/>
  <c r="T4216" i="5" s="1"/>
  <c r="U4216" i="5" s="1"/>
  <c r="D4216" i="5"/>
  <c r="C4216" i="5"/>
  <c r="S4215" i="5"/>
  <c r="R4215" i="5"/>
  <c r="Q4215" i="5"/>
  <c r="T4215" i="5" s="1"/>
  <c r="U4215" i="5" s="1"/>
  <c r="D4215" i="5"/>
  <c r="C4215" i="5"/>
  <c r="S4214" i="5"/>
  <c r="R4214" i="5"/>
  <c r="Q4214" i="5"/>
  <c r="T4214" i="5" s="1"/>
  <c r="U4214" i="5" s="1"/>
  <c r="D4214" i="5"/>
  <c r="C4214" i="5"/>
  <c r="S4213" i="5"/>
  <c r="R4213" i="5"/>
  <c r="Q4213" i="5"/>
  <c r="T4213" i="5" s="1"/>
  <c r="U4213" i="5" s="1"/>
  <c r="D4213" i="5"/>
  <c r="C4213" i="5"/>
  <c r="S4212" i="5"/>
  <c r="R4212" i="5"/>
  <c r="Q4212" i="5"/>
  <c r="T4212" i="5" s="1"/>
  <c r="U4212" i="5" s="1"/>
  <c r="D4212" i="5"/>
  <c r="C4212" i="5"/>
  <c r="S4211" i="5"/>
  <c r="R4211" i="5"/>
  <c r="Q4211" i="5"/>
  <c r="T4211" i="5" s="1"/>
  <c r="U4211" i="5" s="1"/>
  <c r="D4211" i="5"/>
  <c r="C4211" i="5"/>
  <c r="S4210" i="5"/>
  <c r="R4210" i="5"/>
  <c r="Q4210" i="5"/>
  <c r="T4210" i="5" s="1"/>
  <c r="U4210" i="5" s="1"/>
  <c r="D4210" i="5"/>
  <c r="C4210" i="5"/>
  <c r="S4209" i="5"/>
  <c r="R4209" i="5"/>
  <c r="Q4209" i="5"/>
  <c r="T4209" i="5" s="1"/>
  <c r="U4209" i="5" s="1"/>
  <c r="D4209" i="5"/>
  <c r="C4209" i="5"/>
  <c r="S4208" i="5"/>
  <c r="R4208" i="5"/>
  <c r="Q4208" i="5"/>
  <c r="T4208" i="5" s="1"/>
  <c r="U4208" i="5" s="1"/>
  <c r="D4208" i="5"/>
  <c r="C4208" i="5"/>
  <c r="S4207" i="5"/>
  <c r="R4207" i="5"/>
  <c r="Q4207" i="5"/>
  <c r="T4207" i="5" s="1"/>
  <c r="U4207" i="5" s="1"/>
  <c r="D4207" i="5"/>
  <c r="C4207" i="5"/>
  <c r="S4206" i="5"/>
  <c r="R4206" i="5"/>
  <c r="Q4206" i="5"/>
  <c r="T4206" i="5" s="1"/>
  <c r="U4206" i="5" s="1"/>
  <c r="D4206" i="5"/>
  <c r="C4206" i="5"/>
  <c r="S4205" i="5"/>
  <c r="R4205" i="5"/>
  <c r="Q4205" i="5"/>
  <c r="T4205" i="5" s="1"/>
  <c r="U4205" i="5" s="1"/>
  <c r="D4205" i="5"/>
  <c r="C4205" i="5"/>
  <c r="S4204" i="5"/>
  <c r="R4204" i="5"/>
  <c r="Q4204" i="5"/>
  <c r="T4204" i="5" s="1"/>
  <c r="U4204" i="5" s="1"/>
  <c r="D4204" i="5"/>
  <c r="C4204" i="5"/>
  <c r="S4203" i="5"/>
  <c r="R4203" i="5"/>
  <c r="Q4203" i="5"/>
  <c r="T4203" i="5" s="1"/>
  <c r="U4203" i="5" s="1"/>
  <c r="D4203" i="5"/>
  <c r="C4203" i="5"/>
  <c r="S4202" i="5"/>
  <c r="R4202" i="5"/>
  <c r="Q4202" i="5"/>
  <c r="T4202" i="5" s="1"/>
  <c r="U4202" i="5" s="1"/>
  <c r="D4202" i="5"/>
  <c r="C4202" i="5"/>
  <c r="S4201" i="5"/>
  <c r="R4201" i="5"/>
  <c r="Q4201" i="5"/>
  <c r="T4201" i="5" s="1"/>
  <c r="U4201" i="5" s="1"/>
  <c r="D4201" i="5"/>
  <c r="C4201" i="5"/>
  <c r="S4200" i="5"/>
  <c r="R4200" i="5"/>
  <c r="Q4200" i="5"/>
  <c r="T4200" i="5" s="1"/>
  <c r="U4200" i="5" s="1"/>
  <c r="D4200" i="5"/>
  <c r="C4200" i="5"/>
  <c r="S4199" i="5"/>
  <c r="R4199" i="5"/>
  <c r="Q4199" i="5"/>
  <c r="T4199" i="5" s="1"/>
  <c r="U4199" i="5" s="1"/>
  <c r="D4199" i="5"/>
  <c r="C4199" i="5"/>
  <c r="S4198" i="5"/>
  <c r="R4198" i="5"/>
  <c r="Q4198" i="5"/>
  <c r="T4198" i="5" s="1"/>
  <c r="U4198" i="5" s="1"/>
  <c r="D4198" i="5"/>
  <c r="C4198" i="5"/>
  <c r="S4197" i="5"/>
  <c r="R4197" i="5"/>
  <c r="Q4197" i="5"/>
  <c r="T4197" i="5" s="1"/>
  <c r="U4197" i="5" s="1"/>
  <c r="D4197" i="5"/>
  <c r="C4197" i="5"/>
  <c r="S4196" i="5"/>
  <c r="R4196" i="5"/>
  <c r="Q4196" i="5"/>
  <c r="T4196" i="5" s="1"/>
  <c r="U4196" i="5" s="1"/>
  <c r="D4196" i="5"/>
  <c r="C4196" i="5"/>
  <c r="S4195" i="5"/>
  <c r="R4195" i="5"/>
  <c r="Q4195" i="5"/>
  <c r="T4195" i="5" s="1"/>
  <c r="U4195" i="5" s="1"/>
  <c r="D4195" i="5"/>
  <c r="C4195" i="5"/>
  <c r="S4194" i="5"/>
  <c r="R4194" i="5"/>
  <c r="Q4194" i="5"/>
  <c r="T4194" i="5" s="1"/>
  <c r="U4194" i="5" s="1"/>
  <c r="D4194" i="5"/>
  <c r="C4194" i="5"/>
  <c r="S4193" i="5"/>
  <c r="R4193" i="5"/>
  <c r="Q4193" i="5"/>
  <c r="T4193" i="5" s="1"/>
  <c r="U4193" i="5" s="1"/>
  <c r="D4193" i="5"/>
  <c r="C4193" i="5"/>
  <c r="S4192" i="5"/>
  <c r="R4192" i="5"/>
  <c r="Q4192" i="5"/>
  <c r="T4192" i="5" s="1"/>
  <c r="U4192" i="5" s="1"/>
  <c r="D4192" i="5"/>
  <c r="C4192" i="5"/>
  <c r="S4191" i="5"/>
  <c r="R4191" i="5"/>
  <c r="Q4191" i="5"/>
  <c r="T4191" i="5" s="1"/>
  <c r="U4191" i="5" s="1"/>
  <c r="D4191" i="5"/>
  <c r="C4191" i="5"/>
  <c r="S4190" i="5"/>
  <c r="R4190" i="5"/>
  <c r="Q4190" i="5"/>
  <c r="T4190" i="5" s="1"/>
  <c r="U4190" i="5" s="1"/>
  <c r="D4190" i="5"/>
  <c r="C4190" i="5"/>
  <c r="S4189" i="5"/>
  <c r="R4189" i="5"/>
  <c r="Q4189" i="5"/>
  <c r="T4189" i="5" s="1"/>
  <c r="U4189" i="5" s="1"/>
  <c r="D4189" i="5"/>
  <c r="C4189" i="5"/>
  <c r="S4188" i="5"/>
  <c r="R4188" i="5"/>
  <c r="Q4188" i="5"/>
  <c r="T4188" i="5" s="1"/>
  <c r="U4188" i="5" s="1"/>
  <c r="D4188" i="5"/>
  <c r="C4188" i="5"/>
  <c r="S4187" i="5"/>
  <c r="R4187" i="5"/>
  <c r="Q4187" i="5"/>
  <c r="T4187" i="5" s="1"/>
  <c r="U4187" i="5" s="1"/>
  <c r="D4187" i="5"/>
  <c r="C4187" i="5"/>
  <c r="S4186" i="5"/>
  <c r="R4186" i="5"/>
  <c r="Q4186" i="5"/>
  <c r="T4186" i="5" s="1"/>
  <c r="U4186" i="5" s="1"/>
  <c r="D4186" i="5"/>
  <c r="C4186" i="5"/>
  <c r="S4185" i="5"/>
  <c r="R4185" i="5"/>
  <c r="Q4185" i="5"/>
  <c r="T4185" i="5" s="1"/>
  <c r="U4185" i="5" s="1"/>
  <c r="D4185" i="5"/>
  <c r="C4185" i="5"/>
  <c r="S4184" i="5"/>
  <c r="R4184" i="5"/>
  <c r="Q4184" i="5"/>
  <c r="T4184" i="5" s="1"/>
  <c r="U4184" i="5" s="1"/>
  <c r="D4184" i="5"/>
  <c r="C4184" i="5"/>
  <c r="S4183" i="5"/>
  <c r="R4183" i="5"/>
  <c r="Q4183" i="5"/>
  <c r="T4183" i="5" s="1"/>
  <c r="U4183" i="5" s="1"/>
  <c r="D4183" i="5"/>
  <c r="C4183" i="5"/>
  <c r="S4182" i="5"/>
  <c r="R4182" i="5"/>
  <c r="Q4182" i="5"/>
  <c r="T4182" i="5" s="1"/>
  <c r="U4182" i="5" s="1"/>
  <c r="D4182" i="5"/>
  <c r="C4182" i="5"/>
  <c r="S4181" i="5"/>
  <c r="R4181" i="5"/>
  <c r="Q4181" i="5"/>
  <c r="T4181" i="5" s="1"/>
  <c r="U4181" i="5" s="1"/>
  <c r="D4181" i="5"/>
  <c r="C4181" i="5"/>
  <c r="S4180" i="5"/>
  <c r="R4180" i="5"/>
  <c r="Q4180" i="5"/>
  <c r="T4180" i="5" s="1"/>
  <c r="U4180" i="5" s="1"/>
  <c r="D4180" i="5"/>
  <c r="C4180" i="5"/>
  <c r="S4179" i="5"/>
  <c r="R4179" i="5"/>
  <c r="Q4179" i="5"/>
  <c r="T4179" i="5" s="1"/>
  <c r="U4179" i="5" s="1"/>
  <c r="D4179" i="5"/>
  <c r="C4179" i="5"/>
  <c r="S4178" i="5"/>
  <c r="R4178" i="5"/>
  <c r="Q4178" i="5"/>
  <c r="T4178" i="5" s="1"/>
  <c r="U4178" i="5" s="1"/>
  <c r="D4178" i="5"/>
  <c r="C4178" i="5"/>
  <c r="S4177" i="5"/>
  <c r="R4177" i="5"/>
  <c r="Q4177" i="5"/>
  <c r="T4177" i="5" s="1"/>
  <c r="U4177" i="5" s="1"/>
  <c r="D4177" i="5"/>
  <c r="C4177" i="5"/>
  <c r="S4176" i="5"/>
  <c r="R4176" i="5"/>
  <c r="Q4176" i="5"/>
  <c r="T4176" i="5" s="1"/>
  <c r="U4176" i="5" s="1"/>
  <c r="D4176" i="5"/>
  <c r="C4176" i="5"/>
  <c r="S4175" i="5"/>
  <c r="R4175" i="5"/>
  <c r="Q4175" i="5"/>
  <c r="T4175" i="5" s="1"/>
  <c r="U4175" i="5" s="1"/>
  <c r="D4175" i="5"/>
  <c r="C4175" i="5"/>
  <c r="S4174" i="5"/>
  <c r="R4174" i="5"/>
  <c r="Q4174" i="5"/>
  <c r="T4174" i="5" s="1"/>
  <c r="U4174" i="5" s="1"/>
  <c r="D4174" i="5"/>
  <c r="C4174" i="5"/>
  <c r="S4173" i="5"/>
  <c r="R4173" i="5"/>
  <c r="Q4173" i="5"/>
  <c r="T4173" i="5" s="1"/>
  <c r="U4173" i="5" s="1"/>
  <c r="D4173" i="5"/>
  <c r="C4173" i="5"/>
  <c r="S4172" i="5"/>
  <c r="R4172" i="5"/>
  <c r="Q4172" i="5"/>
  <c r="T4172" i="5" s="1"/>
  <c r="U4172" i="5" s="1"/>
  <c r="D4172" i="5"/>
  <c r="C4172" i="5"/>
  <c r="S4171" i="5"/>
  <c r="R4171" i="5"/>
  <c r="Q4171" i="5"/>
  <c r="T4171" i="5" s="1"/>
  <c r="U4171" i="5" s="1"/>
  <c r="D4171" i="5"/>
  <c r="C4171" i="5"/>
  <c r="S4170" i="5"/>
  <c r="R4170" i="5"/>
  <c r="Q4170" i="5"/>
  <c r="T4170" i="5" s="1"/>
  <c r="U4170" i="5" s="1"/>
  <c r="D4170" i="5"/>
  <c r="C4170" i="5"/>
  <c r="S4169" i="5"/>
  <c r="R4169" i="5"/>
  <c r="Q4169" i="5"/>
  <c r="T4169" i="5" s="1"/>
  <c r="U4169" i="5" s="1"/>
  <c r="D4169" i="5"/>
  <c r="C4169" i="5"/>
  <c r="S4168" i="5"/>
  <c r="R4168" i="5"/>
  <c r="Q4168" i="5"/>
  <c r="T4168" i="5" s="1"/>
  <c r="U4168" i="5" s="1"/>
  <c r="D4168" i="5"/>
  <c r="C4168" i="5"/>
  <c r="S4167" i="5"/>
  <c r="R4167" i="5"/>
  <c r="Q4167" i="5"/>
  <c r="T4167" i="5" s="1"/>
  <c r="U4167" i="5" s="1"/>
  <c r="D4167" i="5"/>
  <c r="C4167" i="5"/>
  <c r="S4166" i="5"/>
  <c r="R4166" i="5"/>
  <c r="Q4166" i="5"/>
  <c r="T4166" i="5" s="1"/>
  <c r="U4166" i="5" s="1"/>
  <c r="D4166" i="5"/>
  <c r="C4166" i="5"/>
  <c r="S4165" i="5"/>
  <c r="R4165" i="5"/>
  <c r="Q4165" i="5"/>
  <c r="T4165" i="5" s="1"/>
  <c r="U4165" i="5" s="1"/>
  <c r="D4165" i="5"/>
  <c r="C4165" i="5"/>
  <c r="S4164" i="5"/>
  <c r="R4164" i="5"/>
  <c r="Q4164" i="5"/>
  <c r="T4164" i="5" s="1"/>
  <c r="U4164" i="5" s="1"/>
  <c r="D4164" i="5"/>
  <c r="C4164" i="5"/>
  <c r="S4163" i="5"/>
  <c r="R4163" i="5"/>
  <c r="Q4163" i="5"/>
  <c r="T4163" i="5" s="1"/>
  <c r="U4163" i="5" s="1"/>
  <c r="D4163" i="5"/>
  <c r="C4163" i="5"/>
  <c r="S4162" i="5"/>
  <c r="R4162" i="5"/>
  <c r="Q4162" i="5"/>
  <c r="T4162" i="5" s="1"/>
  <c r="U4162" i="5" s="1"/>
  <c r="D4162" i="5"/>
  <c r="C4162" i="5"/>
  <c r="S4161" i="5"/>
  <c r="R4161" i="5"/>
  <c r="Q4161" i="5"/>
  <c r="T4161" i="5" s="1"/>
  <c r="U4161" i="5" s="1"/>
  <c r="D4161" i="5"/>
  <c r="C4161" i="5"/>
  <c r="S4160" i="5"/>
  <c r="R4160" i="5"/>
  <c r="Q4160" i="5"/>
  <c r="T4160" i="5" s="1"/>
  <c r="U4160" i="5" s="1"/>
  <c r="D4160" i="5"/>
  <c r="C4160" i="5"/>
  <c r="S4159" i="5"/>
  <c r="R4159" i="5"/>
  <c r="Q4159" i="5"/>
  <c r="T4159" i="5" s="1"/>
  <c r="U4159" i="5" s="1"/>
  <c r="D4159" i="5"/>
  <c r="C4159" i="5"/>
  <c r="S4158" i="5"/>
  <c r="R4158" i="5"/>
  <c r="Q4158" i="5"/>
  <c r="T4158" i="5" s="1"/>
  <c r="U4158" i="5" s="1"/>
  <c r="D4158" i="5"/>
  <c r="C4158" i="5"/>
  <c r="S4157" i="5"/>
  <c r="R4157" i="5"/>
  <c r="Q4157" i="5"/>
  <c r="T4157" i="5" s="1"/>
  <c r="U4157" i="5" s="1"/>
  <c r="D4157" i="5"/>
  <c r="C4157" i="5"/>
  <c r="S4156" i="5"/>
  <c r="R4156" i="5"/>
  <c r="Q4156" i="5"/>
  <c r="T4156" i="5" s="1"/>
  <c r="U4156" i="5" s="1"/>
  <c r="D4156" i="5"/>
  <c r="C4156" i="5"/>
  <c r="S4155" i="5"/>
  <c r="R4155" i="5"/>
  <c r="Q4155" i="5"/>
  <c r="T4155" i="5" s="1"/>
  <c r="U4155" i="5" s="1"/>
  <c r="D4155" i="5"/>
  <c r="C4155" i="5"/>
  <c r="S4154" i="5"/>
  <c r="R4154" i="5"/>
  <c r="Q4154" i="5"/>
  <c r="T4154" i="5" s="1"/>
  <c r="U4154" i="5" s="1"/>
  <c r="D4154" i="5"/>
  <c r="C4154" i="5"/>
  <c r="S4153" i="5"/>
  <c r="R4153" i="5"/>
  <c r="Q4153" i="5"/>
  <c r="T4153" i="5" s="1"/>
  <c r="U4153" i="5" s="1"/>
  <c r="D4153" i="5"/>
  <c r="C4153" i="5"/>
  <c r="S4152" i="5"/>
  <c r="R4152" i="5"/>
  <c r="Q4152" i="5"/>
  <c r="T4152" i="5" s="1"/>
  <c r="U4152" i="5" s="1"/>
  <c r="D4152" i="5"/>
  <c r="C4152" i="5"/>
  <c r="S4151" i="5"/>
  <c r="R4151" i="5"/>
  <c r="Q4151" i="5"/>
  <c r="T4151" i="5" s="1"/>
  <c r="U4151" i="5" s="1"/>
  <c r="D4151" i="5"/>
  <c r="C4151" i="5"/>
  <c r="S4150" i="5"/>
  <c r="R4150" i="5"/>
  <c r="Q4150" i="5"/>
  <c r="T4150" i="5" s="1"/>
  <c r="U4150" i="5" s="1"/>
  <c r="D4150" i="5"/>
  <c r="C4150" i="5"/>
  <c r="S4149" i="5"/>
  <c r="R4149" i="5"/>
  <c r="Q4149" i="5"/>
  <c r="T4149" i="5" s="1"/>
  <c r="U4149" i="5" s="1"/>
  <c r="D4149" i="5"/>
  <c r="C4149" i="5"/>
  <c r="S4148" i="5"/>
  <c r="R4148" i="5"/>
  <c r="Q4148" i="5"/>
  <c r="T4148" i="5" s="1"/>
  <c r="U4148" i="5" s="1"/>
  <c r="D4148" i="5"/>
  <c r="C4148" i="5"/>
  <c r="S4147" i="5"/>
  <c r="R4147" i="5"/>
  <c r="Q4147" i="5"/>
  <c r="T4147" i="5" s="1"/>
  <c r="U4147" i="5" s="1"/>
  <c r="D4147" i="5"/>
  <c r="C4147" i="5"/>
  <c r="S4146" i="5"/>
  <c r="R4146" i="5"/>
  <c r="Q4146" i="5"/>
  <c r="T4146" i="5" s="1"/>
  <c r="U4146" i="5" s="1"/>
  <c r="D4146" i="5"/>
  <c r="C4146" i="5"/>
  <c r="S4145" i="5"/>
  <c r="R4145" i="5"/>
  <c r="Q4145" i="5"/>
  <c r="T4145" i="5" s="1"/>
  <c r="U4145" i="5" s="1"/>
  <c r="D4145" i="5"/>
  <c r="C4145" i="5"/>
  <c r="S4144" i="5"/>
  <c r="R4144" i="5"/>
  <c r="Q4144" i="5"/>
  <c r="T4144" i="5" s="1"/>
  <c r="U4144" i="5" s="1"/>
  <c r="D4144" i="5"/>
  <c r="C4144" i="5"/>
  <c r="S4143" i="5"/>
  <c r="R4143" i="5"/>
  <c r="Q4143" i="5"/>
  <c r="T4143" i="5" s="1"/>
  <c r="U4143" i="5" s="1"/>
  <c r="D4143" i="5"/>
  <c r="C4143" i="5"/>
  <c r="S4142" i="5"/>
  <c r="R4142" i="5"/>
  <c r="Q4142" i="5"/>
  <c r="T4142" i="5" s="1"/>
  <c r="U4142" i="5" s="1"/>
  <c r="D4142" i="5"/>
  <c r="C4142" i="5"/>
  <c r="S4141" i="5"/>
  <c r="R4141" i="5"/>
  <c r="Q4141" i="5"/>
  <c r="T4141" i="5" s="1"/>
  <c r="U4141" i="5" s="1"/>
  <c r="D4141" i="5"/>
  <c r="C4141" i="5"/>
  <c r="S4140" i="5"/>
  <c r="R4140" i="5"/>
  <c r="Q4140" i="5"/>
  <c r="T4140" i="5" s="1"/>
  <c r="U4140" i="5" s="1"/>
  <c r="D4140" i="5"/>
  <c r="C4140" i="5"/>
  <c r="S4139" i="5"/>
  <c r="R4139" i="5"/>
  <c r="Q4139" i="5"/>
  <c r="T4139" i="5" s="1"/>
  <c r="U4139" i="5" s="1"/>
  <c r="D4139" i="5"/>
  <c r="C4139" i="5"/>
  <c r="S4138" i="5"/>
  <c r="R4138" i="5"/>
  <c r="Q4138" i="5"/>
  <c r="T4138" i="5" s="1"/>
  <c r="U4138" i="5" s="1"/>
  <c r="D4138" i="5"/>
  <c r="C4138" i="5"/>
  <c r="S4137" i="5"/>
  <c r="R4137" i="5"/>
  <c r="Q4137" i="5"/>
  <c r="T4137" i="5" s="1"/>
  <c r="U4137" i="5" s="1"/>
  <c r="D4137" i="5"/>
  <c r="C4137" i="5"/>
  <c r="S4136" i="5"/>
  <c r="R4136" i="5"/>
  <c r="Q4136" i="5"/>
  <c r="T4136" i="5" s="1"/>
  <c r="U4136" i="5" s="1"/>
  <c r="D4136" i="5"/>
  <c r="C4136" i="5"/>
  <c r="S4135" i="5"/>
  <c r="R4135" i="5"/>
  <c r="Q4135" i="5"/>
  <c r="T4135" i="5" s="1"/>
  <c r="U4135" i="5" s="1"/>
  <c r="D4135" i="5"/>
  <c r="C4135" i="5"/>
  <c r="S4134" i="5"/>
  <c r="R4134" i="5"/>
  <c r="Q4134" i="5"/>
  <c r="T4134" i="5" s="1"/>
  <c r="U4134" i="5" s="1"/>
  <c r="D4134" i="5"/>
  <c r="C4134" i="5"/>
  <c r="S4133" i="5"/>
  <c r="R4133" i="5"/>
  <c r="Q4133" i="5"/>
  <c r="T4133" i="5" s="1"/>
  <c r="U4133" i="5" s="1"/>
  <c r="D4133" i="5"/>
  <c r="C4133" i="5"/>
  <c r="S4132" i="5"/>
  <c r="R4132" i="5"/>
  <c r="Q4132" i="5"/>
  <c r="T4132" i="5" s="1"/>
  <c r="U4132" i="5" s="1"/>
  <c r="D4132" i="5"/>
  <c r="C4132" i="5"/>
  <c r="S4131" i="5"/>
  <c r="R4131" i="5"/>
  <c r="Q4131" i="5"/>
  <c r="T4131" i="5" s="1"/>
  <c r="U4131" i="5" s="1"/>
  <c r="D4131" i="5"/>
  <c r="C4131" i="5"/>
  <c r="S4130" i="5"/>
  <c r="R4130" i="5"/>
  <c r="Q4130" i="5"/>
  <c r="T4130" i="5" s="1"/>
  <c r="U4130" i="5" s="1"/>
  <c r="D4130" i="5"/>
  <c r="C4130" i="5"/>
  <c r="S4129" i="5"/>
  <c r="R4129" i="5"/>
  <c r="Q4129" i="5"/>
  <c r="T4129" i="5" s="1"/>
  <c r="U4129" i="5" s="1"/>
  <c r="D4129" i="5"/>
  <c r="C4129" i="5"/>
  <c r="S4128" i="5"/>
  <c r="R4128" i="5"/>
  <c r="Q4128" i="5"/>
  <c r="T4128" i="5" s="1"/>
  <c r="U4128" i="5" s="1"/>
  <c r="D4128" i="5"/>
  <c r="C4128" i="5"/>
  <c r="S4127" i="5"/>
  <c r="R4127" i="5"/>
  <c r="Q4127" i="5"/>
  <c r="T4127" i="5" s="1"/>
  <c r="U4127" i="5" s="1"/>
  <c r="D4127" i="5"/>
  <c r="C4127" i="5"/>
  <c r="S4126" i="5"/>
  <c r="R4126" i="5"/>
  <c r="Q4126" i="5"/>
  <c r="T4126" i="5" s="1"/>
  <c r="U4126" i="5" s="1"/>
  <c r="D4126" i="5"/>
  <c r="C4126" i="5"/>
  <c r="S4125" i="5"/>
  <c r="R4125" i="5"/>
  <c r="Q4125" i="5"/>
  <c r="T4125" i="5" s="1"/>
  <c r="U4125" i="5" s="1"/>
  <c r="D4125" i="5"/>
  <c r="C4125" i="5"/>
  <c r="S4124" i="5"/>
  <c r="R4124" i="5"/>
  <c r="Q4124" i="5"/>
  <c r="T4124" i="5" s="1"/>
  <c r="U4124" i="5" s="1"/>
  <c r="D4124" i="5"/>
  <c r="C4124" i="5"/>
  <c r="S4123" i="5"/>
  <c r="R4123" i="5"/>
  <c r="Q4123" i="5"/>
  <c r="T4123" i="5" s="1"/>
  <c r="U4123" i="5" s="1"/>
  <c r="D4123" i="5"/>
  <c r="C4123" i="5"/>
  <c r="S4122" i="5"/>
  <c r="R4122" i="5"/>
  <c r="Q4122" i="5"/>
  <c r="T4122" i="5" s="1"/>
  <c r="U4122" i="5" s="1"/>
  <c r="D4122" i="5"/>
  <c r="C4122" i="5"/>
  <c r="S4121" i="5"/>
  <c r="R4121" i="5"/>
  <c r="Q4121" i="5"/>
  <c r="T4121" i="5" s="1"/>
  <c r="U4121" i="5" s="1"/>
  <c r="D4121" i="5"/>
  <c r="C4121" i="5"/>
  <c r="S4120" i="5"/>
  <c r="R4120" i="5"/>
  <c r="Q4120" i="5"/>
  <c r="T4120" i="5" s="1"/>
  <c r="U4120" i="5" s="1"/>
  <c r="D4120" i="5"/>
  <c r="C4120" i="5"/>
  <c r="S4119" i="5"/>
  <c r="R4119" i="5"/>
  <c r="Q4119" i="5"/>
  <c r="T4119" i="5" s="1"/>
  <c r="U4119" i="5" s="1"/>
  <c r="D4119" i="5"/>
  <c r="C4119" i="5"/>
  <c r="S4118" i="5"/>
  <c r="R4118" i="5"/>
  <c r="Q4118" i="5"/>
  <c r="T4118" i="5" s="1"/>
  <c r="U4118" i="5" s="1"/>
  <c r="D4118" i="5"/>
  <c r="C4118" i="5"/>
  <c r="S4117" i="5"/>
  <c r="R4117" i="5"/>
  <c r="Q4117" i="5"/>
  <c r="T4117" i="5" s="1"/>
  <c r="U4117" i="5" s="1"/>
  <c r="D4117" i="5"/>
  <c r="C4117" i="5"/>
  <c r="S4116" i="5"/>
  <c r="R4116" i="5"/>
  <c r="Q4116" i="5"/>
  <c r="T4116" i="5" s="1"/>
  <c r="U4116" i="5" s="1"/>
  <c r="D4116" i="5"/>
  <c r="C4116" i="5"/>
  <c r="S4115" i="5"/>
  <c r="R4115" i="5"/>
  <c r="Q4115" i="5"/>
  <c r="T4115" i="5" s="1"/>
  <c r="U4115" i="5" s="1"/>
  <c r="D4115" i="5"/>
  <c r="C4115" i="5"/>
  <c r="S4114" i="5"/>
  <c r="R4114" i="5"/>
  <c r="Q4114" i="5"/>
  <c r="T4114" i="5" s="1"/>
  <c r="U4114" i="5" s="1"/>
  <c r="D4114" i="5"/>
  <c r="C4114" i="5"/>
  <c r="S4113" i="5"/>
  <c r="R4113" i="5"/>
  <c r="Q4113" i="5"/>
  <c r="T4113" i="5" s="1"/>
  <c r="U4113" i="5" s="1"/>
  <c r="D4113" i="5"/>
  <c r="C4113" i="5"/>
  <c r="S4112" i="5"/>
  <c r="R4112" i="5"/>
  <c r="Q4112" i="5"/>
  <c r="T4112" i="5" s="1"/>
  <c r="U4112" i="5" s="1"/>
  <c r="D4112" i="5"/>
  <c r="C4112" i="5"/>
  <c r="S4111" i="5"/>
  <c r="R4111" i="5"/>
  <c r="Q4111" i="5"/>
  <c r="T4111" i="5" s="1"/>
  <c r="U4111" i="5" s="1"/>
  <c r="D4111" i="5"/>
  <c r="C4111" i="5"/>
  <c r="S4110" i="5"/>
  <c r="R4110" i="5"/>
  <c r="Q4110" i="5"/>
  <c r="T4110" i="5" s="1"/>
  <c r="U4110" i="5" s="1"/>
  <c r="D4110" i="5"/>
  <c r="C4110" i="5"/>
  <c r="S4109" i="5"/>
  <c r="R4109" i="5"/>
  <c r="Q4109" i="5"/>
  <c r="T4109" i="5" s="1"/>
  <c r="U4109" i="5" s="1"/>
  <c r="D4109" i="5"/>
  <c r="C4109" i="5"/>
  <c r="S4108" i="5"/>
  <c r="R4108" i="5"/>
  <c r="Q4108" i="5"/>
  <c r="T4108" i="5" s="1"/>
  <c r="U4108" i="5" s="1"/>
  <c r="D4108" i="5"/>
  <c r="C4108" i="5"/>
  <c r="S4107" i="5"/>
  <c r="R4107" i="5"/>
  <c r="Q4107" i="5"/>
  <c r="T4107" i="5" s="1"/>
  <c r="U4107" i="5" s="1"/>
  <c r="D4107" i="5"/>
  <c r="C4107" i="5"/>
  <c r="S4106" i="5"/>
  <c r="R4106" i="5"/>
  <c r="Q4106" i="5"/>
  <c r="T4106" i="5" s="1"/>
  <c r="U4106" i="5" s="1"/>
  <c r="D4106" i="5"/>
  <c r="C4106" i="5"/>
  <c r="S4105" i="5"/>
  <c r="R4105" i="5"/>
  <c r="Q4105" i="5"/>
  <c r="T4105" i="5" s="1"/>
  <c r="U4105" i="5" s="1"/>
  <c r="D4105" i="5"/>
  <c r="C4105" i="5"/>
  <c r="S4104" i="5"/>
  <c r="R4104" i="5"/>
  <c r="Q4104" i="5"/>
  <c r="T4104" i="5" s="1"/>
  <c r="U4104" i="5" s="1"/>
  <c r="D4104" i="5"/>
  <c r="C4104" i="5"/>
  <c r="S4103" i="5"/>
  <c r="R4103" i="5"/>
  <c r="Q4103" i="5"/>
  <c r="T4103" i="5" s="1"/>
  <c r="U4103" i="5" s="1"/>
  <c r="D4103" i="5"/>
  <c r="C4103" i="5"/>
  <c r="S4102" i="5"/>
  <c r="R4102" i="5"/>
  <c r="Q4102" i="5"/>
  <c r="T4102" i="5" s="1"/>
  <c r="U4102" i="5" s="1"/>
  <c r="D4102" i="5"/>
  <c r="C4102" i="5"/>
  <c r="S4101" i="5"/>
  <c r="R4101" i="5"/>
  <c r="Q4101" i="5"/>
  <c r="T4101" i="5" s="1"/>
  <c r="U4101" i="5" s="1"/>
  <c r="D4101" i="5"/>
  <c r="C4101" i="5"/>
  <c r="S4100" i="5"/>
  <c r="R4100" i="5"/>
  <c r="Q4100" i="5"/>
  <c r="T4100" i="5" s="1"/>
  <c r="U4100" i="5" s="1"/>
  <c r="D4100" i="5"/>
  <c r="C4100" i="5"/>
  <c r="S4099" i="5"/>
  <c r="R4099" i="5"/>
  <c r="Q4099" i="5"/>
  <c r="T4099" i="5" s="1"/>
  <c r="U4099" i="5" s="1"/>
  <c r="D4099" i="5"/>
  <c r="C4099" i="5"/>
  <c r="S4098" i="5"/>
  <c r="R4098" i="5"/>
  <c r="Q4098" i="5"/>
  <c r="T4098" i="5" s="1"/>
  <c r="U4098" i="5" s="1"/>
  <c r="D4098" i="5"/>
  <c r="C4098" i="5"/>
  <c r="S4097" i="5"/>
  <c r="R4097" i="5"/>
  <c r="Q4097" i="5"/>
  <c r="T4097" i="5" s="1"/>
  <c r="U4097" i="5" s="1"/>
  <c r="D4097" i="5"/>
  <c r="C4097" i="5"/>
  <c r="S4096" i="5"/>
  <c r="R4096" i="5"/>
  <c r="Q4096" i="5"/>
  <c r="T4096" i="5" s="1"/>
  <c r="U4096" i="5" s="1"/>
  <c r="D4096" i="5"/>
  <c r="C4096" i="5"/>
  <c r="S4095" i="5"/>
  <c r="R4095" i="5"/>
  <c r="Q4095" i="5"/>
  <c r="T4095" i="5" s="1"/>
  <c r="U4095" i="5" s="1"/>
  <c r="D4095" i="5"/>
  <c r="C4095" i="5"/>
  <c r="S4094" i="5"/>
  <c r="R4094" i="5"/>
  <c r="Q4094" i="5"/>
  <c r="T4094" i="5" s="1"/>
  <c r="U4094" i="5" s="1"/>
  <c r="D4094" i="5"/>
  <c r="C4094" i="5"/>
  <c r="S4093" i="5"/>
  <c r="R4093" i="5"/>
  <c r="Q4093" i="5"/>
  <c r="T4093" i="5" s="1"/>
  <c r="U4093" i="5" s="1"/>
  <c r="D4093" i="5"/>
  <c r="C4093" i="5"/>
  <c r="S4092" i="5"/>
  <c r="R4092" i="5"/>
  <c r="Q4092" i="5"/>
  <c r="T4092" i="5" s="1"/>
  <c r="U4092" i="5" s="1"/>
  <c r="D4092" i="5"/>
  <c r="C4092" i="5"/>
  <c r="S4091" i="5"/>
  <c r="R4091" i="5"/>
  <c r="Q4091" i="5"/>
  <c r="T4091" i="5" s="1"/>
  <c r="U4091" i="5" s="1"/>
  <c r="D4091" i="5"/>
  <c r="C4091" i="5"/>
  <c r="S4090" i="5"/>
  <c r="R4090" i="5"/>
  <c r="Q4090" i="5"/>
  <c r="T4090" i="5" s="1"/>
  <c r="U4090" i="5" s="1"/>
  <c r="D4090" i="5"/>
  <c r="C4090" i="5"/>
  <c r="S4089" i="5"/>
  <c r="R4089" i="5"/>
  <c r="Q4089" i="5"/>
  <c r="T4089" i="5" s="1"/>
  <c r="U4089" i="5" s="1"/>
  <c r="D4089" i="5"/>
  <c r="C4089" i="5"/>
  <c r="S4088" i="5"/>
  <c r="R4088" i="5"/>
  <c r="Q4088" i="5"/>
  <c r="T4088" i="5" s="1"/>
  <c r="U4088" i="5" s="1"/>
  <c r="D4088" i="5"/>
  <c r="C4088" i="5"/>
  <c r="S4087" i="5"/>
  <c r="R4087" i="5"/>
  <c r="Q4087" i="5"/>
  <c r="T4087" i="5" s="1"/>
  <c r="U4087" i="5" s="1"/>
  <c r="D4087" i="5"/>
  <c r="C4087" i="5"/>
  <c r="S4086" i="5"/>
  <c r="R4086" i="5"/>
  <c r="Q4086" i="5"/>
  <c r="T4086" i="5" s="1"/>
  <c r="U4086" i="5" s="1"/>
  <c r="D4086" i="5"/>
  <c r="C4086" i="5"/>
  <c r="S4085" i="5"/>
  <c r="R4085" i="5"/>
  <c r="Q4085" i="5"/>
  <c r="T4085" i="5" s="1"/>
  <c r="U4085" i="5" s="1"/>
  <c r="D4085" i="5"/>
  <c r="C4085" i="5"/>
  <c r="S4084" i="5"/>
  <c r="R4084" i="5"/>
  <c r="Q4084" i="5"/>
  <c r="T4084" i="5" s="1"/>
  <c r="U4084" i="5" s="1"/>
  <c r="D4084" i="5"/>
  <c r="C4084" i="5"/>
  <c r="S4083" i="5"/>
  <c r="R4083" i="5"/>
  <c r="Q4083" i="5"/>
  <c r="T4083" i="5" s="1"/>
  <c r="U4083" i="5" s="1"/>
  <c r="D4083" i="5"/>
  <c r="C4083" i="5"/>
  <c r="S4082" i="5"/>
  <c r="R4082" i="5"/>
  <c r="Q4082" i="5"/>
  <c r="T4082" i="5" s="1"/>
  <c r="U4082" i="5" s="1"/>
  <c r="D4082" i="5"/>
  <c r="C4082" i="5"/>
  <c r="S4081" i="5"/>
  <c r="R4081" i="5"/>
  <c r="Q4081" i="5"/>
  <c r="T4081" i="5" s="1"/>
  <c r="U4081" i="5" s="1"/>
  <c r="D4081" i="5"/>
  <c r="C4081" i="5"/>
  <c r="S4080" i="5"/>
  <c r="R4080" i="5"/>
  <c r="Q4080" i="5"/>
  <c r="T4080" i="5" s="1"/>
  <c r="U4080" i="5" s="1"/>
  <c r="D4080" i="5"/>
  <c r="C4080" i="5"/>
  <c r="S4079" i="5"/>
  <c r="R4079" i="5"/>
  <c r="Q4079" i="5"/>
  <c r="T4079" i="5" s="1"/>
  <c r="U4079" i="5" s="1"/>
  <c r="D4079" i="5"/>
  <c r="C4079" i="5"/>
  <c r="S4078" i="5"/>
  <c r="R4078" i="5"/>
  <c r="Q4078" i="5"/>
  <c r="T4078" i="5" s="1"/>
  <c r="U4078" i="5" s="1"/>
  <c r="D4078" i="5"/>
  <c r="C4078" i="5"/>
  <c r="S4077" i="5"/>
  <c r="R4077" i="5"/>
  <c r="Q4077" i="5"/>
  <c r="T4077" i="5" s="1"/>
  <c r="U4077" i="5" s="1"/>
  <c r="D4077" i="5"/>
  <c r="C4077" i="5"/>
  <c r="S4076" i="5"/>
  <c r="R4076" i="5"/>
  <c r="Q4076" i="5"/>
  <c r="T4076" i="5" s="1"/>
  <c r="U4076" i="5" s="1"/>
  <c r="D4076" i="5"/>
  <c r="C4076" i="5"/>
  <c r="S4075" i="5"/>
  <c r="R4075" i="5"/>
  <c r="Q4075" i="5"/>
  <c r="T4075" i="5" s="1"/>
  <c r="U4075" i="5" s="1"/>
  <c r="D4075" i="5"/>
  <c r="C4075" i="5"/>
  <c r="S4074" i="5"/>
  <c r="R4074" i="5"/>
  <c r="Q4074" i="5"/>
  <c r="T4074" i="5" s="1"/>
  <c r="U4074" i="5" s="1"/>
  <c r="D4074" i="5"/>
  <c r="C4074" i="5"/>
  <c r="S4073" i="5"/>
  <c r="R4073" i="5"/>
  <c r="Q4073" i="5"/>
  <c r="T4073" i="5" s="1"/>
  <c r="U4073" i="5" s="1"/>
  <c r="D4073" i="5"/>
  <c r="C4073" i="5"/>
  <c r="S4072" i="5"/>
  <c r="R4072" i="5"/>
  <c r="Q4072" i="5"/>
  <c r="T4072" i="5" s="1"/>
  <c r="U4072" i="5" s="1"/>
  <c r="D4072" i="5"/>
  <c r="C4072" i="5"/>
  <c r="S4071" i="5"/>
  <c r="R4071" i="5"/>
  <c r="Q4071" i="5"/>
  <c r="T4071" i="5" s="1"/>
  <c r="U4071" i="5" s="1"/>
  <c r="D4071" i="5"/>
  <c r="C4071" i="5"/>
  <c r="S4070" i="5"/>
  <c r="R4070" i="5"/>
  <c r="Q4070" i="5"/>
  <c r="T4070" i="5" s="1"/>
  <c r="U4070" i="5" s="1"/>
  <c r="D4070" i="5"/>
  <c r="C4070" i="5"/>
  <c r="S4069" i="5"/>
  <c r="R4069" i="5"/>
  <c r="Q4069" i="5"/>
  <c r="T4069" i="5" s="1"/>
  <c r="U4069" i="5" s="1"/>
  <c r="D4069" i="5"/>
  <c r="C4069" i="5"/>
  <c r="S4068" i="5"/>
  <c r="R4068" i="5"/>
  <c r="Q4068" i="5"/>
  <c r="T4068" i="5" s="1"/>
  <c r="U4068" i="5" s="1"/>
  <c r="D4068" i="5"/>
  <c r="C4068" i="5"/>
  <c r="S4067" i="5"/>
  <c r="R4067" i="5"/>
  <c r="Q4067" i="5"/>
  <c r="T4067" i="5" s="1"/>
  <c r="U4067" i="5" s="1"/>
  <c r="D4067" i="5"/>
  <c r="C4067" i="5"/>
  <c r="S4066" i="5"/>
  <c r="R4066" i="5"/>
  <c r="Q4066" i="5"/>
  <c r="T4066" i="5" s="1"/>
  <c r="U4066" i="5" s="1"/>
  <c r="D4066" i="5"/>
  <c r="C4066" i="5"/>
  <c r="S4065" i="5"/>
  <c r="R4065" i="5"/>
  <c r="Q4065" i="5"/>
  <c r="T4065" i="5" s="1"/>
  <c r="U4065" i="5" s="1"/>
  <c r="D4065" i="5"/>
  <c r="C4065" i="5"/>
  <c r="S4064" i="5"/>
  <c r="R4064" i="5"/>
  <c r="Q4064" i="5"/>
  <c r="T4064" i="5" s="1"/>
  <c r="U4064" i="5" s="1"/>
  <c r="D4064" i="5"/>
  <c r="C4064" i="5"/>
  <c r="S4063" i="5"/>
  <c r="R4063" i="5"/>
  <c r="Q4063" i="5"/>
  <c r="T4063" i="5" s="1"/>
  <c r="U4063" i="5" s="1"/>
  <c r="D4063" i="5"/>
  <c r="C4063" i="5"/>
  <c r="S4062" i="5"/>
  <c r="R4062" i="5"/>
  <c r="Q4062" i="5"/>
  <c r="T4062" i="5" s="1"/>
  <c r="U4062" i="5" s="1"/>
  <c r="D4062" i="5"/>
  <c r="C4062" i="5"/>
  <c r="S4061" i="5"/>
  <c r="R4061" i="5"/>
  <c r="Q4061" i="5"/>
  <c r="T4061" i="5" s="1"/>
  <c r="U4061" i="5" s="1"/>
  <c r="D4061" i="5"/>
  <c r="C4061" i="5"/>
  <c r="S4060" i="5"/>
  <c r="R4060" i="5"/>
  <c r="Q4060" i="5"/>
  <c r="T4060" i="5" s="1"/>
  <c r="U4060" i="5" s="1"/>
  <c r="D4060" i="5"/>
  <c r="C4060" i="5"/>
  <c r="S4059" i="5"/>
  <c r="R4059" i="5"/>
  <c r="Q4059" i="5"/>
  <c r="T4059" i="5" s="1"/>
  <c r="U4059" i="5" s="1"/>
  <c r="D4059" i="5"/>
  <c r="C4059" i="5"/>
  <c r="S4058" i="5"/>
  <c r="R4058" i="5"/>
  <c r="Q4058" i="5"/>
  <c r="T4058" i="5" s="1"/>
  <c r="U4058" i="5" s="1"/>
  <c r="D4058" i="5"/>
  <c r="C4058" i="5"/>
  <c r="S4057" i="5"/>
  <c r="R4057" i="5"/>
  <c r="Q4057" i="5"/>
  <c r="T4057" i="5" s="1"/>
  <c r="U4057" i="5" s="1"/>
  <c r="D4057" i="5"/>
  <c r="C4057" i="5"/>
  <c r="S4056" i="5"/>
  <c r="R4056" i="5"/>
  <c r="Q4056" i="5"/>
  <c r="T4056" i="5" s="1"/>
  <c r="U4056" i="5" s="1"/>
  <c r="D4056" i="5"/>
  <c r="C4056" i="5"/>
  <c r="S4055" i="5"/>
  <c r="R4055" i="5"/>
  <c r="Q4055" i="5"/>
  <c r="T4055" i="5" s="1"/>
  <c r="U4055" i="5" s="1"/>
  <c r="D4055" i="5"/>
  <c r="C4055" i="5"/>
  <c r="S4054" i="5"/>
  <c r="R4054" i="5"/>
  <c r="Q4054" i="5"/>
  <c r="T4054" i="5" s="1"/>
  <c r="U4054" i="5" s="1"/>
  <c r="D4054" i="5"/>
  <c r="C4054" i="5"/>
  <c r="S4053" i="5"/>
  <c r="R4053" i="5"/>
  <c r="Q4053" i="5"/>
  <c r="T4053" i="5" s="1"/>
  <c r="U4053" i="5" s="1"/>
  <c r="D4053" i="5"/>
  <c r="C4053" i="5"/>
  <c r="S4052" i="5"/>
  <c r="R4052" i="5"/>
  <c r="Q4052" i="5"/>
  <c r="T4052" i="5" s="1"/>
  <c r="U4052" i="5" s="1"/>
  <c r="D4052" i="5"/>
  <c r="C4052" i="5"/>
  <c r="S4051" i="5"/>
  <c r="R4051" i="5"/>
  <c r="Q4051" i="5"/>
  <c r="T4051" i="5" s="1"/>
  <c r="U4051" i="5" s="1"/>
  <c r="D4051" i="5"/>
  <c r="C4051" i="5"/>
  <c r="S4050" i="5"/>
  <c r="R4050" i="5"/>
  <c r="Q4050" i="5"/>
  <c r="T4050" i="5" s="1"/>
  <c r="U4050" i="5" s="1"/>
  <c r="D4050" i="5"/>
  <c r="C4050" i="5"/>
  <c r="S4049" i="5"/>
  <c r="R4049" i="5"/>
  <c r="Q4049" i="5"/>
  <c r="T4049" i="5" s="1"/>
  <c r="U4049" i="5" s="1"/>
  <c r="D4049" i="5"/>
  <c r="C4049" i="5"/>
  <c r="S4048" i="5"/>
  <c r="R4048" i="5"/>
  <c r="Q4048" i="5"/>
  <c r="T4048" i="5" s="1"/>
  <c r="U4048" i="5" s="1"/>
  <c r="D4048" i="5"/>
  <c r="C4048" i="5"/>
  <c r="S4047" i="5"/>
  <c r="R4047" i="5"/>
  <c r="Q4047" i="5"/>
  <c r="T4047" i="5" s="1"/>
  <c r="U4047" i="5" s="1"/>
  <c r="D4047" i="5"/>
  <c r="C4047" i="5"/>
  <c r="S4046" i="5"/>
  <c r="R4046" i="5"/>
  <c r="Q4046" i="5"/>
  <c r="T4046" i="5" s="1"/>
  <c r="U4046" i="5" s="1"/>
  <c r="D4046" i="5"/>
  <c r="C4046" i="5"/>
  <c r="S4045" i="5"/>
  <c r="R4045" i="5"/>
  <c r="Q4045" i="5"/>
  <c r="T4045" i="5" s="1"/>
  <c r="U4045" i="5" s="1"/>
  <c r="D4045" i="5"/>
  <c r="C4045" i="5"/>
  <c r="S4044" i="5"/>
  <c r="R4044" i="5"/>
  <c r="Q4044" i="5"/>
  <c r="T4044" i="5" s="1"/>
  <c r="U4044" i="5" s="1"/>
  <c r="D4044" i="5"/>
  <c r="C4044" i="5"/>
  <c r="S4043" i="5"/>
  <c r="R4043" i="5"/>
  <c r="Q4043" i="5"/>
  <c r="T4043" i="5" s="1"/>
  <c r="U4043" i="5" s="1"/>
  <c r="D4043" i="5"/>
  <c r="C4043" i="5"/>
  <c r="S4042" i="5"/>
  <c r="R4042" i="5"/>
  <c r="Q4042" i="5"/>
  <c r="T4042" i="5" s="1"/>
  <c r="U4042" i="5" s="1"/>
  <c r="D4042" i="5"/>
  <c r="C4042" i="5"/>
  <c r="S4041" i="5"/>
  <c r="R4041" i="5"/>
  <c r="Q4041" i="5"/>
  <c r="T4041" i="5" s="1"/>
  <c r="U4041" i="5" s="1"/>
  <c r="D4041" i="5"/>
  <c r="C4041" i="5"/>
  <c r="S4040" i="5"/>
  <c r="R4040" i="5"/>
  <c r="Q4040" i="5"/>
  <c r="T4040" i="5" s="1"/>
  <c r="U4040" i="5" s="1"/>
  <c r="D4040" i="5"/>
  <c r="C4040" i="5"/>
  <c r="S4039" i="5"/>
  <c r="R4039" i="5"/>
  <c r="Q4039" i="5"/>
  <c r="T4039" i="5" s="1"/>
  <c r="U4039" i="5" s="1"/>
  <c r="D4039" i="5"/>
  <c r="C4039" i="5"/>
  <c r="S4038" i="5"/>
  <c r="R4038" i="5"/>
  <c r="Q4038" i="5"/>
  <c r="T4038" i="5" s="1"/>
  <c r="U4038" i="5" s="1"/>
  <c r="D4038" i="5"/>
  <c r="C4038" i="5"/>
  <c r="S4037" i="5"/>
  <c r="R4037" i="5"/>
  <c r="Q4037" i="5"/>
  <c r="T4037" i="5" s="1"/>
  <c r="U4037" i="5" s="1"/>
  <c r="D4037" i="5"/>
  <c r="C4037" i="5"/>
  <c r="S4036" i="5"/>
  <c r="R4036" i="5"/>
  <c r="Q4036" i="5"/>
  <c r="T4036" i="5" s="1"/>
  <c r="U4036" i="5" s="1"/>
  <c r="D4036" i="5"/>
  <c r="C4036" i="5"/>
  <c r="S4035" i="5"/>
  <c r="R4035" i="5"/>
  <c r="Q4035" i="5"/>
  <c r="T4035" i="5" s="1"/>
  <c r="U4035" i="5" s="1"/>
  <c r="D4035" i="5"/>
  <c r="C4035" i="5"/>
  <c r="S4034" i="5"/>
  <c r="R4034" i="5"/>
  <c r="Q4034" i="5"/>
  <c r="T4034" i="5" s="1"/>
  <c r="U4034" i="5" s="1"/>
  <c r="D4034" i="5"/>
  <c r="C4034" i="5"/>
  <c r="S4033" i="5"/>
  <c r="R4033" i="5"/>
  <c r="Q4033" i="5"/>
  <c r="T4033" i="5" s="1"/>
  <c r="U4033" i="5" s="1"/>
  <c r="D4033" i="5"/>
  <c r="C4033" i="5"/>
  <c r="S4032" i="5"/>
  <c r="R4032" i="5"/>
  <c r="Q4032" i="5"/>
  <c r="T4032" i="5" s="1"/>
  <c r="U4032" i="5" s="1"/>
  <c r="D4032" i="5"/>
  <c r="C4032" i="5"/>
  <c r="S4031" i="5"/>
  <c r="R4031" i="5"/>
  <c r="Q4031" i="5"/>
  <c r="T4031" i="5" s="1"/>
  <c r="U4031" i="5" s="1"/>
  <c r="D4031" i="5"/>
  <c r="C4031" i="5"/>
  <c r="S4030" i="5"/>
  <c r="R4030" i="5"/>
  <c r="Q4030" i="5"/>
  <c r="T4030" i="5" s="1"/>
  <c r="U4030" i="5" s="1"/>
  <c r="D4030" i="5"/>
  <c r="C4030" i="5"/>
  <c r="S4029" i="5"/>
  <c r="R4029" i="5"/>
  <c r="Q4029" i="5"/>
  <c r="T4029" i="5" s="1"/>
  <c r="U4029" i="5" s="1"/>
  <c r="D4029" i="5"/>
  <c r="C4029" i="5"/>
  <c r="S4028" i="5"/>
  <c r="R4028" i="5"/>
  <c r="Q4028" i="5"/>
  <c r="T4028" i="5" s="1"/>
  <c r="U4028" i="5" s="1"/>
  <c r="D4028" i="5"/>
  <c r="C4028" i="5"/>
  <c r="S4027" i="5"/>
  <c r="R4027" i="5"/>
  <c r="Q4027" i="5"/>
  <c r="T4027" i="5" s="1"/>
  <c r="U4027" i="5" s="1"/>
  <c r="D4027" i="5"/>
  <c r="C4027" i="5"/>
  <c r="S4026" i="5"/>
  <c r="R4026" i="5"/>
  <c r="Q4026" i="5"/>
  <c r="T4026" i="5" s="1"/>
  <c r="U4026" i="5" s="1"/>
  <c r="D4026" i="5"/>
  <c r="C4026" i="5"/>
  <c r="S4025" i="5"/>
  <c r="R4025" i="5"/>
  <c r="Q4025" i="5"/>
  <c r="T4025" i="5" s="1"/>
  <c r="U4025" i="5" s="1"/>
  <c r="D4025" i="5"/>
  <c r="C4025" i="5"/>
  <c r="S4024" i="5"/>
  <c r="R4024" i="5"/>
  <c r="Q4024" i="5"/>
  <c r="T4024" i="5" s="1"/>
  <c r="U4024" i="5" s="1"/>
  <c r="D4024" i="5"/>
  <c r="C4024" i="5"/>
  <c r="S4023" i="5"/>
  <c r="R4023" i="5"/>
  <c r="Q4023" i="5"/>
  <c r="T4023" i="5" s="1"/>
  <c r="U4023" i="5" s="1"/>
  <c r="D4023" i="5"/>
  <c r="C4023" i="5"/>
  <c r="S4022" i="5"/>
  <c r="R4022" i="5"/>
  <c r="Q4022" i="5"/>
  <c r="T4022" i="5" s="1"/>
  <c r="U4022" i="5" s="1"/>
  <c r="D4022" i="5"/>
  <c r="C4022" i="5"/>
  <c r="S4021" i="5"/>
  <c r="R4021" i="5"/>
  <c r="Q4021" i="5"/>
  <c r="T4021" i="5" s="1"/>
  <c r="U4021" i="5" s="1"/>
  <c r="D4021" i="5"/>
  <c r="C4021" i="5"/>
  <c r="S4020" i="5"/>
  <c r="R4020" i="5"/>
  <c r="Q4020" i="5"/>
  <c r="T4020" i="5" s="1"/>
  <c r="U4020" i="5" s="1"/>
  <c r="D4020" i="5"/>
  <c r="C4020" i="5"/>
  <c r="S4019" i="5"/>
  <c r="R4019" i="5"/>
  <c r="Q4019" i="5"/>
  <c r="T4019" i="5" s="1"/>
  <c r="U4019" i="5" s="1"/>
  <c r="D4019" i="5"/>
  <c r="C4019" i="5"/>
  <c r="S4018" i="5"/>
  <c r="R4018" i="5"/>
  <c r="Q4018" i="5"/>
  <c r="T4018" i="5" s="1"/>
  <c r="U4018" i="5" s="1"/>
  <c r="D4018" i="5"/>
  <c r="C4018" i="5"/>
  <c r="S4017" i="5"/>
  <c r="R4017" i="5"/>
  <c r="Q4017" i="5"/>
  <c r="T4017" i="5" s="1"/>
  <c r="U4017" i="5" s="1"/>
  <c r="D4017" i="5"/>
  <c r="C4017" i="5"/>
  <c r="S4016" i="5"/>
  <c r="R4016" i="5"/>
  <c r="Q4016" i="5"/>
  <c r="T4016" i="5" s="1"/>
  <c r="U4016" i="5" s="1"/>
  <c r="D4016" i="5"/>
  <c r="C4016" i="5"/>
  <c r="S4015" i="5"/>
  <c r="R4015" i="5"/>
  <c r="Q4015" i="5"/>
  <c r="T4015" i="5" s="1"/>
  <c r="U4015" i="5" s="1"/>
  <c r="D4015" i="5"/>
  <c r="C4015" i="5"/>
  <c r="S4014" i="5"/>
  <c r="R4014" i="5"/>
  <c r="Q4014" i="5"/>
  <c r="T4014" i="5" s="1"/>
  <c r="U4014" i="5" s="1"/>
  <c r="D4014" i="5"/>
  <c r="C4014" i="5"/>
  <c r="S4013" i="5"/>
  <c r="R4013" i="5"/>
  <c r="Q4013" i="5"/>
  <c r="T4013" i="5" s="1"/>
  <c r="U4013" i="5" s="1"/>
  <c r="D4013" i="5"/>
  <c r="C4013" i="5"/>
  <c r="S4012" i="5"/>
  <c r="R4012" i="5"/>
  <c r="Q4012" i="5"/>
  <c r="T4012" i="5" s="1"/>
  <c r="U4012" i="5" s="1"/>
  <c r="D4012" i="5"/>
  <c r="C4012" i="5"/>
  <c r="S4011" i="5"/>
  <c r="R4011" i="5"/>
  <c r="Q4011" i="5"/>
  <c r="T4011" i="5" s="1"/>
  <c r="U4011" i="5" s="1"/>
  <c r="D4011" i="5"/>
  <c r="C4011" i="5"/>
  <c r="S4010" i="5"/>
  <c r="R4010" i="5"/>
  <c r="Q4010" i="5"/>
  <c r="T4010" i="5" s="1"/>
  <c r="U4010" i="5" s="1"/>
  <c r="D4010" i="5"/>
  <c r="C4010" i="5"/>
  <c r="S4009" i="5"/>
  <c r="R4009" i="5"/>
  <c r="Q4009" i="5"/>
  <c r="T4009" i="5" s="1"/>
  <c r="U4009" i="5" s="1"/>
  <c r="D4009" i="5"/>
  <c r="C4009" i="5"/>
  <c r="S4008" i="5"/>
  <c r="R4008" i="5"/>
  <c r="Q4008" i="5"/>
  <c r="T4008" i="5" s="1"/>
  <c r="U4008" i="5" s="1"/>
  <c r="D4008" i="5"/>
  <c r="C4008" i="5"/>
  <c r="S4007" i="5"/>
  <c r="R4007" i="5"/>
  <c r="Q4007" i="5"/>
  <c r="T4007" i="5" s="1"/>
  <c r="U4007" i="5" s="1"/>
  <c r="D4007" i="5"/>
  <c r="C4007" i="5"/>
  <c r="S4006" i="5"/>
  <c r="R4006" i="5"/>
  <c r="Q4006" i="5"/>
  <c r="T4006" i="5" s="1"/>
  <c r="U4006" i="5" s="1"/>
  <c r="D4006" i="5"/>
  <c r="C4006" i="5"/>
  <c r="S4005" i="5"/>
  <c r="R4005" i="5"/>
  <c r="Q4005" i="5"/>
  <c r="T4005" i="5" s="1"/>
  <c r="U4005" i="5" s="1"/>
  <c r="D4005" i="5"/>
  <c r="C4005" i="5"/>
  <c r="S4004" i="5"/>
  <c r="R4004" i="5"/>
  <c r="Q4004" i="5"/>
  <c r="T4004" i="5" s="1"/>
  <c r="U4004" i="5" s="1"/>
  <c r="D4004" i="5"/>
  <c r="C4004" i="5"/>
  <c r="S4003" i="5"/>
  <c r="R4003" i="5"/>
  <c r="Q4003" i="5"/>
  <c r="T4003" i="5" s="1"/>
  <c r="U4003" i="5" s="1"/>
  <c r="D4003" i="5"/>
  <c r="C4003" i="5"/>
  <c r="S4002" i="5"/>
  <c r="R4002" i="5"/>
  <c r="Q4002" i="5"/>
  <c r="T4002" i="5" s="1"/>
  <c r="U4002" i="5" s="1"/>
  <c r="D4002" i="5"/>
  <c r="C4002" i="5"/>
  <c r="S4001" i="5"/>
  <c r="R4001" i="5"/>
  <c r="Q4001" i="5"/>
  <c r="T4001" i="5" s="1"/>
  <c r="U4001" i="5" s="1"/>
  <c r="D4001" i="5"/>
  <c r="C4001" i="5"/>
  <c r="S4000" i="5"/>
  <c r="R4000" i="5"/>
  <c r="Q4000" i="5"/>
  <c r="T4000" i="5" s="1"/>
  <c r="U4000" i="5" s="1"/>
  <c r="D4000" i="5"/>
  <c r="C4000" i="5"/>
  <c r="S3999" i="5"/>
  <c r="R3999" i="5"/>
  <c r="Q3999" i="5"/>
  <c r="T3999" i="5" s="1"/>
  <c r="U3999" i="5" s="1"/>
  <c r="D3999" i="5"/>
  <c r="C3999" i="5"/>
  <c r="S3998" i="5"/>
  <c r="R3998" i="5"/>
  <c r="Q3998" i="5"/>
  <c r="T3998" i="5" s="1"/>
  <c r="U3998" i="5" s="1"/>
  <c r="D3998" i="5"/>
  <c r="C3998" i="5"/>
  <c r="S3997" i="5"/>
  <c r="R3997" i="5"/>
  <c r="Q3997" i="5"/>
  <c r="T3997" i="5" s="1"/>
  <c r="U3997" i="5" s="1"/>
  <c r="D3997" i="5"/>
  <c r="C3997" i="5"/>
  <c r="S3996" i="5"/>
  <c r="R3996" i="5"/>
  <c r="Q3996" i="5"/>
  <c r="T3996" i="5" s="1"/>
  <c r="U3996" i="5" s="1"/>
  <c r="D3996" i="5"/>
  <c r="C3996" i="5"/>
  <c r="S3995" i="5"/>
  <c r="R3995" i="5"/>
  <c r="Q3995" i="5"/>
  <c r="T3995" i="5" s="1"/>
  <c r="U3995" i="5" s="1"/>
  <c r="D3995" i="5"/>
  <c r="C3995" i="5"/>
  <c r="S3994" i="5"/>
  <c r="R3994" i="5"/>
  <c r="Q3994" i="5"/>
  <c r="T3994" i="5" s="1"/>
  <c r="U3994" i="5" s="1"/>
  <c r="D3994" i="5"/>
  <c r="C3994" i="5"/>
  <c r="S3993" i="5"/>
  <c r="R3993" i="5"/>
  <c r="Q3993" i="5"/>
  <c r="T3993" i="5" s="1"/>
  <c r="U3993" i="5" s="1"/>
  <c r="D3993" i="5"/>
  <c r="C3993" i="5"/>
  <c r="S3992" i="5"/>
  <c r="R3992" i="5"/>
  <c r="Q3992" i="5"/>
  <c r="T3992" i="5" s="1"/>
  <c r="U3992" i="5" s="1"/>
  <c r="D3992" i="5"/>
  <c r="C3992" i="5"/>
  <c r="S3991" i="5"/>
  <c r="R3991" i="5"/>
  <c r="Q3991" i="5"/>
  <c r="T3991" i="5" s="1"/>
  <c r="U3991" i="5" s="1"/>
  <c r="D3991" i="5"/>
  <c r="C3991" i="5"/>
  <c r="S3990" i="5"/>
  <c r="R3990" i="5"/>
  <c r="Q3990" i="5"/>
  <c r="T3990" i="5" s="1"/>
  <c r="U3990" i="5" s="1"/>
  <c r="D3990" i="5"/>
  <c r="C3990" i="5"/>
  <c r="S3989" i="5"/>
  <c r="R3989" i="5"/>
  <c r="Q3989" i="5"/>
  <c r="T3989" i="5" s="1"/>
  <c r="U3989" i="5" s="1"/>
  <c r="D3989" i="5"/>
  <c r="C3989" i="5"/>
  <c r="S3988" i="5"/>
  <c r="R3988" i="5"/>
  <c r="Q3988" i="5"/>
  <c r="T3988" i="5" s="1"/>
  <c r="U3988" i="5" s="1"/>
  <c r="D3988" i="5"/>
  <c r="C3988" i="5"/>
  <c r="S3987" i="5"/>
  <c r="R3987" i="5"/>
  <c r="Q3987" i="5"/>
  <c r="T3987" i="5" s="1"/>
  <c r="U3987" i="5" s="1"/>
  <c r="D3987" i="5"/>
  <c r="C3987" i="5"/>
  <c r="S3986" i="5"/>
  <c r="R3986" i="5"/>
  <c r="Q3986" i="5"/>
  <c r="T3986" i="5" s="1"/>
  <c r="U3986" i="5" s="1"/>
  <c r="D3986" i="5"/>
  <c r="C3986" i="5"/>
  <c r="S3985" i="5"/>
  <c r="R3985" i="5"/>
  <c r="Q3985" i="5"/>
  <c r="T3985" i="5" s="1"/>
  <c r="U3985" i="5" s="1"/>
  <c r="D3985" i="5"/>
  <c r="C3985" i="5"/>
  <c r="S3984" i="5"/>
  <c r="R3984" i="5"/>
  <c r="Q3984" i="5"/>
  <c r="T3984" i="5" s="1"/>
  <c r="U3984" i="5" s="1"/>
  <c r="D3984" i="5"/>
  <c r="C3984" i="5"/>
  <c r="S3983" i="5"/>
  <c r="R3983" i="5"/>
  <c r="Q3983" i="5"/>
  <c r="T3983" i="5" s="1"/>
  <c r="U3983" i="5" s="1"/>
  <c r="D3983" i="5"/>
  <c r="C3983" i="5"/>
  <c r="S3982" i="5"/>
  <c r="R3982" i="5"/>
  <c r="Q3982" i="5"/>
  <c r="T3982" i="5" s="1"/>
  <c r="U3982" i="5" s="1"/>
  <c r="D3982" i="5"/>
  <c r="C3982" i="5"/>
  <c r="S3981" i="5"/>
  <c r="R3981" i="5"/>
  <c r="Q3981" i="5"/>
  <c r="T3981" i="5" s="1"/>
  <c r="U3981" i="5" s="1"/>
  <c r="D3981" i="5"/>
  <c r="C3981" i="5"/>
  <c r="S3980" i="5"/>
  <c r="R3980" i="5"/>
  <c r="Q3980" i="5"/>
  <c r="T3980" i="5" s="1"/>
  <c r="U3980" i="5" s="1"/>
  <c r="D3980" i="5"/>
  <c r="C3980" i="5"/>
  <c r="S3979" i="5"/>
  <c r="R3979" i="5"/>
  <c r="Q3979" i="5"/>
  <c r="T3979" i="5" s="1"/>
  <c r="U3979" i="5" s="1"/>
  <c r="D3979" i="5"/>
  <c r="C3979" i="5"/>
  <c r="S3978" i="5"/>
  <c r="R3978" i="5"/>
  <c r="Q3978" i="5"/>
  <c r="T3978" i="5" s="1"/>
  <c r="U3978" i="5" s="1"/>
  <c r="D3978" i="5"/>
  <c r="C3978" i="5"/>
  <c r="S3977" i="5"/>
  <c r="R3977" i="5"/>
  <c r="Q3977" i="5"/>
  <c r="T3977" i="5" s="1"/>
  <c r="U3977" i="5" s="1"/>
  <c r="D3977" i="5"/>
  <c r="C3977" i="5"/>
  <c r="S3976" i="5"/>
  <c r="R3976" i="5"/>
  <c r="Q3976" i="5"/>
  <c r="T3976" i="5" s="1"/>
  <c r="U3976" i="5" s="1"/>
  <c r="D3976" i="5"/>
  <c r="C3976" i="5"/>
  <c r="S3975" i="5"/>
  <c r="R3975" i="5"/>
  <c r="Q3975" i="5"/>
  <c r="T3975" i="5" s="1"/>
  <c r="U3975" i="5" s="1"/>
  <c r="D3975" i="5"/>
  <c r="C3975" i="5"/>
  <c r="S3974" i="5"/>
  <c r="R3974" i="5"/>
  <c r="Q3974" i="5"/>
  <c r="T3974" i="5" s="1"/>
  <c r="U3974" i="5" s="1"/>
  <c r="D3974" i="5"/>
  <c r="C3974" i="5"/>
  <c r="S3973" i="5"/>
  <c r="R3973" i="5"/>
  <c r="Q3973" i="5"/>
  <c r="T3973" i="5" s="1"/>
  <c r="U3973" i="5" s="1"/>
  <c r="D3973" i="5"/>
  <c r="C3973" i="5"/>
  <c r="S3972" i="5"/>
  <c r="R3972" i="5"/>
  <c r="Q3972" i="5"/>
  <c r="T3972" i="5" s="1"/>
  <c r="U3972" i="5" s="1"/>
  <c r="D3972" i="5"/>
  <c r="C3972" i="5"/>
  <c r="S3971" i="5"/>
  <c r="R3971" i="5"/>
  <c r="Q3971" i="5"/>
  <c r="T3971" i="5" s="1"/>
  <c r="U3971" i="5" s="1"/>
  <c r="D3971" i="5"/>
  <c r="C3971" i="5"/>
  <c r="S3970" i="5"/>
  <c r="R3970" i="5"/>
  <c r="Q3970" i="5"/>
  <c r="T3970" i="5" s="1"/>
  <c r="U3970" i="5" s="1"/>
  <c r="D3970" i="5"/>
  <c r="C3970" i="5"/>
  <c r="S3969" i="5"/>
  <c r="R3969" i="5"/>
  <c r="Q3969" i="5"/>
  <c r="T3969" i="5" s="1"/>
  <c r="U3969" i="5" s="1"/>
  <c r="D3969" i="5"/>
  <c r="C3969" i="5"/>
  <c r="S3968" i="5"/>
  <c r="R3968" i="5"/>
  <c r="Q3968" i="5"/>
  <c r="T3968" i="5" s="1"/>
  <c r="U3968" i="5" s="1"/>
  <c r="D3968" i="5"/>
  <c r="C3968" i="5"/>
  <c r="S3967" i="5"/>
  <c r="R3967" i="5"/>
  <c r="Q3967" i="5"/>
  <c r="T3967" i="5" s="1"/>
  <c r="U3967" i="5" s="1"/>
  <c r="D3967" i="5"/>
  <c r="C3967" i="5"/>
  <c r="S3966" i="5"/>
  <c r="R3966" i="5"/>
  <c r="Q3966" i="5"/>
  <c r="T3966" i="5" s="1"/>
  <c r="U3966" i="5" s="1"/>
  <c r="D3966" i="5"/>
  <c r="C3966" i="5"/>
  <c r="S3965" i="5"/>
  <c r="R3965" i="5"/>
  <c r="Q3965" i="5"/>
  <c r="T3965" i="5" s="1"/>
  <c r="U3965" i="5" s="1"/>
  <c r="D3965" i="5"/>
  <c r="C3965" i="5"/>
  <c r="S3964" i="5"/>
  <c r="R3964" i="5"/>
  <c r="Q3964" i="5"/>
  <c r="T3964" i="5" s="1"/>
  <c r="U3964" i="5" s="1"/>
  <c r="D3964" i="5"/>
  <c r="C3964" i="5"/>
  <c r="S3963" i="5"/>
  <c r="R3963" i="5"/>
  <c r="Q3963" i="5"/>
  <c r="T3963" i="5" s="1"/>
  <c r="U3963" i="5" s="1"/>
  <c r="D3963" i="5"/>
  <c r="C3963" i="5"/>
  <c r="S3962" i="5"/>
  <c r="R3962" i="5"/>
  <c r="Q3962" i="5"/>
  <c r="T3962" i="5" s="1"/>
  <c r="U3962" i="5" s="1"/>
  <c r="D3962" i="5"/>
  <c r="C3962" i="5"/>
  <c r="S3961" i="5"/>
  <c r="R3961" i="5"/>
  <c r="Q3961" i="5"/>
  <c r="T3961" i="5" s="1"/>
  <c r="U3961" i="5" s="1"/>
  <c r="D3961" i="5"/>
  <c r="C3961" i="5"/>
  <c r="S3960" i="5"/>
  <c r="R3960" i="5"/>
  <c r="Q3960" i="5"/>
  <c r="T3960" i="5" s="1"/>
  <c r="U3960" i="5" s="1"/>
  <c r="D3960" i="5"/>
  <c r="C3960" i="5"/>
  <c r="S3959" i="5"/>
  <c r="R3959" i="5"/>
  <c r="Q3959" i="5"/>
  <c r="T3959" i="5" s="1"/>
  <c r="U3959" i="5" s="1"/>
  <c r="D3959" i="5"/>
  <c r="C3959" i="5"/>
  <c r="S3958" i="5"/>
  <c r="R3958" i="5"/>
  <c r="Q3958" i="5"/>
  <c r="T3958" i="5" s="1"/>
  <c r="U3958" i="5" s="1"/>
  <c r="D3958" i="5"/>
  <c r="C3958" i="5"/>
  <c r="S3957" i="5"/>
  <c r="R3957" i="5"/>
  <c r="Q3957" i="5"/>
  <c r="T3957" i="5" s="1"/>
  <c r="U3957" i="5" s="1"/>
  <c r="D3957" i="5"/>
  <c r="C3957" i="5"/>
  <c r="S3956" i="5"/>
  <c r="R3956" i="5"/>
  <c r="Q3956" i="5"/>
  <c r="T3956" i="5" s="1"/>
  <c r="U3956" i="5" s="1"/>
  <c r="D3956" i="5"/>
  <c r="C3956" i="5"/>
  <c r="S3955" i="5"/>
  <c r="R3955" i="5"/>
  <c r="Q3955" i="5"/>
  <c r="T3955" i="5" s="1"/>
  <c r="U3955" i="5" s="1"/>
  <c r="D3955" i="5"/>
  <c r="C3955" i="5"/>
  <c r="S3954" i="5"/>
  <c r="R3954" i="5"/>
  <c r="Q3954" i="5"/>
  <c r="T3954" i="5" s="1"/>
  <c r="U3954" i="5" s="1"/>
  <c r="D3954" i="5"/>
  <c r="C3954" i="5"/>
  <c r="S3953" i="5"/>
  <c r="R3953" i="5"/>
  <c r="Q3953" i="5"/>
  <c r="T3953" i="5" s="1"/>
  <c r="U3953" i="5" s="1"/>
  <c r="D3953" i="5"/>
  <c r="C3953" i="5"/>
  <c r="S3952" i="5"/>
  <c r="R3952" i="5"/>
  <c r="Q3952" i="5"/>
  <c r="T3952" i="5" s="1"/>
  <c r="U3952" i="5" s="1"/>
  <c r="D3952" i="5"/>
  <c r="C3952" i="5"/>
  <c r="S3951" i="5"/>
  <c r="R3951" i="5"/>
  <c r="Q3951" i="5"/>
  <c r="T3951" i="5" s="1"/>
  <c r="U3951" i="5" s="1"/>
  <c r="D3951" i="5"/>
  <c r="C3951" i="5"/>
  <c r="S3950" i="5"/>
  <c r="R3950" i="5"/>
  <c r="Q3950" i="5"/>
  <c r="T3950" i="5" s="1"/>
  <c r="U3950" i="5" s="1"/>
  <c r="D3950" i="5"/>
  <c r="C3950" i="5"/>
  <c r="S3949" i="5"/>
  <c r="R3949" i="5"/>
  <c r="Q3949" i="5"/>
  <c r="T3949" i="5" s="1"/>
  <c r="U3949" i="5" s="1"/>
  <c r="D3949" i="5"/>
  <c r="C3949" i="5"/>
  <c r="S3948" i="5"/>
  <c r="R3948" i="5"/>
  <c r="Q3948" i="5"/>
  <c r="T3948" i="5" s="1"/>
  <c r="U3948" i="5" s="1"/>
  <c r="D3948" i="5"/>
  <c r="C3948" i="5"/>
  <c r="S3947" i="5"/>
  <c r="R3947" i="5"/>
  <c r="Q3947" i="5"/>
  <c r="T3947" i="5" s="1"/>
  <c r="U3947" i="5" s="1"/>
  <c r="D3947" i="5"/>
  <c r="C3947" i="5"/>
  <c r="S3946" i="5"/>
  <c r="R3946" i="5"/>
  <c r="Q3946" i="5"/>
  <c r="T3946" i="5" s="1"/>
  <c r="U3946" i="5" s="1"/>
  <c r="D3946" i="5"/>
  <c r="C3946" i="5"/>
  <c r="S3945" i="5"/>
  <c r="R3945" i="5"/>
  <c r="Q3945" i="5"/>
  <c r="T3945" i="5" s="1"/>
  <c r="U3945" i="5" s="1"/>
  <c r="D3945" i="5"/>
  <c r="C3945" i="5"/>
  <c r="S3944" i="5"/>
  <c r="R3944" i="5"/>
  <c r="Q3944" i="5"/>
  <c r="T3944" i="5" s="1"/>
  <c r="U3944" i="5" s="1"/>
  <c r="D3944" i="5"/>
  <c r="C3944" i="5"/>
  <c r="S3943" i="5"/>
  <c r="R3943" i="5"/>
  <c r="Q3943" i="5"/>
  <c r="T3943" i="5" s="1"/>
  <c r="U3943" i="5" s="1"/>
  <c r="D3943" i="5"/>
  <c r="C3943" i="5"/>
  <c r="S3942" i="5"/>
  <c r="R3942" i="5"/>
  <c r="Q3942" i="5"/>
  <c r="T3942" i="5" s="1"/>
  <c r="U3942" i="5" s="1"/>
  <c r="D3942" i="5"/>
  <c r="C3942" i="5"/>
  <c r="S3941" i="5"/>
  <c r="R3941" i="5"/>
  <c r="Q3941" i="5"/>
  <c r="T3941" i="5" s="1"/>
  <c r="U3941" i="5" s="1"/>
  <c r="D3941" i="5"/>
  <c r="C3941" i="5"/>
  <c r="S3940" i="5"/>
  <c r="R3940" i="5"/>
  <c r="Q3940" i="5"/>
  <c r="T3940" i="5" s="1"/>
  <c r="U3940" i="5" s="1"/>
  <c r="D3940" i="5"/>
  <c r="C3940" i="5"/>
  <c r="S3939" i="5"/>
  <c r="R3939" i="5"/>
  <c r="Q3939" i="5"/>
  <c r="T3939" i="5" s="1"/>
  <c r="U3939" i="5" s="1"/>
  <c r="D3939" i="5"/>
  <c r="C3939" i="5"/>
  <c r="S3938" i="5"/>
  <c r="R3938" i="5"/>
  <c r="Q3938" i="5"/>
  <c r="T3938" i="5" s="1"/>
  <c r="U3938" i="5" s="1"/>
  <c r="D3938" i="5"/>
  <c r="C3938" i="5"/>
  <c r="S3937" i="5"/>
  <c r="R3937" i="5"/>
  <c r="Q3937" i="5"/>
  <c r="T3937" i="5" s="1"/>
  <c r="U3937" i="5" s="1"/>
  <c r="D3937" i="5"/>
  <c r="C3937" i="5"/>
  <c r="S3936" i="5"/>
  <c r="R3936" i="5"/>
  <c r="Q3936" i="5"/>
  <c r="T3936" i="5" s="1"/>
  <c r="U3936" i="5" s="1"/>
  <c r="D3936" i="5"/>
  <c r="C3936" i="5"/>
  <c r="S3935" i="5"/>
  <c r="R3935" i="5"/>
  <c r="Q3935" i="5"/>
  <c r="T3935" i="5" s="1"/>
  <c r="U3935" i="5" s="1"/>
  <c r="D3935" i="5"/>
  <c r="C3935" i="5"/>
  <c r="S3934" i="5"/>
  <c r="R3934" i="5"/>
  <c r="Q3934" i="5"/>
  <c r="T3934" i="5" s="1"/>
  <c r="U3934" i="5" s="1"/>
  <c r="D3934" i="5"/>
  <c r="C3934" i="5"/>
  <c r="S3933" i="5"/>
  <c r="R3933" i="5"/>
  <c r="Q3933" i="5"/>
  <c r="T3933" i="5" s="1"/>
  <c r="U3933" i="5" s="1"/>
  <c r="D3933" i="5"/>
  <c r="C3933" i="5"/>
  <c r="S3932" i="5"/>
  <c r="R3932" i="5"/>
  <c r="Q3932" i="5"/>
  <c r="T3932" i="5" s="1"/>
  <c r="U3932" i="5" s="1"/>
  <c r="D3932" i="5"/>
  <c r="C3932" i="5"/>
  <c r="S3931" i="5"/>
  <c r="R3931" i="5"/>
  <c r="Q3931" i="5"/>
  <c r="T3931" i="5" s="1"/>
  <c r="U3931" i="5" s="1"/>
  <c r="D3931" i="5"/>
  <c r="C3931" i="5"/>
  <c r="S3930" i="5"/>
  <c r="R3930" i="5"/>
  <c r="Q3930" i="5"/>
  <c r="T3930" i="5" s="1"/>
  <c r="U3930" i="5" s="1"/>
  <c r="D3930" i="5"/>
  <c r="C3930" i="5"/>
  <c r="S3929" i="5"/>
  <c r="R3929" i="5"/>
  <c r="Q3929" i="5"/>
  <c r="T3929" i="5" s="1"/>
  <c r="U3929" i="5" s="1"/>
  <c r="D3929" i="5"/>
  <c r="C3929" i="5"/>
  <c r="S3928" i="5"/>
  <c r="R3928" i="5"/>
  <c r="Q3928" i="5"/>
  <c r="T3928" i="5" s="1"/>
  <c r="U3928" i="5" s="1"/>
  <c r="D3928" i="5"/>
  <c r="C3928" i="5"/>
  <c r="S3927" i="5"/>
  <c r="R3927" i="5"/>
  <c r="Q3927" i="5"/>
  <c r="T3927" i="5" s="1"/>
  <c r="U3927" i="5" s="1"/>
  <c r="D3927" i="5"/>
  <c r="C3927" i="5"/>
  <c r="S3926" i="5"/>
  <c r="R3926" i="5"/>
  <c r="Q3926" i="5"/>
  <c r="T3926" i="5" s="1"/>
  <c r="U3926" i="5" s="1"/>
  <c r="D3926" i="5"/>
  <c r="C3926" i="5"/>
  <c r="S3925" i="5"/>
  <c r="R3925" i="5"/>
  <c r="Q3925" i="5"/>
  <c r="T3925" i="5" s="1"/>
  <c r="U3925" i="5" s="1"/>
  <c r="D3925" i="5"/>
  <c r="C3925" i="5"/>
  <c r="S3924" i="5"/>
  <c r="R3924" i="5"/>
  <c r="Q3924" i="5"/>
  <c r="T3924" i="5" s="1"/>
  <c r="U3924" i="5" s="1"/>
  <c r="D3924" i="5"/>
  <c r="C3924" i="5"/>
  <c r="S3923" i="5"/>
  <c r="R3923" i="5"/>
  <c r="Q3923" i="5"/>
  <c r="T3923" i="5" s="1"/>
  <c r="U3923" i="5" s="1"/>
  <c r="D3923" i="5"/>
  <c r="C3923" i="5"/>
  <c r="S3922" i="5"/>
  <c r="R3922" i="5"/>
  <c r="Q3922" i="5"/>
  <c r="T3922" i="5" s="1"/>
  <c r="U3922" i="5" s="1"/>
  <c r="D3922" i="5"/>
  <c r="C3922" i="5"/>
  <c r="S3921" i="5"/>
  <c r="R3921" i="5"/>
  <c r="Q3921" i="5"/>
  <c r="T3921" i="5" s="1"/>
  <c r="U3921" i="5" s="1"/>
  <c r="D3921" i="5"/>
  <c r="C3921" i="5"/>
  <c r="S3920" i="5"/>
  <c r="R3920" i="5"/>
  <c r="Q3920" i="5"/>
  <c r="T3920" i="5" s="1"/>
  <c r="U3920" i="5" s="1"/>
  <c r="D3920" i="5"/>
  <c r="C3920" i="5"/>
  <c r="S3919" i="5"/>
  <c r="R3919" i="5"/>
  <c r="Q3919" i="5"/>
  <c r="T3919" i="5" s="1"/>
  <c r="U3919" i="5" s="1"/>
  <c r="D3919" i="5"/>
  <c r="C3919" i="5"/>
  <c r="S3918" i="5"/>
  <c r="R3918" i="5"/>
  <c r="Q3918" i="5"/>
  <c r="T3918" i="5" s="1"/>
  <c r="U3918" i="5" s="1"/>
  <c r="D3918" i="5"/>
  <c r="C3918" i="5"/>
  <c r="S3917" i="5"/>
  <c r="R3917" i="5"/>
  <c r="Q3917" i="5"/>
  <c r="T3917" i="5" s="1"/>
  <c r="U3917" i="5" s="1"/>
  <c r="D3917" i="5"/>
  <c r="C3917" i="5"/>
  <c r="S3916" i="5"/>
  <c r="R3916" i="5"/>
  <c r="Q3916" i="5"/>
  <c r="T3916" i="5" s="1"/>
  <c r="U3916" i="5" s="1"/>
  <c r="D3916" i="5"/>
  <c r="C3916" i="5"/>
  <c r="S3915" i="5"/>
  <c r="R3915" i="5"/>
  <c r="Q3915" i="5"/>
  <c r="T3915" i="5" s="1"/>
  <c r="U3915" i="5" s="1"/>
  <c r="D3915" i="5"/>
  <c r="C3915" i="5"/>
  <c r="S3914" i="5"/>
  <c r="R3914" i="5"/>
  <c r="Q3914" i="5"/>
  <c r="T3914" i="5" s="1"/>
  <c r="U3914" i="5" s="1"/>
  <c r="D3914" i="5"/>
  <c r="C3914" i="5"/>
  <c r="S3913" i="5"/>
  <c r="R3913" i="5"/>
  <c r="Q3913" i="5"/>
  <c r="T3913" i="5" s="1"/>
  <c r="U3913" i="5" s="1"/>
  <c r="D3913" i="5"/>
  <c r="C3913" i="5"/>
  <c r="S3912" i="5"/>
  <c r="R3912" i="5"/>
  <c r="Q3912" i="5"/>
  <c r="T3912" i="5" s="1"/>
  <c r="U3912" i="5" s="1"/>
  <c r="D3912" i="5"/>
  <c r="C3912" i="5"/>
  <c r="S3911" i="5"/>
  <c r="R3911" i="5"/>
  <c r="Q3911" i="5"/>
  <c r="T3911" i="5" s="1"/>
  <c r="U3911" i="5" s="1"/>
  <c r="D3911" i="5"/>
  <c r="C3911" i="5"/>
  <c r="S3910" i="5"/>
  <c r="R3910" i="5"/>
  <c r="Q3910" i="5"/>
  <c r="T3910" i="5" s="1"/>
  <c r="U3910" i="5" s="1"/>
  <c r="D3910" i="5"/>
  <c r="C3910" i="5"/>
  <c r="S3909" i="5"/>
  <c r="R3909" i="5"/>
  <c r="Q3909" i="5"/>
  <c r="T3909" i="5" s="1"/>
  <c r="U3909" i="5" s="1"/>
  <c r="D3909" i="5"/>
  <c r="C3909" i="5"/>
  <c r="S3908" i="5"/>
  <c r="R3908" i="5"/>
  <c r="Q3908" i="5"/>
  <c r="T3908" i="5" s="1"/>
  <c r="U3908" i="5" s="1"/>
  <c r="D3908" i="5"/>
  <c r="C3908" i="5"/>
  <c r="S3907" i="5"/>
  <c r="R3907" i="5"/>
  <c r="Q3907" i="5"/>
  <c r="T3907" i="5" s="1"/>
  <c r="U3907" i="5" s="1"/>
  <c r="D3907" i="5"/>
  <c r="C3907" i="5"/>
  <c r="S3906" i="5"/>
  <c r="R3906" i="5"/>
  <c r="Q3906" i="5"/>
  <c r="T3906" i="5" s="1"/>
  <c r="U3906" i="5" s="1"/>
  <c r="D3906" i="5"/>
  <c r="C3906" i="5"/>
  <c r="S3905" i="5"/>
  <c r="R3905" i="5"/>
  <c r="Q3905" i="5"/>
  <c r="T3905" i="5" s="1"/>
  <c r="U3905" i="5" s="1"/>
  <c r="D3905" i="5"/>
  <c r="C3905" i="5"/>
  <c r="S3904" i="5"/>
  <c r="R3904" i="5"/>
  <c r="Q3904" i="5"/>
  <c r="T3904" i="5" s="1"/>
  <c r="U3904" i="5" s="1"/>
  <c r="D3904" i="5"/>
  <c r="C3904" i="5"/>
  <c r="S3903" i="5"/>
  <c r="R3903" i="5"/>
  <c r="Q3903" i="5"/>
  <c r="T3903" i="5" s="1"/>
  <c r="U3903" i="5" s="1"/>
  <c r="D3903" i="5"/>
  <c r="C3903" i="5"/>
  <c r="S3902" i="5"/>
  <c r="R3902" i="5"/>
  <c r="Q3902" i="5"/>
  <c r="T3902" i="5" s="1"/>
  <c r="U3902" i="5" s="1"/>
  <c r="D3902" i="5"/>
  <c r="C3902" i="5"/>
  <c r="S3901" i="5"/>
  <c r="R3901" i="5"/>
  <c r="Q3901" i="5"/>
  <c r="T3901" i="5" s="1"/>
  <c r="U3901" i="5" s="1"/>
  <c r="D3901" i="5"/>
  <c r="C3901" i="5"/>
  <c r="S3900" i="5"/>
  <c r="R3900" i="5"/>
  <c r="Q3900" i="5"/>
  <c r="T3900" i="5" s="1"/>
  <c r="U3900" i="5" s="1"/>
  <c r="D3900" i="5"/>
  <c r="C3900" i="5"/>
  <c r="S3899" i="5"/>
  <c r="R3899" i="5"/>
  <c r="Q3899" i="5"/>
  <c r="T3899" i="5" s="1"/>
  <c r="U3899" i="5" s="1"/>
  <c r="D3899" i="5"/>
  <c r="C3899" i="5"/>
  <c r="S3898" i="5"/>
  <c r="R3898" i="5"/>
  <c r="Q3898" i="5"/>
  <c r="T3898" i="5" s="1"/>
  <c r="U3898" i="5" s="1"/>
  <c r="D3898" i="5"/>
  <c r="C3898" i="5"/>
  <c r="S3897" i="5"/>
  <c r="R3897" i="5"/>
  <c r="Q3897" i="5"/>
  <c r="T3897" i="5" s="1"/>
  <c r="U3897" i="5" s="1"/>
  <c r="D3897" i="5"/>
  <c r="C3897" i="5"/>
  <c r="S3896" i="5"/>
  <c r="R3896" i="5"/>
  <c r="Q3896" i="5"/>
  <c r="T3896" i="5" s="1"/>
  <c r="U3896" i="5" s="1"/>
  <c r="D3896" i="5"/>
  <c r="C3896" i="5"/>
  <c r="S3895" i="5"/>
  <c r="R3895" i="5"/>
  <c r="Q3895" i="5"/>
  <c r="T3895" i="5" s="1"/>
  <c r="U3895" i="5" s="1"/>
  <c r="D3895" i="5"/>
  <c r="C3895" i="5"/>
  <c r="S3894" i="5"/>
  <c r="R3894" i="5"/>
  <c r="Q3894" i="5"/>
  <c r="T3894" i="5" s="1"/>
  <c r="U3894" i="5" s="1"/>
  <c r="D3894" i="5"/>
  <c r="C3894" i="5"/>
  <c r="S3893" i="5"/>
  <c r="R3893" i="5"/>
  <c r="Q3893" i="5"/>
  <c r="T3893" i="5" s="1"/>
  <c r="U3893" i="5" s="1"/>
  <c r="D3893" i="5"/>
  <c r="C3893" i="5"/>
  <c r="S3892" i="5"/>
  <c r="R3892" i="5"/>
  <c r="Q3892" i="5"/>
  <c r="T3892" i="5" s="1"/>
  <c r="U3892" i="5" s="1"/>
  <c r="D3892" i="5"/>
  <c r="C3892" i="5"/>
  <c r="S3891" i="5"/>
  <c r="R3891" i="5"/>
  <c r="Q3891" i="5"/>
  <c r="T3891" i="5" s="1"/>
  <c r="U3891" i="5" s="1"/>
  <c r="D3891" i="5"/>
  <c r="C3891" i="5"/>
  <c r="S3890" i="5"/>
  <c r="R3890" i="5"/>
  <c r="Q3890" i="5"/>
  <c r="T3890" i="5" s="1"/>
  <c r="U3890" i="5" s="1"/>
  <c r="D3890" i="5"/>
  <c r="C3890" i="5"/>
  <c r="S3889" i="5"/>
  <c r="R3889" i="5"/>
  <c r="Q3889" i="5"/>
  <c r="T3889" i="5" s="1"/>
  <c r="U3889" i="5" s="1"/>
  <c r="D3889" i="5"/>
  <c r="C3889" i="5"/>
  <c r="S3888" i="5"/>
  <c r="R3888" i="5"/>
  <c r="Q3888" i="5"/>
  <c r="T3888" i="5" s="1"/>
  <c r="U3888" i="5" s="1"/>
  <c r="D3888" i="5"/>
  <c r="C3888" i="5"/>
  <c r="S3887" i="5"/>
  <c r="R3887" i="5"/>
  <c r="Q3887" i="5"/>
  <c r="T3887" i="5" s="1"/>
  <c r="U3887" i="5" s="1"/>
  <c r="D3887" i="5"/>
  <c r="C3887" i="5"/>
  <c r="S3886" i="5"/>
  <c r="R3886" i="5"/>
  <c r="Q3886" i="5"/>
  <c r="T3886" i="5" s="1"/>
  <c r="U3886" i="5" s="1"/>
  <c r="D3886" i="5"/>
  <c r="C3886" i="5"/>
  <c r="S3885" i="5"/>
  <c r="R3885" i="5"/>
  <c r="Q3885" i="5"/>
  <c r="T3885" i="5" s="1"/>
  <c r="U3885" i="5" s="1"/>
  <c r="D3885" i="5"/>
  <c r="C3885" i="5"/>
  <c r="S3884" i="5"/>
  <c r="R3884" i="5"/>
  <c r="Q3884" i="5"/>
  <c r="T3884" i="5" s="1"/>
  <c r="U3884" i="5" s="1"/>
  <c r="D3884" i="5"/>
  <c r="C3884" i="5"/>
  <c r="S3883" i="5"/>
  <c r="R3883" i="5"/>
  <c r="Q3883" i="5"/>
  <c r="T3883" i="5" s="1"/>
  <c r="U3883" i="5" s="1"/>
  <c r="D3883" i="5"/>
  <c r="C3883" i="5"/>
  <c r="S3882" i="5"/>
  <c r="R3882" i="5"/>
  <c r="Q3882" i="5"/>
  <c r="T3882" i="5" s="1"/>
  <c r="U3882" i="5" s="1"/>
  <c r="D3882" i="5"/>
  <c r="C3882" i="5"/>
  <c r="S3881" i="5"/>
  <c r="R3881" i="5"/>
  <c r="Q3881" i="5"/>
  <c r="T3881" i="5" s="1"/>
  <c r="U3881" i="5" s="1"/>
  <c r="D3881" i="5"/>
  <c r="C3881" i="5"/>
  <c r="S3880" i="5"/>
  <c r="R3880" i="5"/>
  <c r="Q3880" i="5"/>
  <c r="T3880" i="5" s="1"/>
  <c r="U3880" i="5" s="1"/>
  <c r="D3880" i="5"/>
  <c r="C3880" i="5"/>
  <c r="S3879" i="5"/>
  <c r="R3879" i="5"/>
  <c r="Q3879" i="5"/>
  <c r="T3879" i="5" s="1"/>
  <c r="U3879" i="5" s="1"/>
  <c r="D3879" i="5"/>
  <c r="C3879" i="5"/>
  <c r="S3878" i="5"/>
  <c r="R3878" i="5"/>
  <c r="Q3878" i="5"/>
  <c r="T3878" i="5" s="1"/>
  <c r="U3878" i="5" s="1"/>
  <c r="D3878" i="5"/>
  <c r="C3878" i="5"/>
  <c r="S3877" i="5"/>
  <c r="R3877" i="5"/>
  <c r="Q3877" i="5"/>
  <c r="T3877" i="5" s="1"/>
  <c r="U3877" i="5" s="1"/>
  <c r="D3877" i="5"/>
  <c r="C3877" i="5"/>
  <c r="S3876" i="5"/>
  <c r="R3876" i="5"/>
  <c r="Q3876" i="5"/>
  <c r="T3876" i="5" s="1"/>
  <c r="U3876" i="5" s="1"/>
  <c r="D3876" i="5"/>
  <c r="C3876" i="5"/>
  <c r="S3875" i="5"/>
  <c r="R3875" i="5"/>
  <c r="Q3875" i="5"/>
  <c r="T3875" i="5" s="1"/>
  <c r="U3875" i="5" s="1"/>
  <c r="D3875" i="5"/>
  <c r="C3875" i="5"/>
  <c r="S3874" i="5"/>
  <c r="R3874" i="5"/>
  <c r="Q3874" i="5"/>
  <c r="T3874" i="5" s="1"/>
  <c r="U3874" i="5" s="1"/>
  <c r="D3874" i="5"/>
  <c r="C3874" i="5"/>
  <c r="S3873" i="5"/>
  <c r="R3873" i="5"/>
  <c r="Q3873" i="5"/>
  <c r="T3873" i="5" s="1"/>
  <c r="U3873" i="5" s="1"/>
  <c r="D3873" i="5"/>
  <c r="C3873" i="5"/>
  <c r="S3872" i="5"/>
  <c r="R3872" i="5"/>
  <c r="Q3872" i="5"/>
  <c r="T3872" i="5" s="1"/>
  <c r="U3872" i="5" s="1"/>
  <c r="D3872" i="5"/>
  <c r="C3872" i="5"/>
  <c r="S3871" i="5"/>
  <c r="R3871" i="5"/>
  <c r="Q3871" i="5"/>
  <c r="T3871" i="5" s="1"/>
  <c r="U3871" i="5" s="1"/>
  <c r="D3871" i="5"/>
  <c r="C3871" i="5"/>
  <c r="S3870" i="5"/>
  <c r="R3870" i="5"/>
  <c r="Q3870" i="5"/>
  <c r="T3870" i="5" s="1"/>
  <c r="U3870" i="5" s="1"/>
  <c r="D3870" i="5"/>
  <c r="C3870" i="5"/>
  <c r="S3869" i="5"/>
  <c r="R3869" i="5"/>
  <c r="Q3869" i="5"/>
  <c r="T3869" i="5" s="1"/>
  <c r="U3869" i="5" s="1"/>
  <c r="D3869" i="5"/>
  <c r="C3869" i="5"/>
  <c r="S3868" i="5"/>
  <c r="R3868" i="5"/>
  <c r="Q3868" i="5"/>
  <c r="T3868" i="5" s="1"/>
  <c r="U3868" i="5" s="1"/>
  <c r="D3868" i="5"/>
  <c r="C3868" i="5"/>
  <c r="S3867" i="5"/>
  <c r="R3867" i="5"/>
  <c r="Q3867" i="5"/>
  <c r="T3867" i="5" s="1"/>
  <c r="U3867" i="5" s="1"/>
  <c r="D3867" i="5"/>
  <c r="C3867" i="5"/>
  <c r="S3866" i="5"/>
  <c r="R3866" i="5"/>
  <c r="Q3866" i="5"/>
  <c r="T3866" i="5" s="1"/>
  <c r="U3866" i="5" s="1"/>
  <c r="D3866" i="5"/>
  <c r="C3866" i="5"/>
  <c r="S3865" i="5"/>
  <c r="R3865" i="5"/>
  <c r="Q3865" i="5"/>
  <c r="T3865" i="5" s="1"/>
  <c r="U3865" i="5" s="1"/>
  <c r="D3865" i="5"/>
  <c r="C3865" i="5"/>
  <c r="S3864" i="5"/>
  <c r="R3864" i="5"/>
  <c r="Q3864" i="5"/>
  <c r="T3864" i="5" s="1"/>
  <c r="U3864" i="5" s="1"/>
  <c r="D3864" i="5"/>
  <c r="C3864" i="5"/>
  <c r="S3863" i="5"/>
  <c r="R3863" i="5"/>
  <c r="Q3863" i="5"/>
  <c r="T3863" i="5" s="1"/>
  <c r="U3863" i="5" s="1"/>
  <c r="D3863" i="5"/>
  <c r="C3863" i="5"/>
  <c r="S3862" i="5"/>
  <c r="R3862" i="5"/>
  <c r="Q3862" i="5"/>
  <c r="T3862" i="5" s="1"/>
  <c r="U3862" i="5" s="1"/>
  <c r="D3862" i="5"/>
  <c r="C3862" i="5"/>
  <c r="S3861" i="5"/>
  <c r="R3861" i="5"/>
  <c r="Q3861" i="5"/>
  <c r="T3861" i="5" s="1"/>
  <c r="U3861" i="5" s="1"/>
  <c r="D3861" i="5"/>
  <c r="C3861" i="5"/>
  <c r="S3860" i="5"/>
  <c r="R3860" i="5"/>
  <c r="Q3860" i="5"/>
  <c r="T3860" i="5" s="1"/>
  <c r="U3860" i="5" s="1"/>
  <c r="D3860" i="5"/>
  <c r="C3860" i="5"/>
  <c r="S3859" i="5"/>
  <c r="R3859" i="5"/>
  <c r="Q3859" i="5"/>
  <c r="T3859" i="5" s="1"/>
  <c r="U3859" i="5" s="1"/>
  <c r="D3859" i="5"/>
  <c r="C3859" i="5"/>
  <c r="S3858" i="5"/>
  <c r="R3858" i="5"/>
  <c r="Q3858" i="5"/>
  <c r="T3858" i="5" s="1"/>
  <c r="U3858" i="5" s="1"/>
  <c r="D3858" i="5"/>
  <c r="C3858" i="5"/>
  <c r="S3857" i="5"/>
  <c r="R3857" i="5"/>
  <c r="Q3857" i="5"/>
  <c r="T3857" i="5" s="1"/>
  <c r="U3857" i="5" s="1"/>
  <c r="D3857" i="5"/>
  <c r="C3857" i="5"/>
  <c r="S3856" i="5"/>
  <c r="R3856" i="5"/>
  <c r="Q3856" i="5"/>
  <c r="T3856" i="5" s="1"/>
  <c r="U3856" i="5" s="1"/>
  <c r="D3856" i="5"/>
  <c r="C3856" i="5"/>
  <c r="S3855" i="5"/>
  <c r="R3855" i="5"/>
  <c r="Q3855" i="5"/>
  <c r="T3855" i="5" s="1"/>
  <c r="U3855" i="5" s="1"/>
  <c r="D3855" i="5"/>
  <c r="C3855" i="5"/>
  <c r="S3854" i="5"/>
  <c r="R3854" i="5"/>
  <c r="Q3854" i="5"/>
  <c r="T3854" i="5" s="1"/>
  <c r="U3854" i="5" s="1"/>
  <c r="D3854" i="5"/>
  <c r="C3854" i="5"/>
  <c r="S3853" i="5"/>
  <c r="R3853" i="5"/>
  <c r="Q3853" i="5"/>
  <c r="T3853" i="5" s="1"/>
  <c r="U3853" i="5" s="1"/>
  <c r="D3853" i="5"/>
  <c r="C3853" i="5"/>
  <c r="S3852" i="5"/>
  <c r="R3852" i="5"/>
  <c r="Q3852" i="5"/>
  <c r="T3852" i="5" s="1"/>
  <c r="U3852" i="5" s="1"/>
  <c r="D3852" i="5"/>
  <c r="C3852" i="5"/>
  <c r="S3851" i="5"/>
  <c r="R3851" i="5"/>
  <c r="Q3851" i="5"/>
  <c r="T3851" i="5" s="1"/>
  <c r="U3851" i="5" s="1"/>
  <c r="D3851" i="5"/>
  <c r="C3851" i="5"/>
  <c r="S3850" i="5"/>
  <c r="R3850" i="5"/>
  <c r="Q3850" i="5"/>
  <c r="T3850" i="5" s="1"/>
  <c r="U3850" i="5" s="1"/>
  <c r="D3850" i="5"/>
  <c r="C3850" i="5"/>
  <c r="S3849" i="5"/>
  <c r="R3849" i="5"/>
  <c r="Q3849" i="5"/>
  <c r="T3849" i="5" s="1"/>
  <c r="U3849" i="5" s="1"/>
  <c r="D3849" i="5"/>
  <c r="C3849" i="5"/>
  <c r="S3848" i="5"/>
  <c r="R3848" i="5"/>
  <c r="Q3848" i="5"/>
  <c r="T3848" i="5" s="1"/>
  <c r="U3848" i="5" s="1"/>
  <c r="D3848" i="5"/>
  <c r="C3848" i="5"/>
  <c r="S3847" i="5"/>
  <c r="R3847" i="5"/>
  <c r="Q3847" i="5"/>
  <c r="T3847" i="5" s="1"/>
  <c r="U3847" i="5" s="1"/>
  <c r="D3847" i="5"/>
  <c r="C3847" i="5"/>
  <c r="S3846" i="5"/>
  <c r="R3846" i="5"/>
  <c r="Q3846" i="5"/>
  <c r="T3846" i="5" s="1"/>
  <c r="U3846" i="5" s="1"/>
  <c r="D3846" i="5"/>
  <c r="C3846" i="5"/>
  <c r="S3845" i="5"/>
  <c r="R3845" i="5"/>
  <c r="Q3845" i="5"/>
  <c r="T3845" i="5" s="1"/>
  <c r="U3845" i="5" s="1"/>
  <c r="D3845" i="5"/>
  <c r="C3845" i="5"/>
  <c r="S3844" i="5"/>
  <c r="R3844" i="5"/>
  <c r="Q3844" i="5"/>
  <c r="T3844" i="5" s="1"/>
  <c r="U3844" i="5" s="1"/>
  <c r="D3844" i="5"/>
  <c r="C3844" i="5"/>
  <c r="S3843" i="5"/>
  <c r="R3843" i="5"/>
  <c r="Q3843" i="5"/>
  <c r="T3843" i="5" s="1"/>
  <c r="U3843" i="5" s="1"/>
  <c r="D3843" i="5"/>
  <c r="C3843" i="5"/>
  <c r="S3842" i="5"/>
  <c r="R3842" i="5"/>
  <c r="Q3842" i="5"/>
  <c r="T3842" i="5" s="1"/>
  <c r="U3842" i="5" s="1"/>
  <c r="D3842" i="5"/>
  <c r="C3842" i="5"/>
  <c r="S3841" i="5"/>
  <c r="R3841" i="5"/>
  <c r="Q3841" i="5"/>
  <c r="T3841" i="5" s="1"/>
  <c r="U3841" i="5" s="1"/>
  <c r="D3841" i="5"/>
  <c r="C3841" i="5"/>
  <c r="S3840" i="5"/>
  <c r="R3840" i="5"/>
  <c r="Q3840" i="5"/>
  <c r="T3840" i="5" s="1"/>
  <c r="U3840" i="5" s="1"/>
  <c r="D3840" i="5"/>
  <c r="C3840" i="5"/>
  <c r="S3839" i="5"/>
  <c r="R3839" i="5"/>
  <c r="Q3839" i="5"/>
  <c r="T3839" i="5" s="1"/>
  <c r="U3839" i="5" s="1"/>
  <c r="D3839" i="5"/>
  <c r="C3839" i="5"/>
  <c r="S3838" i="5"/>
  <c r="R3838" i="5"/>
  <c r="Q3838" i="5"/>
  <c r="T3838" i="5" s="1"/>
  <c r="U3838" i="5" s="1"/>
  <c r="D3838" i="5"/>
  <c r="C3838" i="5"/>
  <c r="S3837" i="5"/>
  <c r="R3837" i="5"/>
  <c r="Q3837" i="5"/>
  <c r="T3837" i="5" s="1"/>
  <c r="U3837" i="5" s="1"/>
  <c r="D3837" i="5"/>
  <c r="C3837" i="5"/>
  <c r="S3836" i="5"/>
  <c r="R3836" i="5"/>
  <c r="Q3836" i="5"/>
  <c r="T3836" i="5" s="1"/>
  <c r="U3836" i="5" s="1"/>
  <c r="D3836" i="5"/>
  <c r="C3836" i="5"/>
  <c r="S3835" i="5"/>
  <c r="R3835" i="5"/>
  <c r="Q3835" i="5"/>
  <c r="T3835" i="5" s="1"/>
  <c r="U3835" i="5" s="1"/>
  <c r="D3835" i="5"/>
  <c r="C3835" i="5"/>
  <c r="S3834" i="5"/>
  <c r="R3834" i="5"/>
  <c r="Q3834" i="5"/>
  <c r="T3834" i="5" s="1"/>
  <c r="U3834" i="5" s="1"/>
  <c r="D3834" i="5"/>
  <c r="C3834" i="5"/>
  <c r="S3833" i="5"/>
  <c r="R3833" i="5"/>
  <c r="Q3833" i="5"/>
  <c r="T3833" i="5" s="1"/>
  <c r="U3833" i="5" s="1"/>
  <c r="D3833" i="5"/>
  <c r="C3833" i="5"/>
  <c r="S3832" i="5"/>
  <c r="R3832" i="5"/>
  <c r="Q3832" i="5"/>
  <c r="T3832" i="5" s="1"/>
  <c r="U3832" i="5" s="1"/>
  <c r="D3832" i="5"/>
  <c r="C3832" i="5"/>
  <c r="S3831" i="5"/>
  <c r="R3831" i="5"/>
  <c r="Q3831" i="5"/>
  <c r="T3831" i="5" s="1"/>
  <c r="U3831" i="5" s="1"/>
  <c r="D3831" i="5"/>
  <c r="C3831" i="5"/>
  <c r="S3830" i="5"/>
  <c r="R3830" i="5"/>
  <c r="Q3830" i="5"/>
  <c r="T3830" i="5" s="1"/>
  <c r="U3830" i="5" s="1"/>
  <c r="D3830" i="5"/>
  <c r="C3830" i="5"/>
  <c r="S3829" i="5"/>
  <c r="R3829" i="5"/>
  <c r="Q3829" i="5"/>
  <c r="T3829" i="5" s="1"/>
  <c r="U3829" i="5" s="1"/>
  <c r="D3829" i="5"/>
  <c r="C3829" i="5"/>
  <c r="S3828" i="5"/>
  <c r="R3828" i="5"/>
  <c r="Q3828" i="5"/>
  <c r="T3828" i="5" s="1"/>
  <c r="U3828" i="5" s="1"/>
  <c r="D3828" i="5"/>
  <c r="C3828" i="5"/>
  <c r="S3827" i="5"/>
  <c r="R3827" i="5"/>
  <c r="Q3827" i="5"/>
  <c r="T3827" i="5" s="1"/>
  <c r="U3827" i="5" s="1"/>
  <c r="D3827" i="5"/>
  <c r="C3827" i="5"/>
  <c r="S3826" i="5"/>
  <c r="R3826" i="5"/>
  <c r="Q3826" i="5"/>
  <c r="T3826" i="5" s="1"/>
  <c r="U3826" i="5" s="1"/>
  <c r="D3826" i="5"/>
  <c r="C3826" i="5"/>
  <c r="S3825" i="5"/>
  <c r="R3825" i="5"/>
  <c r="Q3825" i="5"/>
  <c r="T3825" i="5" s="1"/>
  <c r="U3825" i="5" s="1"/>
  <c r="D3825" i="5"/>
  <c r="C3825" i="5"/>
  <c r="S3824" i="5"/>
  <c r="R3824" i="5"/>
  <c r="Q3824" i="5"/>
  <c r="T3824" i="5" s="1"/>
  <c r="U3824" i="5" s="1"/>
  <c r="D3824" i="5"/>
  <c r="C3824" i="5"/>
  <c r="S3823" i="5"/>
  <c r="R3823" i="5"/>
  <c r="Q3823" i="5"/>
  <c r="T3823" i="5" s="1"/>
  <c r="U3823" i="5" s="1"/>
  <c r="D3823" i="5"/>
  <c r="C3823" i="5"/>
  <c r="S3822" i="5"/>
  <c r="R3822" i="5"/>
  <c r="Q3822" i="5"/>
  <c r="T3822" i="5" s="1"/>
  <c r="U3822" i="5" s="1"/>
  <c r="D3822" i="5"/>
  <c r="C3822" i="5"/>
  <c r="S3821" i="5"/>
  <c r="R3821" i="5"/>
  <c r="Q3821" i="5"/>
  <c r="T3821" i="5" s="1"/>
  <c r="U3821" i="5" s="1"/>
  <c r="D3821" i="5"/>
  <c r="C3821" i="5"/>
  <c r="S3820" i="5"/>
  <c r="R3820" i="5"/>
  <c r="Q3820" i="5"/>
  <c r="T3820" i="5" s="1"/>
  <c r="U3820" i="5" s="1"/>
  <c r="D3820" i="5"/>
  <c r="C3820" i="5"/>
  <c r="S3819" i="5"/>
  <c r="R3819" i="5"/>
  <c r="Q3819" i="5"/>
  <c r="T3819" i="5" s="1"/>
  <c r="U3819" i="5" s="1"/>
  <c r="D3819" i="5"/>
  <c r="C3819" i="5"/>
  <c r="S3818" i="5"/>
  <c r="R3818" i="5"/>
  <c r="Q3818" i="5"/>
  <c r="T3818" i="5" s="1"/>
  <c r="U3818" i="5" s="1"/>
  <c r="D3818" i="5"/>
  <c r="C3818" i="5"/>
  <c r="S3817" i="5"/>
  <c r="R3817" i="5"/>
  <c r="Q3817" i="5"/>
  <c r="T3817" i="5" s="1"/>
  <c r="U3817" i="5" s="1"/>
  <c r="D3817" i="5"/>
  <c r="C3817" i="5"/>
  <c r="S3816" i="5"/>
  <c r="R3816" i="5"/>
  <c r="Q3816" i="5"/>
  <c r="T3816" i="5" s="1"/>
  <c r="U3816" i="5" s="1"/>
  <c r="D3816" i="5"/>
  <c r="C3816" i="5"/>
  <c r="S3815" i="5"/>
  <c r="R3815" i="5"/>
  <c r="Q3815" i="5"/>
  <c r="T3815" i="5" s="1"/>
  <c r="U3815" i="5" s="1"/>
  <c r="D3815" i="5"/>
  <c r="C3815" i="5"/>
  <c r="S3814" i="5"/>
  <c r="R3814" i="5"/>
  <c r="Q3814" i="5"/>
  <c r="T3814" i="5" s="1"/>
  <c r="U3814" i="5" s="1"/>
  <c r="D3814" i="5"/>
  <c r="C3814" i="5"/>
  <c r="S3813" i="5"/>
  <c r="R3813" i="5"/>
  <c r="Q3813" i="5"/>
  <c r="T3813" i="5" s="1"/>
  <c r="U3813" i="5" s="1"/>
  <c r="D3813" i="5"/>
  <c r="C3813" i="5"/>
  <c r="S3812" i="5"/>
  <c r="R3812" i="5"/>
  <c r="Q3812" i="5"/>
  <c r="T3812" i="5" s="1"/>
  <c r="U3812" i="5" s="1"/>
  <c r="D3812" i="5"/>
  <c r="C3812" i="5"/>
  <c r="S3811" i="5"/>
  <c r="R3811" i="5"/>
  <c r="Q3811" i="5"/>
  <c r="T3811" i="5" s="1"/>
  <c r="U3811" i="5" s="1"/>
  <c r="D3811" i="5"/>
  <c r="C3811" i="5"/>
  <c r="S3810" i="5"/>
  <c r="R3810" i="5"/>
  <c r="Q3810" i="5"/>
  <c r="T3810" i="5" s="1"/>
  <c r="U3810" i="5" s="1"/>
  <c r="D3810" i="5"/>
  <c r="C3810" i="5"/>
  <c r="S3809" i="5"/>
  <c r="R3809" i="5"/>
  <c r="Q3809" i="5"/>
  <c r="T3809" i="5" s="1"/>
  <c r="U3809" i="5" s="1"/>
  <c r="D3809" i="5"/>
  <c r="C3809" i="5"/>
  <c r="S3808" i="5"/>
  <c r="R3808" i="5"/>
  <c r="Q3808" i="5"/>
  <c r="T3808" i="5" s="1"/>
  <c r="U3808" i="5" s="1"/>
  <c r="D3808" i="5"/>
  <c r="C3808" i="5"/>
  <c r="S3807" i="5"/>
  <c r="R3807" i="5"/>
  <c r="Q3807" i="5"/>
  <c r="T3807" i="5" s="1"/>
  <c r="U3807" i="5" s="1"/>
  <c r="D3807" i="5"/>
  <c r="C3807" i="5"/>
  <c r="S3806" i="5"/>
  <c r="R3806" i="5"/>
  <c r="Q3806" i="5"/>
  <c r="T3806" i="5" s="1"/>
  <c r="U3806" i="5" s="1"/>
  <c r="D3806" i="5"/>
  <c r="C3806" i="5"/>
  <c r="S3805" i="5"/>
  <c r="R3805" i="5"/>
  <c r="Q3805" i="5"/>
  <c r="T3805" i="5" s="1"/>
  <c r="U3805" i="5" s="1"/>
  <c r="D3805" i="5"/>
  <c r="C3805" i="5"/>
  <c r="S3804" i="5"/>
  <c r="R3804" i="5"/>
  <c r="Q3804" i="5"/>
  <c r="T3804" i="5" s="1"/>
  <c r="U3804" i="5" s="1"/>
  <c r="D3804" i="5"/>
  <c r="C3804" i="5"/>
  <c r="S3803" i="5"/>
  <c r="R3803" i="5"/>
  <c r="Q3803" i="5"/>
  <c r="T3803" i="5" s="1"/>
  <c r="U3803" i="5" s="1"/>
  <c r="D3803" i="5"/>
  <c r="C3803" i="5"/>
  <c r="S3802" i="5"/>
  <c r="R3802" i="5"/>
  <c r="Q3802" i="5"/>
  <c r="T3802" i="5" s="1"/>
  <c r="U3802" i="5" s="1"/>
  <c r="D3802" i="5"/>
  <c r="C3802" i="5"/>
  <c r="S3801" i="5"/>
  <c r="R3801" i="5"/>
  <c r="Q3801" i="5"/>
  <c r="T3801" i="5" s="1"/>
  <c r="U3801" i="5" s="1"/>
  <c r="D3801" i="5"/>
  <c r="C3801" i="5"/>
  <c r="S3800" i="5"/>
  <c r="R3800" i="5"/>
  <c r="Q3800" i="5"/>
  <c r="T3800" i="5" s="1"/>
  <c r="U3800" i="5" s="1"/>
  <c r="D3800" i="5"/>
  <c r="C3800" i="5"/>
  <c r="S3799" i="5"/>
  <c r="R3799" i="5"/>
  <c r="Q3799" i="5"/>
  <c r="T3799" i="5" s="1"/>
  <c r="U3799" i="5" s="1"/>
  <c r="D3799" i="5"/>
  <c r="C3799" i="5"/>
  <c r="S3798" i="5"/>
  <c r="R3798" i="5"/>
  <c r="Q3798" i="5"/>
  <c r="T3798" i="5" s="1"/>
  <c r="U3798" i="5" s="1"/>
  <c r="D3798" i="5"/>
  <c r="C3798" i="5"/>
  <c r="S3797" i="5"/>
  <c r="R3797" i="5"/>
  <c r="Q3797" i="5"/>
  <c r="T3797" i="5" s="1"/>
  <c r="U3797" i="5" s="1"/>
  <c r="D3797" i="5"/>
  <c r="C3797" i="5"/>
  <c r="S3796" i="5"/>
  <c r="R3796" i="5"/>
  <c r="Q3796" i="5"/>
  <c r="T3796" i="5" s="1"/>
  <c r="U3796" i="5" s="1"/>
  <c r="D3796" i="5"/>
  <c r="C3796" i="5"/>
  <c r="S3795" i="5"/>
  <c r="R3795" i="5"/>
  <c r="Q3795" i="5"/>
  <c r="T3795" i="5" s="1"/>
  <c r="U3795" i="5" s="1"/>
  <c r="D3795" i="5"/>
  <c r="C3795" i="5"/>
  <c r="S3794" i="5"/>
  <c r="R3794" i="5"/>
  <c r="Q3794" i="5"/>
  <c r="T3794" i="5" s="1"/>
  <c r="U3794" i="5" s="1"/>
  <c r="D3794" i="5"/>
  <c r="C3794" i="5"/>
  <c r="S3793" i="5"/>
  <c r="R3793" i="5"/>
  <c r="Q3793" i="5"/>
  <c r="T3793" i="5" s="1"/>
  <c r="U3793" i="5" s="1"/>
  <c r="D3793" i="5"/>
  <c r="C3793" i="5"/>
  <c r="S3792" i="5"/>
  <c r="R3792" i="5"/>
  <c r="Q3792" i="5"/>
  <c r="T3792" i="5" s="1"/>
  <c r="U3792" i="5" s="1"/>
  <c r="D3792" i="5"/>
  <c r="C3792" i="5"/>
  <c r="S3791" i="5"/>
  <c r="R3791" i="5"/>
  <c r="Q3791" i="5"/>
  <c r="T3791" i="5" s="1"/>
  <c r="U3791" i="5" s="1"/>
  <c r="D3791" i="5"/>
  <c r="C3791" i="5"/>
  <c r="S3790" i="5"/>
  <c r="R3790" i="5"/>
  <c r="Q3790" i="5"/>
  <c r="T3790" i="5" s="1"/>
  <c r="U3790" i="5" s="1"/>
  <c r="D3790" i="5"/>
  <c r="C3790" i="5"/>
  <c r="S3789" i="5"/>
  <c r="R3789" i="5"/>
  <c r="Q3789" i="5"/>
  <c r="T3789" i="5" s="1"/>
  <c r="U3789" i="5" s="1"/>
  <c r="D3789" i="5"/>
  <c r="C3789" i="5"/>
  <c r="S3788" i="5"/>
  <c r="R3788" i="5"/>
  <c r="Q3788" i="5"/>
  <c r="T3788" i="5" s="1"/>
  <c r="U3788" i="5" s="1"/>
  <c r="D3788" i="5"/>
  <c r="C3788" i="5"/>
  <c r="S3787" i="5"/>
  <c r="R3787" i="5"/>
  <c r="Q3787" i="5"/>
  <c r="T3787" i="5" s="1"/>
  <c r="U3787" i="5" s="1"/>
  <c r="D3787" i="5"/>
  <c r="C3787" i="5"/>
  <c r="S3786" i="5"/>
  <c r="R3786" i="5"/>
  <c r="Q3786" i="5"/>
  <c r="T3786" i="5" s="1"/>
  <c r="U3786" i="5" s="1"/>
  <c r="D3786" i="5"/>
  <c r="C3786" i="5"/>
  <c r="S3785" i="5"/>
  <c r="R3785" i="5"/>
  <c r="Q3785" i="5"/>
  <c r="T3785" i="5" s="1"/>
  <c r="U3785" i="5" s="1"/>
  <c r="D3785" i="5"/>
  <c r="C3785" i="5"/>
  <c r="S3784" i="5"/>
  <c r="R3784" i="5"/>
  <c r="Q3784" i="5"/>
  <c r="T3784" i="5" s="1"/>
  <c r="U3784" i="5" s="1"/>
  <c r="D3784" i="5"/>
  <c r="C3784" i="5"/>
  <c r="S3783" i="5"/>
  <c r="R3783" i="5"/>
  <c r="Q3783" i="5"/>
  <c r="T3783" i="5" s="1"/>
  <c r="U3783" i="5" s="1"/>
  <c r="D3783" i="5"/>
  <c r="C3783" i="5"/>
  <c r="S3782" i="5"/>
  <c r="R3782" i="5"/>
  <c r="Q3782" i="5"/>
  <c r="T3782" i="5" s="1"/>
  <c r="U3782" i="5" s="1"/>
  <c r="D3782" i="5"/>
  <c r="C3782" i="5"/>
  <c r="S3781" i="5"/>
  <c r="R3781" i="5"/>
  <c r="Q3781" i="5"/>
  <c r="T3781" i="5" s="1"/>
  <c r="U3781" i="5" s="1"/>
  <c r="D3781" i="5"/>
  <c r="C3781" i="5"/>
  <c r="S3780" i="5"/>
  <c r="R3780" i="5"/>
  <c r="Q3780" i="5"/>
  <c r="T3780" i="5" s="1"/>
  <c r="U3780" i="5" s="1"/>
  <c r="D3780" i="5"/>
  <c r="C3780" i="5"/>
  <c r="S3779" i="5"/>
  <c r="R3779" i="5"/>
  <c r="Q3779" i="5"/>
  <c r="T3779" i="5" s="1"/>
  <c r="U3779" i="5" s="1"/>
  <c r="D3779" i="5"/>
  <c r="C3779" i="5"/>
  <c r="S3778" i="5"/>
  <c r="R3778" i="5"/>
  <c r="Q3778" i="5"/>
  <c r="T3778" i="5" s="1"/>
  <c r="U3778" i="5" s="1"/>
  <c r="D3778" i="5"/>
  <c r="C3778" i="5"/>
  <c r="S3777" i="5"/>
  <c r="R3777" i="5"/>
  <c r="Q3777" i="5"/>
  <c r="T3777" i="5" s="1"/>
  <c r="U3777" i="5" s="1"/>
  <c r="D3777" i="5"/>
  <c r="C3777" i="5"/>
  <c r="S3776" i="5"/>
  <c r="R3776" i="5"/>
  <c r="Q3776" i="5"/>
  <c r="T3776" i="5" s="1"/>
  <c r="U3776" i="5" s="1"/>
  <c r="D3776" i="5"/>
  <c r="C3776" i="5"/>
  <c r="S3775" i="5"/>
  <c r="R3775" i="5"/>
  <c r="Q3775" i="5"/>
  <c r="T3775" i="5" s="1"/>
  <c r="U3775" i="5" s="1"/>
  <c r="D3775" i="5"/>
  <c r="C3775" i="5"/>
  <c r="S3774" i="5"/>
  <c r="R3774" i="5"/>
  <c r="Q3774" i="5"/>
  <c r="T3774" i="5" s="1"/>
  <c r="U3774" i="5" s="1"/>
  <c r="D3774" i="5"/>
  <c r="C3774" i="5"/>
  <c r="S3773" i="5"/>
  <c r="R3773" i="5"/>
  <c r="Q3773" i="5"/>
  <c r="T3773" i="5" s="1"/>
  <c r="U3773" i="5" s="1"/>
  <c r="D3773" i="5"/>
  <c r="C3773" i="5"/>
  <c r="S3772" i="5"/>
  <c r="R3772" i="5"/>
  <c r="Q3772" i="5"/>
  <c r="T3772" i="5" s="1"/>
  <c r="U3772" i="5" s="1"/>
  <c r="D3772" i="5"/>
  <c r="C3772" i="5"/>
  <c r="S3771" i="5"/>
  <c r="R3771" i="5"/>
  <c r="Q3771" i="5"/>
  <c r="T3771" i="5" s="1"/>
  <c r="U3771" i="5" s="1"/>
  <c r="D3771" i="5"/>
  <c r="C3771" i="5"/>
  <c r="S3770" i="5"/>
  <c r="R3770" i="5"/>
  <c r="Q3770" i="5"/>
  <c r="T3770" i="5" s="1"/>
  <c r="U3770" i="5" s="1"/>
  <c r="D3770" i="5"/>
  <c r="C3770" i="5"/>
  <c r="S3769" i="5"/>
  <c r="R3769" i="5"/>
  <c r="Q3769" i="5"/>
  <c r="T3769" i="5" s="1"/>
  <c r="U3769" i="5" s="1"/>
  <c r="D3769" i="5"/>
  <c r="C3769" i="5"/>
  <c r="S3768" i="5"/>
  <c r="R3768" i="5"/>
  <c r="Q3768" i="5"/>
  <c r="T3768" i="5" s="1"/>
  <c r="U3768" i="5" s="1"/>
  <c r="D3768" i="5"/>
  <c r="C3768" i="5"/>
  <c r="S3767" i="5"/>
  <c r="R3767" i="5"/>
  <c r="Q3767" i="5"/>
  <c r="T3767" i="5" s="1"/>
  <c r="U3767" i="5" s="1"/>
  <c r="D3767" i="5"/>
  <c r="C3767" i="5"/>
  <c r="S3766" i="5"/>
  <c r="R3766" i="5"/>
  <c r="Q3766" i="5"/>
  <c r="T3766" i="5" s="1"/>
  <c r="U3766" i="5" s="1"/>
  <c r="D3766" i="5"/>
  <c r="C3766" i="5"/>
  <c r="S3765" i="5"/>
  <c r="R3765" i="5"/>
  <c r="Q3765" i="5"/>
  <c r="T3765" i="5" s="1"/>
  <c r="U3765" i="5" s="1"/>
  <c r="D3765" i="5"/>
  <c r="C3765" i="5"/>
  <c r="S3764" i="5"/>
  <c r="R3764" i="5"/>
  <c r="Q3764" i="5"/>
  <c r="T3764" i="5" s="1"/>
  <c r="U3764" i="5" s="1"/>
  <c r="D3764" i="5"/>
  <c r="C3764" i="5"/>
  <c r="S3763" i="5"/>
  <c r="R3763" i="5"/>
  <c r="Q3763" i="5"/>
  <c r="T3763" i="5" s="1"/>
  <c r="U3763" i="5" s="1"/>
  <c r="D3763" i="5"/>
  <c r="C3763" i="5"/>
  <c r="S3762" i="5"/>
  <c r="R3762" i="5"/>
  <c r="Q3762" i="5"/>
  <c r="T3762" i="5" s="1"/>
  <c r="U3762" i="5" s="1"/>
  <c r="D3762" i="5"/>
  <c r="C3762" i="5"/>
  <c r="S3761" i="5"/>
  <c r="R3761" i="5"/>
  <c r="Q3761" i="5"/>
  <c r="T3761" i="5" s="1"/>
  <c r="U3761" i="5" s="1"/>
  <c r="D3761" i="5"/>
  <c r="C3761" i="5"/>
  <c r="S3760" i="5"/>
  <c r="R3760" i="5"/>
  <c r="Q3760" i="5"/>
  <c r="T3760" i="5" s="1"/>
  <c r="U3760" i="5" s="1"/>
  <c r="D3760" i="5"/>
  <c r="C3760" i="5"/>
  <c r="S3759" i="5"/>
  <c r="R3759" i="5"/>
  <c r="Q3759" i="5"/>
  <c r="T3759" i="5" s="1"/>
  <c r="U3759" i="5" s="1"/>
  <c r="D3759" i="5"/>
  <c r="C3759" i="5"/>
  <c r="S3758" i="5"/>
  <c r="R3758" i="5"/>
  <c r="Q3758" i="5"/>
  <c r="T3758" i="5" s="1"/>
  <c r="U3758" i="5" s="1"/>
  <c r="D3758" i="5"/>
  <c r="C3758" i="5"/>
  <c r="S3757" i="5"/>
  <c r="R3757" i="5"/>
  <c r="Q3757" i="5"/>
  <c r="T3757" i="5" s="1"/>
  <c r="U3757" i="5" s="1"/>
  <c r="D3757" i="5"/>
  <c r="C3757" i="5"/>
  <c r="S3756" i="5"/>
  <c r="R3756" i="5"/>
  <c r="Q3756" i="5"/>
  <c r="T3756" i="5" s="1"/>
  <c r="U3756" i="5" s="1"/>
  <c r="D3756" i="5"/>
  <c r="C3756" i="5"/>
  <c r="S3755" i="5"/>
  <c r="R3755" i="5"/>
  <c r="Q3755" i="5"/>
  <c r="T3755" i="5" s="1"/>
  <c r="U3755" i="5" s="1"/>
  <c r="D3755" i="5"/>
  <c r="C3755" i="5"/>
  <c r="S3754" i="5"/>
  <c r="R3754" i="5"/>
  <c r="Q3754" i="5"/>
  <c r="T3754" i="5" s="1"/>
  <c r="U3754" i="5" s="1"/>
  <c r="D3754" i="5"/>
  <c r="C3754" i="5"/>
  <c r="S3753" i="5"/>
  <c r="R3753" i="5"/>
  <c r="Q3753" i="5"/>
  <c r="T3753" i="5" s="1"/>
  <c r="U3753" i="5" s="1"/>
  <c r="D3753" i="5"/>
  <c r="C3753" i="5"/>
  <c r="S3752" i="5"/>
  <c r="R3752" i="5"/>
  <c r="Q3752" i="5"/>
  <c r="T3752" i="5" s="1"/>
  <c r="U3752" i="5" s="1"/>
  <c r="D3752" i="5"/>
  <c r="C3752" i="5"/>
  <c r="S3751" i="5"/>
  <c r="R3751" i="5"/>
  <c r="Q3751" i="5"/>
  <c r="T3751" i="5" s="1"/>
  <c r="U3751" i="5" s="1"/>
  <c r="D3751" i="5"/>
  <c r="C3751" i="5"/>
  <c r="S3750" i="5"/>
  <c r="R3750" i="5"/>
  <c r="Q3750" i="5"/>
  <c r="T3750" i="5" s="1"/>
  <c r="U3750" i="5" s="1"/>
  <c r="D3750" i="5"/>
  <c r="C3750" i="5"/>
  <c r="S3749" i="5"/>
  <c r="R3749" i="5"/>
  <c r="Q3749" i="5"/>
  <c r="T3749" i="5" s="1"/>
  <c r="U3749" i="5" s="1"/>
  <c r="D3749" i="5"/>
  <c r="C3749" i="5"/>
  <c r="S3748" i="5"/>
  <c r="R3748" i="5"/>
  <c r="Q3748" i="5"/>
  <c r="T3748" i="5" s="1"/>
  <c r="U3748" i="5" s="1"/>
  <c r="D3748" i="5"/>
  <c r="C3748" i="5"/>
  <c r="S3747" i="5"/>
  <c r="R3747" i="5"/>
  <c r="Q3747" i="5"/>
  <c r="T3747" i="5" s="1"/>
  <c r="U3747" i="5" s="1"/>
  <c r="D3747" i="5"/>
  <c r="C3747" i="5"/>
  <c r="S3746" i="5"/>
  <c r="R3746" i="5"/>
  <c r="Q3746" i="5"/>
  <c r="T3746" i="5" s="1"/>
  <c r="U3746" i="5" s="1"/>
  <c r="D3746" i="5"/>
  <c r="C3746" i="5"/>
  <c r="S3745" i="5"/>
  <c r="R3745" i="5"/>
  <c r="Q3745" i="5"/>
  <c r="T3745" i="5" s="1"/>
  <c r="U3745" i="5" s="1"/>
  <c r="D3745" i="5"/>
  <c r="C3745" i="5"/>
  <c r="S3744" i="5"/>
  <c r="R3744" i="5"/>
  <c r="Q3744" i="5"/>
  <c r="T3744" i="5" s="1"/>
  <c r="U3744" i="5" s="1"/>
  <c r="D3744" i="5"/>
  <c r="C3744" i="5"/>
  <c r="S3743" i="5"/>
  <c r="R3743" i="5"/>
  <c r="Q3743" i="5"/>
  <c r="T3743" i="5" s="1"/>
  <c r="U3743" i="5" s="1"/>
  <c r="D3743" i="5"/>
  <c r="C3743" i="5"/>
  <c r="S3742" i="5"/>
  <c r="R3742" i="5"/>
  <c r="Q3742" i="5"/>
  <c r="T3742" i="5" s="1"/>
  <c r="U3742" i="5" s="1"/>
  <c r="D3742" i="5"/>
  <c r="C3742" i="5"/>
  <c r="S3741" i="5"/>
  <c r="R3741" i="5"/>
  <c r="Q3741" i="5"/>
  <c r="T3741" i="5" s="1"/>
  <c r="U3741" i="5" s="1"/>
  <c r="D3741" i="5"/>
  <c r="C3741" i="5"/>
  <c r="S3740" i="5"/>
  <c r="R3740" i="5"/>
  <c r="Q3740" i="5"/>
  <c r="T3740" i="5" s="1"/>
  <c r="U3740" i="5" s="1"/>
  <c r="D3740" i="5"/>
  <c r="C3740" i="5"/>
  <c r="S3739" i="5"/>
  <c r="R3739" i="5"/>
  <c r="Q3739" i="5"/>
  <c r="T3739" i="5" s="1"/>
  <c r="U3739" i="5" s="1"/>
  <c r="D3739" i="5"/>
  <c r="C3739" i="5"/>
  <c r="S3738" i="5"/>
  <c r="R3738" i="5"/>
  <c r="Q3738" i="5"/>
  <c r="T3738" i="5" s="1"/>
  <c r="U3738" i="5" s="1"/>
  <c r="D3738" i="5"/>
  <c r="C3738" i="5"/>
  <c r="S3737" i="5"/>
  <c r="R3737" i="5"/>
  <c r="Q3737" i="5"/>
  <c r="T3737" i="5" s="1"/>
  <c r="U3737" i="5" s="1"/>
  <c r="D3737" i="5"/>
  <c r="C3737" i="5"/>
  <c r="S3736" i="5"/>
  <c r="R3736" i="5"/>
  <c r="Q3736" i="5"/>
  <c r="T3736" i="5" s="1"/>
  <c r="U3736" i="5" s="1"/>
  <c r="D3736" i="5"/>
  <c r="C3736" i="5"/>
  <c r="S3735" i="5"/>
  <c r="R3735" i="5"/>
  <c r="Q3735" i="5"/>
  <c r="T3735" i="5" s="1"/>
  <c r="U3735" i="5" s="1"/>
  <c r="D3735" i="5"/>
  <c r="C3735" i="5"/>
  <c r="S3734" i="5"/>
  <c r="R3734" i="5"/>
  <c r="Q3734" i="5"/>
  <c r="T3734" i="5" s="1"/>
  <c r="U3734" i="5" s="1"/>
  <c r="D3734" i="5"/>
  <c r="C3734" i="5"/>
  <c r="S3733" i="5"/>
  <c r="R3733" i="5"/>
  <c r="Q3733" i="5"/>
  <c r="T3733" i="5" s="1"/>
  <c r="U3733" i="5" s="1"/>
  <c r="D3733" i="5"/>
  <c r="C3733" i="5"/>
  <c r="S3732" i="5"/>
  <c r="R3732" i="5"/>
  <c r="Q3732" i="5"/>
  <c r="T3732" i="5" s="1"/>
  <c r="U3732" i="5" s="1"/>
  <c r="D3732" i="5"/>
  <c r="C3732" i="5"/>
  <c r="S3731" i="5"/>
  <c r="R3731" i="5"/>
  <c r="Q3731" i="5"/>
  <c r="T3731" i="5" s="1"/>
  <c r="U3731" i="5" s="1"/>
  <c r="D3731" i="5"/>
  <c r="C3731" i="5"/>
  <c r="S3730" i="5"/>
  <c r="R3730" i="5"/>
  <c r="Q3730" i="5"/>
  <c r="T3730" i="5" s="1"/>
  <c r="U3730" i="5" s="1"/>
  <c r="D3730" i="5"/>
  <c r="C3730" i="5"/>
  <c r="S3729" i="5"/>
  <c r="R3729" i="5"/>
  <c r="Q3729" i="5"/>
  <c r="T3729" i="5" s="1"/>
  <c r="U3729" i="5" s="1"/>
  <c r="D3729" i="5"/>
  <c r="C3729" i="5"/>
  <c r="S3728" i="5"/>
  <c r="R3728" i="5"/>
  <c r="Q3728" i="5"/>
  <c r="T3728" i="5" s="1"/>
  <c r="U3728" i="5" s="1"/>
  <c r="D3728" i="5"/>
  <c r="C3728" i="5"/>
  <c r="S3727" i="5"/>
  <c r="R3727" i="5"/>
  <c r="Q3727" i="5"/>
  <c r="T3727" i="5" s="1"/>
  <c r="U3727" i="5" s="1"/>
  <c r="D3727" i="5"/>
  <c r="C3727" i="5"/>
  <c r="S3726" i="5"/>
  <c r="R3726" i="5"/>
  <c r="Q3726" i="5"/>
  <c r="T3726" i="5" s="1"/>
  <c r="U3726" i="5" s="1"/>
  <c r="D3726" i="5"/>
  <c r="C3726" i="5"/>
  <c r="S3725" i="5"/>
  <c r="R3725" i="5"/>
  <c r="Q3725" i="5"/>
  <c r="T3725" i="5" s="1"/>
  <c r="U3725" i="5" s="1"/>
  <c r="D3725" i="5"/>
  <c r="C3725" i="5"/>
  <c r="S3724" i="5"/>
  <c r="R3724" i="5"/>
  <c r="Q3724" i="5"/>
  <c r="T3724" i="5" s="1"/>
  <c r="U3724" i="5" s="1"/>
  <c r="D3724" i="5"/>
  <c r="C3724" i="5"/>
  <c r="S3723" i="5"/>
  <c r="R3723" i="5"/>
  <c r="Q3723" i="5"/>
  <c r="T3723" i="5" s="1"/>
  <c r="U3723" i="5" s="1"/>
  <c r="D3723" i="5"/>
  <c r="C3723" i="5"/>
  <c r="S3722" i="5"/>
  <c r="R3722" i="5"/>
  <c r="Q3722" i="5"/>
  <c r="T3722" i="5" s="1"/>
  <c r="U3722" i="5" s="1"/>
  <c r="D3722" i="5"/>
  <c r="C3722" i="5"/>
  <c r="S3721" i="5"/>
  <c r="R3721" i="5"/>
  <c r="Q3721" i="5"/>
  <c r="T3721" i="5" s="1"/>
  <c r="U3721" i="5" s="1"/>
  <c r="D3721" i="5"/>
  <c r="C3721" i="5"/>
  <c r="S3720" i="5"/>
  <c r="R3720" i="5"/>
  <c r="Q3720" i="5"/>
  <c r="T3720" i="5" s="1"/>
  <c r="U3720" i="5" s="1"/>
  <c r="D3720" i="5"/>
  <c r="C3720" i="5"/>
  <c r="S3719" i="5"/>
  <c r="R3719" i="5"/>
  <c r="Q3719" i="5"/>
  <c r="T3719" i="5" s="1"/>
  <c r="U3719" i="5" s="1"/>
  <c r="D3719" i="5"/>
  <c r="C3719" i="5"/>
  <c r="S3718" i="5"/>
  <c r="R3718" i="5"/>
  <c r="Q3718" i="5"/>
  <c r="T3718" i="5" s="1"/>
  <c r="U3718" i="5" s="1"/>
  <c r="D3718" i="5"/>
  <c r="C3718" i="5"/>
  <c r="S3717" i="5"/>
  <c r="R3717" i="5"/>
  <c r="Q3717" i="5"/>
  <c r="T3717" i="5" s="1"/>
  <c r="U3717" i="5" s="1"/>
  <c r="D3717" i="5"/>
  <c r="C3717" i="5"/>
  <c r="S3716" i="5"/>
  <c r="R3716" i="5"/>
  <c r="Q3716" i="5"/>
  <c r="T3716" i="5" s="1"/>
  <c r="U3716" i="5" s="1"/>
  <c r="D3716" i="5"/>
  <c r="C3716" i="5"/>
  <c r="S3715" i="5"/>
  <c r="R3715" i="5"/>
  <c r="Q3715" i="5"/>
  <c r="T3715" i="5" s="1"/>
  <c r="U3715" i="5" s="1"/>
  <c r="D3715" i="5"/>
  <c r="C3715" i="5"/>
  <c r="S3714" i="5"/>
  <c r="R3714" i="5"/>
  <c r="Q3714" i="5"/>
  <c r="T3714" i="5" s="1"/>
  <c r="U3714" i="5" s="1"/>
  <c r="D3714" i="5"/>
  <c r="C3714" i="5"/>
  <c r="S3713" i="5"/>
  <c r="R3713" i="5"/>
  <c r="Q3713" i="5"/>
  <c r="T3713" i="5" s="1"/>
  <c r="U3713" i="5" s="1"/>
  <c r="D3713" i="5"/>
  <c r="C3713" i="5"/>
  <c r="S3712" i="5"/>
  <c r="R3712" i="5"/>
  <c r="Q3712" i="5"/>
  <c r="T3712" i="5" s="1"/>
  <c r="U3712" i="5" s="1"/>
  <c r="D3712" i="5"/>
  <c r="C3712" i="5"/>
  <c r="S3711" i="5"/>
  <c r="R3711" i="5"/>
  <c r="Q3711" i="5"/>
  <c r="T3711" i="5" s="1"/>
  <c r="U3711" i="5" s="1"/>
  <c r="D3711" i="5"/>
  <c r="C3711" i="5"/>
  <c r="S3710" i="5"/>
  <c r="R3710" i="5"/>
  <c r="Q3710" i="5"/>
  <c r="T3710" i="5" s="1"/>
  <c r="U3710" i="5" s="1"/>
  <c r="D3710" i="5"/>
  <c r="C3710" i="5"/>
  <c r="S3709" i="5"/>
  <c r="R3709" i="5"/>
  <c r="Q3709" i="5"/>
  <c r="T3709" i="5" s="1"/>
  <c r="U3709" i="5" s="1"/>
  <c r="D3709" i="5"/>
  <c r="C3709" i="5"/>
  <c r="S3708" i="5"/>
  <c r="R3708" i="5"/>
  <c r="Q3708" i="5"/>
  <c r="T3708" i="5" s="1"/>
  <c r="U3708" i="5" s="1"/>
  <c r="D3708" i="5"/>
  <c r="C3708" i="5"/>
  <c r="S3707" i="5"/>
  <c r="R3707" i="5"/>
  <c r="Q3707" i="5"/>
  <c r="T3707" i="5" s="1"/>
  <c r="U3707" i="5" s="1"/>
  <c r="D3707" i="5"/>
  <c r="C3707" i="5"/>
  <c r="S3706" i="5"/>
  <c r="R3706" i="5"/>
  <c r="Q3706" i="5"/>
  <c r="T3706" i="5" s="1"/>
  <c r="U3706" i="5" s="1"/>
  <c r="D3706" i="5"/>
  <c r="C3706" i="5"/>
  <c r="S3705" i="5"/>
  <c r="R3705" i="5"/>
  <c r="Q3705" i="5"/>
  <c r="T3705" i="5" s="1"/>
  <c r="U3705" i="5" s="1"/>
  <c r="D3705" i="5"/>
  <c r="C3705" i="5"/>
  <c r="S3704" i="5"/>
  <c r="R3704" i="5"/>
  <c r="Q3704" i="5"/>
  <c r="T3704" i="5" s="1"/>
  <c r="U3704" i="5" s="1"/>
  <c r="D3704" i="5"/>
  <c r="C3704" i="5"/>
  <c r="S3703" i="5"/>
  <c r="R3703" i="5"/>
  <c r="Q3703" i="5"/>
  <c r="T3703" i="5" s="1"/>
  <c r="U3703" i="5" s="1"/>
  <c r="D3703" i="5"/>
  <c r="C3703" i="5"/>
  <c r="S3702" i="5"/>
  <c r="R3702" i="5"/>
  <c r="Q3702" i="5"/>
  <c r="T3702" i="5" s="1"/>
  <c r="U3702" i="5" s="1"/>
  <c r="D3702" i="5"/>
  <c r="C3702" i="5"/>
  <c r="S3701" i="5"/>
  <c r="R3701" i="5"/>
  <c r="Q3701" i="5"/>
  <c r="T3701" i="5" s="1"/>
  <c r="U3701" i="5" s="1"/>
  <c r="D3701" i="5"/>
  <c r="C3701" i="5"/>
  <c r="S3700" i="5"/>
  <c r="R3700" i="5"/>
  <c r="Q3700" i="5"/>
  <c r="T3700" i="5" s="1"/>
  <c r="U3700" i="5" s="1"/>
  <c r="D3700" i="5"/>
  <c r="C3700" i="5"/>
  <c r="S3699" i="5"/>
  <c r="R3699" i="5"/>
  <c r="Q3699" i="5"/>
  <c r="T3699" i="5" s="1"/>
  <c r="U3699" i="5" s="1"/>
  <c r="D3699" i="5"/>
  <c r="C3699" i="5"/>
  <c r="S3698" i="5"/>
  <c r="R3698" i="5"/>
  <c r="Q3698" i="5"/>
  <c r="T3698" i="5" s="1"/>
  <c r="U3698" i="5" s="1"/>
  <c r="D3698" i="5"/>
  <c r="C3698" i="5"/>
  <c r="S3697" i="5"/>
  <c r="R3697" i="5"/>
  <c r="Q3697" i="5"/>
  <c r="T3697" i="5" s="1"/>
  <c r="U3697" i="5" s="1"/>
  <c r="D3697" i="5"/>
  <c r="C3697" i="5"/>
  <c r="S3696" i="5"/>
  <c r="R3696" i="5"/>
  <c r="Q3696" i="5"/>
  <c r="T3696" i="5" s="1"/>
  <c r="U3696" i="5" s="1"/>
  <c r="D3696" i="5"/>
  <c r="C3696" i="5"/>
  <c r="S3695" i="5"/>
  <c r="R3695" i="5"/>
  <c r="Q3695" i="5"/>
  <c r="T3695" i="5" s="1"/>
  <c r="U3695" i="5" s="1"/>
  <c r="D3695" i="5"/>
  <c r="C3695" i="5"/>
  <c r="S3694" i="5"/>
  <c r="R3694" i="5"/>
  <c r="Q3694" i="5"/>
  <c r="T3694" i="5" s="1"/>
  <c r="U3694" i="5" s="1"/>
  <c r="D3694" i="5"/>
  <c r="C3694" i="5"/>
  <c r="S3693" i="5"/>
  <c r="R3693" i="5"/>
  <c r="Q3693" i="5"/>
  <c r="T3693" i="5" s="1"/>
  <c r="U3693" i="5" s="1"/>
  <c r="D3693" i="5"/>
  <c r="C3693" i="5"/>
  <c r="S3692" i="5"/>
  <c r="R3692" i="5"/>
  <c r="Q3692" i="5"/>
  <c r="T3692" i="5" s="1"/>
  <c r="U3692" i="5" s="1"/>
  <c r="D3692" i="5"/>
  <c r="C3692" i="5"/>
  <c r="S3691" i="5"/>
  <c r="R3691" i="5"/>
  <c r="Q3691" i="5"/>
  <c r="T3691" i="5" s="1"/>
  <c r="U3691" i="5" s="1"/>
  <c r="D3691" i="5"/>
  <c r="C3691" i="5"/>
  <c r="S3690" i="5"/>
  <c r="R3690" i="5"/>
  <c r="Q3690" i="5"/>
  <c r="T3690" i="5" s="1"/>
  <c r="U3690" i="5" s="1"/>
  <c r="D3690" i="5"/>
  <c r="C3690" i="5"/>
  <c r="S3689" i="5"/>
  <c r="R3689" i="5"/>
  <c r="Q3689" i="5"/>
  <c r="T3689" i="5" s="1"/>
  <c r="U3689" i="5" s="1"/>
  <c r="D3689" i="5"/>
  <c r="C3689" i="5"/>
  <c r="S3688" i="5"/>
  <c r="R3688" i="5"/>
  <c r="Q3688" i="5"/>
  <c r="T3688" i="5" s="1"/>
  <c r="U3688" i="5" s="1"/>
  <c r="D3688" i="5"/>
  <c r="C3688" i="5"/>
  <c r="S3687" i="5"/>
  <c r="R3687" i="5"/>
  <c r="Q3687" i="5"/>
  <c r="T3687" i="5" s="1"/>
  <c r="U3687" i="5" s="1"/>
  <c r="D3687" i="5"/>
  <c r="C3687" i="5"/>
  <c r="S3686" i="5"/>
  <c r="R3686" i="5"/>
  <c r="Q3686" i="5"/>
  <c r="T3686" i="5" s="1"/>
  <c r="U3686" i="5" s="1"/>
  <c r="D3686" i="5"/>
  <c r="C3686" i="5"/>
  <c r="S3685" i="5"/>
  <c r="R3685" i="5"/>
  <c r="Q3685" i="5"/>
  <c r="T3685" i="5" s="1"/>
  <c r="U3685" i="5" s="1"/>
  <c r="D3685" i="5"/>
  <c r="C3685" i="5"/>
  <c r="S3684" i="5"/>
  <c r="R3684" i="5"/>
  <c r="Q3684" i="5"/>
  <c r="T3684" i="5" s="1"/>
  <c r="U3684" i="5" s="1"/>
  <c r="D3684" i="5"/>
  <c r="C3684" i="5"/>
  <c r="S3683" i="5"/>
  <c r="R3683" i="5"/>
  <c r="Q3683" i="5"/>
  <c r="T3683" i="5" s="1"/>
  <c r="U3683" i="5" s="1"/>
  <c r="D3683" i="5"/>
  <c r="C3683" i="5"/>
  <c r="S3682" i="5"/>
  <c r="R3682" i="5"/>
  <c r="Q3682" i="5"/>
  <c r="T3682" i="5" s="1"/>
  <c r="U3682" i="5" s="1"/>
  <c r="D3682" i="5"/>
  <c r="C3682" i="5"/>
  <c r="S3681" i="5"/>
  <c r="R3681" i="5"/>
  <c r="Q3681" i="5"/>
  <c r="T3681" i="5" s="1"/>
  <c r="U3681" i="5" s="1"/>
  <c r="D3681" i="5"/>
  <c r="C3681" i="5"/>
  <c r="S3680" i="5"/>
  <c r="R3680" i="5"/>
  <c r="Q3680" i="5"/>
  <c r="T3680" i="5" s="1"/>
  <c r="U3680" i="5" s="1"/>
  <c r="D3680" i="5"/>
  <c r="C3680" i="5"/>
  <c r="S3679" i="5"/>
  <c r="R3679" i="5"/>
  <c r="Q3679" i="5"/>
  <c r="T3679" i="5" s="1"/>
  <c r="U3679" i="5" s="1"/>
  <c r="D3679" i="5"/>
  <c r="C3679" i="5"/>
  <c r="S3678" i="5"/>
  <c r="R3678" i="5"/>
  <c r="Q3678" i="5"/>
  <c r="T3678" i="5" s="1"/>
  <c r="U3678" i="5" s="1"/>
  <c r="D3678" i="5"/>
  <c r="C3678" i="5"/>
  <c r="S3677" i="5"/>
  <c r="R3677" i="5"/>
  <c r="Q3677" i="5"/>
  <c r="T3677" i="5" s="1"/>
  <c r="U3677" i="5" s="1"/>
  <c r="D3677" i="5"/>
  <c r="C3677" i="5"/>
  <c r="S3676" i="5"/>
  <c r="R3676" i="5"/>
  <c r="Q3676" i="5"/>
  <c r="T3676" i="5" s="1"/>
  <c r="U3676" i="5" s="1"/>
  <c r="D3676" i="5"/>
  <c r="C3676" i="5"/>
  <c r="S3675" i="5"/>
  <c r="R3675" i="5"/>
  <c r="Q3675" i="5"/>
  <c r="T3675" i="5" s="1"/>
  <c r="U3675" i="5" s="1"/>
  <c r="D3675" i="5"/>
  <c r="C3675" i="5"/>
  <c r="S3674" i="5"/>
  <c r="R3674" i="5"/>
  <c r="Q3674" i="5"/>
  <c r="T3674" i="5" s="1"/>
  <c r="U3674" i="5" s="1"/>
  <c r="D3674" i="5"/>
  <c r="C3674" i="5"/>
  <c r="S3673" i="5"/>
  <c r="R3673" i="5"/>
  <c r="Q3673" i="5"/>
  <c r="T3673" i="5" s="1"/>
  <c r="U3673" i="5" s="1"/>
  <c r="D3673" i="5"/>
  <c r="C3673" i="5"/>
  <c r="S3672" i="5"/>
  <c r="R3672" i="5"/>
  <c r="Q3672" i="5"/>
  <c r="T3672" i="5" s="1"/>
  <c r="U3672" i="5" s="1"/>
  <c r="D3672" i="5"/>
  <c r="C3672" i="5"/>
  <c r="S3671" i="5"/>
  <c r="R3671" i="5"/>
  <c r="Q3671" i="5"/>
  <c r="T3671" i="5" s="1"/>
  <c r="U3671" i="5" s="1"/>
  <c r="D3671" i="5"/>
  <c r="C3671" i="5"/>
  <c r="S3670" i="5"/>
  <c r="R3670" i="5"/>
  <c r="Q3670" i="5"/>
  <c r="T3670" i="5" s="1"/>
  <c r="U3670" i="5" s="1"/>
  <c r="D3670" i="5"/>
  <c r="C3670" i="5"/>
  <c r="S3669" i="5"/>
  <c r="R3669" i="5"/>
  <c r="Q3669" i="5"/>
  <c r="T3669" i="5" s="1"/>
  <c r="U3669" i="5" s="1"/>
  <c r="D3669" i="5"/>
  <c r="C3669" i="5"/>
  <c r="S3668" i="5"/>
  <c r="R3668" i="5"/>
  <c r="Q3668" i="5"/>
  <c r="T3668" i="5" s="1"/>
  <c r="U3668" i="5" s="1"/>
  <c r="D3668" i="5"/>
  <c r="C3668" i="5"/>
  <c r="S3667" i="5"/>
  <c r="R3667" i="5"/>
  <c r="Q3667" i="5"/>
  <c r="T3667" i="5" s="1"/>
  <c r="U3667" i="5" s="1"/>
  <c r="D3667" i="5"/>
  <c r="C3667" i="5"/>
  <c r="S3666" i="5"/>
  <c r="R3666" i="5"/>
  <c r="Q3666" i="5"/>
  <c r="T3666" i="5" s="1"/>
  <c r="U3666" i="5" s="1"/>
  <c r="D3666" i="5"/>
  <c r="C3666" i="5"/>
  <c r="S3665" i="5"/>
  <c r="R3665" i="5"/>
  <c r="Q3665" i="5"/>
  <c r="T3665" i="5" s="1"/>
  <c r="U3665" i="5" s="1"/>
  <c r="D3665" i="5"/>
  <c r="C3665" i="5"/>
  <c r="S3664" i="5"/>
  <c r="R3664" i="5"/>
  <c r="Q3664" i="5"/>
  <c r="T3664" i="5" s="1"/>
  <c r="U3664" i="5" s="1"/>
  <c r="D3664" i="5"/>
  <c r="C3664" i="5"/>
  <c r="S3663" i="5"/>
  <c r="R3663" i="5"/>
  <c r="Q3663" i="5"/>
  <c r="T3663" i="5" s="1"/>
  <c r="U3663" i="5" s="1"/>
  <c r="D3663" i="5"/>
  <c r="C3663" i="5"/>
  <c r="S3662" i="5"/>
  <c r="R3662" i="5"/>
  <c r="Q3662" i="5"/>
  <c r="T3662" i="5" s="1"/>
  <c r="U3662" i="5" s="1"/>
  <c r="D3662" i="5"/>
  <c r="C3662" i="5"/>
  <c r="S3661" i="5"/>
  <c r="R3661" i="5"/>
  <c r="Q3661" i="5"/>
  <c r="T3661" i="5" s="1"/>
  <c r="U3661" i="5" s="1"/>
  <c r="D3661" i="5"/>
  <c r="C3661" i="5"/>
  <c r="S3660" i="5"/>
  <c r="R3660" i="5"/>
  <c r="Q3660" i="5"/>
  <c r="T3660" i="5" s="1"/>
  <c r="U3660" i="5" s="1"/>
  <c r="D3660" i="5"/>
  <c r="C3660" i="5"/>
  <c r="S3659" i="5"/>
  <c r="R3659" i="5"/>
  <c r="Q3659" i="5"/>
  <c r="T3659" i="5" s="1"/>
  <c r="U3659" i="5" s="1"/>
  <c r="D3659" i="5"/>
  <c r="C3659" i="5"/>
  <c r="S3658" i="5"/>
  <c r="R3658" i="5"/>
  <c r="Q3658" i="5"/>
  <c r="T3658" i="5" s="1"/>
  <c r="U3658" i="5" s="1"/>
  <c r="D3658" i="5"/>
  <c r="C3658" i="5"/>
  <c r="S3657" i="5"/>
  <c r="R3657" i="5"/>
  <c r="Q3657" i="5"/>
  <c r="T3657" i="5" s="1"/>
  <c r="U3657" i="5" s="1"/>
  <c r="D3657" i="5"/>
  <c r="C3657" i="5"/>
  <c r="S3656" i="5"/>
  <c r="R3656" i="5"/>
  <c r="Q3656" i="5"/>
  <c r="T3656" i="5" s="1"/>
  <c r="U3656" i="5" s="1"/>
  <c r="D3656" i="5"/>
  <c r="C3656" i="5"/>
  <c r="S3655" i="5"/>
  <c r="R3655" i="5"/>
  <c r="Q3655" i="5"/>
  <c r="T3655" i="5" s="1"/>
  <c r="U3655" i="5" s="1"/>
  <c r="D3655" i="5"/>
  <c r="C3655" i="5"/>
  <c r="S3654" i="5"/>
  <c r="R3654" i="5"/>
  <c r="Q3654" i="5"/>
  <c r="T3654" i="5" s="1"/>
  <c r="U3654" i="5" s="1"/>
  <c r="D3654" i="5"/>
  <c r="C3654" i="5"/>
  <c r="S3653" i="5"/>
  <c r="R3653" i="5"/>
  <c r="Q3653" i="5"/>
  <c r="T3653" i="5" s="1"/>
  <c r="U3653" i="5" s="1"/>
  <c r="D3653" i="5"/>
  <c r="C3653" i="5"/>
  <c r="S3652" i="5"/>
  <c r="R3652" i="5"/>
  <c r="Q3652" i="5"/>
  <c r="T3652" i="5" s="1"/>
  <c r="U3652" i="5" s="1"/>
  <c r="D3652" i="5"/>
  <c r="C3652" i="5"/>
  <c r="S3651" i="5"/>
  <c r="R3651" i="5"/>
  <c r="Q3651" i="5"/>
  <c r="T3651" i="5" s="1"/>
  <c r="U3651" i="5" s="1"/>
  <c r="D3651" i="5"/>
  <c r="C3651" i="5"/>
  <c r="S3650" i="5"/>
  <c r="R3650" i="5"/>
  <c r="Q3650" i="5"/>
  <c r="T3650" i="5" s="1"/>
  <c r="U3650" i="5" s="1"/>
  <c r="D3650" i="5"/>
  <c r="C3650" i="5"/>
  <c r="S3649" i="5"/>
  <c r="R3649" i="5"/>
  <c r="Q3649" i="5"/>
  <c r="T3649" i="5" s="1"/>
  <c r="U3649" i="5" s="1"/>
  <c r="D3649" i="5"/>
  <c r="C3649" i="5"/>
  <c r="S3648" i="5"/>
  <c r="R3648" i="5"/>
  <c r="Q3648" i="5"/>
  <c r="T3648" i="5" s="1"/>
  <c r="U3648" i="5" s="1"/>
  <c r="D3648" i="5"/>
  <c r="C3648" i="5"/>
  <c r="S3647" i="5"/>
  <c r="R3647" i="5"/>
  <c r="Q3647" i="5"/>
  <c r="T3647" i="5" s="1"/>
  <c r="U3647" i="5" s="1"/>
  <c r="D3647" i="5"/>
  <c r="C3647" i="5"/>
  <c r="S3646" i="5"/>
  <c r="R3646" i="5"/>
  <c r="Q3646" i="5"/>
  <c r="T3646" i="5" s="1"/>
  <c r="U3646" i="5" s="1"/>
  <c r="D3646" i="5"/>
  <c r="C3646" i="5"/>
  <c r="S3645" i="5"/>
  <c r="R3645" i="5"/>
  <c r="Q3645" i="5"/>
  <c r="T3645" i="5" s="1"/>
  <c r="U3645" i="5" s="1"/>
  <c r="D3645" i="5"/>
  <c r="C3645" i="5"/>
  <c r="S3644" i="5"/>
  <c r="R3644" i="5"/>
  <c r="Q3644" i="5"/>
  <c r="T3644" i="5" s="1"/>
  <c r="U3644" i="5" s="1"/>
  <c r="D3644" i="5"/>
  <c r="C3644" i="5"/>
  <c r="S3643" i="5"/>
  <c r="R3643" i="5"/>
  <c r="Q3643" i="5"/>
  <c r="T3643" i="5" s="1"/>
  <c r="U3643" i="5" s="1"/>
  <c r="D3643" i="5"/>
  <c r="C3643" i="5"/>
  <c r="S3642" i="5"/>
  <c r="R3642" i="5"/>
  <c r="Q3642" i="5"/>
  <c r="T3642" i="5" s="1"/>
  <c r="U3642" i="5" s="1"/>
  <c r="D3642" i="5"/>
  <c r="C3642" i="5"/>
  <c r="S3641" i="5"/>
  <c r="R3641" i="5"/>
  <c r="Q3641" i="5"/>
  <c r="T3641" i="5" s="1"/>
  <c r="U3641" i="5" s="1"/>
  <c r="D3641" i="5"/>
  <c r="C3641" i="5"/>
  <c r="S3640" i="5"/>
  <c r="R3640" i="5"/>
  <c r="Q3640" i="5"/>
  <c r="T3640" i="5" s="1"/>
  <c r="U3640" i="5" s="1"/>
  <c r="D3640" i="5"/>
  <c r="C3640" i="5"/>
  <c r="S3639" i="5"/>
  <c r="R3639" i="5"/>
  <c r="Q3639" i="5"/>
  <c r="T3639" i="5" s="1"/>
  <c r="U3639" i="5" s="1"/>
  <c r="D3639" i="5"/>
  <c r="C3639" i="5"/>
  <c r="S3638" i="5"/>
  <c r="R3638" i="5"/>
  <c r="Q3638" i="5"/>
  <c r="T3638" i="5" s="1"/>
  <c r="U3638" i="5" s="1"/>
  <c r="D3638" i="5"/>
  <c r="C3638" i="5"/>
  <c r="S3637" i="5"/>
  <c r="R3637" i="5"/>
  <c r="Q3637" i="5"/>
  <c r="T3637" i="5" s="1"/>
  <c r="U3637" i="5" s="1"/>
  <c r="D3637" i="5"/>
  <c r="C3637" i="5"/>
  <c r="S3636" i="5"/>
  <c r="R3636" i="5"/>
  <c r="Q3636" i="5"/>
  <c r="T3636" i="5" s="1"/>
  <c r="U3636" i="5" s="1"/>
  <c r="D3636" i="5"/>
  <c r="C3636" i="5"/>
  <c r="S3635" i="5"/>
  <c r="R3635" i="5"/>
  <c r="Q3635" i="5"/>
  <c r="T3635" i="5" s="1"/>
  <c r="U3635" i="5" s="1"/>
  <c r="D3635" i="5"/>
  <c r="C3635" i="5"/>
  <c r="S3634" i="5"/>
  <c r="R3634" i="5"/>
  <c r="Q3634" i="5"/>
  <c r="T3634" i="5" s="1"/>
  <c r="U3634" i="5" s="1"/>
  <c r="D3634" i="5"/>
  <c r="C3634" i="5"/>
  <c r="S3633" i="5"/>
  <c r="R3633" i="5"/>
  <c r="Q3633" i="5"/>
  <c r="T3633" i="5" s="1"/>
  <c r="U3633" i="5" s="1"/>
  <c r="D3633" i="5"/>
  <c r="C3633" i="5"/>
  <c r="S3632" i="5"/>
  <c r="R3632" i="5"/>
  <c r="Q3632" i="5"/>
  <c r="T3632" i="5" s="1"/>
  <c r="U3632" i="5" s="1"/>
  <c r="D3632" i="5"/>
  <c r="C3632" i="5"/>
  <c r="S3631" i="5"/>
  <c r="R3631" i="5"/>
  <c r="Q3631" i="5"/>
  <c r="T3631" i="5" s="1"/>
  <c r="U3631" i="5" s="1"/>
  <c r="D3631" i="5"/>
  <c r="C3631" i="5"/>
  <c r="S3630" i="5"/>
  <c r="R3630" i="5"/>
  <c r="Q3630" i="5"/>
  <c r="T3630" i="5" s="1"/>
  <c r="U3630" i="5" s="1"/>
  <c r="D3630" i="5"/>
  <c r="C3630" i="5"/>
  <c r="S3629" i="5"/>
  <c r="R3629" i="5"/>
  <c r="Q3629" i="5"/>
  <c r="T3629" i="5" s="1"/>
  <c r="U3629" i="5" s="1"/>
  <c r="D3629" i="5"/>
  <c r="C3629" i="5"/>
  <c r="S3628" i="5"/>
  <c r="R3628" i="5"/>
  <c r="Q3628" i="5"/>
  <c r="T3628" i="5" s="1"/>
  <c r="U3628" i="5" s="1"/>
  <c r="D3628" i="5"/>
  <c r="C3628" i="5"/>
  <c r="S3627" i="5"/>
  <c r="R3627" i="5"/>
  <c r="Q3627" i="5"/>
  <c r="T3627" i="5" s="1"/>
  <c r="U3627" i="5" s="1"/>
  <c r="D3627" i="5"/>
  <c r="C3627" i="5"/>
  <c r="S3626" i="5"/>
  <c r="R3626" i="5"/>
  <c r="Q3626" i="5"/>
  <c r="T3626" i="5" s="1"/>
  <c r="U3626" i="5" s="1"/>
  <c r="D3626" i="5"/>
  <c r="C3626" i="5"/>
  <c r="S3625" i="5"/>
  <c r="R3625" i="5"/>
  <c r="Q3625" i="5"/>
  <c r="T3625" i="5" s="1"/>
  <c r="U3625" i="5" s="1"/>
  <c r="D3625" i="5"/>
  <c r="C3625" i="5"/>
  <c r="S3624" i="5"/>
  <c r="R3624" i="5"/>
  <c r="Q3624" i="5"/>
  <c r="T3624" i="5" s="1"/>
  <c r="U3624" i="5" s="1"/>
  <c r="D3624" i="5"/>
  <c r="C3624" i="5"/>
  <c r="S3623" i="5"/>
  <c r="R3623" i="5"/>
  <c r="Q3623" i="5"/>
  <c r="T3623" i="5" s="1"/>
  <c r="U3623" i="5" s="1"/>
  <c r="D3623" i="5"/>
  <c r="C3623" i="5"/>
  <c r="S3622" i="5"/>
  <c r="R3622" i="5"/>
  <c r="Q3622" i="5"/>
  <c r="T3622" i="5" s="1"/>
  <c r="U3622" i="5" s="1"/>
  <c r="D3622" i="5"/>
  <c r="C3622" i="5"/>
  <c r="S3621" i="5"/>
  <c r="R3621" i="5"/>
  <c r="Q3621" i="5"/>
  <c r="T3621" i="5" s="1"/>
  <c r="U3621" i="5" s="1"/>
  <c r="D3621" i="5"/>
  <c r="C3621" i="5"/>
  <c r="S3620" i="5"/>
  <c r="R3620" i="5"/>
  <c r="Q3620" i="5"/>
  <c r="T3620" i="5" s="1"/>
  <c r="U3620" i="5" s="1"/>
  <c r="D3620" i="5"/>
  <c r="C3620" i="5"/>
  <c r="S3619" i="5"/>
  <c r="R3619" i="5"/>
  <c r="Q3619" i="5"/>
  <c r="T3619" i="5" s="1"/>
  <c r="U3619" i="5" s="1"/>
  <c r="D3619" i="5"/>
  <c r="C3619" i="5"/>
  <c r="S3618" i="5"/>
  <c r="R3618" i="5"/>
  <c r="Q3618" i="5"/>
  <c r="T3618" i="5" s="1"/>
  <c r="U3618" i="5" s="1"/>
  <c r="D3618" i="5"/>
  <c r="C3618" i="5"/>
  <c r="S3617" i="5"/>
  <c r="R3617" i="5"/>
  <c r="Q3617" i="5"/>
  <c r="T3617" i="5" s="1"/>
  <c r="U3617" i="5" s="1"/>
  <c r="D3617" i="5"/>
  <c r="C3617" i="5"/>
  <c r="S3616" i="5"/>
  <c r="R3616" i="5"/>
  <c r="Q3616" i="5"/>
  <c r="T3616" i="5" s="1"/>
  <c r="U3616" i="5" s="1"/>
  <c r="D3616" i="5"/>
  <c r="C3616" i="5"/>
  <c r="S3615" i="5"/>
  <c r="R3615" i="5"/>
  <c r="Q3615" i="5"/>
  <c r="T3615" i="5" s="1"/>
  <c r="U3615" i="5" s="1"/>
  <c r="D3615" i="5"/>
  <c r="C3615" i="5"/>
  <c r="S3614" i="5"/>
  <c r="R3614" i="5"/>
  <c r="Q3614" i="5"/>
  <c r="T3614" i="5" s="1"/>
  <c r="U3614" i="5" s="1"/>
  <c r="D3614" i="5"/>
  <c r="C3614" i="5"/>
  <c r="S3613" i="5"/>
  <c r="R3613" i="5"/>
  <c r="Q3613" i="5"/>
  <c r="T3613" i="5" s="1"/>
  <c r="U3613" i="5" s="1"/>
  <c r="D3613" i="5"/>
  <c r="C3613" i="5"/>
  <c r="S3612" i="5"/>
  <c r="R3612" i="5"/>
  <c r="Q3612" i="5"/>
  <c r="T3612" i="5" s="1"/>
  <c r="U3612" i="5" s="1"/>
  <c r="D3612" i="5"/>
  <c r="C3612" i="5"/>
  <c r="S3611" i="5"/>
  <c r="R3611" i="5"/>
  <c r="Q3611" i="5"/>
  <c r="T3611" i="5" s="1"/>
  <c r="U3611" i="5" s="1"/>
  <c r="D3611" i="5"/>
  <c r="C3611" i="5"/>
  <c r="S3610" i="5"/>
  <c r="R3610" i="5"/>
  <c r="Q3610" i="5"/>
  <c r="T3610" i="5" s="1"/>
  <c r="U3610" i="5" s="1"/>
  <c r="D3610" i="5"/>
  <c r="C3610" i="5"/>
  <c r="S3609" i="5"/>
  <c r="R3609" i="5"/>
  <c r="Q3609" i="5"/>
  <c r="T3609" i="5" s="1"/>
  <c r="U3609" i="5" s="1"/>
  <c r="D3609" i="5"/>
  <c r="C3609" i="5"/>
  <c r="S3608" i="5"/>
  <c r="R3608" i="5"/>
  <c r="Q3608" i="5"/>
  <c r="T3608" i="5" s="1"/>
  <c r="U3608" i="5" s="1"/>
  <c r="D3608" i="5"/>
  <c r="C3608" i="5"/>
  <c r="S3607" i="5"/>
  <c r="R3607" i="5"/>
  <c r="Q3607" i="5"/>
  <c r="T3607" i="5" s="1"/>
  <c r="U3607" i="5" s="1"/>
  <c r="D3607" i="5"/>
  <c r="C3607" i="5"/>
  <c r="S3606" i="5"/>
  <c r="R3606" i="5"/>
  <c r="Q3606" i="5"/>
  <c r="T3606" i="5" s="1"/>
  <c r="U3606" i="5" s="1"/>
  <c r="D3606" i="5"/>
  <c r="C3606" i="5"/>
  <c r="S3605" i="5"/>
  <c r="R3605" i="5"/>
  <c r="Q3605" i="5"/>
  <c r="T3605" i="5" s="1"/>
  <c r="U3605" i="5" s="1"/>
  <c r="D3605" i="5"/>
  <c r="C3605" i="5"/>
  <c r="S3604" i="5"/>
  <c r="R3604" i="5"/>
  <c r="Q3604" i="5"/>
  <c r="T3604" i="5" s="1"/>
  <c r="U3604" i="5" s="1"/>
  <c r="D3604" i="5"/>
  <c r="C3604" i="5"/>
  <c r="S3603" i="5"/>
  <c r="R3603" i="5"/>
  <c r="Q3603" i="5"/>
  <c r="T3603" i="5" s="1"/>
  <c r="U3603" i="5" s="1"/>
  <c r="D3603" i="5"/>
  <c r="C3603" i="5"/>
  <c r="S3602" i="5"/>
  <c r="R3602" i="5"/>
  <c r="Q3602" i="5"/>
  <c r="T3602" i="5" s="1"/>
  <c r="U3602" i="5" s="1"/>
  <c r="D3602" i="5"/>
  <c r="C3602" i="5"/>
  <c r="S3601" i="5"/>
  <c r="R3601" i="5"/>
  <c r="Q3601" i="5"/>
  <c r="T3601" i="5" s="1"/>
  <c r="U3601" i="5" s="1"/>
  <c r="D3601" i="5"/>
  <c r="C3601" i="5"/>
  <c r="S3600" i="5"/>
  <c r="R3600" i="5"/>
  <c r="Q3600" i="5"/>
  <c r="T3600" i="5" s="1"/>
  <c r="U3600" i="5" s="1"/>
  <c r="D3600" i="5"/>
  <c r="C3600" i="5"/>
  <c r="S3599" i="5"/>
  <c r="R3599" i="5"/>
  <c r="Q3599" i="5"/>
  <c r="T3599" i="5" s="1"/>
  <c r="U3599" i="5" s="1"/>
  <c r="D3599" i="5"/>
  <c r="C3599" i="5"/>
  <c r="S3598" i="5"/>
  <c r="R3598" i="5"/>
  <c r="Q3598" i="5"/>
  <c r="T3598" i="5" s="1"/>
  <c r="U3598" i="5" s="1"/>
  <c r="D3598" i="5"/>
  <c r="C3598" i="5"/>
  <c r="S3597" i="5"/>
  <c r="R3597" i="5"/>
  <c r="Q3597" i="5"/>
  <c r="T3597" i="5" s="1"/>
  <c r="U3597" i="5" s="1"/>
  <c r="D3597" i="5"/>
  <c r="C3597" i="5"/>
  <c r="S3596" i="5"/>
  <c r="R3596" i="5"/>
  <c r="Q3596" i="5"/>
  <c r="T3596" i="5" s="1"/>
  <c r="U3596" i="5" s="1"/>
  <c r="D3596" i="5"/>
  <c r="C3596" i="5"/>
  <c r="S3595" i="5"/>
  <c r="R3595" i="5"/>
  <c r="Q3595" i="5"/>
  <c r="T3595" i="5" s="1"/>
  <c r="U3595" i="5" s="1"/>
  <c r="D3595" i="5"/>
  <c r="C3595" i="5"/>
  <c r="S3594" i="5"/>
  <c r="R3594" i="5"/>
  <c r="Q3594" i="5"/>
  <c r="T3594" i="5" s="1"/>
  <c r="U3594" i="5" s="1"/>
  <c r="D3594" i="5"/>
  <c r="C3594" i="5"/>
  <c r="S3593" i="5"/>
  <c r="R3593" i="5"/>
  <c r="Q3593" i="5"/>
  <c r="T3593" i="5" s="1"/>
  <c r="U3593" i="5" s="1"/>
  <c r="D3593" i="5"/>
  <c r="C3593" i="5"/>
  <c r="S3592" i="5"/>
  <c r="R3592" i="5"/>
  <c r="Q3592" i="5"/>
  <c r="T3592" i="5" s="1"/>
  <c r="U3592" i="5" s="1"/>
  <c r="D3592" i="5"/>
  <c r="C3592" i="5"/>
  <c r="S3591" i="5"/>
  <c r="R3591" i="5"/>
  <c r="Q3591" i="5"/>
  <c r="T3591" i="5" s="1"/>
  <c r="U3591" i="5" s="1"/>
  <c r="D3591" i="5"/>
  <c r="C3591" i="5"/>
  <c r="S3590" i="5"/>
  <c r="R3590" i="5"/>
  <c r="Q3590" i="5"/>
  <c r="T3590" i="5" s="1"/>
  <c r="U3590" i="5" s="1"/>
  <c r="D3590" i="5"/>
  <c r="C3590" i="5"/>
  <c r="S3589" i="5"/>
  <c r="R3589" i="5"/>
  <c r="Q3589" i="5"/>
  <c r="T3589" i="5" s="1"/>
  <c r="U3589" i="5" s="1"/>
  <c r="D3589" i="5"/>
  <c r="C3589" i="5"/>
  <c r="S3588" i="5"/>
  <c r="R3588" i="5"/>
  <c r="Q3588" i="5"/>
  <c r="T3588" i="5" s="1"/>
  <c r="U3588" i="5" s="1"/>
  <c r="D3588" i="5"/>
  <c r="C3588" i="5"/>
  <c r="S3587" i="5"/>
  <c r="R3587" i="5"/>
  <c r="Q3587" i="5"/>
  <c r="T3587" i="5" s="1"/>
  <c r="U3587" i="5" s="1"/>
  <c r="D3587" i="5"/>
  <c r="C3587" i="5"/>
  <c r="S3586" i="5"/>
  <c r="R3586" i="5"/>
  <c r="Q3586" i="5"/>
  <c r="T3586" i="5" s="1"/>
  <c r="U3586" i="5" s="1"/>
  <c r="D3586" i="5"/>
  <c r="C3586" i="5"/>
  <c r="S3585" i="5"/>
  <c r="R3585" i="5"/>
  <c r="Q3585" i="5"/>
  <c r="T3585" i="5" s="1"/>
  <c r="U3585" i="5" s="1"/>
  <c r="D3585" i="5"/>
  <c r="C3585" i="5"/>
  <c r="S3584" i="5"/>
  <c r="R3584" i="5"/>
  <c r="Q3584" i="5"/>
  <c r="T3584" i="5" s="1"/>
  <c r="U3584" i="5" s="1"/>
  <c r="D3584" i="5"/>
  <c r="C3584" i="5"/>
  <c r="S3583" i="5"/>
  <c r="R3583" i="5"/>
  <c r="Q3583" i="5"/>
  <c r="T3583" i="5" s="1"/>
  <c r="U3583" i="5" s="1"/>
  <c r="D3583" i="5"/>
  <c r="C3583" i="5"/>
  <c r="S3582" i="5"/>
  <c r="R3582" i="5"/>
  <c r="Q3582" i="5"/>
  <c r="T3582" i="5" s="1"/>
  <c r="U3582" i="5" s="1"/>
  <c r="D3582" i="5"/>
  <c r="C3582" i="5"/>
  <c r="S3581" i="5"/>
  <c r="R3581" i="5"/>
  <c r="Q3581" i="5"/>
  <c r="T3581" i="5" s="1"/>
  <c r="U3581" i="5" s="1"/>
  <c r="D3581" i="5"/>
  <c r="C3581" i="5"/>
  <c r="S3580" i="5"/>
  <c r="R3580" i="5"/>
  <c r="Q3580" i="5"/>
  <c r="T3580" i="5" s="1"/>
  <c r="U3580" i="5" s="1"/>
  <c r="D3580" i="5"/>
  <c r="C3580" i="5"/>
  <c r="S3579" i="5"/>
  <c r="R3579" i="5"/>
  <c r="Q3579" i="5"/>
  <c r="T3579" i="5" s="1"/>
  <c r="U3579" i="5" s="1"/>
  <c r="D3579" i="5"/>
  <c r="C3579" i="5"/>
  <c r="S3578" i="5"/>
  <c r="R3578" i="5"/>
  <c r="Q3578" i="5"/>
  <c r="T3578" i="5" s="1"/>
  <c r="U3578" i="5" s="1"/>
  <c r="D3578" i="5"/>
  <c r="C3578" i="5"/>
  <c r="S3577" i="5"/>
  <c r="R3577" i="5"/>
  <c r="Q3577" i="5"/>
  <c r="T3577" i="5" s="1"/>
  <c r="U3577" i="5" s="1"/>
  <c r="D3577" i="5"/>
  <c r="C3577" i="5"/>
  <c r="S3576" i="5"/>
  <c r="R3576" i="5"/>
  <c r="Q3576" i="5"/>
  <c r="T3576" i="5" s="1"/>
  <c r="U3576" i="5" s="1"/>
  <c r="D3576" i="5"/>
  <c r="C3576" i="5"/>
  <c r="S3575" i="5"/>
  <c r="R3575" i="5"/>
  <c r="Q3575" i="5"/>
  <c r="T3575" i="5" s="1"/>
  <c r="U3575" i="5" s="1"/>
  <c r="D3575" i="5"/>
  <c r="C3575" i="5"/>
  <c r="S3574" i="5"/>
  <c r="R3574" i="5"/>
  <c r="Q3574" i="5"/>
  <c r="T3574" i="5" s="1"/>
  <c r="U3574" i="5" s="1"/>
  <c r="D3574" i="5"/>
  <c r="C3574" i="5"/>
  <c r="S3573" i="5"/>
  <c r="R3573" i="5"/>
  <c r="Q3573" i="5"/>
  <c r="T3573" i="5" s="1"/>
  <c r="U3573" i="5" s="1"/>
  <c r="D3573" i="5"/>
  <c r="C3573" i="5"/>
  <c r="S3572" i="5"/>
  <c r="R3572" i="5"/>
  <c r="Q3572" i="5"/>
  <c r="T3572" i="5" s="1"/>
  <c r="U3572" i="5" s="1"/>
  <c r="D3572" i="5"/>
  <c r="C3572" i="5"/>
  <c r="S3571" i="5"/>
  <c r="R3571" i="5"/>
  <c r="Q3571" i="5"/>
  <c r="T3571" i="5" s="1"/>
  <c r="U3571" i="5" s="1"/>
  <c r="D3571" i="5"/>
  <c r="C3571" i="5"/>
  <c r="S3570" i="5"/>
  <c r="R3570" i="5"/>
  <c r="Q3570" i="5"/>
  <c r="T3570" i="5" s="1"/>
  <c r="U3570" i="5" s="1"/>
  <c r="D3570" i="5"/>
  <c r="C3570" i="5"/>
  <c r="S3569" i="5"/>
  <c r="R3569" i="5"/>
  <c r="Q3569" i="5"/>
  <c r="T3569" i="5" s="1"/>
  <c r="U3569" i="5" s="1"/>
  <c r="D3569" i="5"/>
  <c r="C3569" i="5"/>
  <c r="S3568" i="5"/>
  <c r="R3568" i="5"/>
  <c r="Q3568" i="5"/>
  <c r="T3568" i="5" s="1"/>
  <c r="U3568" i="5" s="1"/>
  <c r="D3568" i="5"/>
  <c r="C3568" i="5"/>
  <c r="S3567" i="5"/>
  <c r="R3567" i="5"/>
  <c r="Q3567" i="5"/>
  <c r="T3567" i="5" s="1"/>
  <c r="U3567" i="5" s="1"/>
  <c r="D3567" i="5"/>
  <c r="C3567" i="5"/>
  <c r="S3566" i="5"/>
  <c r="R3566" i="5"/>
  <c r="Q3566" i="5"/>
  <c r="T3566" i="5" s="1"/>
  <c r="U3566" i="5" s="1"/>
  <c r="D3566" i="5"/>
  <c r="C3566" i="5"/>
  <c r="S3565" i="5"/>
  <c r="R3565" i="5"/>
  <c r="Q3565" i="5"/>
  <c r="T3565" i="5" s="1"/>
  <c r="U3565" i="5" s="1"/>
  <c r="D3565" i="5"/>
  <c r="C3565" i="5"/>
  <c r="S3564" i="5"/>
  <c r="R3564" i="5"/>
  <c r="Q3564" i="5"/>
  <c r="T3564" i="5" s="1"/>
  <c r="U3564" i="5" s="1"/>
  <c r="D3564" i="5"/>
  <c r="C3564" i="5"/>
  <c r="S3563" i="5"/>
  <c r="R3563" i="5"/>
  <c r="Q3563" i="5"/>
  <c r="T3563" i="5" s="1"/>
  <c r="U3563" i="5" s="1"/>
  <c r="D3563" i="5"/>
  <c r="C3563" i="5"/>
  <c r="S3562" i="5"/>
  <c r="R3562" i="5"/>
  <c r="Q3562" i="5"/>
  <c r="T3562" i="5" s="1"/>
  <c r="U3562" i="5" s="1"/>
  <c r="D3562" i="5"/>
  <c r="C3562" i="5"/>
  <c r="S3561" i="5"/>
  <c r="R3561" i="5"/>
  <c r="Q3561" i="5"/>
  <c r="T3561" i="5" s="1"/>
  <c r="U3561" i="5" s="1"/>
  <c r="D3561" i="5"/>
  <c r="C3561" i="5"/>
  <c r="S3560" i="5"/>
  <c r="R3560" i="5"/>
  <c r="Q3560" i="5"/>
  <c r="T3560" i="5" s="1"/>
  <c r="U3560" i="5" s="1"/>
  <c r="D3560" i="5"/>
  <c r="C3560" i="5"/>
  <c r="S3559" i="5"/>
  <c r="R3559" i="5"/>
  <c r="Q3559" i="5"/>
  <c r="T3559" i="5" s="1"/>
  <c r="U3559" i="5" s="1"/>
  <c r="D3559" i="5"/>
  <c r="C3559" i="5"/>
  <c r="S3558" i="5"/>
  <c r="R3558" i="5"/>
  <c r="Q3558" i="5"/>
  <c r="T3558" i="5" s="1"/>
  <c r="U3558" i="5" s="1"/>
  <c r="D3558" i="5"/>
  <c r="C3558" i="5"/>
  <c r="S3557" i="5"/>
  <c r="R3557" i="5"/>
  <c r="Q3557" i="5"/>
  <c r="T3557" i="5" s="1"/>
  <c r="U3557" i="5" s="1"/>
  <c r="D3557" i="5"/>
  <c r="C3557" i="5"/>
  <c r="S3556" i="5"/>
  <c r="R3556" i="5"/>
  <c r="Q3556" i="5"/>
  <c r="T3556" i="5" s="1"/>
  <c r="U3556" i="5" s="1"/>
  <c r="D3556" i="5"/>
  <c r="C3556" i="5"/>
  <c r="S3555" i="5"/>
  <c r="R3555" i="5"/>
  <c r="Q3555" i="5"/>
  <c r="T3555" i="5" s="1"/>
  <c r="U3555" i="5" s="1"/>
  <c r="D3555" i="5"/>
  <c r="C3555" i="5"/>
  <c r="S3554" i="5"/>
  <c r="R3554" i="5"/>
  <c r="Q3554" i="5"/>
  <c r="T3554" i="5" s="1"/>
  <c r="U3554" i="5" s="1"/>
  <c r="D3554" i="5"/>
  <c r="C3554" i="5"/>
  <c r="S3553" i="5"/>
  <c r="R3553" i="5"/>
  <c r="Q3553" i="5"/>
  <c r="T3553" i="5" s="1"/>
  <c r="U3553" i="5" s="1"/>
  <c r="D3553" i="5"/>
  <c r="C3553" i="5"/>
  <c r="S3552" i="5"/>
  <c r="R3552" i="5"/>
  <c r="Q3552" i="5"/>
  <c r="T3552" i="5" s="1"/>
  <c r="U3552" i="5" s="1"/>
  <c r="D3552" i="5"/>
  <c r="C3552" i="5"/>
  <c r="S3551" i="5"/>
  <c r="R3551" i="5"/>
  <c r="Q3551" i="5"/>
  <c r="T3551" i="5" s="1"/>
  <c r="U3551" i="5" s="1"/>
  <c r="D3551" i="5"/>
  <c r="C3551" i="5"/>
  <c r="S3550" i="5"/>
  <c r="R3550" i="5"/>
  <c r="Q3550" i="5"/>
  <c r="T3550" i="5" s="1"/>
  <c r="U3550" i="5" s="1"/>
  <c r="D3550" i="5"/>
  <c r="C3550" i="5"/>
  <c r="S3549" i="5"/>
  <c r="R3549" i="5"/>
  <c r="Q3549" i="5"/>
  <c r="T3549" i="5" s="1"/>
  <c r="U3549" i="5" s="1"/>
  <c r="D3549" i="5"/>
  <c r="C3549" i="5"/>
  <c r="S3548" i="5"/>
  <c r="R3548" i="5"/>
  <c r="Q3548" i="5"/>
  <c r="T3548" i="5" s="1"/>
  <c r="U3548" i="5" s="1"/>
  <c r="D3548" i="5"/>
  <c r="C3548" i="5"/>
  <c r="S3547" i="5"/>
  <c r="R3547" i="5"/>
  <c r="Q3547" i="5"/>
  <c r="T3547" i="5" s="1"/>
  <c r="U3547" i="5" s="1"/>
  <c r="D3547" i="5"/>
  <c r="C3547" i="5"/>
  <c r="S3546" i="5"/>
  <c r="R3546" i="5"/>
  <c r="Q3546" i="5"/>
  <c r="T3546" i="5" s="1"/>
  <c r="U3546" i="5" s="1"/>
  <c r="D3546" i="5"/>
  <c r="C3546" i="5"/>
  <c r="S3545" i="5"/>
  <c r="R3545" i="5"/>
  <c r="Q3545" i="5"/>
  <c r="T3545" i="5" s="1"/>
  <c r="U3545" i="5" s="1"/>
  <c r="D3545" i="5"/>
  <c r="C3545" i="5"/>
  <c r="S3544" i="5"/>
  <c r="R3544" i="5"/>
  <c r="Q3544" i="5"/>
  <c r="T3544" i="5" s="1"/>
  <c r="U3544" i="5" s="1"/>
  <c r="D3544" i="5"/>
  <c r="C3544" i="5"/>
  <c r="S3543" i="5"/>
  <c r="R3543" i="5"/>
  <c r="Q3543" i="5"/>
  <c r="T3543" i="5" s="1"/>
  <c r="U3543" i="5" s="1"/>
  <c r="D3543" i="5"/>
  <c r="C3543" i="5"/>
  <c r="S3542" i="5"/>
  <c r="R3542" i="5"/>
  <c r="Q3542" i="5"/>
  <c r="T3542" i="5" s="1"/>
  <c r="U3542" i="5" s="1"/>
  <c r="D3542" i="5"/>
  <c r="C3542" i="5"/>
  <c r="S3541" i="5"/>
  <c r="R3541" i="5"/>
  <c r="Q3541" i="5"/>
  <c r="T3541" i="5" s="1"/>
  <c r="U3541" i="5" s="1"/>
  <c r="D3541" i="5"/>
  <c r="C3541" i="5"/>
  <c r="S3540" i="5"/>
  <c r="R3540" i="5"/>
  <c r="Q3540" i="5"/>
  <c r="T3540" i="5" s="1"/>
  <c r="U3540" i="5" s="1"/>
  <c r="D3540" i="5"/>
  <c r="C3540" i="5"/>
  <c r="S3539" i="5"/>
  <c r="R3539" i="5"/>
  <c r="Q3539" i="5"/>
  <c r="T3539" i="5" s="1"/>
  <c r="U3539" i="5" s="1"/>
  <c r="D3539" i="5"/>
  <c r="C3539" i="5"/>
  <c r="S3538" i="5"/>
  <c r="R3538" i="5"/>
  <c r="Q3538" i="5"/>
  <c r="T3538" i="5" s="1"/>
  <c r="U3538" i="5" s="1"/>
  <c r="D3538" i="5"/>
  <c r="C3538" i="5"/>
  <c r="S3537" i="5"/>
  <c r="R3537" i="5"/>
  <c r="Q3537" i="5"/>
  <c r="T3537" i="5" s="1"/>
  <c r="U3537" i="5" s="1"/>
  <c r="D3537" i="5"/>
  <c r="C3537" i="5"/>
  <c r="S3536" i="5"/>
  <c r="R3536" i="5"/>
  <c r="Q3536" i="5"/>
  <c r="T3536" i="5" s="1"/>
  <c r="U3536" i="5" s="1"/>
  <c r="D3536" i="5"/>
  <c r="C3536" i="5"/>
  <c r="S3535" i="5"/>
  <c r="R3535" i="5"/>
  <c r="Q3535" i="5"/>
  <c r="T3535" i="5" s="1"/>
  <c r="U3535" i="5" s="1"/>
  <c r="D3535" i="5"/>
  <c r="C3535" i="5"/>
  <c r="S3534" i="5"/>
  <c r="R3534" i="5"/>
  <c r="Q3534" i="5"/>
  <c r="T3534" i="5" s="1"/>
  <c r="U3534" i="5" s="1"/>
  <c r="D3534" i="5"/>
  <c r="C3534" i="5"/>
  <c r="S3533" i="5"/>
  <c r="R3533" i="5"/>
  <c r="Q3533" i="5"/>
  <c r="T3533" i="5" s="1"/>
  <c r="U3533" i="5" s="1"/>
  <c r="D3533" i="5"/>
  <c r="C3533" i="5"/>
  <c r="S3532" i="5"/>
  <c r="R3532" i="5"/>
  <c r="Q3532" i="5"/>
  <c r="T3532" i="5" s="1"/>
  <c r="U3532" i="5" s="1"/>
  <c r="D3532" i="5"/>
  <c r="C3532" i="5"/>
  <c r="S3531" i="5"/>
  <c r="R3531" i="5"/>
  <c r="Q3531" i="5"/>
  <c r="T3531" i="5" s="1"/>
  <c r="U3531" i="5" s="1"/>
  <c r="D3531" i="5"/>
  <c r="C3531" i="5"/>
  <c r="S3530" i="5"/>
  <c r="R3530" i="5"/>
  <c r="Q3530" i="5"/>
  <c r="T3530" i="5" s="1"/>
  <c r="U3530" i="5" s="1"/>
  <c r="D3530" i="5"/>
  <c r="C3530" i="5"/>
  <c r="S3529" i="5"/>
  <c r="R3529" i="5"/>
  <c r="Q3529" i="5"/>
  <c r="T3529" i="5" s="1"/>
  <c r="U3529" i="5" s="1"/>
  <c r="D3529" i="5"/>
  <c r="C3529" i="5"/>
  <c r="S3528" i="5"/>
  <c r="R3528" i="5"/>
  <c r="Q3528" i="5"/>
  <c r="T3528" i="5" s="1"/>
  <c r="U3528" i="5" s="1"/>
  <c r="D3528" i="5"/>
  <c r="C3528" i="5"/>
  <c r="S3527" i="5"/>
  <c r="R3527" i="5"/>
  <c r="Q3527" i="5"/>
  <c r="T3527" i="5" s="1"/>
  <c r="U3527" i="5" s="1"/>
  <c r="D3527" i="5"/>
  <c r="C3527" i="5"/>
  <c r="S3526" i="5"/>
  <c r="R3526" i="5"/>
  <c r="Q3526" i="5"/>
  <c r="T3526" i="5" s="1"/>
  <c r="U3526" i="5" s="1"/>
  <c r="D3526" i="5"/>
  <c r="C3526" i="5"/>
  <c r="S3525" i="5"/>
  <c r="R3525" i="5"/>
  <c r="Q3525" i="5"/>
  <c r="T3525" i="5" s="1"/>
  <c r="U3525" i="5" s="1"/>
  <c r="D3525" i="5"/>
  <c r="C3525" i="5"/>
  <c r="S3524" i="5"/>
  <c r="R3524" i="5"/>
  <c r="Q3524" i="5"/>
  <c r="T3524" i="5" s="1"/>
  <c r="U3524" i="5" s="1"/>
  <c r="D3524" i="5"/>
  <c r="C3524" i="5"/>
  <c r="S3523" i="5"/>
  <c r="R3523" i="5"/>
  <c r="Q3523" i="5"/>
  <c r="T3523" i="5" s="1"/>
  <c r="U3523" i="5" s="1"/>
  <c r="D3523" i="5"/>
  <c r="C3523" i="5"/>
  <c r="S3522" i="5"/>
  <c r="R3522" i="5"/>
  <c r="Q3522" i="5"/>
  <c r="T3522" i="5" s="1"/>
  <c r="U3522" i="5" s="1"/>
  <c r="D3522" i="5"/>
  <c r="C3522" i="5"/>
  <c r="S3521" i="5"/>
  <c r="R3521" i="5"/>
  <c r="Q3521" i="5"/>
  <c r="T3521" i="5" s="1"/>
  <c r="U3521" i="5" s="1"/>
  <c r="D3521" i="5"/>
  <c r="C3521" i="5"/>
  <c r="S3520" i="5"/>
  <c r="R3520" i="5"/>
  <c r="Q3520" i="5"/>
  <c r="T3520" i="5" s="1"/>
  <c r="U3520" i="5" s="1"/>
  <c r="D3520" i="5"/>
  <c r="C3520" i="5"/>
  <c r="S3519" i="5"/>
  <c r="R3519" i="5"/>
  <c r="Q3519" i="5"/>
  <c r="T3519" i="5" s="1"/>
  <c r="U3519" i="5" s="1"/>
  <c r="D3519" i="5"/>
  <c r="C3519" i="5"/>
  <c r="S3518" i="5"/>
  <c r="R3518" i="5"/>
  <c r="Q3518" i="5"/>
  <c r="T3518" i="5" s="1"/>
  <c r="U3518" i="5" s="1"/>
  <c r="D3518" i="5"/>
  <c r="C3518" i="5"/>
  <c r="S3517" i="5"/>
  <c r="R3517" i="5"/>
  <c r="Q3517" i="5"/>
  <c r="T3517" i="5" s="1"/>
  <c r="U3517" i="5" s="1"/>
  <c r="D3517" i="5"/>
  <c r="C3517" i="5"/>
  <c r="S3516" i="5"/>
  <c r="R3516" i="5"/>
  <c r="Q3516" i="5"/>
  <c r="T3516" i="5" s="1"/>
  <c r="U3516" i="5" s="1"/>
  <c r="D3516" i="5"/>
  <c r="C3516" i="5"/>
  <c r="S3515" i="5"/>
  <c r="R3515" i="5"/>
  <c r="Q3515" i="5"/>
  <c r="T3515" i="5" s="1"/>
  <c r="U3515" i="5" s="1"/>
  <c r="D3515" i="5"/>
  <c r="C3515" i="5"/>
  <c r="S3514" i="5"/>
  <c r="R3514" i="5"/>
  <c r="Q3514" i="5"/>
  <c r="T3514" i="5" s="1"/>
  <c r="U3514" i="5" s="1"/>
  <c r="D3514" i="5"/>
  <c r="C3514" i="5"/>
  <c r="S3513" i="5"/>
  <c r="R3513" i="5"/>
  <c r="Q3513" i="5"/>
  <c r="T3513" i="5" s="1"/>
  <c r="U3513" i="5" s="1"/>
  <c r="D3513" i="5"/>
  <c r="C3513" i="5"/>
  <c r="S3512" i="5"/>
  <c r="R3512" i="5"/>
  <c r="Q3512" i="5"/>
  <c r="T3512" i="5" s="1"/>
  <c r="U3512" i="5" s="1"/>
  <c r="D3512" i="5"/>
  <c r="C3512" i="5"/>
  <c r="S3511" i="5"/>
  <c r="R3511" i="5"/>
  <c r="Q3511" i="5"/>
  <c r="T3511" i="5" s="1"/>
  <c r="U3511" i="5" s="1"/>
  <c r="D3511" i="5"/>
  <c r="C3511" i="5"/>
  <c r="S3510" i="5"/>
  <c r="R3510" i="5"/>
  <c r="Q3510" i="5"/>
  <c r="T3510" i="5" s="1"/>
  <c r="U3510" i="5" s="1"/>
  <c r="D3510" i="5"/>
  <c r="C3510" i="5"/>
  <c r="S3509" i="5"/>
  <c r="R3509" i="5"/>
  <c r="Q3509" i="5"/>
  <c r="T3509" i="5" s="1"/>
  <c r="U3509" i="5" s="1"/>
  <c r="D3509" i="5"/>
  <c r="C3509" i="5"/>
  <c r="S3508" i="5"/>
  <c r="R3508" i="5"/>
  <c r="Q3508" i="5"/>
  <c r="T3508" i="5" s="1"/>
  <c r="U3508" i="5" s="1"/>
  <c r="D3508" i="5"/>
  <c r="C3508" i="5"/>
  <c r="S3507" i="5"/>
  <c r="R3507" i="5"/>
  <c r="Q3507" i="5"/>
  <c r="T3507" i="5" s="1"/>
  <c r="U3507" i="5" s="1"/>
  <c r="D3507" i="5"/>
  <c r="C3507" i="5"/>
  <c r="S3506" i="5"/>
  <c r="R3506" i="5"/>
  <c r="Q3506" i="5"/>
  <c r="T3506" i="5" s="1"/>
  <c r="U3506" i="5" s="1"/>
  <c r="D3506" i="5"/>
  <c r="C3506" i="5"/>
  <c r="S3505" i="5"/>
  <c r="R3505" i="5"/>
  <c r="Q3505" i="5"/>
  <c r="T3505" i="5" s="1"/>
  <c r="U3505" i="5" s="1"/>
  <c r="D3505" i="5"/>
  <c r="C3505" i="5"/>
  <c r="S3504" i="5"/>
  <c r="R3504" i="5"/>
  <c r="Q3504" i="5"/>
  <c r="T3504" i="5" s="1"/>
  <c r="U3504" i="5" s="1"/>
  <c r="D3504" i="5"/>
  <c r="C3504" i="5"/>
  <c r="S3503" i="5"/>
  <c r="R3503" i="5"/>
  <c r="Q3503" i="5"/>
  <c r="T3503" i="5" s="1"/>
  <c r="U3503" i="5" s="1"/>
  <c r="D3503" i="5"/>
  <c r="C3503" i="5"/>
  <c r="S3502" i="5"/>
  <c r="R3502" i="5"/>
  <c r="Q3502" i="5"/>
  <c r="T3502" i="5" s="1"/>
  <c r="U3502" i="5" s="1"/>
  <c r="D3502" i="5"/>
  <c r="C3502" i="5"/>
  <c r="S3501" i="5"/>
  <c r="R3501" i="5"/>
  <c r="Q3501" i="5"/>
  <c r="T3501" i="5" s="1"/>
  <c r="U3501" i="5" s="1"/>
  <c r="D3501" i="5"/>
  <c r="C3501" i="5"/>
  <c r="S3500" i="5"/>
  <c r="R3500" i="5"/>
  <c r="Q3500" i="5"/>
  <c r="T3500" i="5" s="1"/>
  <c r="U3500" i="5" s="1"/>
  <c r="D3500" i="5"/>
  <c r="C3500" i="5"/>
  <c r="S3499" i="5"/>
  <c r="R3499" i="5"/>
  <c r="Q3499" i="5"/>
  <c r="T3499" i="5" s="1"/>
  <c r="U3499" i="5" s="1"/>
  <c r="D3499" i="5"/>
  <c r="C3499" i="5"/>
  <c r="S3498" i="5"/>
  <c r="R3498" i="5"/>
  <c r="Q3498" i="5"/>
  <c r="T3498" i="5" s="1"/>
  <c r="U3498" i="5" s="1"/>
  <c r="D3498" i="5"/>
  <c r="C3498" i="5"/>
  <c r="S3497" i="5"/>
  <c r="R3497" i="5"/>
  <c r="Q3497" i="5"/>
  <c r="T3497" i="5" s="1"/>
  <c r="U3497" i="5" s="1"/>
  <c r="D3497" i="5"/>
  <c r="C3497" i="5"/>
  <c r="S3496" i="5"/>
  <c r="R3496" i="5"/>
  <c r="Q3496" i="5"/>
  <c r="T3496" i="5" s="1"/>
  <c r="U3496" i="5" s="1"/>
  <c r="D3496" i="5"/>
  <c r="C3496" i="5"/>
  <c r="S3495" i="5"/>
  <c r="R3495" i="5"/>
  <c r="Q3495" i="5"/>
  <c r="T3495" i="5" s="1"/>
  <c r="U3495" i="5" s="1"/>
  <c r="D3495" i="5"/>
  <c r="C3495" i="5"/>
  <c r="S3494" i="5"/>
  <c r="R3494" i="5"/>
  <c r="Q3494" i="5"/>
  <c r="T3494" i="5" s="1"/>
  <c r="U3494" i="5" s="1"/>
  <c r="D3494" i="5"/>
  <c r="C3494" i="5"/>
  <c r="S3493" i="5"/>
  <c r="R3493" i="5"/>
  <c r="Q3493" i="5"/>
  <c r="T3493" i="5" s="1"/>
  <c r="U3493" i="5" s="1"/>
  <c r="D3493" i="5"/>
  <c r="C3493" i="5"/>
  <c r="S3492" i="5"/>
  <c r="R3492" i="5"/>
  <c r="Q3492" i="5"/>
  <c r="T3492" i="5" s="1"/>
  <c r="U3492" i="5" s="1"/>
  <c r="D3492" i="5"/>
  <c r="C3492" i="5"/>
  <c r="S3491" i="5"/>
  <c r="R3491" i="5"/>
  <c r="Q3491" i="5"/>
  <c r="T3491" i="5" s="1"/>
  <c r="U3491" i="5" s="1"/>
  <c r="D3491" i="5"/>
  <c r="C3491" i="5"/>
  <c r="S3490" i="5"/>
  <c r="R3490" i="5"/>
  <c r="Q3490" i="5"/>
  <c r="T3490" i="5" s="1"/>
  <c r="U3490" i="5" s="1"/>
  <c r="D3490" i="5"/>
  <c r="C3490" i="5"/>
  <c r="S3489" i="5"/>
  <c r="R3489" i="5"/>
  <c r="Q3489" i="5"/>
  <c r="T3489" i="5" s="1"/>
  <c r="U3489" i="5" s="1"/>
  <c r="D3489" i="5"/>
  <c r="C3489" i="5"/>
  <c r="S3488" i="5"/>
  <c r="R3488" i="5"/>
  <c r="Q3488" i="5"/>
  <c r="T3488" i="5" s="1"/>
  <c r="U3488" i="5" s="1"/>
  <c r="D3488" i="5"/>
  <c r="C3488" i="5"/>
  <c r="S3487" i="5"/>
  <c r="R3487" i="5"/>
  <c r="Q3487" i="5"/>
  <c r="T3487" i="5" s="1"/>
  <c r="U3487" i="5" s="1"/>
  <c r="D3487" i="5"/>
  <c r="C3487" i="5"/>
  <c r="S3486" i="5"/>
  <c r="R3486" i="5"/>
  <c r="Q3486" i="5"/>
  <c r="T3486" i="5" s="1"/>
  <c r="U3486" i="5" s="1"/>
  <c r="D3486" i="5"/>
  <c r="C3486" i="5"/>
  <c r="S3485" i="5"/>
  <c r="R3485" i="5"/>
  <c r="Q3485" i="5"/>
  <c r="T3485" i="5" s="1"/>
  <c r="U3485" i="5" s="1"/>
  <c r="D3485" i="5"/>
  <c r="C3485" i="5"/>
  <c r="S3484" i="5"/>
  <c r="R3484" i="5"/>
  <c r="Q3484" i="5"/>
  <c r="T3484" i="5" s="1"/>
  <c r="U3484" i="5" s="1"/>
  <c r="D3484" i="5"/>
  <c r="C3484" i="5"/>
  <c r="S3483" i="5"/>
  <c r="R3483" i="5"/>
  <c r="Q3483" i="5"/>
  <c r="T3483" i="5" s="1"/>
  <c r="U3483" i="5" s="1"/>
  <c r="D3483" i="5"/>
  <c r="C3483" i="5"/>
  <c r="S3482" i="5"/>
  <c r="R3482" i="5"/>
  <c r="Q3482" i="5"/>
  <c r="T3482" i="5" s="1"/>
  <c r="U3482" i="5" s="1"/>
  <c r="D3482" i="5"/>
  <c r="C3482" i="5"/>
  <c r="S3481" i="5"/>
  <c r="R3481" i="5"/>
  <c r="Q3481" i="5"/>
  <c r="T3481" i="5" s="1"/>
  <c r="U3481" i="5" s="1"/>
  <c r="D3481" i="5"/>
  <c r="C3481" i="5"/>
  <c r="S3480" i="5"/>
  <c r="R3480" i="5"/>
  <c r="Q3480" i="5"/>
  <c r="T3480" i="5" s="1"/>
  <c r="U3480" i="5" s="1"/>
  <c r="D3480" i="5"/>
  <c r="C3480" i="5"/>
  <c r="S3479" i="5"/>
  <c r="R3479" i="5"/>
  <c r="Q3479" i="5"/>
  <c r="T3479" i="5" s="1"/>
  <c r="U3479" i="5" s="1"/>
  <c r="D3479" i="5"/>
  <c r="C3479" i="5"/>
  <c r="S3478" i="5"/>
  <c r="R3478" i="5"/>
  <c r="Q3478" i="5"/>
  <c r="T3478" i="5" s="1"/>
  <c r="U3478" i="5" s="1"/>
  <c r="D3478" i="5"/>
  <c r="C3478" i="5"/>
  <c r="S3477" i="5"/>
  <c r="R3477" i="5"/>
  <c r="Q3477" i="5"/>
  <c r="T3477" i="5" s="1"/>
  <c r="U3477" i="5" s="1"/>
  <c r="D3477" i="5"/>
  <c r="C3477" i="5"/>
  <c r="S3476" i="5"/>
  <c r="R3476" i="5"/>
  <c r="Q3476" i="5"/>
  <c r="T3476" i="5" s="1"/>
  <c r="U3476" i="5" s="1"/>
  <c r="D3476" i="5"/>
  <c r="C3476" i="5"/>
  <c r="S3475" i="5"/>
  <c r="R3475" i="5"/>
  <c r="Q3475" i="5"/>
  <c r="T3475" i="5" s="1"/>
  <c r="U3475" i="5" s="1"/>
  <c r="D3475" i="5"/>
  <c r="C3475" i="5"/>
  <c r="S3474" i="5"/>
  <c r="R3474" i="5"/>
  <c r="Q3474" i="5"/>
  <c r="T3474" i="5" s="1"/>
  <c r="U3474" i="5" s="1"/>
  <c r="D3474" i="5"/>
  <c r="C3474" i="5"/>
  <c r="S3473" i="5"/>
  <c r="R3473" i="5"/>
  <c r="Q3473" i="5"/>
  <c r="T3473" i="5" s="1"/>
  <c r="U3473" i="5" s="1"/>
  <c r="D3473" i="5"/>
  <c r="C3473" i="5"/>
  <c r="S3472" i="5"/>
  <c r="R3472" i="5"/>
  <c r="Q3472" i="5"/>
  <c r="T3472" i="5" s="1"/>
  <c r="U3472" i="5" s="1"/>
  <c r="D3472" i="5"/>
  <c r="C3472" i="5"/>
  <c r="S3471" i="5"/>
  <c r="R3471" i="5"/>
  <c r="Q3471" i="5"/>
  <c r="T3471" i="5" s="1"/>
  <c r="U3471" i="5" s="1"/>
  <c r="D3471" i="5"/>
  <c r="C3471" i="5"/>
  <c r="S3470" i="5"/>
  <c r="R3470" i="5"/>
  <c r="Q3470" i="5"/>
  <c r="T3470" i="5" s="1"/>
  <c r="U3470" i="5" s="1"/>
  <c r="D3470" i="5"/>
  <c r="C3470" i="5"/>
  <c r="S3469" i="5"/>
  <c r="R3469" i="5"/>
  <c r="Q3469" i="5"/>
  <c r="T3469" i="5" s="1"/>
  <c r="U3469" i="5" s="1"/>
  <c r="D3469" i="5"/>
  <c r="C3469" i="5"/>
  <c r="S3468" i="5"/>
  <c r="R3468" i="5"/>
  <c r="Q3468" i="5"/>
  <c r="T3468" i="5" s="1"/>
  <c r="U3468" i="5" s="1"/>
  <c r="D3468" i="5"/>
  <c r="C3468" i="5"/>
  <c r="S3467" i="5"/>
  <c r="R3467" i="5"/>
  <c r="Q3467" i="5"/>
  <c r="T3467" i="5" s="1"/>
  <c r="U3467" i="5" s="1"/>
  <c r="D3467" i="5"/>
  <c r="C3467" i="5"/>
  <c r="S3466" i="5"/>
  <c r="R3466" i="5"/>
  <c r="Q3466" i="5"/>
  <c r="T3466" i="5" s="1"/>
  <c r="U3466" i="5" s="1"/>
  <c r="D3466" i="5"/>
  <c r="C3466" i="5"/>
  <c r="S3465" i="5"/>
  <c r="R3465" i="5"/>
  <c r="Q3465" i="5"/>
  <c r="T3465" i="5" s="1"/>
  <c r="U3465" i="5" s="1"/>
  <c r="D3465" i="5"/>
  <c r="C3465" i="5"/>
  <c r="S3464" i="5"/>
  <c r="R3464" i="5"/>
  <c r="Q3464" i="5"/>
  <c r="T3464" i="5" s="1"/>
  <c r="U3464" i="5" s="1"/>
  <c r="D3464" i="5"/>
  <c r="C3464" i="5"/>
  <c r="S3463" i="5"/>
  <c r="R3463" i="5"/>
  <c r="Q3463" i="5"/>
  <c r="T3463" i="5" s="1"/>
  <c r="U3463" i="5" s="1"/>
  <c r="D3463" i="5"/>
  <c r="C3463" i="5"/>
  <c r="S3462" i="5"/>
  <c r="R3462" i="5"/>
  <c r="Q3462" i="5"/>
  <c r="T3462" i="5" s="1"/>
  <c r="U3462" i="5" s="1"/>
  <c r="D3462" i="5"/>
  <c r="C3462" i="5"/>
  <c r="S3461" i="5"/>
  <c r="R3461" i="5"/>
  <c r="Q3461" i="5"/>
  <c r="T3461" i="5" s="1"/>
  <c r="U3461" i="5" s="1"/>
  <c r="D3461" i="5"/>
  <c r="C3461" i="5"/>
  <c r="S3460" i="5"/>
  <c r="R3460" i="5"/>
  <c r="Q3460" i="5"/>
  <c r="T3460" i="5" s="1"/>
  <c r="U3460" i="5" s="1"/>
  <c r="D3460" i="5"/>
  <c r="C3460" i="5"/>
  <c r="S3459" i="5"/>
  <c r="R3459" i="5"/>
  <c r="Q3459" i="5"/>
  <c r="T3459" i="5" s="1"/>
  <c r="U3459" i="5" s="1"/>
  <c r="D3459" i="5"/>
  <c r="C3459" i="5"/>
  <c r="S3458" i="5"/>
  <c r="R3458" i="5"/>
  <c r="Q3458" i="5"/>
  <c r="T3458" i="5" s="1"/>
  <c r="U3458" i="5" s="1"/>
  <c r="D3458" i="5"/>
  <c r="C3458" i="5"/>
  <c r="S3457" i="5"/>
  <c r="R3457" i="5"/>
  <c r="Q3457" i="5"/>
  <c r="T3457" i="5" s="1"/>
  <c r="U3457" i="5" s="1"/>
  <c r="D3457" i="5"/>
  <c r="C3457" i="5"/>
  <c r="S3456" i="5"/>
  <c r="R3456" i="5"/>
  <c r="Q3456" i="5"/>
  <c r="T3456" i="5" s="1"/>
  <c r="U3456" i="5" s="1"/>
  <c r="D3456" i="5"/>
  <c r="C3456" i="5"/>
  <c r="S3455" i="5"/>
  <c r="R3455" i="5"/>
  <c r="Q3455" i="5"/>
  <c r="T3455" i="5" s="1"/>
  <c r="U3455" i="5" s="1"/>
  <c r="D3455" i="5"/>
  <c r="C3455" i="5"/>
  <c r="S3454" i="5"/>
  <c r="R3454" i="5"/>
  <c r="Q3454" i="5"/>
  <c r="T3454" i="5" s="1"/>
  <c r="U3454" i="5" s="1"/>
  <c r="D3454" i="5"/>
  <c r="C3454" i="5"/>
  <c r="S3453" i="5"/>
  <c r="R3453" i="5"/>
  <c r="Q3453" i="5"/>
  <c r="T3453" i="5" s="1"/>
  <c r="U3453" i="5" s="1"/>
  <c r="D3453" i="5"/>
  <c r="C3453" i="5"/>
  <c r="S3452" i="5"/>
  <c r="R3452" i="5"/>
  <c r="Q3452" i="5"/>
  <c r="T3452" i="5" s="1"/>
  <c r="U3452" i="5" s="1"/>
  <c r="D3452" i="5"/>
  <c r="C3452" i="5"/>
  <c r="S3451" i="5"/>
  <c r="R3451" i="5"/>
  <c r="Q3451" i="5"/>
  <c r="T3451" i="5" s="1"/>
  <c r="U3451" i="5" s="1"/>
  <c r="D3451" i="5"/>
  <c r="C3451" i="5"/>
  <c r="S3450" i="5"/>
  <c r="R3450" i="5"/>
  <c r="Q3450" i="5"/>
  <c r="T3450" i="5" s="1"/>
  <c r="U3450" i="5" s="1"/>
  <c r="D3450" i="5"/>
  <c r="C3450" i="5"/>
  <c r="S3449" i="5"/>
  <c r="R3449" i="5"/>
  <c r="Q3449" i="5"/>
  <c r="T3449" i="5" s="1"/>
  <c r="U3449" i="5" s="1"/>
  <c r="D3449" i="5"/>
  <c r="C3449" i="5"/>
  <c r="S3448" i="5"/>
  <c r="R3448" i="5"/>
  <c r="Q3448" i="5"/>
  <c r="T3448" i="5" s="1"/>
  <c r="U3448" i="5" s="1"/>
  <c r="D3448" i="5"/>
  <c r="C3448" i="5"/>
  <c r="S3447" i="5"/>
  <c r="R3447" i="5"/>
  <c r="Q3447" i="5"/>
  <c r="T3447" i="5" s="1"/>
  <c r="U3447" i="5" s="1"/>
  <c r="D3447" i="5"/>
  <c r="C3447" i="5"/>
  <c r="S3446" i="5"/>
  <c r="R3446" i="5"/>
  <c r="Q3446" i="5"/>
  <c r="T3446" i="5" s="1"/>
  <c r="U3446" i="5" s="1"/>
  <c r="D3446" i="5"/>
  <c r="C3446" i="5"/>
  <c r="S3445" i="5"/>
  <c r="R3445" i="5"/>
  <c r="Q3445" i="5"/>
  <c r="T3445" i="5" s="1"/>
  <c r="U3445" i="5" s="1"/>
  <c r="D3445" i="5"/>
  <c r="C3445" i="5"/>
  <c r="S3444" i="5"/>
  <c r="R3444" i="5"/>
  <c r="Q3444" i="5"/>
  <c r="T3444" i="5" s="1"/>
  <c r="U3444" i="5" s="1"/>
  <c r="D3444" i="5"/>
  <c r="C3444" i="5"/>
  <c r="S3443" i="5"/>
  <c r="R3443" i="5"/>
  <c r="Q3443" i="5"/>
  <c r="T3443" i="5" s="1"/>
  <c r="U3443" i="5" s="1"/>
  <c r="D3443" i="5"/>
  <c r="C3443" i="5"/>
  <c r="S3442" i="5"/>
  <c r="R3442" i="5"/>
  <c r="Q3442" i="5"/>
  <c r="T3442" i="5" s="1"/>
  <c r="U3442" i="5" s="1"/>
  <c r="D3442" i="5"/>
  <c r="C3442" i="5"/>
  <c r="S3441" i="5"/>
  <c r="R3441" i="5"/>
  <c r="Q3441" i="5"/>
  <c r="T3441" i="5" s="1"/>
  <c r="U3441" i="5" s="1"/>
  <c r="D3441" i="5"/>
  <c r="C3441" i="5"/>
  <c r="S3440" i="5"/>
  <c r="R3440" i="5"/>
  <c r="Q3440" i="5"/>
  <c r="T3440" i="5" s="1"/>
  <c r="U3440" i="5" s="1"/>
  <c r="D3440" i="5"/>
  <c r="C3440" i="5"/>
  <c r="S3439" i="5"/>
  <c r="R3439" i="5"/>
  <c r="Q3439" i="5"/>
  <c r="T3439" i="5" s="1"/>
  <c r="U3439" i="5" s="1"/>
  <c r="D3439" i="5"/>
  <c r="C3439" i="5"/>
  <c r="S3438" i="5"/>
  <c r="R3438" i="5"/>
  <c r="Q3438" i="5"/>
  <c r="T3438" i="5" s="1"/>
  <c r="U3438" i="5" s="1"/>
  <c r="D3438" i="5"/>
  <c r="C3438" i="5"/>
  <c r="S3437" i="5"/>
  <c r="R3437" i="5"/>
  <c r="Q3437" i="5"/>
  <c r="T3437" i="5" s="1"/>
  <c r="U3437" i="5" s="1"/>
  <c r="D3437" i="5"/>
  <c r="C3437" i="5"/>
  <c r="S3436" i="5"/>
  <c r="R3436" i="5"/>
  <c r="Q3436" i="5"/>
  <c r="T3436" i="5" s="1"/>
  <c r="U3436" i="5" s="1"/>
  <c r="D3436" i="5"/>
  <c r="C3436" i="5"/>
  <c r="S3435" i="5"/>
  <c r="R3435" i="5"/>
  <c r="Q3435" i="5"/>
  <c r="T3435" i="5" s="1"/>
  <c r="U3435" i="5" s="1"/>
  <c r="D3435" i="5"/>
  <c r="C3435" i="5"/>
  <c r="S3434" i="5"/>
  <c r="R3434" i="5"/>
  <c r="Q3434" i="5"/>
  <c r="T3434" i="5" s="1"/>
  <c r="U3434" i="5" s="1"/>
  <c r="D3434" i="5"/>
  <c r="C3434" i="5"/>
  <c r="S3433" i="5"/>
  <c r="R3433" i="5"/>
  <c r="Q3433" i="5"/>
  <c r="T3433" i="5" s="1"/>
  <c r="U3433" i="5" s="1"/>
  <c r="D3433" i="5"/>
  <c r="C3433" i="5"/>
  <c r="S3432" i="5"/>
  <c r="R3432" i="5"/>
  <c r="Q3432" i="5"/>
  <c r="T3432" i="5" s="1"/>
  <c r="U3432" i="5" s="1"/>
  <c r="D3432" i="5"/>
  <c r="C3432" i="5"/>
  <c r="S3431" i="5"/>
  <c r="R3431" i="5"/>
  <c r="Q3431" i="5"/>
  <c r="T3431" i="5" s="1"/>
  <c r="U3431" i="5" s="1"/>
  <c r="D3431" i="5"/>
  <c r="C3431" i="5"/>
  <c r="S3430" i="5"/>
  <c r="R3430" i="5"/>
  <c r="Q3430" i="5"/>
  <c r="T3430" i="5" s="1"/>
  <c r="U3430" i="5" s="1"/>
  <c r="D3430" i="5"/>
  <c r="C3430" i="5"/>
  <c r="S3429" i="5"/>
  <c r="R3429" i="5"/>
  <c r="Q3429" i="5"/>
  <c r="T3429" i="5" s="1"/>
  <c r="U3429" i="5" s="1"/>
  <c r="D3429" i="5"/>
  <c r="C3429" i="5"/>
  <c r="S3428" i="5"/>
  <c r="R3428" i="5"/>
  <c r="Q3428" i="5"/>
  <c r="T3428" i="5" s="1"/>
  <c r="U3428" i="5" s="1"/>
  <c r="D3428" i="5"/>
  <c r="C3428" i="5"/>
  <c r="S3427" i="5"/>
  <c r="R3427" i="5"/>
  <c r="Q3427" i="5"/>
  <c r="T3427" i="5" s="1"/>
  <c r="U3427" i="5" s="1"/>
  <c r="D3427" i="5"/>
  <c r="C3427" i="5"/>
  <c r="S3426" i="5"/>
  <c r="R3426" i="5"/>
  <c r="Q3426" i="5"/>
  <c r="T3426" i="5" s="1"/>
  <c r="U3426" i="5" s="1"/>
  <c r="D3426" i="5"/>
  <c r="C3426" i="5"/>
  <c r="S3425" i="5"/>
  <c r="R3425" i="5"/>
  <c r="Q3425" i="5"/>
  <c r="T3425" i="5" s="1"/>
  <c r="U3425" i="5" s="1"/>
  <c r="D3425" i="5"/>
  <c r="C3425" i="5"/>
  <c r="S3424" i="5"/>
  <c r="R3424" i="5"/>
  <c r="Q3424" i="5"/>
  <c r="T3424" i="5" s="1"/>
  <c r="U3424" i="5" s="1"/>
  <c r="D3424" i="5"/>
  <c r="C3424" i="5"/>
  <c r="S3423" i="5"/>
  <c r="R3423" i="5"/>
  <c r="Q3423" i="5"/>
  <c r="T3423" i="5" s="1"/>
  <c r="U3423" i="5" s="1"/>
  <c r="D3423" i="5"/>
  <c r="C3423" i="5"/>
  <c r="S3422" i="5"/>
  <c r="R3422" i="5"/>
  <c r="Q3422" i="5"/>
  <c r="T3422" i="5" s="1"/>
  <c r="U3422" i="5" s="1"/>
  <c r="D3422" i="5"/>
  <c r="C3422" i="5"/>
  <c r="S3421" i="5"/>
  <c r="R3421" i="5"/>
  <c r="Q3421" i="5"/>
  <c r="T3421" i="5" s="1"/>
  <c r="U3421" i="5" s="1"/>
  <c r="D3421" i="5"/>
  <c r="C3421" i="5"/>
  <c r="S3420" i="5"/>
  <c r="R3420" i="5"/>
  <c r="Q3420" i="5"/>
  <c r="T3420" i="5" s="1"/>
  <c r="U3420" i="5" s="1"/>
  <c r="D3420" i="5"/>
  <c r="C3420" i="5"/>
  <c r="S3419" i="5"/>
  <c r="R3419" i="5"/>
  <c r="Q3419" i="5"/>
  <c r="T3419" i="5" s="1"/>
  <c r="U3419" i="5" s="1"/>
  <c r="D3419" i="5"/>
  <c r="C3419" i="5"/>
  <c r="S3418" i="5"/>
  <c r="R3418" i="5"/>
  <c r="Q3418" i="5"/>
  <c r="T3418" i="5" s="1"/>
  <c r="U3418" i="5" s="1"/>
  <c r="D3418" i="5"/>
  <c r="C3418" i="5"/>
  <c r="S3417" i="5"/>
  <c r="R3417" i="5"/>
  <c r="Q3417" i="5"/>
  <c r="T3417" i="5" s="1"/>
  <c r="U3417" i="5" s="1"/>
  <c r="D3417" i="5"/>
  <c r="C3417" i="5"/>
  <c r="S3416" i="5"/>
  <c r="R3416" i="5"/>
  <c r="Q3416" i="5"/>
  <c r="T3416" i="5" s="1"/>
  <c r="U3416" i="5" s="1"/>
  <c r="D3416" i="5"/>
  <c r="C3416" i="5"/>
  <c r="S3415" i="5"/>
  <c r="R3415" i="5"/>
  <c r="Q3415" i="5"/>
  <c r="T3415" i="5" s="1"/>
  <c r="U3415" i="5" s="1"/>
  <c r="D3415" i="5"/>
  <c r="C3415" i="5"/>
  <c r="S3414" i="5"/>
  <c r="R3414" i="5"/>
  <c r="Q3414" i="5"/>
  <c r="T3414" i="5" s="1"/>
  <c r="U3414" i="5" s="1"/>
  <c r="D3414" i="5"/>
  <c r="C3414" i="5"/>
  <c r="S3413" i="5"/>
  <c r="R3413" i="5"/>
  <c r="Q3413" i="5"/>
  <c r="T3413" i="5" s="1"/>
  <c r="U3413" i="5" s="1"/>
  <c r="D3413" i="5"/>
  <c r="C3413" i="5"/>
  <c r="S3412" i="5"/>
  <c r="R3412" i="5"/>
  <c r="Q3412" i="5"/>
  <c r="T3412" i="5" s="1"/>
  <c r="U3412" i="5" s="1"/>
  <c r="D3412" i="5"/>
  <c r="C3412" i="5"/>
  <c r="S3411" i="5"/>
  <c r="R3411" i="5"/>
  <c r="Q3411" i="5"/>
  <c r="T3411" i="5" s="1"/>
  <c r="U3411" i="5" s="1"/>
  <c r="D3411" i="5"/>
  <c r="C3411" i="5"/>
  <c r="S3410" i="5"/>
  <c r="R3410" i="5"/>
  <c r="Q3410" i="5"/>
  <c r="T3410" i="5" s="1"/>
  <c r="U3410" i="5" s="1"/>
  <c r="D3410" i="5"/>
  <c r="C3410" i="5"/>
  <c r="S3409" i="5"/>
  <c r="R3409" i="5"/>
  <c r="Q3409" i="5"/>
  <c r="T3409" i="5" s="1"/>
  <c r="U3409" i="5" s="1"/>
  <c r="D3409" i="5"/>
  <c r="C3409" i="5"/>
  <c r="S3408" i="5"/>
  <c r="R3408" i="5"/>
  <c r="Q3408" i="5"/>
  <c r="T3408" i="5" s="1"/>
  <c r="U3408" i="5" s="1"/>
  <c r="D3408" i="5"/>
  <c r="C3408" i="5"/>
  <c r="S3407" i="5"/>
  <c r="R3407" i="5"/>
  <c r="Q3407" i="5"/>
  <c r="T3407" i="5" s="1"/>
  <c r="U3407" i="5" s="1"/>
  <c r="D3407" i="5"/>
  <c r="C3407" i="5"/>
  <c r="S3406" i="5"/>
  <c r="R3406" i="5"/>
  <c r="Q3406" i="5"/>
  <c r="T3406" i="5" s="1"/>
  <c r="U3406" i="5" s="1"/>
  <c r="D3406" i="5"/>
  <c r="C3406" i="5"/>
  <c r="S3405" i="5"/>
  <c r="R3405" i="5"/>
  <c r="Q3405" i="5"/>
  <c r="T3405" i="5" s="1"/>
  <c r="U3405" i="5" s="1"/>
  <c r="D3405" i="5"/>
  <c r="C3405" i="5"/>
  <c r="S3404" i="5"/>
  <c r="R3404" i="5"/>
  <c r="Q3404" i="5"/>
  <c r="T3404" i="5" s="1"/>
  <c r="U3404" i="5" s="1"/>
  <c r="D3404" i="5"/>
  <c r="C3404" i="5"/>
  <c r="S3403" i="5"/>
  <c r="R3403" i="5"/>
  <c r="Q3403" i="5"/>
  <c r="T3403" i="5" s="1"/>
  <c r="U3403" i="5" s="1"/>
  <c r="D3403" i="5"/>
  <c r="C3403" i="5"/>
  <c r="S3402" i="5"/>
  <c r="R3402" i="5"/>
  <c r="Q3402" i="5"/>
  <c r="T3402" i="5" s="1"/>
  <c r="U3402" i="5" s="1"/>
  <c r="D3402" i="5"/>
  <c r="C3402" i="5"/>
  <c r="S3401" i="5"/>
  <c r="R3401" i="5"/>
  <c r="Q3401" i="5"/>
  <c r="T3401" i="5" s="1"/>
  <c r="U3401" i="5" s="1"/>
  <c r="D3401" i="5"/>
  <c r="C3401" i="5"/>
  <c r="S3400" i="5"/>
  <c r="R3400" i="5"/>
  <c r="Q3400" i="5"/>
  <c r="T3400" i="5" s="1"/>
  <c r="U3400" i="5" s="1"/>
  <c r="D3400" i="5"/>
  <c r="C3400" i="5"/>
  <c r="S3399" i="5"/>
  <c r="R3399" i="5"/>
  <c r="Q3399" i="5"/>
  <c r="T3399" i="5" s="1"/>
  <c r="U3399" i="5" s="1"/>
  <c r="D3399" i="5"/>
  <c r="C3399" i="5"/>
  <c r="S3398" i="5"/>
  <c r="R3398" i="5"/>
  <c r="Q3398" i="5"/>
  <c r="T3398" i="5" s="1"/>
  <c r="U3398" i="5" s="1"/>
  <c r="D3398" i="5"/>
  <c r="C3398" i="5"/>
  <c r="S3397" i="5"/>
  <c r="R3397" i="5"/>
  <c r="Q3397" i="5"/>
  <c r="T3397" i="5" s="1"/>
  <c r="U3397" i="5" s="1"/>
  <c r="D3397" i="5"/>
  <c r="C3397" i="5"/>
  <c r="S3396" i="5"/>
  <c r="R3396" i="5"/>
  <c r="Q3396" i="5"/>
  <c r="T3396" i="5" s="1"/>
  <c r="U3396" i="5" s="1"/>
  <c r="D3396" i="5"/>
  <c r="C3396" i="5"/>
  <c r="S3395" i="5"/>
  <c r="R3395" i="5"/>
  <c r="Q3395" i="5"/>
  <c r="T3395" i="5" s="1"/>
  <c r="U3395" i="5" s="1"/>
  <c r="D3395" i="5"/>
  <c r="C3395" i="5"/>
  <c r="S3394" i="5"/>
  <c r="R3394" i="5"/>
  <c r="Q3394" i="5"/>
  <c r="T3394" i="5" s="1"/>
  <c r="U3394" i="5" s="1"/>
  <c r="D3394" i="5"/>
  <c r="C3394" i="5"/>
  <c r="S3393" i="5"/>
  <c r="R3393" i="5"/>
  <c r="Q3393" i="5"/>
  <c r="T3393" i="5" s="1"/>
  <c r="U3393" i="5" s="1"/>
  <c r="D3393" i="5"/>
  <c r="C3393" i="5"/>
  <c r="S3392" i="5"/>
  <c r="R3392" i="5"/>
  <c r="Q3392" i="5"/>
  <c r="T3392" i="5" s="1"/>
  <c r="U3392" i="5" s="1"/>
  <c r="D3392" i="5"/>
  <c r="C3392" i="5"/>
  <c r="S3391" i="5"/>
  <c r="R3391" i="5"/>
  <c r="Q3391" i="5"/>
  <c r="T3391" i="5" s="1"/>
  <c r="U3391" i="5" s="1"/>
  <c r="D3391" i="5"/>
  <c r="C3391" i="5"/>
  <c r="S3390" i="5"/>
  <c r="R3390" i="5"/>
  <c r="Q3390" i="5"/>
  <c r="T3390" i="5" s="1"/>
  <c r="U3390" i="5" s="1"/>
  <c r="D3390" i="5"/>
  <c r="C3390" i="5"/>
  <c r="S3389" i="5"/>
  <c r="R3389" i="5"/>
  <c r="Q3389" i="5"/>
  <c r="T3389" i="5" s="1"/>
  <c r="U3389" i="5" s="1"/>
  <c r="D3389" i="5"/>
  <c r="C3389" i="5"/>
  <c r="S3388" i="5"/>
  <c r="R3388" i="5"/>
  <c r="Q3388" i="5"/>
  <c r="T3388" i="5" s="1"/>
  <c r="U3388" i="5" s="1"/>
  <c r="D3388" i="5"/>
  <c r="C3388" i="5"/>
  <c r="S3387" i="5"/>
  <c r="R3387" i="5"/>
  <c r="Q3387" i="5"/>
  <c r="T3387" i="5" s="1"/>
  <c r="U3387" i="5" s="1"/>
  <c r="D3387" i="5"/>
  <c r="C3387" i="5"/>
  <c r="S3386" i="5"/>
  <c r="R3386" i="5"/>
  <c r="Q3386" i="5"/>
  <c r="T3386" i="5" s="1"/>
  <c r="U3386" i="5" s="1"/>
  <c r="D3386" i="5"/>
  <c r="C3386" i="5"/>
  <c r="S3385" i="5"/>
  <c r="R3385" i="5"/>
  <c r="Q3385" i="5"/>
  <c r="T3385" i="5" s="1"/>
  <c r="U3385" i="5" s="1"/>
  <c r="D3385" i="5"/>
  <c r="C3385" i="5"/>
  <c r="S3384" i="5"/>
  <c r="R3384" i="5"/>
  <c r="Q3384" i="5"/>
  <c r="T3384" i="5" s="1"/>
  <c r="U3384" i="5" s="1"/>
  <c r="D3384" i="5"/>
  <c r="C3384" i="5"/>
  <c r="S3383" i="5"/>
  <c r="R3383" i="5"/>
  <c r="Q3383" i="5"/>
  <c r="T3383" i="5" s="1"/>
  <c r="U3383" i="5" s="1"/>
  <c r="D3383" i="5"/>
  <c r="C3383" i="5"/>
  <c r="S3382" i="5"/>
  <c r="R3382" i="5"/>
  <c r="Q3382" i="5"/>
  <c r="T3382" i="5" s="1"/>
  <c r="U3382" i="5" s="1"/>
  <c r="D3382" i="5"/>
  <c r="C3382" i="5"/>
  <c r="S3381" i="5"/>
  <c r="R3381" i="5"/>
  <c r="Q3381" i="5"/>
  <c r="T3381" i="5" s="1"/>
  <c r="U3381" i="5" s="1"/>
  <c r="D3381" i="5"/>
  <c r="C3381" i="5"/>
  <c r="S3380" i="5"/>
  <c r="R3380" i="5"/>
  <c r="Q3380" i="5"/>
  <c r="T3380" i="5" s="1"/>
  <c r="U3380" i="5" s="1"/>
  <c r="D3380" i="5"/>
  <c r="C3380" i="5"/>
  <c r="S3379" i="5"/>
  <c r="R3379" i="5"/>
  <c r="Q3379" i="5"/>
  <c r="T3379" i="5" s="1"/>
  <c r="U3379" i="5" s="1"/>
  <c r="D3379" i="5"/>
  <c r="C3379" i="5"/>
  <c r="S3378" i="5"/>
  <c r="R3378" i="5"/>
  <c r="Q3378" i="5"/>
  <c r="T3378" i="5" s="1"/>
  <c r="U3378" i="5" s="1"/>
  <c r="D3378" i="5"/>
  <c r="C3378" i="5"/>
  <c r="S3377" i="5"/>
  <c r="R3377" i="5"/>
  <c r="Q3377" i="5"/>
  <c r="T3377" i="5" s="1"/>
  <c r="U3377" i="5" s="1"/>
  <c r="D3377" i="5"/>
  <c r="C3377" i="5"/>
  <c r="S3376" i="5"/>
  <c r="R3376" i="5"/>
  <c r="Q3376" i="5"/>
  <c r="T3376" i="5" s="1"/>
  <c r="U3376" i="5" s="1"/>
  <c r="D3376" i="5"/>
  <c r="C3376" i="5"/>
  <c r="S3375" i="5"/>
  <c r="R3375" i="5"/>
  <c r="Q3375" i="5"/>
  <c r="T3375" i="5" s="1"/>
  <c r="U3375" i="5" s="1"/>
  <c r="D3375" i="5"/>
  <c r="C3375" i="5"/>
  <c r="S3374" i="5"/>
  <c r="R3374" i="5"/>
  <c r="Q3374" i="5"/>
  <c r="T3374" i="5" s="1"/>
  <c r="U3374" i="5" s="1"/>
  <c r="D3374" i="5"/>
  <c r="C3374" i="5"/>
  <c r="S3373" i="5"/>
  <c r="R3373" i="5"/>
  <c r="Q3373" i="5"/>
  <c r="T3373" i="5" s="1"/>
  <c r="U3373" i="5" s="1"/>
  <c r="D3373" i="5"/>
  <c r="C3373" i="5"/>
  <c r="S3372" i="5"/>
  <c r="R3372" i="5"/>
  <c r="Q3372" i="5"/>
  <c r="T3372" i="5" s="1"/>
  <c r="U3372" i="5" s="1"/>
  <c r="D3372" i="5"/>
  <c r="C3372" i="5"/>
  <c r="S3371" i="5"/>
  <c r="R3371" i="5"/>
  <c r="Q3371" i="5"/>
  <c r="T3371" i="5" s="1"/>
  <c r="U3371" i="5" s="1"/>
  <c r="D3371" i="5"/>
  <c r="C3371" i="5"/>
  <c r="S3370" i="5"/>
  <c r="R3370" i="5"/>
  <c r="Q3370" i="5"/>
  <c r="T3370" i="5" s="1"/>
  <c r="U3370" i="5" s="1"/>
  <c r="D3370" i="5"/>
  <c r="C3370" i="5"/>
  <c r="S3369" i="5"/>
  <c r="R3369" i="5"/>
  <c r="Q3369" i="5"/>
  <c r="T3369" i="5" s="1"/>
  <c r="U3369" i="5" s="1"/>
  <c r="D3369" i="5"/>
  <c r="C3369" i="5"/>
  <c r="S3368" i="5"/>
  <c r="R3368" i="5"/>
  <c r="Q3368" i="5"/>
  <c r="T3368" i="5" s="1"/>
  <c r="U3368" i="5" s="1"/>
  <c r="D3368" i="5"/>
  <c r="C3368" i="5"/>
  <c r="S3367" i="5"/>
  <c r="R3367" i="5"/>
  <c r="Q3367" i="5"/>
  <c r="T3367" i="5" s="1"/>
  <c r="U3367" i="5" s="1"/>
  <c r="D3367" i="5"/>
  <c r="C3367" i="5"/>
  <c r="S3366" i="5"/>
  <c r="R3366" i="5"/>
  <c r="Q3366" i="5"/>
  <c r="T3366" i="5" s="1"/>
  <c r="U3366" i="5" s="1"/>
  <c r="D3366" i="5"/>
  <c r="C3366" i="5"/>
  <c r="S3365" i="5"/>
  <c r="R3365" i="5"/>
  <c r="Q3365" i="5"/>
  <c r="T3365" i="5" s="1"/>
  <c r="U3365" i="5" s="1"/>
  <c r="D3365" i="5"/>
  <c r="C3365" i="5"/>
  <c r="S3364" i="5"/>
  <c r="R3364" i="5"/>
  <c r="Q3364" i="5"/>
  <c r="T3364" i="5" s="1"/>
  <c r="U3364" i="5" s="1"/>
  <c r="D3364" i="5"/>
  <c r="C3364" i="5"/>
  <c r="S3363" i="5"/>
  <c r="R3363" i="5"/>
  <c r="Q3363" i="5"/>
  <c r="T3363" i="5" s="1"/>
  <c r="U3363" i="5" s="1"/>
  <c r="D3363" i="5"/>
  <c r="C3363" i="5"/>
  <c r="S3362" i="5"/>
  <c r="R3362" i="5"/>
  <c r="Q3362" i="5"/>
  <c r="T3362" i="5" s="1"/>
  <c r="U3362" i="5" s="1"/>
  <c r="D3362" i="5"/>
  <c r="C3362" i="5"/>
  <c r="S3361" i="5"/>
  <c r="R3361" i="5"/>
  <c r="Q3361" i="5"/>
  <c r="T3361" i="5" s="1"/>
  <c r="U3361" i="5" s="1"/>
  <c r="D3361" i="5"/>
  <c r="C3361" i="5"/>
  <c r="S3360" i="5"/>
  <c r="R3360" i="5"/>
  <c r="Q3360" i="5"/>
  <c r="T3360" i="5" s="1"/>
  <c r="U3360" i="5" s="1"/>
  <c r="D3360" i="5"/>
  <c r="C3360" i="5"/>
  <c r="S3359" i="5"/>
  <c r="R3359" i="5"/>
  <c r="Q3359" i="5"/>
  <c r="T3359" i="5" s="1"/>
  <c r="U3359" i="5" s="1"/>
  <c r="D3359" i="5"/>
  <c r="C3359" i="5"/>
  <c r="S3358" i="5"/>
  <c r="R3358" i="5"/>
  <c r="Q3358" i="5"/>
  <c r="T3358" i="5" s="1"/>
  <c r="U3358" i="5" s="1"/>
  <c r="D3358" i="5"/>
  <c r="C3358" i="5"/>
  <c r="S3357" i="5"/>
  <c r="R3357" i="5"/>
  <c r="Q3357" i="5"/>
  <c r="T3357" i="5" s="1"/>
  <c r="U3357" i="5" s="1"/>
  <c r="D3357" i="5"/>
  <c r="C3357" i="5"/>
  <c r="S3356" i="5"/>
  <c r="R3356" i="5"/>
  <c r="Q3356" i="5"/>
  <c r="T3356" i="5" s="1"/>
  <c r="U3356" i="5" s="1"/>
  <c r="D3356" i="5"/>
  <c r="C3356" i="5"/>
  <c r="S3355" i="5"/>
  <c r="R3355" i="5"/>
  <c r="Q3355" i="5"/>
  <c r="T3355" i="5" s="1"/>
  <c r="U3355" i="5" s="1"/>
  <c r="D3355" i="5"/>
  <c r="C3355" i="5"/>
  <c r="S3354" i="5"/>
  <c r="R3354" i="5"/>
  <c r="Q3354" i="5"/>
  <c r="T3354" i="5" s="1"/>
  <c r="U3354" i="5" s="1"/>
  <c r="D3354" i="5"/>
  <c r="C3354" i="5"/>
  <c r="S3353" i="5"/>
  <c r="R3353" i="5"/>
  <c r="Q3353" i="5"/>
  <c r="T3353" i="5" s="1"/>
  <c r="U3353" i="5" s="1"/>
  <c r="D3353" i="5"/>
  <c r="C3353" i="5"/>
  <c r="S3352" i="5"/>
  <c r="R3352" i="5"/>
  <c r="Q3352" i="5"/>
  <c r="T3352" i="5" s="1"/>
  <c r="U3352" i="5" s="1"/>
  <c r="D3352" i="5"/>
  <c r="C3352" i="5"/>
  <c r="S3351" i="5"/>
  <c r="R3351" i="5"/>
  <c r="Q3351" i="5"/>
  <c r="T3351" i="5" s="1"/>
  <c r="U3351" i="5" s="1"/>
  <c r="D3351" i="5"/>
  <c r="C3351" i="5"/>
  <c r="S3350" i="5"/>
  <c r="R3350" i="5"/>
  <c r="Q3350" i="5"/>
  <c r="T3350" i="5" s="1"/>
  <c r="U3350" i="5" s="1"/>
  <c r="D3350" i="5"/>
  <c r="C3350" i="5"/>
  <c r="S3349" i="5"/>
  <c r="R3349" i="5"/>
  <c r="Q3349" i="5"/>
  <c r="T3349" i="5" s="1"/>
  <c r="U3349" i="5" s="1"/>
  <c r="D3349" i="5"/>
  <c r="C3349" i="5"/>
  <c r="S3348" i="5"/>
  <c r="R3348" i="5"/>
  <c r="Q3348" i="5"/>
  <c r="T3348" i="5" s="1"/>
  <c r="U3348" i="5" s="1"/>
  <c r="D3348" i="5"/>
  <c r="C3348" i="5"/>
  <c r="S3347" i="5"/>
  <c r="R3347" i="5"/>
  <c r="Q3347" i="5"/>
  <c r="T3347" i="5" s="1"/>
  <c r="U3347" i="5" s="1"/>
  <c r="D3347" i="5"/>
  <c r="C3347" i="5"/>
  <c r="S3346" i="5"/>
  <c r="R3346" i="5"/>
  <c r="Q3346" i="5"/>
  <c r="T3346" i="5" s="1"/>
  <c r="U3346" i="5" s="1"/>
  <c r="D3346" i="5"/>
  <c r="C3346" i="5"/>
  <c r="S3345" i="5"/>
  <c r="R3345" i="5"/>
  <c r="Q3345" i="5"/>
  <c r="T3345" i="5" s="1"/>
  <c r="U3345" i="5" s="1"/>
  <c r="D3345" i="5"/>
  <c r="C3345" i="5"/>
  <c r="S3344" i="5"/>
  <c r="R3344" i="5"/>
  <c r="Q3344" i="5"/>
  <c r="T3344" i="5" s="1"/>
  <c r="U3344" i="5" s="1"/>
  <c r="D3344" i="5"/>
  <c r="C3344" i="5"/>
  <c r="S3343" i="5"/>
  <c r="R3343" i="5"/>
  <c r="Q3343" i="5"/>
  <c r="T3343" i="5" s="1"/>
  <c r="U3343" i="5" s="1"/>
  <c r="D3343" i="5"/>
  <c r="C3343" i="5"/>
  <c r="S3342" i="5"/>
  <c r="R3342" i="5"/>
  <c r="Q3342" i="5"/>
  <c r="T3342" i="5" s="1"/>
  <c r="U3342" i="5" s="1"/>
  <c r="D3342" i="5"/>
  <c r="C3342" i="5"/>
  <c r="S3341" i="5"/>
  <c r="R3341" i="5"/>
  <c r="Q3341" i="5"/>
  <c r="T3341" i="5" s="1"/>
  <c r="U3341" i="5" s="1"/>
  <c r="D3341" i="5"/>
  <c r="C3341" i="5"/>
  <c r="S3340" i="5"/>
  <c r="R3340" i="5"/>
  <c r="Q3340" i="5"/>
  <c r="T3340" i="5" s="1"/>
  <c r="U3340" i="5" s="1"/>
  <c r="D3340" i="5"/>
  <c r="C3340" i="5"/>
  <c r="S3339" i="5"/>
  <c r="R3339" i="5"/>
  <c r="Q3339" i="5"/>
  <c r="T3339" i="5" s="1"/>
  <c r="U3339" i="5" s="1"/>
  <c r="D3339" i="5"/>
  <c r="C3339" i="5"/>
  <c r="S3338" i="5"/>
  <c r="R3338" i="5"/>
  <c r="Q3338" i="5"/>
  <c r="T3338" i="5" s="1"/>
  <c r="U3338" i="5" s="1"/>
  <c r="D3338" i="5"/>
  <c r="C3338" i="5"/>
  <c r="S3337" i="5"/>
  <c r="R3337" i="5"/>
  <c r="Q3337" i="5"/>
  <c r="T3337" i="5" s="1"/>
  <c r="U3337" i="5" s="1"/>
  <c r="D3337" i="5"/>
  <c r="C3337" i="5"/>
  <c r="S3336" i="5"/>
  <c r="R3336" i="5"/>
  <c r="Q3336" i="5"/>
  <c r="T3336" i="5" s="1"/>
  <c r="U3336" i="5" s="1"/>
  <c r="D3336" i="5"/>
  <c r="C3336" i="5"/>
  <c r="S3335" i="5"/>
  <c r="R3335" i="5"/>
  <c r="Q3335" i="5"/>
  <c r="T3335" i="5" s="1"/>
  <c r="U3335" i="5" s="1"/>
  <c r="D3335" i="5"/>
  <c r="C3335" i="5"/>
  <c r="S3334" i="5"/>
  <c r="R3334" i="5"/>
  <c r="Q3334" i="5"/>
  <c r="T3334" i="5" s="1"/>
  <c r="U3334" i="5" s="1"/>
  <c r="D3334" i="5"/>
  <c r="C3334" i="5"/>
  <c r="S3333" i="5"/>
  <c r="R3333" i="5"/>
  <c r="Q3333" i="5"/>
  <c r="T3333" i="5" s="1"/>
  <c r="U3333" i="5" s="1"/>
  <c r="D3333" i="5"/>
  <c r="C3333" i="5"/>
  <c r="S3332" i="5"/>
  <c r="R3332" i="5"/>
  <c r="Q3332" i="5"/>
  <c r="T3332" i="5" s="1"/>
  <c r="U3332" i="5" s="1"/>
  <c r="D3332" i="5"/>
  <c r="C3332" i="5"/>
  <c r="S3331" i="5"/>
  <c r="R3331" i="5"/>
  <c r="Q3331" i="5"/>
  <c r="T3331" i="5" s="1"/>
  <c r="U3331" i="5" s="1"/>
  <c r="D3331" i="5"/>
  <c r="C3331" i="5"/>
  <c r="S3330" i="5"/>
  <c r="R3330" i="5"/>
  <c r="Q3330" i="5"/>
  <c r="T3330" i="5" s="1"/>
  <c r="U3330" i="5" s="1"/>
  <c r="D3330" i="5"/>
  <c r="C3330" i="5"/>
  <c r="S3329" i="5"/>
  <c r="R3329" i="5"/>
  <c r="Q3329" i="5"/>
  <c r="T3329" i="5" s="1"/>
  <c r="U3329" i="5" s="1"/>
  <c r="D3329" i="5"/>
  <c r="C3329" i="5"/>
  <c r="S3328" i="5"/>
  <c r="R3328" i="5"/>
  <c r="Q3328" i="5"/>
  <c r="T3328" i="5" s="1"/>
  <c r="U3328" i="5" s="1"/>
  <c r="D3328" i="5"/>
  <c r="C3328" i="5"/>
  <c r="S3327" i="5"/>
  <c r="R3327" i="5"/>
  <c r="Q3327" i="5"/>
  <c r="T3327" i="5" s="1"/>
  <c r="U3327" i="5" s="1"/>
  <c r="D3327" i="5"/>
  <c r="C3327" i="5"/>
  <c r="S3326" i="5"/>
  <c r="R3326" i="5"/>
  <c r="Q3326" i="5"/>
  <c r="T3326" i="5" s="1"/>
  <c r="U3326" i="5" s="1"/>
  <c r="D3326" i="5"/>
  <c r="C3326" i="5"/>
  <c r="S3325" i="5"/>
  <c r="R3325" i="5"/>
  <c r="Q3325" i="5"/>
  <c r="T3325" i="5" s="1"/>
  <c r="U3325" i="5" s="1"/>
  <c r="D3325" i="5"/>
  <c r="C3325" i="5"/>
  <c r="S3324" i="5"/>
  <c r="R3324" i="5"/>
  <c r="Q3324" i="5"/>
  <c r="T3324" i="5" s="1"/>
  <c r="U3324" i="5" s="1"/>
  <c r="D3324" i="5"/>
  <c r="C3324" i="5"/>
  <c r="S3323" i="5"/>
  <c r="R3323" i="5"/>
  <c r="Q3323" i="5"/>
  <c r="T3323" i="5" s="1"/>
  <c r="U3323" i="5" s="1"/>
  <c r="D3323" i="5"/>
  <c r="C3323" i="5"/>
  <c r="S3322" i="5"/>
  <c r="R3322" i="5"/>
  <c r="Q3322" i="5"/>
  <c r="T3322" i="5" s="1"/>
  <c r="U3322" i="5" s="1"/>
  <c r="D3322" i="5"/>
  <c r="C3322" i="5"/>
  <c r="S3321" i="5"/>
  <c r="R3321" i="5"/>
  <c r="Q3321" i="5"/>
  <c r="T3321" i="5" s="1"/>
  <c r="U3321" i="5" s="1"/>
  <c r="D3321" i="5"/>
  <c r="C3321" i="5"/>
  <c r="S3320" i="5"/>
  <c r="R3320" i="5"/>
  <c r="Q3320" i="5"/>
  <c r="T3320" i="5" s="1"/>
  <c r="U3320" i="5" s="1"/>
  <c r="D3320" i="5"/>
  <c r="C3320" i="5"/>
  <c r="S3319" i="5"/>
  <c r="R3319" i="5"/>
  <c r="Q3319" i="5"/>
  <c r="T3319" i="5" s="1"/>
  <c r="U3319" i="5" s="1"/>
  <c r="D3319" i="5"/>
  <c r="C3319" i="5"/>
  <c r="S3318" i="5"/>
  <c r="R3318" i="5"/>
  <c r="Q3318" i="5"/>
  <c r="T3318" i="5" s="1"/>
  <c r="U3318" i="5" s="1"/>
  <c r="D3318" i="5"/>
  <c r="C3318" i="5"/>
  <c r="S3317" i="5"/>
  <c r="R3317" i="5"/>
  <c r="Q3317" i="5"/>
  <c r="T3317" i="5" s="1"/>
  <c r="U3317" i="5" s="1"/>
  <c r="D3317" i="5"/>
  <c r="C3317" i="5"/>
  <c r="S3316" i="5"/>
  <c r="R3316" i="5"/>
  <c r="Q3316" i="5"/>
  <c r="T3316" i="5" s="1"/>
  <c r="U3316" i="5" s="1"/>
  <c r="D3316" i="5"/>
  <c r="C3316" i="5"/>
  <c r="S3315" i="5"/>
  <c r="R3315" i="5"/>
  <c r="Q3315" i="5"/>
  <c r="T3315" i="5" s="1"/>
  <c r="U3315" i="5" s="1"/>
  <c r="D3315" i="5"/>
  <c r="C3315" i="5"/>
  <c r="S3314" i="5"/>
  <c r="R3314" i="5"/>
  <c r="Q3314" i="5"/>
  <c r="T3314" i="5" s="1"/>
  <c r="U3314" i="5" s="1"/>
  <c r="D3314" i="5"/>
  <c r="C3314" i="5"/>
  <c r="S3313" i="5"/>
  <c r="R3313" i="5"/>
  <c r="Q3313" i="5"/>
  <c r="T3313" i="5" s="1"/>
  <c r="U3313" i="5" s="1"/>
  <c r="D3313" i="5"/>
  <c r="C3313" i="5"/>
  <c r="S3312" i="5"/>
  <c r="R3312" i="5"/>
  <c r="Q3312" i="5"/>
  <c r="T3312" i="5" s="1"/>
  <c r="U3312" i="5" s="1"/>
  <c r="D3312" i="5"/>
  <c r="C3312" i="5"/>
  <c r="S3311" i="5"/>
  <c r="R3311" i="5"/>
  <c r="Q3311" i="5"/>
  <c r="T3311" i="5" s="1"/>
  <c r="U3311" i="5" s="1"/>
  <c r="D3311" i="5"/>
  <c r="C3311" i="5"/>
  <c r="S3310" i="5"/>
  <c r="R3310" i="5"/>
  <c r="Q3310" i="5"/>
  <c r="T3310" i="5" s="1"/>
  <c r="U3310" i="5" s="1"/>
  <c r="D3310" i="5"/>
  <c r="C3310" i="5"/>
  <c r="S3309" i="5"/>
  <c r="R3309" i="5"/>
  <c r="Q3309" i="5"/>
  <c r="T3309" i="5" s="1"/>
  <c r="U3309" i="5" s="1"/>
  <c r="D3309" i="5"/>
  <c r="C3309" i="5"/>
  <c r="S3308" i="5"/>
  <c r="R3308" i="5"/>
  <c r="Q3308" i="5"/>
  <c r="T3308" i="5" s="1"/>
  <c r="U3308" i="5" s="1"/>
  <c r="D3308" i="5"/>
  <c r="C3308" i="5"/>
  <c r="S3307" i="5"/>
  <c r="R3307" i="5"/>
  <c r="Q3307" i="5"/>
  <c r="T3307" i="5" s="1"/>
  <c r="U3307" i="5" s="1"/>
  <c r="D3307" i="5"/>
  <c r="C3307" i="5"/>
  <c r="S3306" i="5"/>
  <c r="R3306" i="5"/>
  <c r="Q3306" i="5"/>
  <c r="T3306" i="5" s="1"/>
  <c r="U3306" i="5" s="1"/>
  <c r="D3306" i="5"/>
  <c r="C3306" i="5"/>
  <c r="S3305" i="5"/>
  <c r="R3305" i="5"/>
  <c r="Q3305" i="5"/>
  <c r="T3305" i="5" s="1"/>
  <c r="U3305" i="5" s="1"/>
  <c r="D3305" i="5"/>
  <c r="C3305" i="5"/>
  <c r="S3304" i="5"/>
  <c r="R3304" i="5"/>
  <c r="Q3304" i="5"/>
  <c r="T3304" i="5" s="1"/>
  <c r="U3304" i="5" s="1"/>
  <c r="D3304" i="5"/>
  <c r="C3304" i="5"/>
  <c r="S3303" i="5"/>
  <c r="R3303" i="5"/>
  <c r="Q3303" i="5"/>
  <c r="T3303" i="5" s="1"/>
  <c r="U3303" i="5" s="1"/>
  <c r="D3303" i="5"/>
  <c r="C3303" i="5"/>
  <c r="S3302" i="5"/>
  <c r="R3302" i="5"/>
  <c r="Q3302" i="5"/>
  <c r="T3302" i="5" s="1"/>
  <c r="U3302" i="5" s="1"/>
  <c r="D3302" i="5"/>
  <c r="C3302" i="5"/>
  <c r="S3301" i="5"/>
  <c r="R3301" i="5"/>
  <c r="Q3301" i="5"/>
  <c r="T3301" i="5" s="1"/>
  <c r="U3301" i="5" s="1"/>
  <c r="D3301" i="5"/>
  <c r="C3301" i="5"/>
  <c r="S3300" i="5"/>
  <c r="R3300" i="5"/>
  <c r="Q3300" i="5"/>
  <c r="T3300" i="5" s="1"/>
  <c r="U3300" i="5" s="1"/>
  <c r="D3300" i="5"/>
  <c r="C3300" i="5"/>
  <c r="S3299" i="5"/>
  <c r="R3299" i="5"/>
  <c r="Q3299" i="5"/>
  <c r="T3299" i="5" s="1"/>
  <c r="U3299" i="5" s="1"/>
  <c r="D3299" i="5"/>
  <c r="C3299" i="5"/>
  <c r="S3298" i="5"/>
  <c r="R3298" i="5"/>
  <c r="Q3298" i="5"/>
  <c r="T3298" i="5" s="1"/>
  <c r="U3298" i="5" s="1"/>
  <c r="D3298" i="5"/>
  <c r="C3298" i="5"/>
  <c r="S3297" i="5"/>
  <c r="R3297" i="5"/>
  <c r="Q3297" i="5"/>
  <c r="T3297" i="5" s="1"/>
  <c r="U3297" i="5" s="1"/>
  <c r="D3297" i="5"/>
  <c r="C3297" i="5"/>
  <c r="S3296" i="5"/>
  <c r="R3296" i="5"/>
  <c r="Q3296" i="5"/>
  <c r="T3296" i="5" s="1"/>
  <c r="U3296" i="5" s="1"/>
  <c r="D3296" i="5"/>
  <c r="C3296" i="5"/>
  <c r="S3295" i="5"/>
  <c r="R3295" i="5"/>
  <c r="Q3295" i="5"/>
  <c r="T3295" i="5" s="1"/>
  <c r="U3295" i="5" s="1"/>
  <c r="D3295" i="5"/>
  <c r="C3295" i="5"/>
  <c r="S3294" i="5"/>
  <c r="R3294" i="5"/>
  <c r="Q3294" i="5"/>
  <c r="T3294" i="5" s="1"/>
  <c r="U3294" i="5" s="1"/>
  <c r="D3294" i="5"/>
  <c r="C3294" i="5"/>
  <c r="S3293" i="5"/>
  <c r="R3293" i="5"/>
  <c r="Q3293" i="5"/>
  <c r="T3293" i="5" s="1"/>
  <c r="U3293" i="5" s="1"/>
  <c r="D3293" i="5"/>
  <c r="C3293" i="5"/>
  <c r="S3292" i="5"/>
  <c r="R3292" i="5"/>
  <c r="Q3292" i="5"/>
  <c r="T3292" i="5" s="1"/>
  <c r="U3292" i="5" s="1"/>
  <c r="D3292" i="5"/>
  <c r="C3292" i="5"/>
  <c r="S3291" i="5"/>
  <c r="R3291" i="5"/>
  <c r="Q3291" i="5"/>
  <c r="T3291" i="5" s="1"/>
  <c r="U3291" i="5" s="1"/>
  <c r="D3291" i="5"/>
  <c r="C3291" i="5"/>
  <c r="S3290" i="5"/>
  <c r="R3290" i="5"/>
  <c r="Q3290" i="5"/>
  <c r="T3290" i="5" s="1"/>
  <c r="U3290" i="5" s="1"/>
  <c r="D3290" i="5"/>
  <c r="C3290" i="5"/>
  <c r="S3289" i="5"/>
  <c r="R3289" i="5"/>
  <c r="Q3289" i="5"/>
  <c r="T3289" i="5" s="1"/>
  <c r="U3289" i="5" s="1"/>
  <c r="D3289" i="5"/>
  <c r="C3289" i="5"/>
  <c r="S3288" i="5"/>
  <c r="R3288" i="5"/>
  <c r="Q3288" i="5"/>
  <c r="T3288" i="5" s="1"/>
  <c r="U3288" i="5" s="1"/>
  <c r="D3288" i="5"/>
  <c r="C3288" i="5"/>
  <c r="S3287" i="5"/>
  <c r="R3287" i="5"/>
  <c r="Q3287" i="5"/>
  <c r="T3287" i="5" s="1"/>
  <c r="U3287" i="5" s="1"/>
  <c r="D3287" i="5"/>
  <c r="C3287" i="5"/>
  <c r="S3286" i="5"/>
  <c r="R3286" i="5"/>
  <c r="Q3286" i="5"/>
  <c r="T3286" i="5" s="1"/>
  <c r="U3286" i="5" s="1"/>
  <c r="D3286" i="5"/>
  <c r="C3286" i="5"/>
  <c r="S3285" i="5"/>
  <c r="R3285" i="5"/>
  <c r="Q3285" i="5"/>
  <c r="T3285" i="5" s="1"/>
  <c r="U3285" i="5" s="1"/>
  <c r="D3285" i="5"/>
  <c r="C3285" i="5"/>
  <c r="S3284" i="5"/>
  <c r="R3284" i="5"/>
  <c r="Q3284" i="5"/>
  <c r="T3284" i="5" s="1"/>
  <c r="U3284" i="5" s="1"/>
  <c r="D3284" i="5"/>
  <c r="C3284" i="5"/>
  <c r="S3283" i="5"/>
  <c r="R3283" i="5"/>
  <c r="Q3283" i="5"/>
  <c r="T3283" i="5" s="1"/>
  <c r="U3283" i="5" s="1"/>
  <c r="D3283" i="5"/>
  <c r="C3283" i="5"/>
  <c r="S3282" i="5"/>
  <c r="R3282" i="5"/>
  <c r="Q3282" i="5"/>
  <c r="T3282" i="5" s="1"/>
  <c r="U3282" i="5" s="1"/>
  <c r="D3282" i="5"/>
  <c r="C3282" i="5"/>
  <c r="S3281" i="5"/>
  <c r="R3281" i="5"/>
  <c r="Q3281" i="5"/>
  <c r="T3281" i="5" s="1"/>
  <c r="U3281" i="5" s="1"/>
  <c r="D3281" i="5"/>
  <c r="C3281" i="5"/>
  <c r="S3280" i="5"/>
  <c r="R3280" i="5"/>
  <c r="Q3280" i="5"/>
  <c r="T3280" i="5" s="1"/>
  <c r="U3280" i="5" s="1"/>
  <c r="D3280" i="5"/>
  <c r="C3280" i="5"/>
  <c r="S3279" i="5"/>
  <c r="R3279" i="5"/>
  <c r="Q3279" i="5"/>
  <c r="T3279" i="5" s="1"/>
  <c r="U3279" i="5" s="1"/>
  <c r="D3279" i="5"/>
  <c r="C3279" i="5"/>
  <c r="S3278" i="5"/>
  <c r="R3278" i="5"/>
  <c r="Q3278" i="5"/>
  <c r="T3278" i="5" s="1"/>
  <c r="U3278" i="5" s="1"/>
  <c r="D3278" i="5"/>
  <c r="C3278" i="5"/>
  <c r="S3277" i="5"/>
  <c r="R3277" i="5"/>
  <c r="Q3277" i="5"/>
  <c r="T3277" i="5" s="1"/>
  <c r="U3277" i="5" s="1"/>
  <c r="D3277" i="5"/>
  <c r="C3277" i="5"/>
  <c r="S3276" i="5"/>
  <c r="R3276" i="5"/>
  <c r="Q3276" i="5"/>
  <c r="T3276" i="5" s="1"/>
  <c r="U3276" i="5" s="1"/>
  <c r="D3276" i="5"/>
  <c r="C3276" i="5"/>
  <c r="S3275" i="5"/>
  <c r="R3275" i="5"/>
  <c r="Q3275" i="5"/>
  <c r="T3275" i="5" s="1"/>
  <c r="U3275" i="5" s="1"/>
  <c r="D3275" i="5"/>
  <c r="C3275" i="5"/>
  <c r="S3274" i="5"/>
  <c r="R3274" i="5"/>
  <c r="Q3274" i="5"/>
  <c r="T3274" i="5" s="1"/>
  <c r="U3274" i="5" s="1"/>
  <c r="D3274" i="5"/>
  <c r="C3274" i="5"/>
  <c r="S3273" i="5"/>
  <c r="R3273" i="5"/>
  <c r="Q3273" i="5"/>
  <c r="T3273" i="5" s="1"/>
  <c r="U3273" i="5" s="1"/>
  <c r="D3273" i="5"/>
  <c r="C3273" i="5"/>
  <c r="S3272" i="5"/>
  <c r="R3272" i="5"/>
  <c r="Q3272" i="5"/>
  <c r="T3272" i="5" s="1"/>
  <c r="U3272" i="5" s="1"/>
  <c r="D3272" i="5"/>
  <c r="C3272" i="5"/>
  <c r="S3271" i="5"/>
  <c r="R3271" i="5"/>
  <c r="Q3271" i="5"/>
  <c r="T3271" i="5" s="1"/>
  <c r="U3271" i="5" s="1"/>
  <c r="D3271" i="5"/>
  <c r="C3271" i="5"/>
  <c r="S3270" i="5"/>
  <c r="R3270" i="5"/>
  <c r="Q3270" i="5"/>
  <c r="T3270" i="5" s="1"/>
  <c r="U3270" i="5" s="1"/>
  <c r="D3270" i="5"/>
  <c r="C3270" i="5"/>
  <c r="S3269" i="5"/>
  <c r="R3269" i="5"/>
  <c r="Q3269" i="5"/>
  <c r="T3269" i="5" s="1"/>
  <c r="U3269" i="5" s="1"/>
  <c r="D3269" i="5"/>
  <c r="C3269" i="5"/>
  <c r="S3268" i="5"/>
  <c r="R3268" i="5"/>
  <c r="Q3268" i="5"/>
  <c r="T3268" i="5" s="1"/>
  <c r="U3268" i="5" s="1"/>
  <c r="D3268" i="5"/>
  <c r="C3268" i="5"/>
  <c r="S3267" i="5"/>
  <c r="R3267" i="5"/>
  <c r="Q3267" i="5"/>
  <c r="T3267" i="5" s="1"/>
  <c r="U3267" i="5" s="1"/>
  <c r="D3267" i="5"/>
  <c r="C3267" i="5"/>
  <c r="S3266" i="5"/>
  <c r="R3266" i="5"/>
  <c r="Q3266" i="5"/>
  <c r="T3266" i="5" s="1"/>
  <c r="U3266" i="5" s="1"/>
  <c r="D3266" i="5"/>
  <c r="C3266" i="5"/>
  <c r="S3265" i="5"/>
  <c r="R3265" i="5"/>
  <c r="Q3265" i="5"/>
  <c r="T3265" i="5" s="1"/>
  <c r="U3265" i="5" s="1"/>
  <c r="D3265" i="5"/>
  <c r="C3265" i="5"/>
  <c r="S3264" i="5"/>
  <c r="R3264" i="5"/>
  <c r="Q3264" i="5"/>
  <c r="T3264" i="5" s="1"/>
  <c r="U3264" i="5" s="1"/>
  <c r="D3264" i="5"/>
  <c r="C3264" i="5"/>
  <c r="S3263" i="5"/>
  <c r="R3263" i="5"/>
  <c r="Q3263" i="5"/>
  <c r="T3263" i="5" s="1"/>
  <c r="U3263" i="5" s="1"/>
  <c r="D3263" i="5"/>
  <c r="C3263" i="5"/>
  <c r="S3262" i="5"/>
  <c r="R3262" i="5"/>
  <c r="Q3262" i="5"/>
  <c r="T3262" i="5" s="1"/>
  <c r="U3262" i="5" s="1"/>
  <c r="D3262" i="5"/>
  <c r="C3262" i="5"/>
  <c r="S3261" i="5"/>
  <c r="R3261" i="5"/>
  <c r="Q3261" i="5"/>
  <c r="T3261" i="5" s="1"/>
  <c r="U3261" i="5" s="1"/>
  <c r="D3261" i="5"/>
  <c r="C3261" i="5"/>
  <c r="S3260" i="5"/>
  <c r="R3260" i="5"/>
  <c r="Q3260" i="5"/>
  <c r="T3260" i="5" s="1"/>
  <c r="U3260" i="5" s="1"/>
  <c r="D3260" i="5"/>
  <c r="C3260" i="5"/>
  <c r="S3259" i="5"/>
  <c r="R3259" i="5"/>
  <c r="Q3259" i="5"/>
  <c r="T3259" i="5" s="1"/>
  <c r="U3259" i="5" s="1"/>
  <c r="D3259" i="5"/>
  <c r="C3259" i="5"/>
  <c r="S3258" i="5"/>
  <c r="R3258" i="5"/>
  <c r="Q3258" i="5"/>
  <c r="T3258" i="5" s="1"/>
  <c r="U3258" i="5" s="1"/>
  <c r="D3258" i="5"/>
  <c r="C3258" i="5"/>
  <c r="S3257" i="5"/>
  <c r="R3257" i="5"/>
  <c r="Q3257" i="5"/>
  <c r="T3257" i="5" s="1"/>
  <c r="U3257" i="5" s="1"/>
  <c r="D3257" i="5"/>
  <c r="C3257" i="5"/>
  <c r="S3256" i="5"/>
  <c r="R3256" i="5"/>
  <c r="Q3256" i="5"/>
  <c r="T3256" i="5" s="1"/>
  <c r="U3256" i="5" s="1"/>
  <c r="D3256" i="5"/>
  <c r="C3256" i="5"/>
  <c r="S3255" i="5"/>
  <c r="R3255" i="5"/>
  <c r="Q3255" i="5"/>
  <c r="T3255" i="5" s="1"/>
  <c r="U3255" i="5" s="1"/>
  <c r="D3255" i="5"/>
  <c r="C3255" i="5"/>
  <c r="S3254" i="5"/>
  <c r="R3254" i="5"/>
  <c r="Q3254" i="5"/>
  <c r="T3254" i="5" s="1"/>
  <c r="U3254" i="5" s="1"/>
  <c r="D3254" i="5"/>
  <c r="C3254" i="5"/>
  <c r="S3253" i="5"/>
  <c r="R3253" i="5"/>
  <c r="Q3253" i="5"/>
  <c r="T3253" i="5" s="1"/>
  <c r="U3253" i="5" s="1"/>
  <c r="D3253" i="5"/>
  <c r="C3253" i="5"/>
  <c r="S3252" i="5"/>
  <c r="R3252" i="5"/>
  <c r="Q3252" i="5"/>
  <c r="T3252" i="5" s="1"/>
  <c r="U3252" i="5" s="1"/>
  <c r="D3252" i="5"/>
  <c r="C3252" i="5"/>
  <c r="S3251" i="5"/>
  <c r="R3251" i="5"/>
  <c r="Q3251" i="5"/>
  <c r="T3251" i="5" s="1"/>
  <c r="U3251" i="5" s="1"/>
  <c r="D3251" i="5"/>
  <c r="C3251" i="5"/>
  <c r="S3250" i="5"/>
  <c r="R3250" i="5"/>
  <c r="Q3250" i="5"/>
  <c r="T3250" i="5" s="1"/>
  <c r="U3250" i="5" s="1"/>
  <c r="D3250" i="5"/>
  <c r="C3250" i="5"/>
  <c r="S3249" i="5"/>
  <c r="R3249" i="5"/>
  <c r="Q3249" i="5"/>
  <c r="T3249" i="5" s="1"/>
  <c r="U3249" i="5" s="1"/>
  <c r="D3249" i="5"/>
  <c r="C3249" i="5"/>
  <c r="S3248" i="5"/>
  <c r="R3248" i="5"/>
  <c r="Q3248" i="5"/>
  <c r="T3248" i="5" s="1"/>
  <c r="U3248" i="5" s="1"/>
  <c r="D3248" i="5"/>
  <c r="C3248" i="5"/>
  <c r="S3247" i="5"/>
  <c r="R3247" i="5"/>
  <c r="Q3247" i="5"/>
  <c r="T3247" i="5" s="1"/>
  <c r="U3247" i="5" s="1"/>
  <c r="D3247" i="5"/>
  <c r="C3247" i="5"/>
  <c r="S3246" i="5"/>
  <c r="R3246" i="5"/>
  <c r="Q3246" i="5"/>
  <c r="T3246" i="5" s="1"/>
  <c r="U3246" i="5" s="1"/>
  <c r="D3246" i="5"/>
  <c r="C3246" i="5"/>
  <c r="S3245" i="5"/>
  <c r="R3245" i="5"/>
  <c r="Q3245" i="5"/>
  <c r="T3245" i="5" s="1"/>
  <c r="U3245" i="5" s="1"/>
  <c r="D3245" i="5"/>
  <c r="C3245" i="5"/>
  <c r="S3244" i="5"/>
  <c r="R3244" i="5"/>
  <c r="Q3244" i="5"/>
  <c r="T3244" i="5" s="1"/>
  <c r="U3244" i="5" s="1"/>
  <c r="D3244" i="5"/>
  <c r="C3244" i="5"/>
  <c r="S3243" i="5"/>
  <c r="R3243" i="5"/>
  <c r="Q3243" i="5"/>
  <c r="T3243" i="5" s="1"/>
  <c r="U3243" i="5" s="1"/>
  <c r="D3243" i="5"/>
  <c r="C3243" i="5"/>
  <c r="S3242" i="5"/>
  <c r="R3242" i="5"/>
  <c r="Q3242" i="5"/>
  <c r="T3242" i="5" s="1"/>
  <c r="U3242" i="5" s="1"/>
  <c r="D3242" i="5"/>
  <c r="C3242" i="5"/>
  <c r="S3241" i="5"/>
  <c r="R3241" i="5"/>
  <c r="Q3241" i="5"/>
  <c r="T3241" i="5" s="1"/>
  <c r="U3241" i="5" s="1"/>
  <c r="D3241" i="5"/>
  <c r="C3241" i="5"/>
  <c r="S3240" i="5"/>
  <c r="R3240" i="5"/>
  <c r="Q3240" i="5"/>
  <c r="T3240" i="5" s="1"/>
  <c r="U3240" i="5" s="1"/>
  <c r="D3240" i="5"/>
  <c r="C3240" i="5"/>
  <c r="S3239" i="5"/>
  <c r="R3239" i="5"/>
  <c r="Q3239" i="5"/>
  <c r="T3239" i="5" s="1"/>
  <c r="U3239" i="5" s="1"/>
  <c r="D3239" i="5"/>
  <c r="C3239" i="5"/>
  <c r="S3238" i="5"/>
  <c r="R3238" i="5"/>
  <c r="Q3238" i="5"/>
  <c r="T3238" i="5" s="1"/>
  <c r="U3238" i="5" s="1"/>
  <c r="D3238" i="5"/>
  <c r="C3238" i="5"/>
  <c r="S3237" i="5"/>
  <c r="R3237" i="5"/>
  <c r="Q3237" i="5"/>
  <c r="T3237" i="5" s="1"/>
  <c r="U3237" i="5" s="1"/>
  <c r="D3237" i="5"/>
  <c r="C3237" i="5"/>
  <c r="S3236" i="5"/>
  <c r="R3236" i="5"/>
  <c r="Q3236" i="5"/>
  <c r="T3236" i="5" s="1"/>
  <c r="U3236" i="5" s="1"/>
  <c r="D3236" i="5"/>
  <c r="C3236" i="5"/>
  <c r="S3235" i="5"/>
  <c r="R3235" i="5"/>
  <c r="Q3235" i="5"/>
  <c r="T3235" i="5" s="1"/>
  <c r="U3235" i="5" s="1"/>
  <c r="D3235" i="5"/>
  <c r="C3235" i="5"/>
  <c r="S3234" i="5"/>
  <c r="R3234" i="5"/>
  <c r="Q3234" i="5"/>
  <c r="T3234" i="5" s="1"/>
  <c r="U3234" i="5" s="1"/>
  <c r="D3234" i="5"/>
  <c r="C3234" i="5"/>
  <c r="S3233" i="5"/>
  <c r="R3233" i="5"/>
  <c r="Q3233" i="5"/>
  <c r="T3233" i="5" s="1"/>
  <c r="U3233" i="5" s="1"/>
  <c r="D3233" i="5"/>
  <c r="C3233" i="5"/>
  <c r="S3232" i="5"/>
  <c r="R3232" i="5"/>
  <c r="Q3232" i="5"/>
  <c r="T3232" i="5" s="1"/>
  <c r="U3232" i="5" s="1"/>
  <c r="D3232" i="5"/>
  <c r="C3232" i="5"/>
  <c r="S3231" i="5"/>
  <c r="R3231" i="5"/>
  <c r="Q3231" i="5"/>
  <c r="T3231" i="5" s="1"/>
  <c r="U3231" i="5" s="1"/>
  <c r="D3231" i="5"/>
  <c r="C3231" i="5"/>
  <c r="S3230" i="5"/>
  <c r="R3230" i="5"/>
  <c r="Q3230" i="5"/>
  <c r="T3230" i="5" s="1"/>
  <c r="U3230" i="5" s="1"/>
  <c r="D3230" i="5"/>
  <c r="C3230" i="5"/>
  <c r="S3229" i="5"/>
  <c r="R3229" i="5"/>
  <c r="Q3229" i="5"/>
  <c r="T3229" i="5" s="1"/>
  <c r="U3229" i="5" s="1"/>
  <c r="D3229" i="5"/>
  <c r="C3229" i="5"/>
  <c r="S3228" i="5"/>
  <c r="R3228" i="5"/>
  <c r="Q3228" i="5"/>
  <c r="T3228" i="5" s="1"/>
  <c r="U3228" i="5" s="1"/>
  <c r="D3228" i="5"/>
  <c r="C3228" i="5"/>
  <c r="S3227" i="5"/>
  <c r="R3227" i="5"/>
  <c r="Q3227" i="5"/>
  <c r="T3227" i="5" s="1"/>
  <c r="U3227" i="5" s="1"/>
  <c r="D3227" i="5"/>
  <c r="C3227" i="5"/>
  <c r="S3226" i="5"/>
  <c r="R3226" i="5"/>
  <c r="Q3226" i="5"/>
  <c r="T3226" i="5" s="1"/>
  <c r="U3226" i="5" s="1"/>
  <c r="D3226" i="5"/>
  <c r="C3226" i="5"/>
  <c r="S3225" i="5"/>
  <c r="R3225" i="5"/>
  <c r="Q3225" i="5"/>
  <c r="T3225" i="5" s="1"/>
  <c r="U3225" i="5" s="1"/>
  <c r="D3225" i="5"/>
  <c r="C3225" i="5"/>
  <c r="S3224" i="5"/>
  <c r="R3224" i="5"/>
  <c r="Q3224" i="5"/>
  <c r="T3224" i="5" s="1"/>
  <c r="U3224" i="5" s="1"/>
  <c r="D3224" i="5"/>
  <c r="C3224" i="5"/>
  <c r="S3223" i="5"/>
  <c r="R3223" i="5"/>
  <c r="Q3223" i="5"/>
  <c r="T3223" i="5" s="1"/>
  <c r="U3223" i="5" s="1"/>
  <c r="D3223" i="5"/>
  <c r="C3223" i="5"/>
  <c r="S3222" i="5"/>
  <c r="R3222" i="5"/>
  <c r="Q3222" i="5"/>
  <c r="T3222" i="5" s="1"/>
  <c r="U3222" i="5" s="1"/>
  <c r="D3222" i="5"/>
  <c r="C3222" i="5"/>
  <c r="S3221" i="5"/>
  <c r="R3221" i="5"/>
  <c r="Q3221" i="5"/>
  <c r="T3221" i="5" s="1"/>
  <c r="U3221" i="5" s="1"/>
  <c r="D3221" i="5"/>
  <c r="C3221" i="5"/>
  <c r="S3220" i="5"/>
  <c r="R3220" i="5"/>
  <c r="Q3220" i="5"/>
  <c r="T3220" i="5" s="1"/>
  <c r="U3220" i="5" s="1"/>
  <c r="D3220" i="5"/>
  <c r="C3220" i="5"/>
  <c r="S3219" i="5"/>
  <c r="R3219" i="5"/>
  <c r="Q3219" i="5"/>
  <c r="T3219" i="5" s="1"/>
  <c r="U3219" i="5" s="1"/>
  <c r="D3219" i="5"/>
  <c r="C3219" i="5"/>
  <c r="S3218" i="5"/>
  <c r="R3218" i="5"/>
  <c r="Q3218" i="5"/>
  <c r="T3218" i="5" s="1"/>
  <c r="U3218" i="5" s="1"/>
  <c r="D3218" i="5"/>
  <c r="C3218" i="5"/>
  <c r="S3217" i="5"/>
  <c r="R3217" i="5"/>
  <c r="Q3217" i="5"/>
  <c r="T3217" i="5" s="1"/>
  <c r="U3217" i="5" s="1"/>
  <c r="D3217" i="5"/>
  <c r="C3217" i="5"/>
  <c r="S3216" i="5"/>
  <c r="R3216" i="5"/>
  <c r="Q3216" i="5"/>
  <c r="T3216" i="5" s="1"/>
  <c r="U3216" i="5" s="1"/>
  <c r="D3216" i="5"/>
  <c r="C3216" i="5"/>
  <c r="S3215" i="5"/>
  <c r="R3215" i="5"/>
  <c r="Q3215" i="5"/>
  <c r="T3215" i="5" s="1"/>
  <c r="U3215" i="5" s="1"/>
  <c r="D3215" i="5"/>
  <c r="C3215" i="5"/>
  <c r="S3214" i="5"/>
  <c r="R3214" i="5"/>
  <c r="Q3214" i="5"/>
  <c r="T3214" i="5" s="1"/>
  <c r="U3214" i="5" s="1"/>
  <c r="D3214" i="5"/>
  <c r="C3214" i="5"/>
  <c r="S3213" i="5"/>
  <c r="R3213" i="5"/>
  <c r="Q3213" i="5"/>
  <c r="T3213" i="5" s="1"/>
  <c r="U3213" i="5" s="1"/>
  <c r="D3213" i="5"/>
  <c r="C3213" i="5"/>
  <c r="S3212" i="5"/>
  <c r="R3212" i="5"/>
  <c r="Q3212" i="5"/>
  <c r="T3212" i="5" s="1"/>
  <c r="U3212" i="5" s="1"/>
  <c r="D3212" i="5"/>
  <c r="C3212" i="5"/>
  <c r="S3211" i="5"/>
  <c r="R3211" i="5"/>
  <c r="Q3211" i="5"/>
  <c r="T3211" i="5" s="1"/>
  <c r="U3211" i="5" s="1"/>
  <c r="D3211" i="5"/>
  <c r="C3211" i="5"/>
  <c r="S3210" i="5"/>
  <c r="R3210" i="5"/>
  <c r="Q3210" i="5"/>
  <c r="T3210" i="5" s="1"/>
  <c r="U3210" i="5" s="1"/>
  <c r="D3210" i="5"/>
  <c r="C3210" i="5"/>
  <c r="S3209" i="5"/>
  <c r="R3209" i="5"/>
  <c r="Q3209" i="5"/>
  <c r="T3209" i="5" s="1"/>
  <c r="U3209" i="5" s="1"/>
  <c r="D3209" i="5"/>
  <c r="C3209" i="5"/>
  <c r="S3208" i="5"/>
  <c r="R3208" i="5"/>
  <c r="Q3208" i="5"/>
  <c r="T3208" i="5" s="1"/>
  <c r="U3208" i="5" s="1"/>
  <c r="D3208" i="5"/>
  <c r="C3208" i="5"/>
  <c r="S3207" i="5"/>
  <c r="R3207" i="5"/>
  <c r="Q3207" i="5"/>
  <c r="T3207" i="5" s="1"/>
  <c r="U3207" i="5" s="1"/>
  <c r="D3207" i="5"/>
  <c r="C3207" i="5"/>
  <c r="S3206" i="5"/>
  <c r="R3206" i="5"/>
  <c r="Q3206" i="5"/>
  <c r="T3206" i="5" s="1"/>
  <c r="U3206" i="5" s="1"/>
  <c r="D3206" i="5"/>
  <c r="C3206" i="5"/>
  <c r="S3205" i="5"/>
  <c r="R3205" i="5"/>
  <c r="Q3205" i="5"/>
  <c r="T3205" i="5" s="1"/>
  <c r="U3205" i="5" s="1"/>
  <c r="D3205" i="5"/>
  <c r="C3205" i="5"/>
  <c r="S3204" i="5"/>
  <c r="R3204" i="5"/>
  <c r="Q3204" i="5"/>
  <c r="T3204" i="5" s="1"/>
  <c r="U3204" i="5" s="1"/>
  <c r="D3204" i="5"/>
  <c r="C3204" i="5"/>
  <c r="S3203" i="5"/>
  <c r="R3203" i="5"/>
  <c r="Q3203" i="5"/>
  <c r="T3203" i="5" s="1"/>
  <c r="U3203" i="5" s="1"/>
  <c r="D3203" i="5"/>
  <c r="C3203" i="5"/>
  <c r="S3202" i="5"/>
  <c r="R3202" i="5"/>
  <c r="Q3202" i="5"/>
  <c r="T3202" i="5" s="1"/>
  <c r="U3202" i="5" s="1"/>
  <c r="D3202" i="5"/>
  <c r="C3202" i="5"/>
  <c r="S3201" i="5"/>
  <c r="R3201" i="5"/>
  <c r="Q3201" i="5"/>
  <c r="T3201" i="5" s="1"/>
  <c r="U3201" i="5" s="1"/>
  <c r="D3201" i="5"/>
  <c r="C3201" i="5"/>
  <c r="S3200" i="5"/>
  <c r="R3200" i="5"/>
  <c r="Q3200" i="5"/>
  <c r="T3200" i="5" s="1"/>
  <c r="U3200" i="5" s="1"/>
  <c r="D3200" i="5"/>
  <c r="C3200" i="5"/>
  <c r="S3199" i="5"/>
  <c r="R3199" i="5"/>
  <c r="Q3199" i="5"/>
  <c r="T3199" i="5" s="1"/>
  <c r="U3199" i="5" s="1"/>
  <c r="D3199" i="5"/>
  <c r="C3199" i="5"/>
  <c r="S3198" i="5"/>
  <c r="R3198" i="5"/>
  <c r="Q3198" i="5"/>
  <c r="T3198" i="5" s="1"/>
  <c r="U3198" i="5" s="1"/>
  <c r="D3198" i="5"/>
  <c r="C3198" i="5"/>
  <c r="S3197" i="5"/>
  <c r="R3197" i="5"/>
  <c r="Q3197" i="5"/>
  <c r="T3197" i="5" s="1"/>
  <c r="U3197" i="5" s="1"/>
  <c r="D3197" i="5"/>
  <c r="C3197" i="5"/>
  <c r="S3196" i="5"/>
  <c r="R3196" i="5"/>
  <c r="Q3196" i="5"/>
  <c r="T3196" i="5" s="1"/>
  <c r="U3196" i="5" s="1"/>
  <c r="D3196" i="5"/>
  <c r="C3196" i="5"/>
  <c r="S3195" i="5"/>
  <c r="R3195" i="5"/>
  <c r="Q3195" i="5"/>
  <c r="T3195" i="5" s="1"/>
  <c r="U3195" i="5" s="1"/>
  <c r="D3195" i="5"/>
  <c r="C3195" i="5"/>
  <c r="S3194" i="5"/>
  <c r="R3194" i="5"/>
  <c r="Q3194" i="5"/>
  <c r="T3194" i="5" s="1"/>
  <c r="U3194" i="5" s="1"/>
  <c r="D3194" i="5"/>
  <c r="C3194" i="5"/>
  <c r="S3193" i="5"/>
  <c r="R3193" i="5"/>
  <c r="Q3193" i="5"/>
  <c r="T3193" i="5" s="1"/>
  <c r="U3193" i="5" s="1"/>
  <c r="D3193" i="5"/>
  <c r="C3193" i="5"/>
  <c r="S3192" i="5"/>
  <c r="R3192" i="5"/>
  <c r="Q3192" i="5"/>
  <c r="T3192" i="5" s="1"/>
  <c r="U3192" i="5" s="1"/>
  <c r="D3192" i="5"/>
  <c r="C3192" i="5"/>
  <c r="S3191" i="5"/>
  <c r="R3191" i="5"/>
  <c r="Q3191" i="5"/>
  <c r="T3191" i="5" s="1"/>
  <c r="U3191" i="5" s="1"/>
  <c r="D3191" i="5"/>
  <c r="C3191" i="5"/>
  <c r="S3190" i="5"/>
  <c r="R3190" i="5"/>
  <c r="Q3190" i="5"/>
  <c r="T3190" i="5" s="1"/>
  <c r="U3190" i="5" s="1"/>
  <c r="D3190" i="5"/>
  <c r="C3190" i="5"/>
  <c r="S3189" i="5"/>
  <c r="R3189" i="5"/>
  <c r="Q3189" i="5"/>
  <c r="T3189" i="5" s="1"/>
  <c r="U3189" i="5" s="1"/>
  <c r="D3189" i="5"/>
  <c r="C3189" i="5"/>
  <c r="S3188" i="5"/>
  <c r="R3188" i="5"/>
  <c r="Q3188" i="5"/>
  <c r="T3188" i="5" s="1"/>
  <c r="U3188" i="5" s="1"/>
  <c r="D3188" i="5"/>
  <c r="C3188" i="5"/>
  <c r="S3187" i="5"/>
  <c r="R3187" i="5"/>
  <c r="Q3187" i="5"/>
  <c r="T3187" i="5" s="1"/>
  <c r="U3187" i="5" s="1"/>
  <c r="D3187" i="5"/>
  <c r="C3187" i="5"/>
  <c r="S3186" i="5"/>
  <c r="R3186" i="5"/>
  <c r="Q3186" i="5"/>
  <c r="T3186" i="5" s="1"/>
  <c r="U3186" i="5" s="1"/>
  <c r="D3186" i="5"/>
  <c r="C3186" i="5"/>
  <c r="S3185" i="5"/>
  <c r="R3185" i="5"/>
  <c r="Q3185" i="5"/>
  <c r="T3185" i="5" s="1"/>
  <c r="U3185" i="5" s="1"/>
  <c r="D3185" i="5"/>
  <c r="C3185" i="5"/>
  <c r="S3184" i="5"/>
  <c r="R3184" i="5"/>
  <c r="Q3184" i="5"/>
  <c r="T3184" i="5" s="1"/>
  <c r="U3184" i="5" s="1"/>
  <c r="D3184" i="5"/>
  <c r="C3184" i="5"/>
  <c r="S3183" i="5"/>
  <c r="R3183" i="5"/>
  <c r="Q3183" i="5"/>
  <c r="T3183" i="5" s="1"/>
  <c r="U3183" i="5" s="1"/>
  <c r="D3183" i="5"/>
  <c r="C3183" i="5"/>
  <c r="S3182" i="5"/>
  <c r="R3182" i="5"/>
  <c r="Q3182" i="5"/>
  <c r="T3182" i="5" s="1"/>
  <c r="U3182" i="5" s="1"/>
  <c r="D3182" i="5"/>
  <c r="C3182" i="5"/>
  <c r="S3181" i="5"/>
  <c r="R3181" i="5"/>
  <c r="Q3181" i="5"/>
  <c r="T3181" i="5" s="1"/>
  <c r="U3181" i="5" s="1"/>
  <c r="D3181" i="5"/>
  <c r="C3181" i="5"/>
  <c r="S3180" i="5"/>
  <c r="R3180" i="5"/>
  <c r="Q3180" i="5"/>
  <c r="T3180" i="5" s="1"/>
  <c r="U3180" i="5" s="1"/>
  <c r="D3180" i="5"/>
  <c r="C3180" i="5"/>
  <c r="S3179" i="5"/>
  <c r="R3179" i="5"/>
  <c r="Q3179" i="5"/>
  <c r="T3179" i="5" s="1"/>
  <c r="U3179" i="5" s="1"/>
  <c r="D3179" i="5"/>
  <c r="C3179" i="5"/>
  <c r="S3178" i="5"/>
  <c r="R3178" i="5"/>
  <c r="Q3178" i="5"/>
  <c r="T3178" i="5" s="1"/>
  <c r="U3178" i="5" s="1"/>
  <c r="D3178" i="5"/>
  <c r="C3178" i="5"/>
  <c r="S3177" i="5"/>
  <c r="R3177" i="5"/>
  <c r="Q3177" i="5"/>
  <c r="T3177" i="5" s="1"/>
  <c r="U3177" i="5" s="1"/>
  <c r="D3177" i="5"/>
  <c r="C3177" i="5"/>
  <c r="S3176" i="5"/>
  <c r="R3176" i="5"/>
  <c r="Q3176" i="5"/>
  <c r="T3176" i="5" s="1"/>
  <c r="U3176" i="5" s="1"/>
  <c r="D3176" i="5"/>
  <c r="C3176" i="5"/>
  <c r="S3175" i="5"/>
  <c r="R3175" i="5"/>
  <c r="Q3175" i="5"/>
  <c r="T3175" i="5" s="1"/>
  <c r="U3175" i="5" s="1"/>
  <c r="D3175" i="5"/>
  <c r="C3175" i="5"/>
  <c r="S3174" i="5"/>
  <c r="R3174" i="5"/>
  <c r="Q3174" i="5"/>
  <c r="T3174" i="5" s="1"/>
  <c r="U3174" i="5" s="1"/>
  <c r="D3174" i="5"/>
  <c r="C3174" i="5"/>
  <c r="S3173" i="5"/>
  <c r="R3173" i="5"/>
  <c r="Q3173" i="5"/>
  <c r="T3173" i="5" s="1"/>
  <c r="U3173" i="5" s="1"/>
  <c r="D3173" i="5"/>
  <c r="C3173" i="5"/>
  <c r="S3172" i="5"/>
  <c r="R3172" i="5"/>
  <c r="Q3172" i="5"/>
  <c r="T3172" i="5" s="1"/>
  <c r="U3172" i="5" s="1"/>
  <c r="D3172" i="5"/>
  <c r="C3172" i="5"/>
  <c r="S3171" i="5"/>
  <c r="R3171" i="5"/>
  <c r="Q3171" i="5"/>
  <c r="T3171" i="5" s="1"/>
  <c r="U3171" i="5" s="1"/>
  <c r="D3171" i="5"/>
  <c r="C3171" i="5"/>
  <c r="S3170" i="5"/>
  <c r="R3170" i="5"/>
  <c r="Q3170" i="5"/>
  <c r="T3170" i="5" s="1"/>
  <c r="U3170" i="5" s="1"/>
  <c r="D3170" i="5"/>
  <c r="C3170" i="5"/>
  <c r="S3169" i="5"/>
  <c r="R3169" i="5"/>
  <c r="Q3169" i="5"/>
  <c r="T3169" i="5" s="1"/>
  <c r="U3169" i="5" s="1"/>
  <c r="D3169" i="5"/>
  <c r="C3169" i="5"/>
  <c r="S3168" i="5"/>
  <c r="R3168" i="5"/>
  <c r="Q3168" i="5"/>
  <c r="T3168" i="5" s="1"/>
  <c r="U3168" i="5" s="1"/>
  <c r="D3168" i="5"/>
  <c r="C3168" i="5"/>
  <c r="S3167" i="5"/>
  <c r="R3167" i="5"/>
  <c r="Q3167" i="5"/>
  <c r="T3167" i="5" s="1"/>
  <c r="U3167" i="5" s="1"/>
  <c r="D3167" i="5"/>
  <c r="C3167" i="5"/>
  <c r="S3166" i="5"/>
  <c r="R3166" i="5"/>
  <c r="Q3166" i="5"/>
  <c r="T3166" i="5" s="1"/>
  <c r="U3166" i="5" s="1"/>
  <c r="D3166" i="5"/>
  <c r="C3166" i="5"/>
  <c r="S3165" i="5"/>
  <c r="R3165" i="5"/>
  <c r="Q3165" i="5"/>
  <c r="T3165" i="5" s="1"/>
  <c r="U3165" i="5" s="1"/>
  <c r="D3165" i="5"/>
  <c r="C3165" i="5"/>
  <c r="S3164" i="5"/>
  <c r="R3164" i="5"/>
  <c r="Q3164" i="5"/>
  <c r="T3164" i="5" s="1"/>
  <c r="U3164" i="5" s="1"/>
  <c r="D3164" i="5"/>
  <c r="C3164" i="5"/>
  <c r="S3163" i="5"/>
  <c r="R3163" i="5"/>
  <c r="Q3163" i="5"/>
  <c r="T3163" i="5" s="1"/>
  <c r="U3163" i="5" s="1"/>
  <c r="D3163" i="5"/>
  <c r="C3163" i="5"/>
  <c r="S3162" i="5"/>
  <c r="R3162" i="5"/>
  <c r="Q3162" i="5"/>
  <c r="T3162" i="5" s="1"/>
  <c r="U3162" i="5" s="1"/>
  <c r="D3162" i="5"/>
  <c r="C3162" i="5"/>
  <c r="S3161" i="5"/>
  <c r="R3161" i="5"/>
  <c r="Q3161" i="5"/>
  <c r="T3161" i="5" s="1"/>
  <c r="U3161" i="5" s="1"/>
  <c r="D3161" i="5"/>
  <c r="C3161" i="5"/>
  <c r="S3160" i="5"/>
  <c r="R3160" i="5"/>
  <c r="Q3160" i="5"/>
  <c r="T3160" i="5" s="1"/>
  <c r="U3160" i="5" s="1"/>
  <c r="D3160" i="5"/>
  <c r="C3160" i="5"/>
  <c r="S3159" i="5"/>
  <c r="R3159" i="5"/>
  <c r="Q3159" i="5"/>
  <c r="T3159" i="5" s="1"/>
  <c r="U3159" i="5" s="1"/>
  <c r="D3159" i="5"/>
  <c r="C3159" i="5"/>
  <c r="S3158" i="5"/>
  <c r="R3158" i="5"/>
  <c r="Q3158" i="5"/>
  <c r="T3158" i="5" s="1"/>
  <c r="U3158" i="5" s="1"/>
  <c r="D3158" i="5"/>
  <c r="C3158" i="5"/>
  <c r="S3157" i="5"/>
  <c r="R3157" i="5"/>
  <c r="Q3157" i="5"/>
  <c r="T3157" i="5" s="1"/>
  <c r="U3157" i="5" s="1"/>
  <c r="D3157" i="5"/>
  <c r="C3157" i="5"/>
  <c r="S3156" i="5"/>
  <c r="R3156" i="5"/>
  <c r="Q3156" i="5"/>
  <c r="T3156" i="5" s="1"/>
  <c r="U3156" i="5" s="1"/>
  <c r="D3156" i="5"/>
  <c r="C3156" i="5"/>
  <c r="S3155" i="5"/>
  <c r="R3155" i="5"/>
  <c r="Q3155" i="5"/>
  <c r="T3155" i="5" s="1"/>
  <c r="U3155" i="5" s="1"/>
  <c r="D3155" i="5"/>
  <c r="C3155" i="5"/>
  <c r="S3154" i="5"/>
  <c r="R3154" i="5"/>
  <c r="Q3154" i="5"/>
  <c r="T3154" i="5" s="1"/>
  <c r="U3154" i="5" s="1"/>
  <c r="D3154" i="5"/>
  <c r="C3154" i="5"/>
  <c r="S3153" i="5"/>
  <c r="R3153" i="5"/>
  <c r="Q3153" i="5"/>
  <c r="T3153" i="5" s="1"/>
  <c r="U3153" i="5" s="1"/>
  <c r="D3153" i="5"/>
  <c r="C3153" i="5"/>
  <c r="S3152" i="5"/>
  <c r="R3152" i="5"/>
  <c r="Q3152" i="5"/>
  <c r="T3152" i="5" s="1"/>
  <c r="U3152" i="5" s="1"/>
  <c r="D3152" i="5"/>
  <c r="C3152" i="5"/>
  <c r="S3151" i="5"/>
  <c r="R3151" i="5"/>
  <c r="Q3151" i="5"/>
  <c r="T3151" i="5" s="1"/>
  <c r="U3151" i="5" s="1"/>
  <c r="D3151" i="5"/>
  <c r="C3151" i="5"/>
  <c r="S3150" i="5"/>
  <c r="R3150" i="5"/>
  <c r="Q3150" i="5"/>
  <c r="T3150" i="5" s="1"/>
  <c r="U3150" i="5" s="1"/>
  <c r="D3150" i="5"/>
  <c r="C3150" i="5"/>
  <c r="S3149" i="5"/>
  <c r="R3149" i="5"/>
  <c r="Q3149" i="5"/>
  <c r="T3149" i="5" s="1"/>
  <c r="U3149" i="5" s="1"/>
  <c r="D3149" i="5"/>
  <c r="C3149" i="5"/>
  <c r="S3148" i="5"/>
  <c r="R3148" i="5"/>
  <c r="Q3148" i="5"/>
  <c r="T3148" i="5" s="1"/>
  <c r="U3148" i="5" s="1"/>
  <c r="D3148" i="5"/>
  <c r="C3148" i="5"/>
  <c r="S3147" i="5"/>
  <c r="R3147" i="5"/>
  <c r="Q3147" i="5"/>
  <c r="T3147" i="5" s="1"/>
  <c r="U3147" i="5" s="1"/>
  <c r="D3147" i="5"/>
  <c r="C3147" i="5"/>
  <c r="S3146" i="5"/>
  <c r="R3146" i="5"/>
  <c r="Q3146" i="5"/>
  <c r="T3146" i="5" s="1"/>
  <c r="U3146" i="5" s="1"/>
  <c r="D3146" i="5"/>
  <c r="C3146" i="5"/>
  <c r="S3145" i="5"/>
  <c r="R3145" i="5"/>
  <c r="Q3145" i="5"/>
  <c r="T3145" i="5" s="1"/>
  <c r="U3145" i="5" s="1"/>
  <c r="D3145" i="5"/>
  <c r="C3145" i="5"/>
  <c r="S3144" i="5"/>
  <c r="R3144" i="5"/>
  <c r="Q3144" i="5"/>
  <c r="T3144" i="5" s="1"/>
  <c r="U3144" i="5" s="1"/>
  <c r="D3144" i="5"/>
  <c r="C3144" i="5"/>
  <c r="S3143" i="5"/>
  <c r="R3143" i="5"/>
  <c r="Q3143" i="5"/>
  <c r="T3143" i="5" s="1"/>
  <c r="U3143" i="5" s="1"/>
  <c r="D3143" i="5"/>
  <c r="C3143" i="5"/>
  <c r="S3142" i="5"/>
  <c r="R3142" i="5"/>
  <c r="Q3142" i="5"/>
  <c r="T3142" i="5" s="1"/>
  <c r="U3142" i="5" s="1"/>
  <c r="D3142" i="5"/>
  <c r="C3142" i="5"/>
  <c r="S3141" i="5"/>
  <c r="R3141" i="5"/>
  <c r="Q3141" i="5"/>
  <c r="T3141" i="5" s="1"/>
  <c r="U3141" i="5" s="1"/>
  <c r="D3141" i="5"/>
  <c r="C3141" i="5"/>
  <c r="S3140" i="5"/>
  <c r="R3140" i="5"/>
  <c r="Q3140" i="5"/>
  <c r="T3140" i="5" s="1"/>
  <c r="U3140" i="5" s="1"/>
  <c r="D3140" i="5"/>
  <c r="C3140" i="5"/>
  <c r="S3139" i="5"/>
  <c r="R3139" i="5"/>
  <c r="Q3139" i="5"/>
  <c r="T3139" i="5" s="1"/>
  <c r="U3139" i="5" s="1"/>
  <c r="D3139" i="5"/>
  <c r="C3139" i="5"/>
  <c r="S3138" i="5"/>
  <c r="R3138" i="5"/>
  <c r="Q3138" i="5"/>
  <c r="T3138" i="5" s="1"/>
  <c r="U3138" i="5" s="1"/>
  <c r="D3138" i="5"/>
  <c r="C3138" i="5"/>
  <c r="S3137" i="5"/>
  <c r="R3137" i="5"/>
  <c r="Q3137" i="5"/>
  <c r="T3137" i="5" s="1"/>
  <c r="U3137" i="5" s="1"/>
  <c r="D3137" i="5"/>
  <c r="C3137" i="5"/>
  <c r="S3136" i="5"/>
  <c r="R3136" i="5"/>
  <c r="Q3136" i="5"/>
  <c r="T3136" i="5" s="1"/>
  <c r="U3136" i="5" s="1"/>
  <c r="D3136" i="5"/>
  <c r="C3136" i="5"/>
  <c r="S3135" i="5"/>
  <c r="R3135" i="5"/>
  <c r="Q3135" i="5"/>
  <c r="T3135" i="5" s="1"/>
  <c r="U3135" i="5" s="1"/>
  <c r="D3135" i="5"/>
  <c r="C3135" i="5"/>
  <c r="S3134" i="5"/>
  <c r="R3134" i="5"/>
  <c r="Q3134" i="5"/>
  <c r="T3134" i="5" s="1"/>
  <c r="U3134" i="5" s="1"/>
  <c r="D3134" i="5"/>
  <c r="C3134" i="5"/>
  <c r="S3133" i="5"/>
  <c r="R3133" i="5"/>
  <c r="Q3133" i="5"/>
  <c r="T3133" i="5" s="1"/>
  <c r="U3133" i="5" s="1"/>
  <c r="D3133" i="5"/>
  <c r="C3133" i="5"/>
  <c r="S3132" i="5"/>
  <c r="R3132" i="5"/>
  <c r="Q3132" i="5"/>
  <c r="T3132" i="5" s="1"/>
  <c r="U3132" i="5" s="1"/>
  <c r="D3132" i="5"/>
  <c r="C3132" i="5"/>
  <c r="S3131" i="5"/>
  <c r="R3131" i="5"/>
  <c r="Q3131" i="5"/>
  <c r="T3131" i="5" s="1"/>
  <c r="U3131" i="5" s="1"/>
  <c r="D3131" i="5"/>
  <c r="C3131" i="5"/>
  <c r="S3130" i="5"/>
  <c r="R3130" i="5"/>
  <c r="Q3130" i="5"/>
  <c r="T3130" i="5" s="1"/>
  <c r="U3130" i="5" s="1"/>
  <c r="D3130" i="5"/>
  <c r="C3130" i="5"/>
  <c r="S3129" i="5"/>
  <c r="R3129" i="5"/>
  <c r="Q3129" i="5"/>
  <c r="T3129" i="5" s="1"/>
  <c r="U3129" i="5" s="1"/>
  <c r="D3129" i="5"/>
  <c r="C3129" i="5"/>
  <c r="S3128" i="5"/>
  <c r="R3128" i="5"/>
  <c r="Q3128" i="5"/>
  <c r="T3128" i="5" s="1"/>
  <c r="U3128" i="5" s="1"/>
  <c r="D3128" i="5"/>
  <c r="C3128" i="5"/>
  <c r="S3127" i="5"/>
  <c r="R3127" i="5"/>
  <c r="Q3127" i="5"/>
  <c r="T3127" i="5" s="1"/>
  <c r="U3127" i="5" s="1"/>
  <c r="D3127" i="5"/>
  <c r="C3127" i="5"/>
  <c r="S3126" i="5"/>
  <c r="R3126" i="5"/>
  <c r="Q3126" i="5"/>
  <c r="T3126" i="5" s="1"/>
  <c r="U3126" i="5" s="1"/>
  <c r="D3126" i="5"/>
  <c r="C3126" i="5"/>
  <c r="S3125" i="5"/>
  <c r="R3125" i="5"/>
  <c r="Q3125" i="5"/>
  <c r="T3125" i="5" s="1"/>
  <c r="U3125" i="5" s="1"/>
  <c r="D3125" i="5"/>
  <c r="C3125" i="5"/>
  <c r="S3124" i="5"/>
  <c r="R3124" i="5"/>
  <c r="Q3124" i="5"/>
  <c r="T3124" i="5" s="1"/>
  <c r="U3124" i="5" s="1"/>
  <c r="D3124" i="5"/>
  <c r="C3124" i="5"/>
  <c r="S3123" i="5"/>
  <c r="R3123" i="5"/>
  <c r="Q3123" i="5"/>
  <c r="T3123" i="5" s="1"/>
  <c r="U3123" i="5" s="1"/>
  <c r="D3123" i="5"/>
  <c r="C3123" i="5"/>
  <c r="S3122" i="5"/>
  <c r="R3122" i="5"/>
  <c r="Q3122" i="5"/>
  <c r="T3122" i="5" s="1"/>
  <c r="U3122" i="5" s="1"/>
  <c r="D3122" i="5"/>
  <c r="C3122" i="5"/>
  <c r="S3121" i="5"/>
  <c r="R3121" i="5"/>
  <c r="Q3121" i="5"/>
  <c r="T3121" i="5" s="1"/>
  <c r="U3121" i="5" s="1"/>
  <c r="D3121" i="5"/>
  <c r="C3121" i="5"/>
  <c r="S3120" i="5"/>
  <c r="R3120" i="5"/>
  <c r="Q3120" i="5"/>
  <c r="T3120" i="5" s="1"/>
  <c r="U3120" i="5" s="1"/>
  <c r="D3120" i="5"/>
  <c r="C3120" i="5"/>
  <c r="S3119" i="5"/>
  <c r="R3119" i="5"/>
  <c r="Q3119" i="5"/>
  <c r="T3119" i="5" s="1"/>
  <c r="U3119" i="5" s="1"/>
  <c r="D3119" i="5"/>
  <c r="C3119" i="5"/>
  <c r="S3118" i="5"/>
  <c r="R3118" i="5"/>
  <c r="Q3118" i="5"/>
  <c r="T3118" i="5" s="1"/>
  <c r="U3118" i="5" s="1"/>
  <c r="D3118" i="5"/>
  <c r="C3118" i="5"/>
  <c r="S3117" i="5"/>
  <c r="R3117" i="5"/>
  <c r="Q3117" i="5"/>
  <c r="T3117" i="5" s="1"/>
  <c r="U3117" i="5" s="1"/>
  <c r="D3117" i="5"/>
  <c r="C3117" i="5"/>
  <c r="S3116" i="5"/>
  <c r="R3116" i="5"/>
  <c r="Q3116" i="5"/>
  <c r="T3116" i="5" s="1"/>
  <c r="U3116" i="5" s="1"/>
  <c r="D3116" i="5"/>
  <c r="C3116" i="5"/>
  <c r="S3115" i="5"/>
  <c r="R3115" i="5"/>
  <c r="Q3115" i="5"/>
  <c r="T3115" i="5" s="1"/>
  <c r="U3115" i="5" s="1"/>
  <c r="D3115" i="5"/>
  <c r="C3115" i="5"/>
  <c r="S3114" i="5"/>
  <c r="R3114" i="5"/>
  <c r="Q3114" i="5"/>
  <c r="T3114" i="5" s="1"/>
  <c r="U3114" i="5" s="1"/>
  <c r="D3114" i="5"/>
  <c r="C3114" i="5"/>
  <c r="S3113" i="5"/>
  <c r="R3113" i="5"/>
  <c r="Q3113" i="5"/>
  <c r="T3113" i="5" s="1"/>
  <c r="U3113" i="5" s="1"/>
  <c r="D3113" i="5"/>
  <c r="C3113" i="5"/>
  <c r="S3112" i="5"/>
  <c r="R3112" i="5"/>
  <c r="Q3112" i="5"/>
  <c r="T3112" i="5" s="1"/>
  <c r="U3112" i="5" s="1"/>
  <c r="D3112" i="5"/>
  <c r="C3112" i="5"/>
  <c r="S3111" i="5"/>
  <c r="R3111" i="5"/>
  <c r="Q3111" i="5"/>
  <c r="T3111" i="5" s="1"/>
  <c r="U3111" i="5" s="1"/>
  <c r="D3111" i="5"/>
  <c r="C3111" i="5"/>
  <c r="S3110" i="5"/>
  <c r="R3110" i="5"/>
  <c r="Q3110" i="5"/>
  <c r="T3110" i="5" s="1"/>
  <c r="U3110" i="5" s="1"/>
  <c r="D3110" i="5"/>
  <c r="C3110" i="5"/>
  <c r="S3109" i="5"/>
  <c r="R3109" i="5"/>
  <c r="Q3109" i="5"/>
  <c r="T3109" i="5" s="1"/>
  <c r="U3109" i="5" s="1"/>
  <c r="D3109" i="5"/>
  <c r="C3109" i="5"/>
  <c r="S3108" i="5"/>
  <c r="R3108" i="5"/>
  <c r="Q3108" i="5"/>
  <c r="T3108" i="5" s="1"/>
  <c r="U3108" i="5" s="1"/>
  <c r="D3108" i="5"/>
  <c r="C3108" i="5"/>
  <c r="S3107" i="5"/>
  <c r="R3107" i="5"/>
  <c r="Q3107" i="5"/>
  <c r="T3107" i="5" s="1"/>
  <c r="U3107" i="5" s="1"/>
  <c r="D3107" i="5"/>
  <c r="C3107" i="5"/>
  <c r="S3106" i="5"/>
  <c r="R3106" i="5"/>
  <c r="Q3106" i="5"/>
  <c r="T3106" i="5" s="1"/>
  <c r="U3106" i="5" s="1"/>
  <c r="D3106" i="5"/>
  <c r="C3106" i="5"/>
  <c r="S3105" i="5"/>
  <c r="R3105" i="5"/>
  <c r="Q3105" i="5"/>
  <c r="T3105" i="5" s="1"/>
  <c r="U3105" i="5" s="1"/>
  <c r="D3105" i="5"/>
  <c r="C3105" i="5"/>
  <c r="S3104" i="5"/>
  <c r="R3104" i="5"/>
  <c r="Q3104" i="5"/>
  <c r="T3104" i="5" s="1"/>
  <c r="U3104" i="5" s="1"/>
  <c r="D3104" i="5"/>
  <c r="C3104" i="5"/>
  <c r="S3103" i="5"/>
  <c r="R3103" i="5"/>
  <c r="Q3103" i="5"/>
  <c r="T3103" i="5" s="1"/>
  <c r="U3103" i="5" s="1"/>
  <c r="D3103" i="5"/>
  <c r="C3103" i="5"/>
  <c r="S3102" i="5"/>
  <c r="R3102" i="5"/>
  <c r="Q3102" i="5"/>
  <c r="T3102" i="5" s="1"/>
  <c r="U3102" i="5" s="1"/>
  <c r="D3102" i="5"/>
  <c r="C3102" i="5"/>
  <c r="S3101" i="5"/>
  <c r="R3101" i="5"/>
  <c r="Q3101" i="5"/>
  <c r="T3101" i="5" s="1"/>
  <c r="U3101" i="5" s="1"/>
  <c r="D3101" i="5"/>
  <c r="C3101" i="5"/>
  <c r="S3100" i="5"/>
  <c r="R3100" i="5"/>
  <c r="Q3100" i="5"/>
  <c r="T3100" i="5" s="1"/>
  <c r="U3100" i="5" s="1"/>
  <c r="D3100" i="5"/>
  <c r="C3100" i="5"/>
  <c r="S3099" i="5"/>
  <c r="R3099" i="5"/>
  <c r="Q3099" i="5"/>
  <c r="T3099" i="5" s="1"/>
  <c r="U3099" i="5" s="1"/>
  <c r="D3099" i="5"/>
  <c r="C3099" i="5"/>
  <c r="S3098" i="5"/>
  <c r="R3098" i="5"/>
  <c r="Q3098" i="5"/>
  <c r="T3098" i="5" s="1"/>
  <c r="U3098" i="5" s="1"/>
  <c r="D3098" i="5"/>
  <c r="C3098" i="5"/>
  <c r="S3097" i="5"/>
  <c r="R3097" i="5"/>
  <c r="Q3097" i="5"/>
  <c r="T3097" i="5" s="1"/>
  <c r="U3097" i="5" s="1"/>
  <c r="D3097" i="5"/>
  <c r="C3097" i="5"/>
  <c r="S3096" i="5"/>
  <c r="R3096" i="5"/>
  <c r="Q3096" i="5"/>
  <c r="T3096" i="5" s="1"/>
  <c r="U3096" i="5" s="1"/>
  <c r="D3096" i="5"/>
  <c r="C3096" i="5"/>
  <c r="S3095" i="5"/>
  <c r="R3095" i="5"/>
  <c r="Q3095" i="5"/>
  <c r="T3095" i="5" s="1"/>
  <c r="U3095" i="5" s="1"/>
  <c r="D3095" i="5"/>
  <c r="C3095" i="5"/>
  <c r="S3094" i="5"/>
  <c r="R3094" i="5"/>
  <c r="Q3094" i="5"/>
  <c r="T3094" i="5" s="1"/>
  <c r="U3094" i="5" s="1"/>
  <c r="D3094" i="5"/>
  <c r="C3094" i="5"/>
  <c r="S3093" i="5"/>
  <c r="R3093" i="5"/>
  <c r="Q3093" i="5"/>
  <c r="T3093" i="5" s="1"/>
  <c r="U3093" i="5" s="1"/>
  <c r="D3093" i="5"/>
  <c r="C3093" i="5"/>
  <c r="S3092" i="5"/>
  <c r="R3092" i="5"/>
  <c r="Q3092" i="5"/>
  <c r="T3092" i="5" s="1"/>
  <c r="U3092" i="5" s="1"/>
  <c r="D3092" i="5"/>
  <c r="C3092" i="5"/>
  <c r="S3091" i="5"/>
  <c r="R3091" i="5"/>
  <c r="Q3091" i="5"/>
  <c r="T3091" i="5" s="1"/>
  <c r="U3091" i="5" s="1"/>
  <c r="D3091" i="5"/>
  <c r="C3091" i="5"/>
  <c r="S3090" i="5"/>
  <c r="R3090" i="5"/>
  <c r="Q3090" i="5"/>
  <c r="T3090" i="5" s="1"/>
  <c r="U3090" i="5" s="1"/>
  <c r="D3090" i="5"/>
  <c r="C3090" i="5"/>
  <c r="S3089" i="5"/>
  <c r="R3089" i="5"/>
  <c r="Q3089" i="5"/>
  <c r="T3089" i="5" s="1"/>
  <c r="U3089" i="5" s="1"/>
  <c r="D3089" i="5"/>
  <c r="C3089" i="5"/>
  <c r="S3088" i="5"/>
  <c r="R3088" i="5"/>
  <c r="Q3088" i="5"/>
  <c r="T3088" i="5" s="1"/>
  <c r="U3088" i="5" s="1"/>
  <c r="D3088" i="5"/>
  <c r="C3088" i="5"/>
  <c r="S3087" i="5"/>
  <c r="R3087" i="5"/>
  <c r="Q3087" i="5"/>
  <c r="T3087" i="5" s="1"/>
  <c r="U3087" i="5" s="1"/>
  <c r="D3087" i="5"/>
  <c r="C3087" i="5"/>
  <c r="S3086" i="5"/>
  <c r="R3086" i="5"/>
  <c r="Q3086" i="5"/>
  <c r="T3086" i="5" s="1"/>
  <c r="U3086" i="5" s="1"/>
  <c r="D3086" i="5"/>
  <c r="C3086" i="5"/>
  <c r="S3085" i="5"/>
  <c r="R3085" i="5"/>
  <c r="Q3085" i="5"/>
  <c r="T3085" i="5" s="1"/>
  <c r="U3085" i="5" s="1"/>
  <c r="D3085" i="5"/>
  <c r="C3085" i="5"/>
  <c r="S3084" i="5"/>
  <c r="R3084" i="5"/>
  <c r="Q3084" i="5"/>
  <c r="T3084" i="5" s="1"/>
  <c r="U3084" i="5" s="1"/>
  <c r="D3084" i="5"/>
  <c r="C3084" i="5"/>
  <c r="S3083" i="5"/>
  <c r="R3083" i="5"/>
  <c r="Q3083" i="5"/>
  <c r="T3083" i="5" s="1"/>
  <c r="U3083" i="5" s="1"/>
  <c r="D3083" i="5"/>
  <c r="C3083" i="5"/>
  <c r="S3082" i="5"/>
  <c r="R3082" i="5"/>
  <c r="Q3082" i="5"/>
  <c r="T3082" i="5" s="1"/>
  <c r="U3082" i="5" s="1"/>
  <c r="D3082" i="5"/>
  <c r="C3082" i="5"/>
  <c r="S3081" i="5"/>
  <c r="R3081" i="5"/>
  <c r="Q3081" i="5"/>
  <c r="T3081" i="5" s="1"/>
  <c r="U3081" i="5" s="1"/>
  <c r="D3081" i="5"/>
  <c r="C3081" i="5"/>
  <c r="S3080" i="5"/>
  <c r="R3080" i="5"/>
  <c r="Q3080" i="5"/>
  <c r="T3080" i="5" s="1"/>
  <c r="U3080" i="5" s="1"/>
  <c r="D3080" i="5"/>
  <c r="C3080" i="5"/>
  <c r="S3079" i="5"/>
  <c r="R3079" i="5"/>
  <c r="Q3079" i="5"/>
  <c r="T3079" i="5" s="1"/>
  <c r="U3079" i="5" s="1"/>
  <c r="D3079" i="5"/>
  <c r="C3079" i="5"/>
  <c r="S3078" i="5"/>
  <c r="R3078" i="5"/>
  <c r="Q3078" i="5"/>
  <c r="T3078" i="5" s="1"/>
  <c r="U3078" i="5" s="1"/>
  <c r="D3078" i="5"/>
  <c r="C3078" i="5"/>
  <c r="S3077" i="5"/>
  <c r="R3077" i="5"/>
  <c r="Q3077" i="5"/>
  <c r="T3077" i="5" s="1"/>
  <c r="U3077" i="5" s="1"/>
  <c r="D3077" i="5"/>
  <c r="C3077" i="5"/>
  <c r="S3076" i="5"/>
  <c r="R3076" i="5"/>
  <c r="Q3076" i="5"/>
  <c r="T3076" i="5" s="1"/>
  <c r="U3076" i="5" s="1"/>
  <c r="D3076" i="5"/>
  <c r="C3076" i="5"/>
  <c r="S3075" i="5"/>
  <c r="R3075" i="5"/>
  <c r="Q3075" i="5"/>
  <c r="T3075" i="5" s="1"/>
  <c r="U3075" i="5" s="1"/>
  <c r="D3075" i="5"/>
  <c r="C3075" i="5"/>
  <c r="S3074" i="5"/>
  <c r="R3074" i="5"/>
  <c r="Q3074" i="5"/>
  <c r="T3074" i="5" s="1"/>
  <c r="U3074" i="5" s="1"/>
  <c r="D3074" i="5"/>
  <c r="C3074" i="5"/>
  <c r="S3073" i="5"/>
  <c r="R3073" i="5"/>
  <c r="Q3073" i="5"/>
  <c r="T3073" i="5" s="1"/>
  <c r="U3073" i="5" s="1"/>
  <c r="D3073" i="5"/>
  <c r="C3073" i="5"/>
  <c r="S3072" i="5"/>
  <c r="R3072" i="5"/>
  <c r="Q3072" i="5"/>
  <c r="T3072" i="5" s="1"/>
  <c r="U3072" i="5" s="1"/>
  <c r="D3072" i="5"/>
  <c r="C3072" i="5"/>
  <c r="S3071" i="5"/>
  <c r="R3071" i="5"/>
  <c r="Q3071" i="5"/>
  <c r="T3071" i="5" s="1"/>
  <c r="U3071" i="5" s="1"/>
  <c r="D3071" i="5"/>
  <c r="C3071" i="5"/>
  <c r="S3070" i="5"/>
  <c r="R3070" i="5"/>
  <c r="Q3070" i="5"/>
  <c r="T3070" i="5" s="1"/>
  <c r="U3070" i="5" s="1"/>
  <c r="D3070" i="5"/>
  <c r="C3070" i="5"/>
  <c r="S3069" i="5"/>
  <c r="R3069" i="5"/>
  <c r="Q3069" i="5"/>
  <c r="T3069" i="5" s="1"/>
  <c r="U3069" i="5" s="1"/>
  <c r="D3069" i="5"/>
  <c r="C3069" i="5"/>
  <c r="S3068" i="5"/>
  <c r="R3068" i="5"/>
  <c r="Q3068" i="5"/>
  <c r="T3068" i="5" s="1"/>
  <c r="U3068" i="5" s="1"/>
  <c r="D3068" i="5"/>
  <c r="C3068" i="5"/>
  <c r="S3067" i="5"/>
  <c r="R3067" i="5"/>
  <c r="Q3067" i="5"/>
  <c r="T3067" i="5" s="1"/>
  <c r="U3067" i="5" s="1"/>
  <c r="D3067" i="5"/>
  <c r="C3067" i="5"/>
  <c r="S3066" i="5"/>
  <c r="R3066" i="5"/>
  <c r="Q3066" i="5"/>
  <c r="T3066" i="5" s="1"/>
  <c r="U3066" i="5" s="1"/>
  <c r="D3066" i="5"/>
  <c r="C3066" i="5"/>
  <c r="S3065" i="5"/>
  <c r="R3065" i="5"/>
  <c r="Q3065" i="5"/>
  <c r="T3065" i="5" s="1"/>
  <c r="U3065" i="5" s="1"/>
  <c r="D3065" i="5"/>
  <c r="C3065" i="5"/>
  <c r="S3064" i="5"/>
  <c r="R3064" i="5"/>
  <c r="Q3064" i="5"/>
  <c r="T3064" i="5" s="1"/>
  <c r="U3064" i="5" s="1"/>
  <c r="D3064" i="5"/>
  <c r="C3064" i="5"/>
  <c r="S3063" i="5"/>
  <c r="R3063" i="5"/>
  <c r="Q3063" i="5"/>
  <c r="T3063" i="5" s="1"/>
  <c r="U3063" i="5" s="1"/>
  <c r="D3063" i="5"/>
  <c r="C3063" i="5"/>
  <c r="S3062" i="5"/>
  <c r="R3062" i="5"/>
  <c r="Q3062" i="5"/>
  <c r="T3062" i="5" s="1"/>
  <c r="U3062" i="5" s="1"/>
  <c r="D3062" i="5"/>
  <c r="C3062" i="5"/>
  <c r="S3061" i="5"/>
  <c r="R3061" i="5"/>
  <c r="Q3061" i="5"/>
  <c r="T3061" i="5" s="1"/>
  <c r="U3061" i="5" s="1"/>
  <c r="D3061" i="5"/>
  <c r="C3061" i="5"/>
  <c r="S3060" i="5"/>
  <c r="R3060" i="5"/>
  <c r="Q3060" i="5"/>
  <c r="T3060" i="5" s="1"/>
  <c r="U3060" i="5" s="1"/>
  <c r="D3060" i="5"/>
  <c r="C3060" i="5"/>
  <c r="S3059" i="5"/>
  <c r="R3059" i="5"/>
  <c r="Q3059" i="5"/>
  <c r="T3059" i="5" s="1"/>
  <c r="U3059" i="5" s="1"/>
  <c r="D3059" i="5"/>
  <c r="C3059" i="5"/>
  <c r="S3058" i="5"/>
  <c r="R3058" i="5"/>
  <c r="Q3058" i="5"/>
  <c r="T3058" i="5" s="1"/>
  <c r="U3058" i="5" s="1"/>
  <c r="D3058" i="5"/>
  <c r="C3058" i="5"/>
  <c r="S3057" i="5"/>
  <c r="R3057" i="5"/>
  <c r="Q3057" i="5"/>
  <c r="T3057" i="5" s="1"/>
  <c r="U3057" i="5" s="1"/>
  <c r="D3057" i="5"/>
  <c r="C3057" i="5"/>
  <c r="S3056" i="5"/>
  <c r="R3056" i="5"/>
  <c r="Q3056" i="5"/>
  <c r="T3056" i="5" s="1"/>
  <c r="U3056" i="5" s="1"/>
  <c r="D3056" i="5"/>
  <c r="C3056" i="5"/>
  <c r="S3055" i="5"/>
  <c r="R3055" i="5"/>
  <c r="Q3055" i="5"/>
  <c r="T3055" i="5" s="1"/>
  <c r="U3055" i="5" s="1"/>
  <c r="D3055" i="5"/>
  <c r="C3055" i="5"/>
  <c r="S3054" i="5"/>
  <c r="R3054" i="5"/>
  <c r="Q3054" i="5"/>
  <c r="T3054" i="5" s="1"/>
  <c r="U3054" i="5" s="1"/>
  <c r="D3054" i="5"/>
  <c r="C3054" i="5"/>
  <c r="S3053" i="5"/>
  <c r="R3053" i="5"/>
  <c r="Q3053" i="5"/>
  <c r="T3053" i="5" s="1"/>
  <c r="U3053" i="5" s="1"/>
  <c r="D3053" i="5"/>
  <c r="C3053" i="5"/>
  <c r="S3052" i="5"/>
  <c r="R3052" i="5"/>
  <c r="Q3052" i="5"/>
  <c r="T3052" i="5" s="1"/>
  <c r="U3052" i="5" s="1"/>
  <c r="D3052" i="5"/>
  <c r="C3052" i="5"/>
  <c r="S3051" i="5"/>
  <c r="R3051" i="5"/>
  <c r="Q3051" i="5"/>
  <c r="T3051" i="5" s="1"/>
  <c r="U3051" i="5" s="1"/>
  <c r="D3051" i="5"/>
  <c r="C3051" i="5"/>
  <c r="S3050" i="5"/>
  <c r="R3050" i="5"/>
  <c r="Q3050" i="5"/>
  <c r="T3050" i="5" s="1"/>
  <c r="U3050" i="5" s="1"/>
  <c r="D3050" i="5"/>
  <c r="C3050" i="5"/>
  <c r="S3049" i="5"/>
  <c r="R3049" i="5"/>
  <c r="Q3049" i="5"/>
  <c r="T3049" i="5" s="1"/>
  <c r="U3049" i="5" s="1"/>
  <c r="D3049" i="5"/>
  <c r="C3049" i="5"/>
  <c r="S3048" i="5"/>
  <c r="R3048" i="5"/>
  <c r="Q3048" i="5"/>
  <c r="T3048" i="5" s="1"/>
  <c r="U3048" i="5" s="1"/>
  <c r="D3048" i="5"/>
  <c r="C3048" i="5"/>
  <c r="S3047" i="5"/>
  <c r="R3047" i="5"/>
  <c r="Q3047" i="5"/>
  <c r="T3047" i="5" s="1"/>
  <c r="U3047" i="5" s="1"/>
  <c r="D3047" i="5"/>
  <c r="C3047" i="5"/>
  <c r="S3046" i="5"/>
  <c r="R3046" i="5"/>
  <c r="Q3046" i="5"/>
  <c r="T3046" i="5" s="1"/>
  <c r="U3046" i="5" s="1"/>
  <c r="D3046" i="5"/>
  <c r="C3046" i="5"/>
  <c r="S3045" i="5"/>
  <c r="R3045" i="5"/>
  <c r="Q3045" i="5"/>
  <c r="T3045" i="5" s="1"/>
  <c r="U3045" i="5" s="1"/>
  <c r="D3045" i="5"/>
  <c r="C3045" i="5"/>
  <c r="S3044" i="5"/>
  <c r="R3044" i="5"/>
  <c r="Q3044" i="5"/>
  <c r="T3044" i="5" s="1"/>
  <c r="U3044" i="5" s="1"/>
  <c r="D3044" i="5"/>
  <c r="C3044" i="5"/>
  <c r="S3043" i="5"/>
  <c r="R3043" i="5"/>
  <c r="Q3043" i="5"/>
  <c r="T3043" i="5" s="1"/>
  <c r="U3043" i="5" s="1"/>
  <c r="D3043" i="5"/>
  <c r="C3043" i="5"/>
  <c r="S3042" i="5"/>
  <c r="R3042" i="5"/>
  <c r="Q3042" i="5"/>
  <c r="T3042" i="5" s="1"/>
  <c r="U3042" i="5" s="1"/>
  <c r="D3042" i="5"/>
  <c r="C3042" i="5"/>
  <c r="S3041" i="5"/>
  <c r="R3041" i="5"/>
  <c r="Q3041" i="5"/>
  <c r="T3041" i="5" s="1"/>
  <c r="U3041" i="5" s="1"/>
  <c r="D3041" i="5"/>
  <c r="C3041" i="5"/>
  <c r="S3040" i="5"/>
  <c r="R3040" i="5"/>
  <c r="Q3040" i="5"/>
  <c r="T3040" i="5" s="1"/>
  <c r="U3040" i="5" s="1"/>
  <c r="D3040" i="5"/>
  <c r="C3040" i="5"/>
  <c r="S3039" i="5"/>
  <c r="R3039" i="5"/>
  <c r="Q3039" i="5"/>
  <c r="T3039" i="5" s="1"/>
  <c r="U3039" i="5" s="1"/>
  <c r="D3039" i="5"/>
  <c r="C3039" i="5"/>
  <c r="S3038" i="5"/>
  <c r="R3038" i="5"/>
  <c r="Q3038" i="5"/>
  <c r="T3038" i="5" s="1"/>
  <c r="U3038" i="5" s="1"/>
  <c r="D3038" i="5"/>
  <c r="C3038" i="5"/>
  <c r="S3037" i="5"/>
  <c r="R3037" i="5"/>
  <c r="Q3037" i="5"/>
  <c r="T3037" i="5" s="1"/>
  <c r="U3037" i="5" s="1"/>
  <c r="D3037" i="5"/>
  <c r="C3037" i="5"/>
  <c r="S3036" i="5"/>
  <c r="R3036" i="5"/>
  <c r="Q3036" i="5"/>
  <c r="T3036" i="5" s="1"/>
  <c r="U3036" i="5" s="1"/>
  <c r="D3036" i="5"/>
  <c r="C3036" i="5"/>
  <c r="S3035" i="5"/>
  <c r="R3035" i="5"/>
  <c r="Q3035" i="5"/>
  <c r="T3035" i="5" s="1"/>
  <c r="U3035" i="5" s="1"/>
  <c r="D3035" i="5"/>
  <c r="C3035" i="5"/>
  <c r="S3034" i="5"/>
  <c r="R3034" i="5"/>
  <c r="Q3034" i="5"/>
  <c r="T3034" i="5" s="1"/>
  <c r="U3034" i="5" s="1"/>
  <c r="D3034" i="5"/>
  <c r="C3034" i="5"/>
  <c r="S3033" i="5"/>
  <c r="R3033" i="5"/>
  <c r="Q3033" i="5"/>
  <c r="T3033" i="5" s="1"/>
  <c r="U3033" i="5" s="1"/>
  <c r="D3033" i="5"/>
  <c r="C3033" i="5"/>
  <c r="S3032" i="5"/>
  <c r="R3032" i="5"/>
  <c r="Q3032" i="5"/>
  <c r="T3032" i="5" s="1"/>
  <c r="U3032" i="5" s="1"/>
  <c r="D3032" i="5"/>
  <c r="C3032" i="5"/>
  <c r="S3031" i="5"/>
  <c r="R3031" i="5"/>
  <c r="Q3031" i="5"/>
  <c r="T3031" i="5" s="1"/>
  <c r="U3031" i="5" s="1"/>
  <c r="D3031" i="5"/>
  <c r="C3031" i="5"/>
  <c r="S3030" i="5"/>
  <c r="R3030" i="5"/>
  <c r="Q3030" i="5"/>
  <c r="T3030" i="5" s="1"/>
  <c r="U3030" i="5" s="1"/>
  <c r="D3030" i="5"/>
  <c r="C3030" i="5"/>
  <c r="S3029" i="5"/>
  <c r="R3029" i="5"/>
  <c r="Q3029" i="5"/>
  <c r="T3029" i="5" s="1"/>
  <c r="U3029" i="5" s="1"/>
  <c r="D3029" i="5"/>
  <c r="C3029" i="5"/>
  <c r="S3028" i="5"/>
  <c r="R3028" i="5"/>
  <c r="Q3028" i="5"/>
  <c r="T3028" i="5" s="1"/>
  <c r="U3028" i="5" s="1"/>
  <c r="D3028" i="5"/>
  <c r="C3028" i="5"/>
  <c r="S3027" i="5"/>
  <c r="R3027" i="5"/>
  <c r="Q3027" i="5"/>
  <c r="T3027" i="5" s="1"/>
  <c r="U3027" i="5" s="1"/>
  <c r="D3027" i="5"/>
  <c r="C3027" i="5"/>
  <c r="S3026" i="5"/>
  <c r="R3026" i="5"/>
  <c r="Q3026" i="5"/>
  <c r="T3026" i="5" s="1"/>
  <c r="U3026" i="5" s="1"/>
  <c r="D3026" i="5"/>
  <c r="C3026" i="5"/>
  <c r="S3025" i="5"/>
  <c r="R3025" i="5"/>
  <c r="Q3025" i="5"/>
  <c r="T3025" i="5" s="1"/>
  <c r="U3025" i="5" s="1"/>
  <c r="D3025" i="5"/>
  <c r="C3025" i="5"/>
  <c r="S3024" i="5"/>
  <c r="R3024" i="5"/>
  <c r="Q3024" i="5"/>
  <c r="T3024" i="5" s="1"/>
  <c r="U3024" i="5" s="1"/>
  <c r="D3024" i="5"/>
  <c r="C3024" i="5"/>
  <c r="S3023" i="5"/>
  <c r="R3023" i="5"/>
  <c r="Q3023" i="5"/>
  <c r="T3023" i="5" s="1"/>
  <c r="U3023" i="5" s="1"/>
  <c r="D3023" i="5"/>
  <c r="C3023" i="5"/>
  <c r="S3022" i="5"/>
  <c r="R3022" i="5"/>
  <c r="Q3022" i="5"/>
  <c r="T3022" i="5" s="1"/>
  <c r="U3022" i="5" s="1"/>
  <c r="D3022" i="5"/>
  <c r="C3022" i="5"/>
  <c r="S3021" i="5"/>
  <c r="R3021" i="5"/>
  <c r="Q3021" i="5"/>
  <c r="T3021" i="5" s="1"/>
  <c r="U3021" i="5" s="1"/>
  <c r="D3021" i="5"/>
  <c r="C3021" i="5"/>
  <c r="S3020" i="5"/>
  <c r="R3020" i="5"/>
  <c r="Q3020" i="5"/>
  <c r="T3020" i="5" s="1"/>
  <c r="U3020" i="5" s="1"/>
  <c r="D3020" i="5"/>
  <c r="C3020" i="5"/>
  <c r="S3019" i="5"/>
  <c r="R3019" i="5"/>
  <c r="Q3019" i="5"/>
  <c r="T3019" i="5" s="1"/>
  <c r="U3019" i="5" s="1"/>
  <c r="D3019" i="5"/>
  <c r="C3019" i="5"/>
  <c r="S3018" i="5"/>
  <c r="R3018" i="5"/>
  <c r="Q3018" i="5"/>
  <c r="T3018" i="5" s="1"/>
  <c r="U3018" i="5" s="1"/>
  <c r="D3018" i="5"/>
  <c r="C3018" i="5"/>
  <c r="S3017" i="5"/>
  <c r="R3017" i="5"/>
  <c r="Q3017" i="5"/>
  <c r="T3017" i="5" s="1"/>
  <c r="U3017" i="5" s="1"/>
  <c r="D3017" i="5"/>
  <c r="C3017" i="5"/>
  <c r="S3016" i="5"/>
  <c r="R3016" i="5"/>
  <c r="Q3016" i="5"/>
  <c r="T3016" i="5" s="1"/>
  <c r="U3016" i="5" s="1"/>
  <c r="D3016" i="5"/>
  <c r="C3016" i="5"/>
  <c r="S3015" i="5"/>
  <c r="R3015" i="5"/>
  <c r="Q3015" i="5"/>
  <c r="T3015" i="5" s="1"/>
  <c r="U3015" i="5" s="1"/>
  <c r="D3015" i="5"/>
  <c r="C3015" i="5"/>
  <c r="S3014" i="5"/>
  <c r="R3014" i="5"/>
  <c r="Q3014" i="5"/>
  <c r="T3014" i="5" s="1"/>
  <c r="U3014" i="5" s="1"/>
  <c r="D3014" i="5"/>
  <c r="C3014" i="5"/>
  <c r="S3013" i="5"/>
  <c r="R3013" i="5"/>
  <c r="Q3013" i="5"/>
  <c r="T3013" i="5" s="1"/>
  <c r="U3013" i="5" s="1"/>
  <c r="D3013" i="5"/>
  <c r="C3013" i="5"/>
  <c r="S3012" i="5"/>
  <c r="R3012" i="5"/>
  <c r="Q3012" i="5"/>
  <c r="T3012" i="5" s="1"/>
  <c r="U3012" i="5" s="1"/>
  <c r="D3012" i="5"/>
  <c r="C3012" i="5"/>
  <c r="S3011" i="5"/>
  <c r="R3011" i="5"/>
  <c r="Q3011" i="5"/>
  <c r="T3011" i="5" s="1"/>
  <c r="U3011" i="5" s="1"/>
  <c r="D3011" i="5"/>
  <c r="C3011" i="5"/>
  <c r="S3010" i="5"/>
  <c r="R3010" i="5"/>
  <c r="Q3010" i="5"/>
  <c r="T3010" i="5" s="1"/>
  <c r="U3010" i="5" s="1"/>
  <c r="D3010" i="5"/>
  <c r="C3010" i="5"/>
  <c r="S3009" i="5"/>
  <c r="R3009" i="5"/>
  <c r="Q3009" i="5"/>
  <c r="T3009" i="5" s="1"/>
  <c r="U3009" i="5" s="1"/>
  <c r="D3009" i="5"/>
  <c r="C3009" i="5"/>
  <c r="S3008" i="5"/>
  <c r="R3008" i="5"/>
  <c r="Q3008" i="5"/>
  <c r="T3008" i="5" s="1"/>
  <c r="U3008" i="5" s="1"/>
  <c r="D3008" i="5"/>
  <c r="C3008" i="5"/>
  <c r="S3007" i="5"/>
  <c r="R3007" i="5"/>
  <c r="Q3007" i="5"/>
  <c r="T3007" i="5" s="1"/>
  <c r="U3007" i="5" s="1"/>
  <c r="D3007" i="5"/>
  <c r="C3007" i="5"/>
  <c r="S3006" i="5"/>
  <c r="R3006" i="5"/>
  <c r="Q3006" i="5"/>
  <c r="T3006" i="5" s="1"/>
  <c r="U3006" i="5" s="1"/>
  <c r="D3006" i="5"/>
  <c r="C3006" i="5"/>
  <c r="S3005" i="5"/>
  <c r="R3005" i="5"/>
  <c r="Q3005" i="5"/>
  <c r="T3005" i="5" s="1"/>
  <c r="U3005" i="5" s="1"/>
  <c r="D3005" i="5"/>
  <c r="C3005" i="5"/>
  <c r="S3004" i="5"/>
  <c r="R3004" i="5"/>
  <c r="Q3004" i="5"/>
  <c r="T3004" i="5" s="1"/>
  <c r="U3004" i="5" s="1"/>
  <c r="D3004" i="5"/>
  <c r="C3004" i="5"/>
  <c r="S3003" i="5"/>
  <c r="R3003" i="5"/>
  <c r="Q3003" i="5"/>
  <c r="T3003" i="5" s="1"/>
  <c r="U3003" i="5" s="1"/>
  <c r="D3003" i="5"/>
  <c r="C3003" i="5"/>
  <c r="S3002" i="5"/>
  <c r="R3002" i="5"/>
  <c r="Q3002" i="5"/>
  <c r="T3002" i="5" s="1"/>
  <c r="U3002" i="5" s="1"/>
  <c r="D3002" i="5"/>
  <c r="C3002" i="5"/>
  <c r="S3001" i="5"/>
  <c r="R3001" i="5"/>
  <c r="Q3001" i="5"/>
  <c r="T3001" i="5" s="1"/>
  <c r="U3001" i="5" s="1"/>
  <c r="D3001" i="5"/>
  <c r="C3001" i="5"/>
  <c r="S3000" i="5"/>
  <c r="R3000" i="5"/>
  <c r="Q3000" i="5"/>
  <c r="T3000" i="5" s="1"/>
  <c r="U3000" i="5" s="1"/>
  <c r="D3000" i="5"/>
  <c r="C3000" i="5"/>
  <c r="S2999" i="5"/>
  <c r="R2999" i="5"/>
  <c r="Q2999" i="5"/>
  <c r="T2999" i="5" s="1"/>
  <c r="U2999" i="5" s="1"/>
  <c r="D2999" i="5"/>
  <c r="C2999" i="5"/>
  <c r="S2998" i="5"/>
  <c r="R2998" i="5"/>
  <c r="Q2998" i="5"/>
  <c r="T2998" i="5" s="1"/>
  <c r="U2998" i="5" s="1"/>
  <c r="D2998" i="5"/>
  <c r="C2998" i="5"/>
  <c r="S2997" i="5"/>
  <c r="R2997" i="5"/>
  <c r="Q2997" i="5"/>
  <c r="T2997" i="5" s="1"/>
  <c r="U2997" i="5" s="1"/>
  <c r="D2997" i="5"/>
  <c r="C2997" i="5"/>
  <c r="S2996" i="5"/>
  <c r="R2996" i="5"/>
  <c r="Q2996" i="5"/>
  <c r="T2996" i="5" s="1"/>
  <c r="U2996" i="5" s="1"/>
  <c r="D2996" i="5"/>
  <c r="C2996" i="5"/>
  <c r="S2995" i="5"/>
  <c r="R2995" i="5"/>
  <c r="Q2995" i="5"/>
  <c r="T2995" i="5" s="1"/>
  <c r="U2995" i="5" s="1"/>
  <c r="D2995" i="5"/>
  <c r="C2995" i="5"/>
  <c r="S2994" i="5"/>
  <c r="R2994" i="5"/>
  <c r="Q2994" i="5"/>
  <c r="T2994" i="5" s="1"/>
  <c r="U2994" i="5" s="1"/>
  <c r="D2994" i="5"/>
  <c r="C2994" i="5"/>
  <c r="S2993" i="5"/>
  <c r="R2993" i="5"/>
  <c r="Q2993" i="5"/>
  <c r="T2993" i="5" s="1"/>
  <c r="U2993" i="5" s="1"/>
  <c r="D2993" i="5"/>
  <c r="C2993" i="5"/>
  <c r="S2992" i="5"/>
  <c r="R2992" i="5"/>
  <c r="Q2992" i="5"/>
  <c r="T2992" i="5" s="1"/>
  <c r="U2992" i="5" s="1"/>
  <c r="D2992" i="5"/>
  <c r="C2992" i="5"/>
  <c r="S2991" i="5"/>
  <c r="R2991" i="5"/>
  <c r="Q2991" i="5"/>
  <c r="T2991" i="5" s="1"/>
  <c r="U2991" i="5" s="1"/>
  <c r="D2991" i="5"/>
  <c r="C2991" i="5"/>
  <c r="S2990" i="5"/>
  <c r="R2990" i="5"/>
  <c r="Q2990" i="5"/>
  <c r="T2990" i="5" s="1"/>
  <c r="U2990" i="5" s="1"/>
  <c r="D2990" i="5"/>
  <c r="C2990" i="5"/>
  <c r="S2989" i="5"/>
  <c r="R2989" i="5"/>
  <c r="Q2989" i="5"/>
  <c r="T2989" i="5" s="1"/>
  <c r="U2989" i="5" s="1"/>
  <c r="D2989" i="5"/>
  <c r="C2989" i="5"/>
  <c r="S2988" i="5"/>
  <c r="R2988" i="5"/>
  <c r="Q2988" i="5"/>
  <c r="T2988" i="5" s="1"/>
  <c r="U2988" i="5" s="1"/>
  <c r="D2988" i="5"/>
  <c r="C2988" i="5"/>
  <c r="S2987" i="5"/>
  <c r="R2987" i="5"/>
  <c r="Q2987" i="5"/>
  <c r="T2987" i="5" s="1"/>
  <c r="U2987" i="5" s="1"/>
  <c r="D2987" i="5"/>
  <c r="C2987" i="5"/>
  <c r="S2986" i="5"/>
  <c r="R2986" i="5"/>
  <c r="Q2986" i="5"/>
  <c r="T2986" i="5" s="1"/>
  <c r="U2986" i="5" s="1"/>
  <c r="D2986" i="5"/>
  <c r="C2986" i="5"/>
  <c r="S2985" i="5"/>
  <c r="R2985" i="5"/>
  <c r="Q2985" i="5"/>
  <c r="T2985" i="5" s="1"/>
  <c r="U2985" i="5" s="1"/>
  <c r="D2985" i="5"/>
  <c r="C2985" i="5"/>
  <c r="S2984" i="5"/>
  <c r="R2984" i="5"/>
  <c r="Q2984" i="5"/>
  <c r="T2984" i="5" s="1"/>
  <c r="U2984" i="5" s="1"/>
  <c r="D2984" i="5"/>
  <c r="C2984" i="5"/>
  <c r="S2983" i="5"/>
  <c r="R2983" i="5"/>
  <c r="Q2983" i="5"/>
  <c r="T2983" i="5" s="1"/>
  <c r="U2983" i="5" s="1"/>
  <c r="D2983" i="5"/>
  <c r="C2983" i="5"/>
  <c r="S2982" i="5"/>
  <c r="R2982" i="5"/>
  <c r="Q2982" i="5"/>
  <c r="T2982" i="5" s="1"/>
  <c r="U2982" i="5" s="1"/>
  <c r="D2982" i="5"/>
  <c r="C2982" i="5"/>
  <c r="S2981" i="5"/>
  <c r="R2981" i="5"/>
  <c r="Q2981" i="5"/>
  <c r="T2981" i="5" s="1"/>
  <c r="U2981" i="5" s="1"/>
  <c r="D2981" i="5"/>
  <c r="C2981" i="5"/>
  <c r="S2980" i="5"/>
  <c r="R2980" i="5"/>
  <c r="Q2980" i="5"/>
  <c r="T2980" i="5" s="1"/>
  <c r="U2980" i="5" s="1"/>
  <c r="D2980" i="5"/>
  <c r="C2980" i="5"/>
  <c r="S2979" i="5"/>
  <c r="R2979" i="5"/>
  <c r="Q2979" i="5"/>
  <c r="T2979" i="5" s="1"/>
  <c r="U2979" i="5" s="1"/>
  <c r="D2979" i="5"/>
  <c r="C2979" i="5"/>
  <c r="S2978" i="5"/>
  <c r="R2978" i="5"/>
  <c r="Q2978" i="5"/>
  <c r="T2978" i="5" s="1"/>
  <c r="U2978" i="5" s="1"/>
  <c r="D2978" i="5"/>
  <c r="C2978" i="5"/>
  <c r="S2977" i="5"/>
  <c r="R2977" i="5"/>
  <c r="Q2977" i="5"/>
  <c r="T2977" i="5" s="1"/>
  <c r="U2977" i="5" s="1"/>
  <c r="D2977" i="5"/>
  <c r="C2977" i="5"/>
  <c r="S2976" i="5"/>
  <c r="R2976" i="5"/>
  <c r="Q2976" i="5"/>
  <c r="T2976" i="5" s="1"/>
  <c r="U2976" i="5" s="1"/>
  <c r="D2976" i="5"/>
  <c r="C2976" i="5"/>
  <c r="S2975" i="5"/>
  <c r="R2975" i="5"/>
  <c r="Q2975" i="5"/>
  <c r="T2975" i="5" s="1"/>
  <c r="U2975" i="5" s="1"/>
  <c r="D2975" i="5"/>
  <c r="C2975" i="5"/>
  <c r="S2974" i="5"/>
  <c r="R2974" i="5"/>
  <c r="Q2974" i="5"/>
  <c r="T2974" i="5" s="1"/>
  <c r="U2974" i="5" s="1"/>
  <c r="D2974" i="5"/>
  <c r="C2974" i="5"/>
  <c r="S2973" i="5"/>
  <c r="R2973" i="5"/>
  <c r="Q2973" i="5"/>
  <c r="T2973" i="5" s="1"/>
  <c r="U2973" i="5" s="1"/>
  <c r="D2973" i="5"/>
  <c r="C2973" i="5"/>
  <c r="S2972" i="5"/>
  <c r="R2972" i="5"/>
  <c r="Q2972" i="5"/>
  <c r="T2972" i="5" s="1"/>
  <c r="U2972" i="5" s="1"/>
  <c r="D2972" i="5"/>
  <c r="C2972" i="5"/>
  <c r="S2971" i="5"/>
  <c r="R2971" i="5"/>
  <c r="Q2971" i="5"/>
  <c r="T2971" i="5" s="1"/>
  <c r="U2971" i="5" s="1"/>
  <c r="D2971" i="5"/>
  <c r="C2971" i="5"/>
  <c r="S2970" i="5"/>
  <c r="R2970" i="5"/>
  <c r="Q2970" i="5"/>
  <c r="T2970" i="5" s="1"/>
  <c r="U2970" i="5" s="1"/>
  <c r="D2970" i="5"/>
  <c r="C2970" i="5"/>
  <c r="S2969" i="5"/>
  <c r="R2969" i="5"/>
  <c r="Q2969" i="5"/>
  <c r="T2969" i="5" s="1"/>
  <c r="U2969" i="5" s="1"/>
  <c r="D2969" i="5"/>
  <c r="C2969" i="5"/>
  <c r="S2968" i="5"/>
  <c r="R2968" i="5"/>
  <c r="Q2968" i="5"/>
  <c r="T2968" i="5" s="1"/>
  <c r="U2968" i="5" s="1"/>
  <c r="D2968" i="5"/>
  <c r="C2968" i="5"/>
  <c r="S2967" i="5"/>
  <c r="R2967" i="5"/>
  <c r="Q2967" i="5"/>
  <c r="T2967" i="5" s="1"/>
  <c r="U2967" i="5" s="1"/>
  <c r="D2967" i="5"/>
  <c r="C2967" i="5"/>
  <c r="S2966" i="5"/>
  <c r="R2966" i="5"/>
  <c r="Q2966" i="5"/>
  <c r="T2966" i="5" s="1"/>
  <c r="U2966" i="5" s="1"/>
  <c r="D2966" i="5"/>
  <c r="C2966" i="5"/>
  <c r="S2965" i="5"/>
  <c r="R2965" i="5"/>
  <c r="Q2965" i="5"/>
  <c r="T2965" i="5" s="1"/>
  <c r="U2965" i="5" s="1"/>
  <c r="D2965" i="5"/>
  <c r="C2965" i="5"/>
  <c r="S2964" i="5"/>
  <c r="R2964" i="5"/>
  <c r="Q2964" i="5"/>
  <c r="T2964" i="5" s="1"/>
  <c r="U2964" i="5" s="1"/>
  <c r="D2964" i="5"/>
  <c r="C2964" i="5"/>
  <c r="S2963" i="5"/>
  <c r="R2963" i="5"/>
  <c r="Q2963" i="5"/>
  <c r="T2963" i="5" s="1"/>
  <c r="U2963" i="5" s="1"/>
  <c r="D2963" i="5"/>
  <c r="C2963" i="5"/>
  <c r="S2962" i="5"/>
  <c r="R2962" i="5"/>
  <c r="Q2962" i="5"/>
  <c r="T2962" i="5" s="1"/>
  <c r="U2962" i="5" s="1"/>
  <c r="D2962" i="5"/>
  <c r="C2962" i="5"/>
  <c r="S2961" i="5"/>
  <c r="R2961" i="5"/>
  <c r="Q2961" i="5"/>
  <c r="T2961" i="5" s="1"/>
  <c r="U2961" i="5" s="1"/>
  <c r="D2961" i="5"/>
  <c r="C2961" i="5"/>
  <c r="S2960" i="5"/>
  <c r="R2960" i="5"/>
  <c r="Q2960" i="5"/>
  <c r="T2960" i="5" s="1"/>
  <c r="U2960" i="5" s="1"/>
  <c r="D2960" i="5"/>
  <c r="C2960" i="5"/>
  <c r="S2959" i="5"/>
  <c r="R2959" i="5"/>
  <c r="Q2959" i="5"/>
  <c r="T2959" i="5" s="1"/>
  <c r="U2959" i="5" s="1"/>
  <c r="D2959" i="5"/>
  <c r="C2959" i="5"/>
  <c r="S2958" i="5"/>
  <c r="R2958" i="5"/>
  <c r="Q2958" i="5"/>
  <c r="T2958" i="5" s="1"/>
  <c r="U2958" i="5" s="1"/>
  <c r="D2958" i="5"/>
  <c r="C2958" i="5"/>
  <c r="S2957" i="5"/>
  <c r="R2957" i="5"/>
  <c r="Q2957" i="5"/>
  <c r="T2957" i="5" s="1"/>
  <c r="U2957" i="5" s="1"/>
  <c r="D2957" i="5"/>
  <c r="C2957" i="5"/>
  <c r="S2956" i="5"/>
  <c r="R2956" i="5"/>
  <c r="Q2956" i="5"/>
  <c r="T2956" i="5" s="1"/>
  <c r="U2956" i="5" s="1"/>
  <c r="D2956" i="5"/>
  <c r="C2956" i="5"/>
  <c r="S2955" i="5"/>
  <c r="R2955" i="5"/>
  <c r="Q2955" i="5"/>
  <c r="T2955" i="5" s="1"/>
  <c r="U2955" i="5" s="1"/>
  <c r="D2955" i="5"/>
  <c r="C2955" i="5"/>
  <c r="S2954" i="5"/>
  <c r="R2954" i="5"/>
  <c r="Q2954" i="5"/>
  <c r="T2954" i="5" s="1"/>
  <c r="U2954" i="5" s="1"/>
  <c r="D2954" i="5"/>
  <c r="C2954" i="5"/>
  <c r="S2953" i="5"/>
  <c r="R2953" i="5"/>
  <c r="Q2953" i="5"/>
  <c r="T2953" i="5" s="1"/>
  <c r="U2953" i="5" s="1"/>
  <c r="D2953" i="5"/>
  <c r="C2953" i="5"/>
  <c r="S2952" i="5"/>
  <c r="R2952" i="5"/>
  <c r="Q2952" i="5"/>
  <c r="T2952" i="5" s="1"/>
  <c r="U2952" i="5" s="1"/>
  <c r="D2952" i="5"/>
  <c r="C2952" i="5"/>
  <c r="S2951" i="5"/>
  <c r="R2951" i="5"/>
  <c r="Q2951" i="5"/>
  <c r="T2951" i="5" s="1"/>
  <c r="U2951" i="5" s="1"/>
  <c r="D2951" i="5"/>
  <c r="C2951" i="5"/>
  <c r="S2950" i="5"/>
  <c r="R2950" i="5"/>
  <c r="Q2950" i="5"/>
  <c r="T2950" i="5" s="1"/>
  <c r="U2950" i="5" s="1"/>
  <c r="D2950" i="5"/>
  <c r="C2950" i="5"/>
  <c r="S2949" i="5"/>
  <c r="R2949" i="5"/>
  <c r="Q2949" i="5"/>
  <c r="T2949" i="5" s="1"/>
  <c r="U2949" i="5" s="1"/>
  <c r="D2949" i="5"/>
  <c r="C2949" i="5"/>
  <c r="S2948" i="5"/>
  <c r="R2948" i="5"/>
  <c r="Q2948" i="5"/>
  <c r="T2948" i="5" s="1"/>
  <c r="U2948" i="5" s="1"/>
  <c r="D2948" i="5"/>
  <c r="C2948" i="5"/>
  <c r="S2947" i="5"/>
  <c r="R2947" i="5"/>
  <c r="Q2947" i="5"/>
  <c r="T2947" i="5" s="1"/>
  <c r="U2947" i="5" s="1"/>
  <c r="D2947" i="5"/>
  <c r="C2947" i="5"/>
  <c r="S2946" i="5"/>
  <c r="R2946" i="5"/>
  <c r="Q2946" i="5"/>
  <c r="T2946" i="5" s="1"/>
  <c r="U2946" i="5" s="1"/>
  <c r="D2946" i="5"/>
  <c r="C2946" i="5"/>
  <c r="S2945" i="5"/>
  <c r="R2945" i="5"/>
  <c r="Q2945" i="5"/>
  <c r="T2945" i="5" s="1"/>
  <c r="U2945" i="5" s="1"/>
  <c r="D2945" i="5"/>
  <c r="C2945" i="5"/>
  <c r="S2944" i="5"/>
  <c r="R2944" i="5"/>
  <c r="Q2944" i="5"/>
  <c r="T2944" i="5" s="1"/>
  <c r="U2944" i="5" s="1"/>
  <c r="D2944" i="5"/>
  <c r="C2944" i="5"/>
  <c r="S2943" i="5"/>
  <c r="R2943" i="5"/>
  <c r="Q2943" i="5"/>
  <c r="T2943" i="5" s="1"/>
  <c r="U2943" i="5" s="1"/>
  <c r="D2943" i="5"/>
  <c r="C2943" i="5"/>
  <c r="S2942" i="5"/>
  <c r="R2942" i="5"/>
  <c r="Q2942" i="5"/>
  <c r="T2942" i="5" s="1"/>
  <c r="U2942" i="5" s="1"/>
  <c r="D2942" i="5"/>
  <c r="C2942" i="5"/>
  <c r="S2941" i="5"/>
  <c r="R2941" i="5"/>
  <c r="Q2941" i="5"/>
  <c r="T2941" i="5" s="1"/>
  <c r="U2941" i="5" s="1"/>
  <c r="D2941" i="5"/>
  <c r="C2941" i="5"/>
  <c r="S2940" i="5"/>
  <c r="R2940" i="5"/>
  <c r="Q2940" i="5"/>
  <c r="T2940" i="5" s="1"/>
  <c r="U2940" i="5" s="1"/>
  <c r="D2940" i="5"/>
  <c r="C2940" i="5"/>
  <c r="S2939" i="5"/>
  <c r="R2939" i="5"/>
  <c r="Q2939" i="5"/>
  <c r="T2939" i="5" s="1"/>
  <c r="U2939" i="5" s="1"/>
  <c r="D2939" i="5"/>
  <c r="C2939" i="5"/>
  <c r="S2938" i="5"/>
  <c r="R2938" i="5"/>
  <c r="Q2938" i="5"/>
  <c r="T2938" i="5" s="1"/>
  <c r="U2938" i="5" s="1"/>
  <c r="D2938" i="5"/>
  <c r="C2938" i="5"/>
  <c r="S2937" i="5"/>
  <c r="R2937" i="5"/>
  <c r="Q2937" i="5"/>
  <c r="T2937" i="5" s="1"/>
  <c r="U2937" i="5" s="1"/>
  <c r="D2937" i="5"/>
  <c r="C2937" i="5"/>
  <c r="S2936" i="5"/>
  <c r="R2936" i="5"/>
  <c r="Q2936" i="5"/>
  <c r="T2936" i="5" s="1"/>
  <c r="U2936" i="5" s="1"/>
  <c r="D2936" i="5"/>
  <c r="C2936" i="5"/>
  <c r="S2935" i="5"/>
  <c r="R2935" i="5"/>
  <c r="Q2935" i="5"/>
  <c r="T2935" i="5" s="1"/>
  <c r="U2935" i="5" s="1"/>
  <c r="D2935" i="5"/>
  <c r="C2935" i="5"/>
  <c r="S2934" i="5"/>
  <c r="R2934" i="5"/>
  <c r="Q2934" i="5"/>
  <c r="T2934" i="5" s="1"/>
  <c r="U2934" i="5" s="1"/>
  <c r="D2934" i="5"/>
  <c r="C2934" i="5"/>
  <c r="S2933" i="5"/>
  <c r="R2933" i="5"/>
  <c r="Q2933" i="5"/>
  <c r="T2933" i="5" s="1"/>
  <c r="U2933" i="5" s="1"/>
  <c r="D2933" i="5"/>
  <c r="C2933" i="5"/>
  <c r="S2932" i="5"/>
  <c r="R2932" i="5"/>
  <c r="Q2932" i="5"/>
  <c r="T2932" i="5" s="1"/>
  <c r="U2932" i="5" s="1"/>
  <c r="D2932" i="5"/>
  <c r="C2932" i="5"/>
  <c r="S2931" i="5"/>
  <c r="R2931" i="5"/>
  <c r="Q2931" i="5"/>
  <c r="T2931" i="5" s="1"/>
  <c r="U2931" i="5" s="1"/>
  <c r="D2931" i="5"/>
  <c r="C2931" i="5"/>
  <c r="S2930" i="5"/>
  <c r="R2930" i="5"/>
  <c r="Q2930" i="5"/>
  <c r="T2930" i="5" s="1"/>
  <c r="U2930" i="5" s="1"/>
  <c r="D2930" i="5"/>
  <c r="C2930" i="5"/>
  <c r="S2929" i="5"/>
  <c r="R2929" i="5"/>
  <c r="Q2929" i="5"/>
  <c r="T2929" i="5" s="1"/>
  <c r="U2929" i="5" s="1"/>
  <c r="D2929" i="5"/>
  <c r="C2929" i="5"/>
  <c r="S2928" i="5"/>
  <c r="R2928" i="5"/>
  <c r="Q2928" i="5"/>
  <c r="T2928" i="5" s="1"/>
  <c r="U2928" i="5" s="1"/>
  <c r="D2928" i="5"/>
  <c r="C2928" i="5"/>
  <c r="S2927" i="5"/>
  <c r="R2927" i="5"/>
  <c r="Q2927" i="5"/>
  <c r="T2927" i="5" s="1"/>
  <c r="U2927" i="5" s="1"/>
  <c r="D2927" i="5"/>
  <c r="C2927" i="5"/>
  <c r="S2926" i="5"/>
  <c r="R2926" i="5"/>
  <c r="Q2926" i="5"/>
  <c r="T2926" i="5" s="1"/>
  <c r="U2926" i="5" s="1"/>
  <c r="D2926" i="5"/>
  <c r="C2926" i="5"/>
  <c r="S2925" i="5"/>
  <c r="R2925" i="5"/>
  <c r="Q2925" i="5"/>
  <c r="T2925" i="5" s="1"/>
  <c r="U2925" i="5" s="1"/>
  <c r="D2925" i="5"/>
  <c r="C2925" i="5"/>
  <c r="S2924" i="5"/>
  <c r="R2924" i="5"/>
  <c r="Q2924" i="5"/>
  <c r="T2924" i="5" s="1"/>
  <c r="U2924" i="5" s="1"/>
  <c r="D2924" i="5"/>
  <c r="C2924" i="5"/>
  <c r="S2923" i="5"/>
  <c r="R2923" i="5"/>
  <c r="Q2923" i="5"/>
  <c r="T2923" i="5" s="1"/>
  <c r="U2923" i="5" s="1"/>
  <c r="D2923" i="5"/>
  <c r="C2923" i="5"/>
  <c r="S2922" i="5"/>
  <c r="R2922" i="5"/>
  <c r="Q2922" i="5"/>
  <c r="T2922" i="5" s="1"/>
  <c r="U2922" i="5" s="1"/>
  <c r="D2922" i="5"/>
  <c r="C2922" i="5"/>
  <c r="S2921" i="5"/>
  <c r="R2921" i="5"/>
  <c r="Q2921" i="5"/>
  <c r="T2921" i="5" s="1"/>
  <c r="U2921" i="5" s="1"/>
  <c r="D2921" i="5"/>
  <c r="C2921" i="5"/>
  <c r="S2920" i="5"/>
  <c r="R2920" i="5"/>
  <c r="Q2920" i="5"/>
  <c r="T2920" i="5" s="1"/>
  <c r="U2920" i="5" s="1"/>
  <c r="D2920" i="5"/>
  <c r="C2920" i="5"/>
  <c r="S2919" i="5"/>
  <c r="R2919" i="5"/>
  <c r="Q2919" i="5"/>
  <c r="T2919" i="5" s="1"/>
  <c r="U2919" i="5" s="1"/>
  <c r="D2919" i="5"/>
  <c r="C2919" i="5"/>
  <c r="S2918" i="5"/>
  <c r="R2918" i="5"/>
  <c r="Q2918" i="5"/>
  <c r="T2918" i="5" s="1"/>
  <c r="U2918" i="5" s="1"/>
  <c r="D2918" i="5"/>
  <c r="C2918" i="5"/>
  <c r="S2917" i="5"/>
  <c r="R2917" i="5"/>
  <c r="Q2917" i="5"/>
  <c r="T2917" i="5" s="1"/>
  <c r="U2917" i="5" s="1"/>
  <c r="D2917" i="5"/>
  <c r="C2917" i="5"/>
  <c r="S2916" i="5"/>
  <c r="R2916" i="5"/>
  <c r="Q2916" i="5"/>
  <c r="T2916" i="5" s="1"/>
  <c r="U2916" i="5" s="1"/>
  <c r="D2916" i="5"/>
  <c r="C2916" i="5"/>
  <c r="S2915" i="5"/>
  <c r="R2915" i="5"/>
  <c r="Q2915" i="5"/>
  <c r="T2915" i="5" s="1"/>
  <c r="U2915" i="5" s="1"/>
  <c r="D2915" i="5"/>
  <c r="C2915" i="5"/>
  <c r="S2914" i="5"/>
  <c r="R2914" i="5"/>
  <c r="Q2914" i="5"/>
  <c r="T2914" i="5" s="1"/>
  <c r="U2914" i="5" s="1"/>
  <c r="D2914" i="5"/>
  <c r="C2914" i="5"/>
  <c r="S2913" i="5"/>
  <c r="R2913" i="5"/>
  <c r="Q2913" i="5"/>
  <c r="T2913" i="5" s="1"/>
  <c r="U2913" i="5" s="1"/>
  <c r="D2913" i="5"/>
  <c r="C2913" i="5"/>
  <c r="S2912" i="5"/>
  <c r="R2912" i="5"/>
  <c r="Q2912" i="5"/>
  <c r="T2912" i="5" s="1"/>
  <c r="U2912" i="5" s="1"/>
  <c r="D2912" i="5"/>
  <c r="C2912" i="5"/>
  <c r="S2911" i="5"/>
  <c r="R2911" i="5"/>
  <c r="Q2911" i="5"/>
  <c r="T2911" i="5" s="1"/>
  <c r="U2911" i="5" s="1"/>
  <c r="D2911" i="5"/>
  <c r="C2911" i="5"/>
  <c r="S2910" i="5"/>
  <c r="R2910" i="5"/>
  <c r="Q2910" i="5"/>
  <c r="T2910" i="5" s="1"/>
  <c r="U2910" i="5" s="1"/>
  <c r="D2910" i="5"/>
  <c r="C2910" i="5"/>
  <c r="S2909" i="5"/>
  <c r="R2909" i="5"/>
  <c r="Q2909" i="5"/>
  <c r="T2909" i="5" s="1"/>
  <c r="U2909" i="5" s="1"/>
  <c r="D2909" i="5"/>
  <c r="C2909" i="5"/>
  <c r="S2908" i="5"/>
  <c r="R2908" i="5"/>
  <c r="Q2908" i="5"/>
  <c r="T2908" i="5" s="1"/>
  <c r="U2908" i="5" s="1"/>
  <c r="D2908" i="5"/>
  <c r="C2908" i="5"/>
  <c r="S2907" i="5"/>
  <c r="R2907" i="5"/>
  <c r="Q2907" i="5"/>
  <c r="T2907" i="5" s="1"/>
  <c r="U2907" i="5" s="1"/>
  <c r="D2907" i="5"/>
  <c r="C2907" i="5"/>
  <c r="S2906" i="5"/>
  <c r="R2906" i="5"/>
  <c r="Q2906" i="5"/>
  <c r="T2906" i="5" s="1"/>
  <c r="U2906" i="5" s="1"/>
  <c r="D2906" i="5"/>
  <c r="C2906" i="5"/>
  <c r="S2905" i="5"/>
  <c r="R2905" i="5"/>
  <c r="Q2905" i="5"/>
  <c r="T2905" i="5" s="1"/>
  <c r="U2905" i="5" s="1"/>
  <c r="D2905" i="5"/>
  <c r="C2905" i="5"/>
  <c r="S2904" i="5"/>
  <c r="R2904" i="5"/>
  <c r="Q2904" i="5"/>
  <c r="T2904" i="5" s="1"/>
  <c r="U2904" i="5" s="1"/>
  <c r="D2904" i="5"/>
  <c r="C2904" i="5"/>
  <c r="S2903" i="5"/>
  <c r="R2903" i="5"/>
  <c r="Q2903" i="5"/>
  <c r="T2903" i="5" s="1"/>
  <c r="U2903" i="5" s="1"/>
  <c r="D2903" i="5"/>
  <c r="C2903" i="5"/>
  <c r="S2902" i="5"/>
  <c r="R2902" i="5"/>
  <c r="Q2902" i="5"/>
  <c r="T2902" i="5" s="1"/>
  <c r="U2902" i="5" s="1"/>
  <c r="D2902" i="5"/>
  <c r="C2902" i="5"/>
  <c r="S2901" i="5"/>
  <c r="R2901" i="5"/>
  <c r="Q2901" i="5"/>
  <c r="T2901" i="5" s="1"/>
  <c r="U2901" i="5" s="1"/>
  <c r="D2901" i="5"/>
  <c r="C2901" i="5"/>
  <c r="S2900" i="5"/>
  <c r="R2900" i="5"/>
  <c r="Q2900" i="5"/>
  <c r="T2900" i="5" s="1"/>
  <c r="U2900" i="5" s="1"/>
  <c r="D2900" i="5"/>
  <c r="C2900" i="5"/>
  <c r="S2899" i="5"/>
  <c r="R2899" i="5"/>
  <c r="Q2899" i="5"/>
  <c r="T2899" i="5" s="1"/>
  <c r="U2899" i="5" s="1"/>
  <c r="D2899" i="5"/>
  <c r="C2899" i="5"/>
  <c r="S2898" i="5"/>
  <c r="R2898" i="5"/>
  <c r="Q2898" i="5"/>
  <c r="T2898" i="5" s="1"/>
  <c r="U2898" i="5" s="1"/>
  <c r="D2898" i="5"/>
  <c r="C2898" i="5"/>
  <c r="S2897" i="5"/>
  <c r="R2897" i="5"/>
  <c r="Q2897" i="5"/>
  <c r="T2897" i="5" s="1"/>
  <c r="U2897" i="5" s="1"/>
  <c r="D2897" i="5"/>
  <c r="C2897" i="5"/>
  <c r="S2896" i="5"/>
  <c r="R2896" i="5"/>
  <c r="Q2896" i="5"/>
  <c r="T2896" i="5" s="1"/>
  <c r="U2896" i="5" s="1"/>
  <c r="D2896" i="5"/>
  <c r="C2896" i="5"/>
  <c r="S2895" i="5"/>
  <c r="R2895" i="5"/>
  <c r="Q2895" i="5"/>
  <c r="T2895" i="5" s="1"/>
  <c r="U2895" i="5" s="1"/>
  <c r="D2895" i="5"/>
  <c r="C2895" i="5"/>
  <c r="S2894" i="5"/>
  <c r="R2894" i="5"/>
  <c r="Q2894" i="5"/>
  <c r="T2894" i="5" s="1"/>
  <c r="U2894" i="5" s="1"/>
  <c r="D2894" i="5"/>
  <c r="C2894" i="5"/>
  <c r="S2893" i="5"/>
  <c r="R2893" i="5"/>
  <c r="Q2893" i="5"/>
  <c r="T2893" i="5" s="1"/>
  <c r="U2893" i="5" s="1"/>
  <c r="D2893" i="5"/>
  <c r="C2893" i="5"/>
  <c r="S2892" i="5"/>
  <c r="R2892" i="5"/>
  <c r="Q2892" i="5"/>
  <c r="T2892" i="5" s="1"/>
  <c r="U2892" i="5" s="1"/>
  <c r="D2892" i="5"/>
  <c r="C2892" i="5"/>
  <c r="S2891" i="5"/>
  <c r="R2891" i="5"/>
  <c r="Q2891" i="5"/>
  <c r="T2891" i="5" s="1"/>
  <c r="U2891" i="5" s="1"/>
  <c r="D2891" i="5"/>
  <c r="C2891" i="5"/>
  <c r="S2890" i="5"/>
  <c r="R2890" i="5"/>
  <c r="Q2890" i="5"/>
  <c r="T2890" i="5" s="1"/>
  <c r="U2890" i="5" s="1"/>
  <c r="D2890" i="5"/>
  <c r="C2890" i="5"/>
  <c r="S2889" i="5"/>
  <c r="R2889" i="5"/>
  <c r="Q2889" i="5"/>
  <c r="T2889" i="5" s="1"/>
  <c r="U2889" i="5" s="1"/>
  <c r="D2889" i="5"/>
  <c r="C2889" i="5"/>
  <c r="S2888" i="5"/>
  <c r="R2888" i="5"/>
  <c r="Q2888" i="5"/>
  <c r="T2888" i="5" s="1"/>
  <c r="U2888" i="5" s="1"/>
  <c r="D2888" i="5"/>
  <c r="C2888" i="5"/>
  <c r="S2887" i="5"/>
  <c r="R2887" i="5"/>
  <c r="Q2887" i="5"/>
  <c r="T2887" i="5" s="1"/>
  <c r="U2887" i="5" s="1"/>
  <c r="D2887" i="5"/>
  <c r="C2887" i="5"/>
  <c r="S2886" i="5"/>
  <c r="R2886" i="5"/>
  <c r="Q2886" i="5"/>
  <c r="T2886" i="5" s="1"/>
  <c r="U2886" i="5" s="1"/>
  <c r="D2886" i="5"/>
  <c r="C2886" i="5"/>
  <c r="S2885" i="5"/>
  <c r="R2885" i="5"/>
  <c r="Q2885" i="5"/>
  <c r="T2885" i="5" s="1"/>
  <c r="U2885" i="5" s="1"/>
  <c r="D2885" i="5"/>
  <c r="C2885" i="5"/>
  <c r="S2884" i="5"/>
  <c r="R2884" i="5"/>
  <c r="Q2884" i="5"/>
  <c r="T2884" i="5" s="1"/>
  <c r="U2884" i="5" s="1"/>
  <c r="D2884" i="5"/>
  <c r="C2884" i="5"/>
  <c r="S2883" i="5"/>
  <c r="R2883" i="5"/>
  <c r="Q2883" i="5"/>
  <c r="T2883" i="5" s="1"/>
  <c r="U2883" i="5" s="1"/>
  <c r="D2883" i="5"/>
  <c r="C2883" i="5"/>
  <c r="S2882" i="5"/>
  <c r="R2882" i="5"/>
  <c r="Q2882" i="5"/>
  <c r="T2882" i="5" s="1"/>
  <c r="U2882" i="5" s="1"/>
  <c r="D2882" i="5"/>
  <c r="C2882" i="5"/>
  <c r="S2881" i="5"/>
  <c r="R2881" i="5"/>
  <c r="Q2881" i="5"/>
  <c r="T2881" i="5" s="1"/>
  <c r="U2881" i="5" s="1"/>
  <c r="D2881" i="5"/>
  <c r="C2881" i="5"/>
  <c r="S2880" i="5"/>
  <c r="R2880" i="5"/>
  <c r="Q2880" i="5"/>
  <c r="T2880" i="5" s="1"/>
  <c r="U2880" i="5" s="1"/>
  <c r="D2880" i="5"/>
  <c r="C2880" i="5"/>
  <c r="S2879" i="5"/>
  <c r="R2879" i="5"/>
  <c r="Q2879" i="5"/>
  <c r="T2879" i="5" s="1"/>
  <c r="U2879" i="5" s="1"/>
  <c r="D2879" i="5"/>
  <c r="C2879" i="5"/>
  <c r="S2878" i="5"/>
  <c r="R2878" i="5"/>
  <c r="Q2878" i="5"/>
  <c r="T2878" i="5" s="1"/>
  <c r="U2878" i="5" s="1"/>
  <c r="D2878" i="5"/>
  <c r="C2878" i="5"/>
  <c r="S2877" i="5"/>
  <c r="R2877" i="5"/>
  <c r="Q2877" i="5"/>
  <c r="T2877" i="5" s="1"/>
  <c r="U2877" i="5" s="1"/>
  <c r="D2877" i="5"/>
  <c r="C2877" i="5"/>
  <c r="S2876" i="5"/>
  <c r="R2876" i="5"/>
  <c r="Q2876" i="5"/>
  <c r="T2876" i="5" s="1"/>
  <c r="U2876" i="5" s="1"/>
  <c r="D2876" i="5"/>
  <c r="C2876" i="5"/>
  <c r="S2875" i="5"/>
  <c r="R2875" i="5"/>
  <c r="Q2875" i="5"/>
  <c r="T2875" i="5" s="1"/>
  <c r="U2875" i="5" s="1"/>
  <c r="D2875" i="5"/>
  <c r="C2875" i="5"/>
  <c r="S2874" i="5"/>
  <c r="R2874" i="5"/>
  <c r="Q2874" i="5"/>
  <c r="T2874" i="5" s="1"/>
  <c r="U2874" i="5" s="1"/>
  <c r="D2874" i="5"/>
  <c r="C2874" i="5"/>
  <c r="S2873" i="5"/>
  <c r="R2873" i="5"/>
  <c r="Q2873" i="5"/>
  <c r="T2873" i="5" s="1"/>
  <c r="U2873" i="5" s="1"/>
  <c r="D2873" i="5"/>
  <c r="C2873" i="5"/>
  <c r="S2872" i="5"/>
  <c r="R2872" i="5"/>
  <c r="Q2872" i="5"/>
  <c r="T2872" i="5" s="1"/>
  <c r="U2872" i="5" s="1"/>
  <c r="D2872" i="5"/>
  <c r="C2872" i="5"/>
  <c r="S2871" i="5"/>
  <c r="R2871" i="5"/>
  <c r="Q2871" i="5"/>
  <c r="T2871" i="5" s="1"/>
  <c r="U2871" i="5" s="1"/>
  <c r="D2871" i="5"/>
  <c r="C2871" i="5"/>
  <c r="S2870" i="5"/>
  <c r="R2870" i="5"/>
  <c r="Q2870" i="5"/>
  <c r="T2870" i="5" s="1"/>
  <c r="U2870" i="5" s="1"/>
  <c r="D2870" i="5"/>
  <c r="C2870" i="5"/>
  <c r="S2869" i="5"/>
  <c r="R2869" i="5"/>
  <c r="Q2869" i="5"/>
  <c r="T2869" i="5" s="1"/>
  <c r="U2869" i="5" s="1"/>
  <c r="D2869" i="5"/>
  <c r="C2869" i="5"/>
  <c r="S2868" i="5"/>
  <c r="R2868" i="5"/>
  <c r="Q2868" i="5"/>
  <c r="T2868" i="5" s="1"/>
  <c r="U2868" i="5" s="1"/>
  <c r="D2868" i="5"/>
  <c r="C2868" i="5"/>
  <c r="S2867" i="5"/>
  <c r="R2867" i="5"/>
  <c r="Q2867" i="5"/>
  <c r="T2867" i="5" s="1"/>
  <c r="U2867" i="5" s="1"/>
  <c r="D2867" i="5"/>
  <c r="C2867" i="5"/>
  <c r="S2866" i="5"/>
  <c r="R2866" i="5"/>
  <c r="Q2866" i="5"/>
  <c r="T2866" i="5" s="1"/>
  <c r="U2866" i="5" s="1"/>
  <c r="D2866" i="5"/>
  <c r="C2866" i="5"/>
  <c r="S2865" i="5"/>
  <c r="R2865" i="5"/>
  <c r="Q2865" i="5"/>
  <c r="T2865" i="5" s="1"/>
  <c r="U2865" i="5" s="1"/>
  <c r="D2865" i="5"/>
  <c r="C2865" i="5"/>
  <c r="S2864" i="5"/>
  <c r="R2864" i="5"/>
  <c r="Q2864" i="5"/>
  <c r="T2864" i="5" s="1"/>
  <c r="U2864" i="5" s="1"/>
  <c r="D2864" i="5"/>
  <c r="C2864" i="5"/>
  <c r="S2863" i="5"/>
  <c r="R2863" i="5"/>
  <c r="Q2863" i="5"/>
  <c r="T2863" i="5" s="1"/>
  <c r="U2863" i="5" s="1"/>
  <c r="D2863" i="5"/>
  <c r="C2863" i="5"/>
  <c r="S2862" i="5"/>
  <c r="R2862" i="5"/>
  <c r="Q2862" i="5"/>
  <c r="T2862" i="5" s="1"/>
  <c r="U2862" i="5" s="1"/>
  <c r="D2862" i="5"/>
  <c r="C2862" i="5"/>
  <c r="S2861" i="5"/>
  <c r="R2861" i="5"/>
  <c r="Q2861" i="5"/>
  <c r="T2861" i="5" s="1"/>
  <c r="U2861" i="5" s="1"/>
  <c r="D2861" i="5"/>
  <c r="C2861" i="5"/>
  <c r="S2860" i="5"/>
  <c r="R2860" i="5"/>
  <c r="Q2860" i="5"/>
  <c r="T2860" i="5" s="1"/>
  <c r="U2860" i="5" s="1"/>
  <c r="D2860" i="5"/>
  <c r="C2860" i="5"/>
  <c r="S2859" i="5"/>
  <c r="R2859" i="5"/>
  <c r="Q2859" i="5"/>
  <c r="T2859" i="5" s="1"/>
  <c r="U2859" i="5" s="1"/>
  <c r="D2859" i="5"/>
  <c r="C2859" i="5"/>
  <c r="S2858" i="5"/>
  <c r="R2858" i="5"/>
  <c r="Q2858" i="5"/>
  <c r="T2858" i="5" s="1"/>
  <c r="U2858" i="5" s="1"/>
  <c r="D2858" i="5"/>
  <c r="C2858" i="5"/>
  <c r="S2857" i="5"/>
  <c r="R2857" i="5"/>
  <c r="Q2857" i="5"/>
  <c r="T2857" i="5" s="1"/>
  <c r="U2857" i="5" s="1"/>
  <c r="D2857" i="5"/>
  <c r="C2857" i="5"/>
  <c r="S2856" i="5"/>
  <c r="R2856" i="5"/>
  <c r="Q2856" i="5"/>
  <c r="T2856" i="5" s="1"/>
  <c r="U2856" i="5" s="1"/>
  <c r="D2856" i="5"/>
  <c r="C2856" i="5"/>
  <c r="S2855" i="5"/>
  <c r="R2855" i="5"/>
  <c r="Q2855" i="5"/>
  <c r="T2855" i="5" s="1"/>
  <c r="U2855" i="5" s="1"/>
  <c r="D2855" i="5"/>
  <c r="C2855" i="5"/>
  <c r="S2854" i="5"/>
  <c r="R2854" i="5"/>
  <c r="Q2854" i="5"/>
  <c r="T2854" i="5" s="1"/>
  <c r="U2854" i="5" s="1"/>
  <c r="D2854" i="5"/>
  <c r="C2854" i="5"/>
  <c r="S2853" i="5"/>
  <c r="R2853" i="5"/>
  <c r="Q2853" i="5"/>
  <c r="T2853" i="5" s="1"/>
  <c r="U2853" i="5" s="1"/>
  <c r="D2853" i="5"/>
  <c r="C2853" i="5"/>
  <c r="S2852" i="5"/>
  <c r="R2852" i="5"/>
  <c r="Q2852" i="5"/>
  <c r="T2852" i="5" s="1"/>
  <c r="U2852" i="5" s="1"/>
  <c r="D2852" i="5"/>
  <c r="C2852" i="5"/>
  <c r="S2851" i="5"/>
  <c r="R2851" i="5"/>
  <c r="Q2851" i="5"/>
  <c r="T2851" i="5" s="1"/>
  <c r="U2851" i="5" s="1"/>
  <c r="D2851" i="5"/>
  <c r="C2851" i="5"/>
  <c r="S2850" i="5"/>
  <c r="R2850" i="5"/>
  <c r="Q2850" i="5"/>
  <c r="T2850" i="5" s="1"/>
  <c r="U2850" i="5" s="1"/>
  <c r="D2850" i="5"/>
  <c r="C2850" i="5"/>
  <c r="S2849" i="5"/>
  <c r="R2849" i="5"/>
  <c r="Q2849" i="5"/>
  <c r="T2849" i="5" s="1"/>
  <c r="U2849" i="5" s="1"/>
  <c r="D2849" i="5"/>
  <c r="C2849" i="5"/>
  <c r="S2848" i="5"/>
  <c r="R2848" i="5"/>
  <c r="Q2848" i="5"/>
  <c r="T2848" i="5" s="1"/>
  <c r="U2848" i="5" s="1"/>
  <c r="D2848" i="5"/>
  <c r="C2848" i="5"/>
  <c r="S2847" i="5"/>
  <c r="R2847" i="5"/>
  <c r="Q2847" i="5"/>
  <c r="T2847" i="5" s="1"/>
  <c r="U2847" i="5" s="1"/>
  <c r="D2847" i="5"/>
  <c r="C2847" i="5"/>
  <c r="S2846" i="5"/>
  <c r="R2846" i="5"/>
  <c r="Q2846" i="5"/>
  <c r="T2846" i="5" s="1"/>
  <c r="U2846" i="5" s="1"/>
  <c r="D2846" i="5"/>
  <c r="C2846" i="5"/>
  <c r="S2845" i="5"/>
  <c r="R2845" i="5"/>
  <c r="Q2845" i="5"/>
  <c r="T2845" i="5" s="1"/>
  <c r="U2845" i="5" s="1"/>
  <c r="D2845" i="5"/>
  <c r="C2845" i="5"/>
  <c r="S2844" i="5"/>
  <c r="R2844" i="5"/>
  <c r="Q2844" i="5"/>
  <c r="T2844" i="5" s="1"/>
  <c r="U2844" i="5" s="1"/>
  <c r="D2844" i="5"/>
  <c r="C2844" i="5"/>
  <c r="S2843" i="5"/>
  <c r="R2843" i="5"/>
  <c r="Q2843" i="5"/>
  <c r="T2843" i="5" s="1"/>
  <c r="U2843" i="5" s="1"/>
  <c r="D2843" i="5"/>
  <c r="C2843" i="5"/>
  <c r="S2842" i="5"/>
  <c r="R2842" i="5"/>
  <c r="Q2842" i="5"/>
  <c r="T2842" i="5" s="1"/>
  <c r="U2842" i="5" s="1"/>
  <c r="D2842" i="5"/>
  <c r="C2842" i="5"/>
  <c r="S2841" i="5"/>
  <c r="R2841" i="5"/>
  <c r="Q2841" i="5"/>
  <c r="T2841" i="5" s="1"/>
  <c r="U2841" i="5" s="1"/>
  <c r="D2841" i="5"/>
  <c r="C2841" i="5"/>
  <c r="S2840" i="5"/>
  <c r="R2840" i="5"/>
  <c r="Q2840" i="5"/>
  <c r="T2840" i="5" s="1"/>
  <c r="U2840" i="5" s="1"/>
  <c r="D2840" i="5"/>
  <c r="C2840" i="5"/>
  <c r="S2839" i="5"/>
  <c r="R2839" i="5"/>
  <c r="Q2839" i="5"/>
  <c r="T2839" i="5" s="1"/>
  <c r="U2839" i="5" s="1"/>
  <c r="D2839" i="5"/>
  <c r="C2839" i="5"/>
  <c r="S2838" i="5"/>
  <c r="R2838" i="5"/>
  <c r="Q2838" i="5"/>
  <c r="T2838" i="5" s="1"/>
  <c r="U2838" i="5" s="1"/>
  <c r="D2838" i="5"/>
  <c r="C2838" i="5"/>
  <c r="S2837" i="5"/>
  <c r="R2837" i="5"/>
  <c r="Q2837" i="5"/>
  <c r="T2837" i="5" s="1"/>
  <c r="U2837" i="5" s="1"/>
  <c r="D2837" i="5"/>
  <c r="C2837" i="5"/>
  <c r="S2836" i="5"/>
  <c r="R2836" i="5"/>
  <c r="Q2836" i="5"/>
  <c r="T2836" i="5" s="1"/>
  <c r="U2836" i="5" s="1"/>
  <c r="D2836" i="5"/>
  <c r="C2836" i="5"/>
  <c r="S2835" i="5"/>
  <c r="R2835" i="5"/>
  <c r="Q2835" i="5"/>
  <c r="T2835" i="5" s="1"/>
  <c r="U2835" i="5" s="1"/>
  <c r="D2835" i="5"/>
  <c r="C2835" i="5"/>
  <c r="S2834" i="5"/>
  <c r="R2834" i="5"/>
  <c r="Q2834" i="5"/>
  <c r="T2834" i="5" s="1"/>
  <c r="U2834" i="5" s="1"/>
  <c r="D2834" i="5"/>
  <c r="C2834" i="5"/>
  <c r="S2833" i="5"/>
  <c r="R2833" i="5"/>
  <c r="Q2833" i="5"/>
  <c r="T2833" i="5" s="1"/>
  <c r="U2833" i="5" s="1"/>
  <c r="D2833" i="5"/>
  <c r="C2833" i="5"/>
  <c r="S2832" i="5"/>
  <c r="R2832" i="5"/>
  <c r="Q2832" i="5"/>
  <c r="T2832" i="5" s="1"/>
  <c r="U2832" i="5" s="1"/>
  <c r="D2832" i="5"/>
  <c r="C2832" i="5"/>
  <c r="S2831" i="5"/>
  <c r="R2831" i="5"/>
  <c r="Q2831" i="5"/>
  <c r="T2831" i="5" s="1"/>
  <c r="U2831" i="5" s="1"/>
  <c r="D2831" i="5"/>
  <c r="C2831" i="5"/>
  <c r="S2830" i="5"/>
  <c r="R2830" i="5"/>
  <c r="Q2830" i="5"/>
  <c r="T2830" i="5" s="1"/>
  <c r="U2830" i="5" s="1"/>
  <c r="D2830" i="5"/>
  <c r="C2830" i="5"/>
  <c r="S2829" i="5"/>
  <c r="R2829" i="5"/>
  <c r="Q2829" i="5"/>
  <c r="T2829" i="5" s="1"/>
  <c r="U2829" i="5" s="1"/>
  <c r="D2829" i="5"/>
  <c r="C2829" i="5"/>
  <c r="S2828" i="5"/>
  <c r="R2828" i="5"/>
  <c r="Q2828" i="5"/>
  <c r="T2828" i="5" s="1"/>
  <c r="U2828" i="5" s="1"/>
  <c r="D2828" i="5"/>
  <c r="C2828" i="5"/>
  <c r="S2827" i="5"/>
  <c r="R2827" i="5"/>
  <c r="Q2827" i="5"/>
  <c r="T2827" i="5" s="1"/>
  <c r="U2827" i="5" s="1"/>
  <c r="D2827" i="5"/>
  <c r="C2827" i="5"/>
  <c r="S2826" i="5"/>
  <c r="R2826" i="5"/>
  <c r="Q2826" i="5"/>
  <c r="T2826" i="5" s="1"/>
  <c r="U2826" i="5" s="1"/>
  <c r="D2826" i="5"/>
  <c r="C2826" i="5"/>
  <c r="S2825" i="5"/>
  <c r="R2825" i="5"/>
  <c r="Q2825" i="5"/>
  <c r="T2825" i="5" s="1"/>
  <c r="U2825" i="5" s="1"/>
  <c r="D2825" i="5"/>
  <c r="C2825" i="5"/>
  <c r="S2824" i="5"/>
  <c r="R2824" i="5"/>
  <c r="Q2824" i="5"/>
  <c r="T2824" i="5" s="1"/>
  <c r="U2824" i="5" s="1"/>
  <c r="D2824" i="5"/>
  <c r="C2824" i="5"/>
  <c r="S2823" i="5"/>
  <c r="R2823" i="5"/>
  <c r="Q2823" i="5"/>
  <c r="T2823" i="5" s="1"/>
  <c r="U2823" i="5" s="1"/>
  <c r="D2823" i="5"/>
  <c r="C2823" i="5"/>
  <c r="S2822" i="5"/>
  <c r="R2822" i="5"/>
  <c r="Q2822" i="5"/>
  <c r="T2822" i="5" s="1"/>
  <c r="U2822" i="5" s="1"/>
  <c r="D2822" i="5"/>
  <c r="C2822" i="5"/>
  <c r="S2821" i="5"/>
  <c r="R2821" i="5"/>
  <c r="Q2821" i="5"/>
  <c r="T2821" i="5" s="1"/>
  <c r="U2821" i="5" s="1"/>
  <c r="D2821" i="5"/>
  <c r="C2821" i="5"/>
  <c r="S2820" i="5"/>
  <c r="R2820" i="5"/>
  <c r="Q2820" i="5"/>
  <c r="T2820" i="5" s="1"/>
  <c r="U2820" i="5" s="1"/>
  <c r="D2820" i="5"/>
  <c r="C2820" i="5"/>
  <c r="S2819" i="5"/>
  <c r="R2819" i="5"/>
  <c r="Q2819" i="5"/>
  <c r="T2819" i="5" s="1"/>
  <c r="U2819" i="5" s="1"/>
  <c r="D2819" i="5"/>
  <c r="C2819" i="5"/>
  <c r="S2818" i="5"/>
  <c r="R2818" i="5"/>
  <c r="Q2818" i="5"/>
  <c r="T2818" i="5" s="1"/>
  <c r="U2818" i="5" s="1"/>
  <c r="D2818" i="5"/>
  <c r="C2818" i="5"/>
  <c r="S2817" i="5"/>
  <c r="R2817" i="5"/>
  <c r="Q2817" i="5"/>
  <c r="T2817" i="5" s="1"/>
  <c r="U2817" i="5" s="1"/>
  <c r="D2817" i="5"/>
  <c r="C2817" i="5"/>
  <c r="S2816" i="5"/>
  <c r="R2816" i="5"/>
  <c r="Q2816" i="5"/>
  <c r="T2816" i="5" s="1"/>
  <c r="U2816" i="5" s="1"/>
  <c r="D2816" i="5"/>
  <c r="C2816" i="5"/>
  <c r="S2815" i="5"/>
  <c r="R2815" i="5"/>
  <c r="Q2815" i="5"/>
  <c r="T2815" i="5" s="1"/>
  <c r="U2815" i="5" s="1"/>
  <c r="D2815" i="5"/>
  <c r="C2815" i="5"/>
  <c r="S2814" i="5"/>
  <c r="R2814" i="5"/>
  <c r="Q2814" i="5"/>
  <c r="T2814" i="5" s="1"/>
  <c r="U2814" i="5" s="1"/>
  <c r="D2814" i="5"/>
  <c r="C2814" i="5"/>
  <c r="S2813" i="5"/>
  <c r="R2813" i="5"/>
  <c r="Q2813" i="5"/>
  <c r="T2813" i="5" s="1"/>
  <c r="U2813" i="5" s="1"/>
  <c r="D2813" i="5"/>
  <c r="C2813" i="5"/>
  <c r="S2812" i="5"/>
  <c r="R2812" i="5"/>
  <c r="Q2812" i="5"/>
  <c r="T2812" i="5" s="1"/>
  <c r="U2812" i="5" s="1"/>
  <c r="D2812" i="5"/>
  <c r="C2812" i="5"/>
  <c r="S2811" i="5"/>
  <c r="R2811" i="5"/>
  <c r="Q2811" i="5"/>
  <c r="T2811" i="5" s="1"/>
  <c r="U2811" i="5" s="1"/>
  <c r="D2811" i="5"/>
  <c r="C2811" i="5"/>
  <c r="S2810" i="5"/>
  <c r="R2810" i="5"/>
  <c r="Q2810" i="5"/>
  <c r="T2810" i="5" s="1"/>
  <c r="U2810" i="5" s="1"/>
  <c r="D2810" i="5"/>
  <c r="C2810" i="5"/>
  <c r="S2809" i="5"/>
  <c r="R2809" i="5"/>
  <c r="Q2809" i="5"/>
  <c r="T2809" i="5" s="1"/>
  <c r="U2809" i="5" s="1"/>
  <c r="D2809" i="5"/>
  <c r="C2809" i="5"/>
  <c r="S2808" i="5"/>
  <c r="R2808" i="5"/>
  <c r="Q2808" i="5"/>
  <c r="T2808" i="5" s="1"/>
  <c r="U2808" i="5" s="1"/>
  <c r="D2808" i="5"/>
  <c r="C2808" i="5"/>
  <c r="S2807" i="5"/>
  <c r="R2807" i="5"/>
  <c r="Q2807" i="5"/>
  <c r="T2807" i="5" s="1"/>
  <c r="U2807" i="5" s="1"/>
  <c r="D2807" i="5"/>
  <c r="C2807" i="5"/>
  <c r="S2806" i="5"/>
  <c r="R2806" i="5"/>
  <c r="Q2806" i="5"/>
  <c r="T2806" i="5" s="1"/>
  <c r="U2806" i="5" s="1"/>
  <c r="D2806" i="5"/>
  <c r="C2806" i="5"/>
  <c r="S2805" i="5"/>
  <c r="R2805" i="5"/>
  <c r="Q2805" i="5"/>
  <c r="T2805" i="5" s="1"/>
  <c r="U2805" i="5" s="1"/>
  <c r="D2805" i="5"/>
  <c r="C2805" i="5"/>
  <c r="S2804" i="5"/>
  <c r="R2804" i="5"/>
  <c r="Q2804" i="5"/>
  <c r="T2804" i="5" s="1"/>
  <c r="U2804" i="5" s="1"/>
  <c r="D2804" i="5"/>
  <c r="C2804" i="5"/>
  <c r="S2803" i="5"/>
  <c r="R2803" i="5"/>
  <c r="Q2803" i="5"/>
  <c r="T2803" i="5" s="1"/>
  <c r="U2803" i="5" s="1"/>
  <c r="D2803" i="5"/>
  <c r="C2803" i="5"/>
  <c r="S2802" i="5"/>
  <c r="R2802" i="5"/>
  <c r="Q2802" i="5"/>
  <c r="T2802" i="5" s="1"/>
  <c r="U2802" i="5" s="1"/>
  <c r="D2802" i="5"/>
  <c r="C2802" i="5"/>
  <c r="S2801" i="5"/>
  <c r="R2801" i="5"/>
  <c r="Q2801" i="5"/>
  <c r="T2801" i="5" s="1"/>
  <c r="U2801" i="5" s="1"/>
  <c r="D2801" i="5"/>
  <c r="C2801" i="5"/>
  <c r="S2800" i="5"/>
  <c r="R2800" i="5"/>
  <c r="Q2800" i="5"/>
  <c r="T2800" i="5" s="1"/>
  <c r="U2800" i="5" s="1"/>
  <c r="D2800" i="5"/>
  <c r="C2800" i="5"/>
  <c r="S2799" i="5"/>
  <c r="R2799" i="5"/>
  <c r="Q2799" i="5"/>
  <c r="T2799" i="5" s="1"/>
  <c r="U2799" i="5" s="1"/>
  <c r="D2799" i="5"/>
  <c r="C2799" i="5"/>
  <c r="S2798" i="5"/>
  <c r="R2798" i="5"/>
  <c r="Q2798" i="5"/>
  <c r="T2798" i="5" s="1"/>
  <c r="U2798" i="5" s="1"/>
  <c r="D2798" i="5"/>
  <c r="C2798" i="5"/>
  <c r="S2797" i="5"/>
  <c r="R2797" i="5"/>
  <c r="Q2797" i="5"/>
  <c r="T2797" i="5" s="1"/>
  <c r="U2797" i="5" s="1"/>
  <c r="D2797" i="5"/>
  <c r="C2797" i="5"/>
  <c r="S2796" i="5"/>
  <c r="R2796" i="5"/>
  <c r="Q2796" i="5"/>
  <c r="T2796" i="5" s="1"/>
  <c r="U2796" i="5" s="1"/>
  <c r="D2796" i="5"/>
  <c r="C2796" i="5"/>
  <c r="S2795" i="5"/>
  <c r="R2795" i="5"/>
  <c r="Q2795" i="5"/>
  <c r="T2795" i="5" s="1"/>
  <c r="U2795" i="5" s="1"/>
  <c r="D2795" i="5"/>
  <c r="C2795" i="5"/>
  <c r="S2794" i="5"/>
  <c r="R2794" i="5"/>
  <c r="Q2794" i="5"/>
  <c r="T2794" i="5" s="1"/>
  <c r="U2794" i="5" s="1"/>
  <c r="D2794" i="5"/>
  <c r="C2794" i="5"/>
  <c r="S2793" i="5"/>
  <c r="R2793" i="5"/>
  <c r="Q2793" i="5"/>
  <c r="T2793" i="5" s="1"/>
  <c r="U2793" i="5" s="1"/>
  <c r="D2793" i="5"/>
  <c r="C2793" i="5"/>
  <c r="S2792" i="5"/>
  <c r="R2792" i="5"/>
  <c r="Q2792" i="5"/>
  <c r="T2792" i="5" s="1"/>
  <c r="U2792" i="5" s="1"/>
  <c r="D2792" i="5"/>
  <c r="C2792" i="5"/>
  <c r="S2791" i="5"/>
  <c r="R2791" i="5"/>
  <c r="Q2791" i="5"/>
  <c r="T2791" i="5" s="1"/>
  <c r="U2791" i="5" s="1"/>
  <c r="D2791" i="5"/>
  <c r="C2791" i="5"/>
  <c r="S2790" i="5"/>
  <c r="R2790" i="5"/>
  <c r="Q2790" i="5"/>
  <c r="T2790" i="5" s="1"/>
  <c r="U2790" i="5" s="1"/>
  <c r="D2790" i="5"/>
  <c r="C2790" i="5"/>
  <c r="S2789" i="5"/>
  <c r="R2789" i="5"/>
  <c r="Q2789" i="5"/>
  <c r="T2789" i="5" s="1"/>
  <c r="U2789" i="5" s="1"/>
  <c r="D2789" i="5"/>
  <c r="C2789" i="5"/>
  <c r="S2788" i="5"/>
  <c r="R2788" i="5"/>
  <c r="Q2788" i="5"/>
  <c r="T2788" i="5" s="1"/>
  <c r="U2788" i="5" s="1"/>
  <c r="D2788" i="5"/>
  <c r="C2788" i="5"/>
  <c r="S2787" i="5"/>
  <c r="R2787" i="5"/>
  <c r="Q2787" i="5"/>
  <c r="T2787" i="5" s="1"/>
  <c r="U2787" i="5" s="1"/>
  <c r="D2787" i="5"/>
  <c r="C2787" i="5"/>
  <c r="S2786" i="5"/>
  <c r="R2786" i="5"/>
  <c r="Q2786" i="5"/>
  <c r="T2786" i="5" s="1"/>
  <c r="U2786" i="5" s="1"/>
  <c r="D2786" i="5"/>
  <c r="C2786" i="5"/>
  <c r="S2785" i="5"/>
  <c r="R2785" i="5"/>
  <c r="Q2785" i="5"/>
  <c r="T2785" i="5" s="1"/>
  <c r="U2785" i="5" s="1"/>
  <c r="D2785" i="5"/>
  <c r="C2785" i="5"/>
  <c r="S2784" i="5"/>
  <c r="R2784" i="5"/>
  <c r="Q2784" i="5"/>
  <c r="T2784" i="5" s="1"/>
  <c r="U2784" i="5" s="1"/>
  <c r="D2784" i="5"/>
  <c r="C2784" i="5"/>
  <c r="S2783" i="5"/>
  <c r="R2783" i="5"/>
  <c r="Q2783" i="5"/>
  <c r="T2783" i="5" s="1"/>
  <c r="U2783" i="5" s="1"/>
  <c r="D2783" i="5"/>
  <c r="C2783" i="5"/>
  <c r="S2782" i="5"/>
  <c r="R2782" i="5"/>
  <c r="Q2782" i="5"/>
  <c r="T2782" i="5" s="1"/>
  <c r="U2782" i="5" s="1"/>
  <c r="D2782" i="5"/>
  <c r="C2782" i="5"/>
  <c r="S2781" i="5"/>
  <c r="R2781" i="5"/>
  <c r="Q2781" i="5"/>
  <c r="T2781" i="5" s="1"/>
  <c r="U2781" i="5" s="1"/>
  <c r="D2781" i="5"/>
  <c r="C2781" i="5"/>
  <c r="S2780" i="5"/>
  <c r="R2780" i="5"/>
  <c r="Q2780" i="5"/>
  <c r="T2780" i="5" s="1"/>
  <c r="U2780" i="5" s="1"/>
  <c r="D2780" i="5"/>
  <c r="C2780" i="5"/>
  <c r="S2779" i="5"/>
  <c r="R2779" i="5"/>
  <c r="Q2779" i="5"/>
  <c r="T2779" i="5" s="1"/>
  <c r="U2779" i="5" s="1"/>
  <c r="D2779" i="5"/>
  <c r="C2779" i="5"/>
  <c r="S2778" i="5"/>
  <c r="R2778" i="5"/>
  <c r="Q2778" i="5"/>
  <c r="T2778" i="5" s="1"/>
  <c r="U2778" i="5" s="1"/>
  <c r="D2778" i="5"/>
  <c r="C2778" i="5"/>
  <c r="S2777" i="5"/>
  <c r="R2777" i="5"/>
  <c r="Q2777" i="5"/>
  <c r="T2777" i="5" s="1"/>
  <c r="U2777" i="5" s="1"/>
  <c r="D2777" i="5"/>
  <c r="C2777" i="5"/>
  <c r="S2776" i="5"/>
  <c r="R2776" i="5"/>
  <c r="Q2776" i="5"/>
  <c r="T2776" i="5" s="1"/>
  <c r="U2776" i="5" s="1"/>
  <c r="D2776" i="5"/>
  <c r="C2776" i="5"/>
  <c r="S2775" i="5"/>
  <c r="R2775" i="5"/>
  <c r="Q2775" i="5"/>
  <c r="T2775" i="5" s="1"/>
  <c r="U2775" i="5" s="1"/>
  <c r="D2775" i="5"/>
  <c r="C2775" i="5"/>
  <c r="S2774" i="5"/>
  <c r="R2774" i="5"/>
  <c r="Q2774" i="5"/>
  <c r="T2774" i="5" s="1"/>
  <c r="U2774" i="5" s="1"/>
  <c r="D2774" i="5"/>
  <c r="C2774" i="5"/>
  <c r="S2773" i="5"/>
  <c r="R2773" i="5"/>
  <c r="Q2773" i="5"/>
  <c r="T2773" i="5" s="1"/>
  <c r="U2773" i="5" s="1"/>
  <c r="D2773" i="5"/>
  <c r="C2773" i="5"/>
  <c r="S2772" i="5"/>
  <c r="R2772" i="5"/>
  <c r="Q2772" i="5"/>
  <c r="T2772" i="5" s="1"/>
  <c r="U2772" i="5" s="1"/>
  <c r="D2772" i="5"/>
  <c r="C2772" i="5"/>
  <c r="S2771" i="5"/>
  <c r="R2771" i="5"/>
  <c r="Q2771" i="5"/>
  <c r="T2771" i="5" s="1"/>
  <c r="U2771" i="5" s="1"/>
  <c r="D2771" i="5"/>
  <c r="C2771" i="5"/>
  <c r="S2770" i="5"/>
  <c r="R2770" i="5"/>
  <c r="Q2770" i="5"/>
  <c r="T2770" i="5" s="1"/>
  <c r="U2770" i="5" s="1"/>
  <c r="D2770" i="5"/>
  <c r="C2770" i="5"/>
  <c r="S2769" i="5"/>
  <c r="R2769" i="5"/>
  <c r="Q2769" i="5"/>
  <c r="T2769" i="5" s="1"/>
  <c r="U2769" i="5" s="1"/>
  <c r="D2769" i="5"/>
  <c r="C2769" i="5"/>
  <c r="S2768" i="5"/>
  <c r="R2768" i="5"/>
  <c r="Q2768" i="5"/>
  <c r="T2768" i="5" s="1"/>
  <c r="U2768" i="5" s="1"/>
  <c r="D2768" i="5"/>
  <c r="C2768" i="5"/>
  <c r="S2767" i="5"/>
  <c r="R2767" i="5"/>
  <c r="Q2767" i="5"/>
  <c r="T2767" i="5" s="1"/>
  <c r="U2767" i="5" s="1"/>
  <c r="D2767" i="5"/>
  <c r="C2767" i="5"/>
  <c r="S2766" i="5"/>
  <c r="R2766" i="5"/>
  <c r="Q2766" i="5"/>
  <c r="T2766" i="5" s="1"/>
  <c r="U2766" i="5" s="1"/>
  <c r="D2766" i="5"/>
  <c r="C2766" i="5"/>
  <c r="S2765" i="5"/>
  <c r="R2765" i="5"/>
  <c r="Q2765" i="5"/>
  <c r="T2765" i="5" s="1"/>
  <c r="U2765" i="5" s="1"/>
  <c r="D2765" i="5"/>
  <c r="C2765" i="5"/>
  <c r="S2764" i="5"/>
  <c r="R2764" i="5"/>
  <c r="Q2764" i="5"/>
  <c r="T2764" i="5" s="1"/>
  <c r="U2764" i="5" s="1"/>
  <c r="D2764" i="5"/>
  <c r="C2764" i="5"/>
  <c r="S2763" i="5"/>
  <c r="R2763" i="5"/>
  <c r="Q2763" i="5"/>
  <c r="T2763" i="5" s="1"/>
  <c r="U2763" i="5" s="1"/>
  <c r="D2763" i="5"/>
  <c r="C2763" i="5"/>
  <c r="S2762" i="5"/>
  <c r="R2762" i="5"/>
  <c r="Q2762" i="5"/>
  <c r="T2762" i="5" s="1"/>
  <c r="U2762" i="5" s="1"/>
  <c r="D2762" i="5"/>
  <c r="C2762" i="5"/>
  <c r="S2761" i="5"/>
  <c r="R2761" i="5"/>
  <c r="Q2761" i="5"/>
  <c r="T2761" i="5" s="1"/>
  <c r="U2761" i="5" s="1"/>
  <c r="D2761" i="5"/>
  <c r="C2761" i="5"/>
  <c r="S2760" i="5"/>
  <c r="R2760" i="5"/>
  <c r="Q2760" i="5"/>
  <c r="T2760" i="5" s="1"/>
  <c r="U2760" i="5" s="1"/>
  <c r="D2760" i="5"/>
  <c r="C2760" i="5"/>
  <c r="S2759" i="5"/>
  <c r="R2759" i="5"/>
  <c r="Q2759" i="5"/>
  <c r="T2759" i="5" s="1"/>
  <c r="U2759" i="5" s="1"/>
  <c r="D2759" i="5"/>
  <c r="C2759" i="5"/>
  <c r="S2758" i="5"/>
  <c r="R2758" i="5"/>
  <c r="Q2758" i="5"/>
  <c r="T2758" i="5" s="1"/>
  <c r="U2758" i="5" s="1"/>
  <c r="D2758" i="5"/>
  <c r="C2758" i="5"/>
  <c r="S2757" i="5"/>
  <c r="R2757" i="5"/>
  <c r="Q2757" i="5"/>
  <c r="T2757" i="5" s="1"/>
  <c r="U2757" i="5" s="1"/>
  <c r="D2757" i="5"/>
  <c r="C2757" i="5"/>
  <c r="S2756" i="5"/>
  <c r="R2756" i="5"/>
  <c r="Q2756" i="5"/>
  <c r="T2756" i="5" s="1"/>
  <c r="U2756" i="5" s="1"/>
  <c r="D2756" i="5"/>
  <c r="C2756" i="5"/>
  <c r="S2755" i="5"/>
  <c r="R2755" i="5"/>
  <c r="Q2755" i="5"/>
  <c r="T2755" i="5" s="1"/>
  <c r="U2755" i="5" s="1"/>
  <c r="D2755" i="5"/>
  <c r="C2755" i="5"/>
  <c r="S2754" i="5"/>
  <c r="R2754" i="5"/>
  <c r="Q2754" i="5"/>
  <c r="T2754" i="5" s="1"/>
  <c r="U2754" i="5" s="1"/>
  <c r="D2754" i="5"/>
  <c r="C2754" i="5"/>
  <c r="S2753" i="5"/>
  <c r="R2753" i="5"/>
  <c r="Q2753" i="5"/>
  <c r="T2753" i="5" s="1"/>
  <c r="U2753" i="5" s="1"/>
  <c r="D2753" i="5"/>
  <c r="C2753" i="5"/>
  <c r="S2752" i="5"/>
  <c r="R2752" i="5"/>
  <c r="Q2752" i="5"/>
  <c r="T2752" i="5" s="1"/>
  <c r="U2752" i="5" s="1"/>
  <c r="D2752" i="5"/>
  <c r="C2752" i="5"/>
  <c r="S2751" i="5"/>
  <c r="R2751" i="5"/>
  <c r="Q2751" i="5"/>
  <c r="T2751" i="5" s="1"/>
  <c r="U2751" i="5" s="1"/>
  <c r="D2751" i="5"/>
  <c r="C2751" i="5"/>
  <c r="S2750" i="5"/>
  <c r="R2750" i="5"/>
  <c r="Q2750" i="5"/>
  <c r="T2750" i="5" s="1"/>
  <c r="U2750" i="5" s="1"/>
  <c r="D2750" i="5"/>
  <c r="C2750" i="5"/>
  <c r="S2749" i="5"/>
  <c r="R2749" i="5"/>
  <c r="Q2749" i="5"/>
  <c r="T2749" i="5" s="1"/>
  <c r="U2749" i="5" s="1"/>
  <c r="D2749" i="5"/>
  <c r="C2749" i="5"/>
  <c r="S2748" i="5"/>
  <c r="R2748" i="5"/>
  <c r="Q2748" i="5"/>
  <c r="T2748" i="5" s="1"/>
  <c r="U2748" i="5" s="1"/>
  <c r="D2748" i="5"/>
  <c r="C2748" i="5"/>
  <c r="S2747" i="5"/>
  <c r="R2747" i="5"/>
  <c r="Q2747" i="5"/>
  <c r="T2747" i="5" s="1"/>
  <c r="U2747" i="5" s="1"/>
  <c r="D2747" i="5"/>
  <c r="C2747" i="5"/>
  <c r="S2746" i="5"/>
  <c r="R2746" i="5"/>
  <c r="Q2746" i="5"/>
  <c r="T2746" i="5" s="1"/>
  <c r="U2746" i="5" s="1"/>
  <c r="D2746" i="5"/>
  <c r="C2746" i="5"/>
  <c r="S2745" i="5"/>
  <c r="R2745" i="5"/>
  <c r="Q2745" i="5"/>
  <c r="T2745" i="5" s="1"/>
  <c r="U2745" i="5" s="1"/>
  <c r="D2745" i="5"/>
  <c r="C2745" i="5"/>
  <c r="S2744" i="5"/>
  <c r="R2744" i="5"/>
  <c r="Q2744" i="5"/>
  <c r="T2744" i="5" s="1"/>
  <c r="U2744" i="5" s="1"/>
  <c r="D2744" i="5"/>
  <c r="C2744" i="5"/>
  <c r="S2743" i="5"/>
  <c r="R2743" i="5"/>
  <c r="Q2743" i="5"/>
  <c r="T2743" i="5" s="1"/>
  <c r="U2743" i="5" s="1"/>
  <c r="D2743" i="5"/>
  <c r="C2743" i="5"/>
  <c r="S2742" i="5"/>
  <c r="R2742" i="5"/>
  <c r="Q2742" i="5"/>
  <c r="T2742" i="5" s="1"/>
  <c r="U2742" i="5" s="1"/>
  <c r="D2742" i="5"/>
  <c r="C2742" i="5"/>
  <c r="S2741" i="5"/>
  <c r="R2741" i="5"/>
  <c r="Q2741" i="5"/>
  <c r="T2741" i="5" s="1"/>
  <c r="U2741" i="5" s="1"/>
  <c r="D2741" i="5"/>
  <c r="C2741" i="5"/>
  <c r="S2740" i="5"/>
  <c r="R2740" i="5"/>
  <c r="Q2740" i="5"/>
  <c r="T2740" i="5" s="1"/>
  <c r="U2740" i="5" s="1"/>
  <c r="D2740" i="5"/>
  <c r="C2740" i="5"/>
  <c r="S2739" i="5"/>
  <c r="R2739" i="5"/>
  <c r="Q2739" i="5"/>
  <c r="T2739" i="5" s="1"/>
  <c r="U2739" i="5" s="1"/>
  <c r="D2739" i="5"/>
  <c r="C2739" i="5"/>
  <c r="S2738" i="5"/>
  <c r="R2738" i="5"/>
  <c r="Q2738" i="5"/>
  <c r="T2738" i="5" s="1"/>
  <c r="U2738" i="5" s="1"/>
  <c r="D2738" i="5"/>
  <c r="C2738" i="5"/>
  <c r="S2737" i="5"/>
  <c r="R2737" i="5"/>
  <c r="Q2737" i="5"/>
  <c r="T2737" i="5" s="1"/>
  <c r="U2737" i="5" s="1"/>
  <c r="D2737" i="5"/>
  <c r="C2737" i="5"/>
  <c r="S2736" i="5"/>
  <c r="R2736" i="5"/>
  <c r="Q2736" i="5"/>
  <c r="T2736" i="5" s="1"/>
  <c r="U2736" i="5" s="1"/>
  <c r="D2736" i="5"/>
  <c r="C2736" i="5"/>
  <c r="S2735" i="5"/>
  <c r="R2735" i="5"/>
  <c r="Q2735" i="5"/>
  <c r="T2735" i="5" s="1"/>
  <c r="U2735" i="5" s="1"/>
  <c r="D2735" i="5"/>
  <c r="C2735" i="5"/>
  <c r="S2734" i="5"/>
  <c r="R2734" i="5"/>
  <c r="Q2734" i="5"/>
  <c r="T2734" i="5" s="1"/>
  <c r="U2734" i="5" s="1"/>
  <c r="D2734" i="5"/>
  <c r="C2734" i="5"/>
  <c r="S2733" i="5"/>
  <c r="R2733" i="5"/>
  <c r="Q2733" i="5"/>
  <c r="T2733" i="5" s="1"/>
  <c r="U2733" i="5" s="1"/>
  <c r="D2733" i="5"/>
  <c r="C2733" i="5"/>
  <c r="S2732" i="5"/>
  <c r="R2732" i="5"/>
  <c r="Q2732" i="5"/>
  <c r="T2732" i="5" s="1"/>
  <c r="U2732" i="5" s="1"/>
  <c r="D2732" i="5"/>
  <c r="C2732" i="5"/>
  <c r="S2731" i="5"/>
  <c r="R2731" i="5"/>
  <c r="Q2731" i="5"/>
  <c r="T2731" i="5" s="1"/>
  <c r="U2731" i="5" s="1"/>
  <c r="D2731" i="5"/>
  <c r="C2731" i="5"/>
  <c r="S2730" i="5"/>
  <c r="R2730" i="5"/>
  <c r="Q2730" i="5"/>
  <c r="T2730" i="5" s="1"/>
  <c r="U2730" i="5" s="1"/>
  <c r="D2730" i="5"/>
  <c r="C2730" i="5"/>
  <c r="S2729" i="5"/>
  <c r="R2729" i="5"/>
  <c r="Q2729" i="5"/>
  <c r="T2729" i="5" s="1"/>
  <c r="U2729" i="5" s="1"/>
  <c r="D2729" i="5"/>
  <c r="C2729" i="5"/>
  <c r="S2728" i="5"/>
  <c r="R2728" i="5"/>
  <c r="Q2728" i="5"/>
  <c r="T2728" i="5" s="1"/>
  <c r="U2728" i="5" s="1"/>
  <c r="D2728" i="5"/>
  <c r="C2728" i="5"/>
  <c r="S2727" i="5"/>
  <c r="R2727" i="5"/>
  <c r="Q2727" i="5"/>
  <c r="T2727" i="5" s="1"/>
  <c r="U2727" i="5" s="1"/>
  <c r="D2727" i="5"/>
  <c r="C2727" i="5"/>
  <c r="S2726" i="5"/>
  <c r="R2726" i="5"/>
  <c r="Q2726" i="5"/>
  <c r="T2726" i="5" s="1"/>
  <c r="U2726" i="5" s="1"/>
  <c r="D2726" i="5"/>
  <c r="C2726" i="5"/>
  <c r="S2725" i="5"/>
  <c r="R2725" i="5"/>
  <c r="Q2725" i="5"/>
  <c r="T2725" i="5" s="1"/>
  <c r="U2725" i="5" s="1"/>
  <c r="D2725" i="5"/>
  <c r="C2725" i="5"/>
  <c r="S2724" i="5"/>
  <c r="R2724" i="5"/>
  <c r="Q2724" i="5"/>
  <c r="T2724" i="5" s="1"/>
  <c r="U2724" i="5" s="1"/>
  <c r="D2724" i="5"/>
  <c r="C2724" i="5"/>
  <c r="S2723" i="5"/>
  <c r="R2723" i="5"/>
  <c r="Q2723" i="5"/>
  <c r="T2723" i="5" s="1"/>
  <c r="U2723" i="5" s="1"/>
  <c r="D2723" i="5"/>
  <c r="C2723" i="5"/>
  <c r="S2722" i="5"/>
  <c r="R2722" i="5"/>
  <c r="Q2722" i="5"/>
  <c r="T2722" i="5" s="1"/>
  <c r="U2722" i="5" s="1"/>
  <c r="D2722" i="5"/>
  <c r="C2722" i="5"/>
  <c r="S2721" i="5"/>
  <c r="R2721" i="5"/>
  <c r="Q2721" i="5"/>
  <c r="T2721" i="5" s="1"/>
  <c r="U2721" i="5" s="1"/>
  <c r="D2721" i="5"/>
  <c r="C2721" i="5"/>
  <c r="S2720" i="5"/>
  <c r="R2720" i="5"/>
  <c r="Q2720" i="5"/>
  <c r="T2720" i="5" s="1"/>
  <c r="U2720" i="5" s="1"/>
  <c r="D2720" i="5"/>
  <c r="C2720" i="5"/>
  <c r="S2719" i="5"/>
  <c r="R2719" i="5"/>
  <c r="Q2719" i="5"/>
  <c r="T2719" i="5" s="1"/>
  <c r="U2719" i="5" s="1"/>
  <c r="D2719" i="5"/>
  <c r="C2719" i="5"/>
  <c r="S2718" i="5"/>
  <c r="R2718" i="5"/>
  <c r="Q2718" i="5"/>
  <c r="T2718" i="5" s="1"/>
  <c r="U2718" i="5" s="1"/>
  <c r="D2718" i="5"/>
  <c r="C2718" i="5"/>
  <c r="S2717" i="5"/>
  <c r="R2717" i="5"/>
  <c r="Q2717" i="5"/>
  <c r="T2717" i="5" s="1"/>
  <c r="U2717" i="5" s="1"/>
  <c r="D2717" i="5"/>
  <c r="C2717" i="5"/>
  <c r="S2716" i="5"/>
  <c r="R2716" i="5"/>
  <c r="Q2716" i="5"/>
  <c r="T2716" i="5" s="1"/>
  <c r="U2716" i="5" s="1"/>
  <c r="D2716" i="5"/>
  <c r="C2716" i="5"/>
  <c r="S2715" i="5"/>
  <c r="R2715" i="5"/>
  <c r="Q2715" i="5"/>
  <c r="T2715" i="5" s="1"/>
  <c r="U2715" i="5" s="1"/>
  <c r="D2715" i="5"/>
  <c r="C2715" i="5"/>
  <c r="S2714" i="5"/>
  <c r="R2714" i="5"/>
  <c r="Q2714" i="5"/>
  <c r="T2714" i="5" s="1"/>
  <c r="U2714" i="5" s="1"/>
  <c r="D2714" i="5"/>
  <c r="C2714" i="5"/>
  <c r="S2713" i="5"/>
  <c r="R2713" i="5"/>
  <c r="Q2713" i="5"/>
  <c r="T2713" i="5" s="1"/>
  <c r="U2713" i="5" s="1"/>
  <c r="D2713" i="5"/>
  <c r="C2713" i="5"/>
  <c r="S2712" i="5"/>
  <c r="R2712" i="5"/>
  <c r="Q2712" i="5"/>
  <c r="T2712" i="5" s="1"/>
  <c r="U2712" i="5" s="1"/>
  <c r="D2712" i="5"/>
  <c r="C2712" i="5"/>
  <c r="S2711" i="5"/>
  <c r="R2711" i="5"/>
  <c r="Q2711" i="5"/>
  <c r="T2711" i="5" s="1"/>
  <c r="U2711" i="5" s="1"/>
  <c r="D2711" i="5"/>
  <c r="C2711" i="5"/>
  <c r="S2710" i="5"/>
  <c r="R2710" i="5"/>
  <c r="Q2710" i="5"/>
  <c r="T2710" i="5" s="1"/>
  <c r="U2710" i="5" s="1"/>
  <c r="D2710" i="5"/>
  <c r="C2710" i="5"/>
  <c r="S2709" i="5"/>
  <c r="R2709" i="5"/>
  <c r="Q2709" i="5"/>
  <c r="T2709" i="5" s="1"/>
  <c r="U2709" i="5" s="1"/>
  <c r="D2709" i="5"/>
  <c r="C2709" i="5"/>
  <c r="S2708" i="5"/>
  <c r="R2708" i="5"/>
  <c r="Q2708" i="5"/>
  <c r="T2708" i="5" s="1"/>
  <c r="U2708" i="5" s="1"/>
  <c r="D2708" i="5"/>
  <c r="C2708" i="5"/>
  <c r="S2707" i="5"/>
  <c r="R2707" i="5"/>
  <c r="Q2707" i="5"/>
  <c r="T2707" i="5" s="1"/>
  <c r="U2707" i="5" s="1"/>
  <c r="D2707" i="5"/>
  <c r="C2707" i="5"/>
  <c r="S2706" i="5"/>
  <c r="R2706" i="5"/>
  <c r="Q2706" i="5"/>
  <c r="T2706" i="5" s="1"/>
  <c r="U2706" i="5" s="1"/>
  <c r="D2706" i="5"/>
  <c r="C2706" i="5"/>
  <c r="S2705" i="5"/>
  <c r="R2705" i="5"/>
  <c r="Q2705" i="5"/>
  <c r="T2705" i="5" s="1"/>
  <c r="U2705" i="5" s="1"/>
  <c r="D2705" i="5"/>
  <c r="C2705" i="5"/>
  <c r="S2704" i="5"/>
  <c r="R2704" i="5"/>
  <c r="Q2704" i="5"/>
  <c r="T2704" i="5" s="1"/>
  <c r="U2704" i="5" s="1"/>
  <c r="D2704" i="5"/>
  <c r="C2704" i="5"/>
  <c r="S2703" i="5"/>
  <c r="R2703" i="5"/>
  <c r="Q2703" i="5"/>
  <c r="T2703" i="5" s="1"/>
  <c r="U2703" i="5" s="1"/>
  <c r="D2703" i="5"/>
  <c r="C2703" i="5"/>
  <c r="S2702" i="5"/>
  <c r="R2702" i="5"/>
  <c r="Q2702" i="5"/>
  <c r="T2702" i="5" s="1"/>
  <c r="U2702" i="5" s="1"/>
  <c r="D2702" i="5"/>
  <c r="C2702" i="5"/>
  <c r="S2701" i="5"/>
  <c r="R2701" i="5"/>
  <c r="Q2701" i="5"/>
  <c r="T2701" i="5" s="1"/>
  <c r="U2701" i="5" s="1"/>
  <c r="D2701" i="5"/>
  <c r="C2701" i="5"/>
  <c r="S2700" i="5"/>
  <c r="R2700" i="5"/>
  <c r="Q2700" i="5"/>
  <c r="T2700" i="5" s="1"/>
  <c r="U2700" i="5" s="1"/>
  <c r="D2700" i="5"/>
  <c r="C2700" i="5"/>
  <c r="S2699" i="5"/>
  <c r="R2699" i="5"/>
  <c r="Q2699" i="5"/>
  <c r="T2699" i="5" s="1"/>
  <c r="U2699" i="5" s="1"/>
  <c r="D2699" i="5"/>
  <c r="C2699" i="5"/>
  <c r="S2698" i="5"/>
  <c r="R2698" i="5"/>
  <c r="Q2698" i="5"/>
  <c r="T2698" i="5" s="1"/>
  <c r="U2698" i="5" s="1"/>
  <c r="D2698" i="5"/>
  <c r="C2698" i="5"/>
  <c r="S2697" i="5"/>
  <c r="R2697" i="5"/>
  <c r="Q2697" i="5"/>
  <c r="T2697" i="5" s="1"/>
  <c r="U2697" i="5" s="1"/>
  <c r="D2697" i="5"/>
  <c r="C2697" i="5"/>
  <c r="S2696" i="5"/>
  <c r="R2696" i="5"/>
  <c r="Q2696" i="5"/>
  <c r="T2696" i="5" s="1"/>
  <c r="U2696" i="5" s="1"/>
  <c r="D2696" i="5"/>
  <c r="C2696" i="5"/>
  <c r="S2695" i="5"/>
  <c r="R2695" i="5"/>
  <c r="Q2695" i="5"/>
  <c r="T2695" i="5" s="1"/>
  <c r="U2695" i="5" s="1"/>
  <c r="D2695" i="5"/>
  <c r="C2695" i="5"/>
  <c r="S2694" i="5"/>
  <c r="R2694" i="5"/>
  <c r="Q2694" i="5"/>
  <c r="T2694" i="5" s="1"/>
  <c r="U2694" i="5" s="1"/>
  <c r="D2694" i="5"/>
  <c r="C2694" i="5"/>
  <c r="S2693" i="5"/>
  <c r="R2693" i="5"/>
  <c r="Q2693" i="5"/>
  <c r="T2693" i="5" s="1"/>
  <c r="U2693" i="5" s="1"/>
  <c r="D2693" i="5"/>
  <c r="C2693" i="5"/>
  <c r="S2692" i="5"/>
  <c r="R2692" i="5"/>
  <c r="Q2692" i="5"/>
  <c r="T2692" i="5" s="1"/>
  <c r="U2692" i="5" s="1"/>
  <c r="D2692" i="5"/>
  <c r="C2692" i="5"/>
  <c r="S2691" i="5"/>
  <c r="R2691" i="5"/>
  <c r="Q2691" i="5"/>
  <c r="T2691" i="5" s="1"/>
  <c r="U2691" i="5" s="1"/>
  <c r="D2691" i="5"/>
  <c r="C2691" i="5"/>
  <c r="S2690" i="5"/>
  <c r="R2690" i="5"/>
  <c r="Q2690" i="5"/>
  <c r="T2690" i="5" s="1"/>
  <c r="U2690" i="5" s="1"/>
  <c r="D2690" i="5"/>
  <c r="C2690" i="5"/>
  <c r="S2689" i="5"/>
  <c r="R2689" i="5"/>
  <c r="Q2689" i="5"/>
  <c r="T2689" i="5" s="1"/>
  <c r="U2689" i="5" s="1"/>
  <c r="D2689" i="5"/>
  <c r="C2689" i="5"/>
  <c r="S2688" i="5"/>
  <c r="R2688" i="5"/>
  <c r="Q2688" i="5"/>
  <c r="T2688" i="5" s="1"/>
  <c r="U2688" i="5" s="1"/>
  <c r="D2688" i="5"/>
  <c r="C2688" i="5"/>
  <c r="S2687" i="5"/>
  <c r="R2687" i="5"/>
  <c r="Q2687" i="5"/>
  <c r="T2687" i="5" s="1"/>
  <c r="U2687" i="5" s="1"/>
  <c r="D2687" i="5"/>
  <c r="C2687" i="5"/>
  <c r="S2686" i="5"/>
  <c r="R2686" i="5"/>
  <c r="Q2686" i="5"/>
  <c r="T2686" i="5" s="1"/>
  <c r="U2686" i="5" s="1"/>
  <c r="D2686" i="5"/>
  <c r="C2686" i="5"/>
  <c r="S2685" i="5"/>
  <c r="R2685" i="5"/>
  <c r="Q2685" i="5"/>
  <c r="T2685" i="5" s="1"/>
  <c r="U2685" i="5" s="1"/>
  <c r="D2685" i="5"/>
  <c r="C2685" i="5"/>
  <c r="S2684" i="5"/>
  <c r="R2684" i="5"/>
  <c r="Q2684" i="5"/>
  <c r="T2684" i="5" s="1"/>
  <c r="U2684" i="5" s="1"/>
  <c r="D2684" i="5"/>
  <c r="C2684" i="5"/>
  <c r="S2683" i="5"/>
  <c r="R2683" i="5"/>
  <c r="Q2683" i="5"/>
  <c r="T2683" i="5" s="1"/>
  <c r="U2683" i="5" s="1"/>
  <c r="D2683" i="5"/>
  <c r="C2683" i="5"/>
  <c r="S2682" i="5"/>
  <c r="R2682" i="5"/>
  <c r="Q2682" i="5"/>
  <c r="T2682" i="5" s="1"/>
  <c r="U2682" i="5" s="1"/>
  <c r="D2682" i="5"/>
  <c r="C2682" i="5"/>
  <c r="S2681" i="5"/>
  <c r="R2681" i="5"/>
  <c r="Q2681" i="5"/>
  <c r="T2681" i="5" s="1"/>
  <c r="U2681" i="5" s="1"/>
  <c r="D2681" i="5"/>
  <c r="C2681" i="5"/>
  <c r="S2680" i="5"/>
  <c r="R2680" i="5"/>
  <c r="Q2680" i="5"/>
  <c r="T2680" i="5" s="1"/>
  <c r="U2680" i="5" s="1"/>
  <c r="D2680" i="5"/>
  <c r="C2680" i="5"/>
  <c r="S2679" i="5"/>
  <c r="R2679" i="5"/>
  <c r="Q2679" i="5"/>
  <c r="T2679" i="5" s="1"/>
  <c r="U2679" i="5" s="1"/>
  <c r="D2679" i="5"/>
  <c r="C2679" i="5"/>
  <c r="S2678" i="5"/>
  <c r="R2678" i="5"/>
  <c r="Q2678" i="5"/>
  <c r="T2678" i="5" s="1"/>
  <c r="U2678" i="5" s="1"/>
  <c r="D2678" i="5"/>
  <c r="C2678" i="5"/>
  <c r="S2677" i="5"/>
  <c r="R2677" i="5"/>
  <c r="Q2677" i="5"/>
  <c r="T2677" i="5" s="1"/>
  <c r="U2677" i="5" s="1"/>
  <c r="D2677" i="5"/>
  <c r="C2677" i="5"/>
  <c r="S2676" i="5"/>
  <c r="R2676" i="5"/>
  <c r="Q2676" i="5"/>
  <c r="T2676" i="5" s="1"/>
  <c r="U2676" i="5" s="1"/>
  <c r="D2676" i="5"/>
  <c r="C2676" i="5"/>
  <c r="S2675" i="5"/>
  <c r="R2675" i="5"/>
  <c r="Q2675" i="5"/>
  <c r="T2675" i="5" s="1"/>
  <c r="U2675" i="5" s="1"/>
  <c r="D2675" i="5"/>
  <c r="C2675" i="5"/>
  <c r="S2674" i="5"/>
  <c r="R2674" i="5"/>
  <c r="Q2674" i="5"/>
  <c r="T2674" i="5" s="1"/>
  <c r="U2674" i="5" s="1"/>
  <c r="D2674" i="5"/>
  <c r="C2674" i="5"/>
  <c r="S2673" i="5"/>
  <c r="R2673" i="5"/>
  <c r="Q2673" i="5"/>
  <c r="T2673" i="5" s="1"/>
  <c r="U2673" i="5" s="1"/>
  <c r="D2673" i="5"/>
  <c r="C2673" i="5"/>
  <c r="S2672" i="5"/>
  <c r="R2672" i="5"/>
  <c r="Q2672" i="5"/>
  <c r="T2672" i="5" s="1"/>
  <c r="U2672" i="5" s="1"/>
  <c r="D2672" i="5"/>
  <c r="C2672" i="5"/>
  <c r="S2671" i="5"/>
  <c r="R2671" i="5"/>
  <c r="Q2671" i="5"/>
  <c r="T2671" i="5" s="1"/>
  <c r="U2671" i="5" s="1"/>
  <c r="D2671" i="5"/>
  <c r="C2671" i="5"/>
  <c r="S2670" i="5"/>
  <c r="R2670" i="5"/>
  <c r="Q2670" i="5"/>
  <c r="T2670" i="5" s="1"/>
  <c r="U2670" i="5" s="1"/>
  <c r="D2670" i="5"/>
  <c r="C2670" i="5"/>
  <c r="S2669" i="5"/>
  <c r="R2669" i="5"/>
  <c r="Q2669" i="5"/>
  <c r="T2669" i="5" s="1"/>
  <c r="U2669" i="5" s="1"/>
  <c r="D2669" i="5"/>
  <c r="C2669" i="5"/>
  <c r="S2668" i="5"/>
  <c r="R2668" i="5"/>
  <c r="Q2668" i="5"/>
  <c r="T2668" i="5" s="1"/>
  <c r="U2668" i="5" s="1"/>
  <c r="D2668" i="5"/>
  <c r="C2668" i="5"/>
  <c r="S2667" i="5"/>
  <c r="R2667" i="5"/>
  <c r="Q2667" i="5"/>
  <c r="T2667" i="5" s="1"/>
  <c r="U2667" i="5" s="1"/>
  <c r="D2667" i="5"/>
  <c r="C2667" i="5"/>
  <c r="S2666" i="5"/>
  <c r="R2666" i="5"/>
  <c r="Q2666" i="5"/>
  <c r="T2666" i="5" s="1"/>
  <c r="U2666" i="5" s="1"/>
  <c r="D2666" i="5"/>
  <c r="C2666" i="5"/>
  <c r="S2665" i="5"/>
  <c r="R2665" i="5"/>
  <c r="Q2665" i="5"/>
  <c r="T2665" i="5" s="1"/>
  <c r="U2665" i="5" s="1"/>
  <c r="D2665" i="5"/>
  <c r="C2665" i="5"/>
  <c r="S2664" i="5"/>
  <c r="R2664" i="5"/>
  <c r="Q2664" i="5"/>
  <c r="T2664" i="5" s="1"/>
  <c r="U2664" i="5" s="1"/>
  <c r="D2664" i="5"/>
  <c r="C2664" i="5"/>
  <c r="S2663" i="5"/>
  <c r="R2663" i="5"/>
  <c r="Q2663" i="5"/>
  <c r="T2663" i="5" s="1"/>
  <c r="U2663" i="5" s="1"/>
  <c r="D2663" i="5"/>
  <c r="C2663" i="5"/>
  <c r="S2662" i="5"/>
  <c r="R2662" i="5"/>
  <c r="Q2662" i="5"/>
  <c r="T2662" i="5" s="1"/>
  <c r="U2662" i="5" s="1"/>
  <c r="D2662" i="5"/>
  <c r="C2662" i="5"/>
  <c r="S2661" i="5"/>
  <c r="R2661" i="5"/>
  <c r="Q2661" i="5"/>
  <c r="T2661" i="5" s="1"/>
  <c r="U2661" i="5" s="1"/>
  <c r="D2661" i="5"/>
  <c r="C2661" i="5"/>
  <c r="S2660" i="5"/>
  <c r="R2660" i="5"/>
  <c r="Q2660" i="5"/>
  <c r="T2660" i="5" s="1"/>
  <c r="U2660" i="5" s="1"/>
  <c r="D2660" i="5"/>
  <c r="C2660" i="5"/>
  <c r="S2659" i="5"/>
  <c r="R2659" i="5"/>
  <c r="Q2659" i="5"/>
  <c r="T2659" i="5" s="1"/>
  <c r="U2659" i="5" s="1"/>
  <c r="D2659" i="5"/>
  <c r="C2659" i="5"/>
  <c r="S2658" i="5"/>
  <c r="R2658" i="5"/>
  <c r="Q2658" i="5"/>
  <c r="T2658" i="5" s="1"/>
  <c r="U2658" i="5" s="1"/>
  <c r="D2658" i="5"/>
  <c r="C2658" i="5"/>
  <c r="S2657" i="5"/>
  <c r="R2657" i="5"/>
  <c r="Q2657" i="5"/>
  <c r="T2657" i="5" s="1"/>
  <c r="U2657" i="5" s="1"/>
  <c r="D2657" i="5"/>
  <c r="C2657" i="5"/>
  <c r="S2656" i="5"/>
  <c r="R2656" i="5"/>
  <c r="Q2656" i="5"/>
  <c r="T2656" i="5" s="1"/>
  <c r="U2656" i="5" s="1"/>
  <c r="D2656" i="5"/>
  <c r="C2656" i="5"/>
  <c r="S2655" i="5"/>
  <c r="R2655" i="5"/>
  <c r="Q2655" i="5"/>
  <c r="T2655" i="5" s="1"/>
  <c r="U2655" i="5" s="1"/>
  <c r="D2655" i="5"/>
  <c r="C2655" i="5"/>
  <c r="S2654" i="5"/>
  <c r="R2654" i="5"/>
  <c r="Q2654" i="5"/>
  <c r="T2654" i="5" s="1"/>
  <c r="U2654" i="5" s="1"/>
  <c r="D2654" i="5"/>
  <c r="C2654" i="5"/>
  <c r="S2653" i="5"/>
  <c r="R2653" i="5"/>
  <c r="Q2653" i="5"/>
  <c r="T2653" i="5" s="1"/>
  <c r="U2653" i="5" s="1"/>
  <c r="D2653" i="5"/>
  <c r="C2653" i="5"/>
  <c r="S2652" i="5"/>
  <c r="R2652" i="5"/>
  <c r="Q2652" i="5"/>
  <c r="T2652" i="5" s="1"/>
  <c r="U2652" i="5" s="1"/>
  <c r="D2652" i="5"/>
  <c r="C2652" i="5"/>
  <c r="S2651" i="5"/>
  <c r="R2651" i="5"/>
  <c r="Q2651" i="5"/>
  <c r="T2651" i="5" s="1"/>
  <c r="U2651" i="5" s="1"/>
  <c r="D2651" i="5"/>
  <c r="C2651" i="5"/>
  <c r="S2650" i="5"/>
  <c r="R2650" i="5"/>
  <c r="Q2650" i="5"/>
  <c r="T2650" i="5" s="1"/>
  <c r="U2650" i="5" s="1"/>
  <c r="D2650" i="5"/>
  <c r="C2650" i="5"/>
  <c r="S2649" i="5"/>
  <c r="R2649" i="5"/>
  <c r="Q2649" i="5"/>
  <c r="T2649" i="5" s="1"/>
  <c r="U2649" i="5" s="1"/>
  <c r="D2649" i="5"/>
  <c r="C2649" i="5"/>
  <c r="S2648" i="5"/>
  <c r="R2648" i="5"/>
  <c r="Q2648" i="5"/>
  <c r="T2648" i="5" s="1"/>
  <c r="U2648" i="5" s="1"/>
  <c r="D2648" i="5"/>
  <c r="C2648" i="5"/>
  <c r="S2647" i="5"/>
  <c r="R2647" i="5"/>
  <c r="Q2647" i="5"/>
  <c r="T2647" i="5" s="1"/>
  <c r="U2647" i="5" s="1"/>
  <c r="D2647" i="5"/>
  <c r="C2647" i="5"/>
  <c r="S2646" i="5"/>
  <c r="R2646" i="5"/>
  <c r="Q2646" i="5"/>
  <c r="T2646" i="5" s="1"/>
  <c r="U2646" i="5" s="1"/>
  <c r="D2646" i="5"/>
  <c r="C2646" i="5"/>
  <c r="S2645" i="5"/>
  <c r="R2645" i="5"/>
  <c r="Q2645" i="5"/>
  <c r="T2645" i="5" s="1"/>
  <c r="U2645" i="5" s="1"/>
  <c r="D2645" i="5"/>
  <c r="C2645" i="5"/>
  <c r="S2644" i="5"/>
  <c r="R2644" i="5"/>
  <c r="Q2644" i="5"/>
  <c r="T2644" i="5" s="1"/>
  <c r="U2644" i="5" s="1"/>
  <c r="D2644" i="5"/>
  <c r="C2644" i="5"/>
  <c r="S2643" i="5"/>
  <c r="R2643" i="5"/>
  <c r="Q2643" i="5"/>
  <c r="T2643" i="5" s="1"/>
  <c r="U2643" i="5" s="1"/>
  <c r="D2643" i="5"/>
  <c r="C2643" i="5"/>
  <c r="S2642" i="5"/>
  <c r="R2642" i="5"/>
  <c r="Q2642" i="5"/>
  <c r="T2642" i="5" s="1"/>
  <c r="U2642" i="5" s="1"/>
  <c r="D2642" i="5"/>
  <c r="C2642" i="5"/>
  <c r="S2641" i="5"/>
  <c r="R2641" i="5"/>
  <c r="Q2641" i="5"/>
  <c r="T2641" i="5" s="1"/>
  <c r="U2641" i="5" s="1"/>
  <c r="D2641" i="5"/>
  <c r="C2641" i="5"/>
  <c r="S2640" i="5"/>
  <c r="R2640" i="5"/>
  <c r="Q2640" i="5"/>
  <c r="T2640" i="5" s="1"/>
  <c r="U2640" i="5" s="1"/>
  <c r="D2640" i="5"/>
  <c r="C2640" i="5"/>
  <c r="S2639" i="5"/>
  <c r="R2639" i="5"/>
  <c r="Q2639" i="5"/>
  <c r="T2639" i="5" s="1"/>
  <c r="U2639" i="5" s="1"/>
  <c r="D2639" i="5"/>
  <c r="C2639" i="5"/>
  <c r="S2638" i="5"/>
  <c r="R2638" i="5"/>
  <c r="Q2638" i="5"/>
  <c r="T2638" i="5" s="1"/>
  <c r="U2638" i="5" s="1"/>
  <c r="D2638" i="5"/>
  <c r="C2638" i="5"/>
  <c r="S2637" i="5"/>
  <c r="R2637" i="5"/>
  <c r="Q2637" i="5"/>
  <c r="T2637" i="5" s="1"/>
  <c r="U2637" i="5" s="1"/>
  <c r="D2637" i="5"/>
  <c r="C2637" i="5"/>
  <c r="S2636" i="5"/>
  <c r="R2636" i="5"/>
  <c r="Q2636" i="5"/>
  <c r="T2636" i="5" s="1"/>
  <c r="U2636" i="5" s="1"/>
  <c r="D2636" i="5"/>
  <c r="C2636" i="5"/>
  <c r="S2635" i="5"/>
  <c r="R2635" i="5"/>
  <c r="Q2635" i="5"/>
  <c r="T2635" i="5" s="1"/>
  <c r="U2635" i="5" s="1"/>
  <c r="D2635" i="5"/>
  <c r="C2635" i="5"/>
  <c r="S2634" i="5"/>
  <c r="R2634" i="5"/>
  <c r="Q2634" i="5"/>
  <c r="T2634" i="5" s="1"/>
  <c r="U2634" i="5" s="1"/>
  <c r="D2634" i="5"/>
  <c r="C2634" i="5"/>
  <c r="S2633" i="5"/>
  <c r="R2633" i="5"/>
  <c r="Q2633" i="5"/>
  <c r="T2633" i="5" s="1"/>
  <c r="U2633" i="5" s="1"/>
  <c r="D2633" i="5"/>
  <c r="C2633" i="5"/>
  <c r="S2632" i="5"/>
  <c r="R2632" i="5"/>
  <c r="Q2632" i="5"/>
  <c r="T2632" i="5" s="1"/>
  <c r="U2632" i="5" s="1"/>
  <c r="D2632" i="5"/>
  <c r="C2632" i="5"/>
  <c r="S2631" i="5"/>
  <c r="R2631" i="5"/>
  <c r="Q2631" i="5"/>
  <c r="T2631" i="5" s="1"/>
  <c r="U2631" i="5" s="1"/>
  <c r="D2631" i="5"/>
  <c r="C2631" i="5"/>
  <c r="S2630" i="5"/>
  <c r="R2630" i="5"/>
  <c r="Q2630" i="5"/>
  <c r="T2630" i="5" s="1"/>
  <c r="U2630" i="5" s="1"/>
  <c r="D2630" i="5"/>
  <c r="C2630" i="5"/>
  <c r="S2629" i="5"/>
  <c r="R2629" i="5"/>
  <c r="Q2629" i="5"/>
  <c r="T2629" i="5" s="1"/>
  <c r="U2629" i="5" s="1"/>
  <c r="D2629" i="5"/>
  <c r="C2629" i="5"/>
  <c r="S2628" i="5"/>
  <c r="R2628" i="5"/>
  <c r="Q2628" i="5"/>
  <c r="T2628" i="5" s="1"/>
  <c r="U2628" i="5" s="1"/>
  <c r="D2628" i="5"/>
  <c r="C2628" i="5"/>
  <c r="S2627" i="5"/>
  <c r="R2627" i="5"/>
  <c r="Q2627" i="5"/>
  <c r="T2627" i="5" s="1"/>
  <c r="U2627" i="5" s="1"/>
  <c r="D2627" i="5"/>
  <c r="C2627" i="5"/>
  <c r="S2626" i="5"/>
  <c r="R2626" i="5"/>
  <c r="Q2626" i="5"/>
  <c r="T2626" i="5" s="1"/>
  <c r="U2626" i="5" s="1"/>
  <c r="D2626" i="5"/>
  <c r="C2626" i="5"/>
  <c r="S2625" i="5"/>
  <c r="R2625" i="5"/>
  <c r="Q2625" i="5"/>
  <c r="T2625" i="5" s="1"/>
  <c r="U2625" i="5" s="1"/>
  <c r="D2625" i="5"/>
  <c r="C2625" i="5"/>
  <c r="S2624" i="5"/>
  <c r="R2624" i="5"/>
  <c r="Q2624" i="5"/>
  <c r="T2624" i="5" s="1"/>
  <c r="U2624" i="5" s="1"/>
  <c r="D2624" i="5"/>
  <c r="C2624" i="5"/>
  <c r="S2623" i="5"/>
  <c r="R2623" i="5"/>
  <c r="Q2623" i="5"/>
  <c r="T2623" i="5" s="1"/>
  <c r="U2623" i="5" s="1"/>
  <c r="D2623" i="5"/>
  <c r="C2623" i="5"/>
  <c r="S2622" i="5"/>
  <c r="R2622" i="5"/>
  <c r="Q2622" i="5"/>
  <c r="T2622" i="5" s="1"/>
  <c r="U2622" i="5" s="1"/>
  <c r="D2622" i="5"/>
  <c r="C2622" i="5"/>
  <c r="S2621" i="5"/>
  <c r="R2621" i="5"/>
  <c r="Q2621" i="5"/>
  <c r="T2621" i="5" s="1"/>
  <c r="U2621" i="5" s="1"/>
  <c r="D2621" i="5"/>
  <c r="C2621" i="5"/>
  <c r="S2620" i="5"/>
  <c r="R2620" i="5"/>
  <c r="Q2620" i="5"/>
  <c r="T2620" i="5" s="1"/>
  <c r="U2620" i="5" s="1"/>
  <c r="D2620" i="5"/>
  <c r="C2620" i="5"/>
  <c r="S2619" i="5"/>
  <c r="R2619" i="5"/>
  <c r="Q2619" i="5"/>
  <c r="T2619" i="5" s="1"/>
  <c r="U2619" i="5" s="1"/>
  <c r="D2619" i="5"/>
  <c r="C2619" i="5"/>
  <c r="S2618" i="5"/>
  <c r="R2618" i="5"/>
  <c r="Q2618" i="5"/>
  <c r="T2618" i="5" s="1"/>
  <c r="U2618" i="5" s="1"/>
  <c r="D2618" i="5"/>
  <c r="C2618" i="5"/>
  <c r="S2617" i="5"/>
  <c r="R2617" i="5"/>
  <c r="Q2617" i="5"/>
  <c r="T2617" i="5" s="1"/>
  <c r="U2617" i="5" s="1"/>
  <c r="D2617" i="5"/>
  <c r="C2617" i="5"/>
  <c r="S2616" i="5"/>
  <c r="R2616" i="5"/>
  <c r="Q2616" i="5"/>
  <c r="T2616" i="5" s="1"/>
  <c r="U2616" i="5" s="1"/>
  <c r="D2616" i="5"/>
  <c r="C2616" i="5"/>
  <c r="S2615" i="5"/>
  <c r="R2615" i="5"/>
  <c r="Q2615" i="5"/>
  <c r="T2615" i="5" s="1"/>
  <c r="U2615" i="5" s="1"/>
  <c r="D2615" i="5"/>
  <c r="C2615" i="5"/>
  <c r="S2614" i="5"/>
  <c r="R2614" i="5"/>
  <c r="Q2614" i="5"/>
  <c r="T2614" i="5" s="1"/>
  <c r="U2614" i="5" s="1"/>
  <c r="D2614" i="5"/>
  <c r="C2614" i="5"/>
  <c r="S2613" i="5"/>
  <c r="R2613" i="5"/>
  <c r="Q2613" i="5"/>
  <c r="T2613" i="5" s="1"/>
  <c r="U2613" i="5" s="1"/>
  <c r="D2613" i="5"/>
  <c r="C2613" i="5"/>
  <c r="S2612" i="5"/>
  <c r="R2612" i="5"/>
  <c r="Q2612" i="5"/>
  <c r="T2612" i="5" s="1"/>
  <c r="U2612" i="5" s="1"/>
  <c r="D2612" i="5"/>
  <c r="C2612" i="5"/>
  <c r="S2611" i="5"/>
  <c r="R2611" i="5"/>
  <c r="Q2611" i="5"/>
  <c r="T2611" i="5" s="1"/>
  <c r="U2611" i="5" s="1"/>
  <c r="D2611" i="5"/>
  <c r="C2611" i="5"/>
  <c r="S2610" i="5"/>
  <c r="R2610" i="5"/>
  <c r="Q2610" i="5"/>
  <c r="T2610" i="5" s="1"/>
  <c r="U2610" i="5" s="1"/>
  <c r="D2610" i="5"/>
  <c r="C2610" i="5"/>
  <c r="S2609" i="5"/>
  <c r="R2609" i="5"/>
  <c r="Q2609" i="5"/>
  <c r="T2609" i="5" s="1"/>
  <c r="U2609" i="5" s="1"/>
  <c r="D2609" i="5"/>
  <c r="C2609" i="5"/>
  <c r="S2608" i="5"/>
  <c r="R2608" i="5"/>
  <c r="Q2608" i="5"/>
  <c r="T2608" i="5" s="1"/>
  <c r="U2608" i="5" s="1"/>
  <c r="D2608" i="5"/>
  <c r="C2608" i="5"/>
  <c r="S2607" i="5"/>
  <c r="R2607" i="5"/>
  <c r="Q2607" i="5"/>
  <c r="T2607" i="5" s="1"/>
  <c r="U2607" i="5" s="1"/>
  <c r="D2607" i="5"/>
  <c r="C2607" i="5"/>
  <c r="S2606" i="5"/>
  <c r="R2606" i="5"/>
  <c r="Q2606" i="5"/>
  <c r="T2606" i="5" s="1"/>
  <c r="U2606" i="5" s="1"/>
  <c r="D2606" i="5"/>
  <c r="C2606" i="5"/>
  <c r="S2605" i="5"/>
  <c r="R2605" i="5"/>
  <c r="Q2605" i="5"/>
  <c r="T2605" i="5" s="1"/>
  <c r="U2605" i="5" s="1"/>
  <c r="D2605" i="5"/>
  <c r="C2605" i="5"/>
  <c r="S2604" i="5"/>
  <c r="R2604" i="5"/>
  <c r="Q2604" i="5"/>
  <c r="T2604" i="5" s="1"/>
  <c r="U2604" i="5" s="1"/>
  <c r="D2604" i="5"/>
  <c r="C2604" i="5"/>
  <c r="S2603" i="5"/>
  <c r="R2603" i="5"/>
  <c r="Q2603" i="5"/>
  <c r="T2603" i="5" s="1"/>
  <c r="U2603" i="5" s="1"/>
  <c r="D2603" i="5"/>
  <c r="C2603" i="5"/>
  <c r="S2602" i="5"/>
  <c r="R2602" i="5"/>
  <c r="Q2602" i="5"/>
  <c r="T2602" i="5" s="1"/>
  <c r="U2602" i="5" s="1"/>
  <c r="D2602" i="5"/>
  <c r="C2602" i="5"/>
  <c r="S2601" i="5"/>
  <c r="R2601" i="5"/>
  <c r="Q2601" i="5"/>
  <c r="T2601" i="5" s="1"/>
  <c r="U2601" i="5" s="1"/>
  <c r="D2601" i="5"/>
  <c r="C2601" i="5"/>
  <c r="S2600" i="5"/>
  <c r="R2600" i="5"/>
  <c r="Q2600" i="5"/>
  <c r="T2600" i="5" s="1"/>
  <c r="U2600" i="5" s="1"/>
  <c r="D2600" i="5"/>
  <c r="C2600" i="5"/>
  <c r="S2599" i="5"/>
  <c r="R2599" i="5"/>
  <c r="Q2599" i="5"/>
  <c r="T2599" i="5" s="1"/>
  <c r="U2599" i="5" s="1"/>
  <c r="D2599" i="5"/>
  <c r="C2599" i="5"/>
  <c r="S2598" i="5"/>
  <c r="R2598" i="5"/>
  <c r="Q2598" i="5"/>
  <c r="T2598" i="5" s="1"/>
  <c r="U2598" i="5" s="1"/>
  <c r="D2598" i="5"/>
  <c r="C2598" i="5"/>
  <c r="S2597" i="5"/>
  <c r="R2597" i="5"/>
  <c r="Q2597" i="5"/>
  <c r="T2597" i="5" s="1"/>
  <c r="U2597" i="5" s="1"/>
  <c r="D2597" i="5"/>
  <c r="C2597" i="5"/>
  <c r="S2596" i="5"/>
  <c r="R2596" i="5"/>
  <c r="Q2596" i="5"/>
  <c r="T2596" i="5" s="1"/>
  <c r="U2596" i="5" s="1"/>
  <c r="D2596" i="5"/>
  <c r="C2596" i="5"/>
  <c r="S2595" i="5"/>
  <c r="R2595" i="5"/>
  <c r="Q2595" i="5"/>
  <c r="T2595" i="5" s="1"/>
  <c r="U2595" i="5" s="1"/>
  <c r="D2595" i="5"/>
  <c r="C2595" i="5"/>
  <c r="S2594" i="5"/>
  <c r="R2594" i="5"/>
  <c r="Q2594" i="5"/>
  <c r="T2594" i="5" s="1"/>
  <c r="U2594" i="5" s="1"/>
  <c r="D2594" i="5"/>
  <c r="C2594" i="5"/>
  <c r="S2593" i="5"/>
  <c r="R2593" i="5"/>
  <c r="Q2593" i="5"/>
  <c r="T2593" i="5" s="1"/>
  <c r="U2593" i="5" s="1"/>
  <c r="D2593" i="5"/>
  <c r="C2593" i="5"/>
  <c r="S2592" i="5"/>
  <c r="R2592" i="5"/>
  <c r="Q2592" i="5"/>
  <c r="T2592" i="5" s="1"/>
  <c r="U2592" i="5" s="1"/>
  <c r="D2592" i="5"/>
  <c r="C2592" i="5"/>
  <c r="S2591" i="5"/>
  <c r="R2591" i="5"/>
  <c r="Q2591" i="5"/>
  <c r="T2591" i="5" s="1"/>
  <c r="U2591" i="5" s="1"/>
  <c r="D2591" i="5"/>
  <c r="C2591" i="5"/>
  <c r="S2590" i="5"/>
  <c r="R2590" i="5"/>
  <c r="Q2590" i="5"/>
  <c r="T2590" i="5" s="1"/>
  <c r="U2590" i="5" s="1"/>
  <c r="D2590" i="5"/>
  <c r="C2590" i="5"/>
  <c r="S2589" i="5"/>
  <c r="R2589" i="5"/>
  <c r="Q2589" i="5"/>
  <c r="T2589" i="5" s="1"/>
  <c r="U2589" i="5" s="1"/>
  <c r="D2589" i="5"/>
  <c r="C2589" i="5"/>
  <c r="S2588" i="5"/>
  <c r="R2588" i="5"/>
  <c r="Q2588" i="5"/>
  <c r="T2588" i="5" s="1"/>
  <c r="U2588" i="5" s="1"/>
  <c r="D2588" i="5"/>
  <c r="C2588" i="5"/>
  <c r="S2587" i="5"/>
  <c r="R2587" i="5"/>
  <c r="Q2587" i="5"/>
  <c r="T2587" i="5" s="1"/>
  <c r="U2587" i="5" s="1"/>
  <c r="D2587" i="5"/>
  <c r="C2587" i="5"/>
  <c r="S2586" i="5"/>
  <c r="R2586" i="5"/>
  <c r="Q2586" i="5"/>
  <c r="T2586" i="5" s="1"/>
  <c r="U2586" i="5" s="1"/>
  <c r="D2586" i="5"/>
  <c r="C2586" i="5"/>
  <c r="S2585" i="5"/>
  <c r="R2585" i="5"/>
  <c r="Q2585" i="5"/>
  <c r="T2585" i="5" s="1"/>
  <c r="U2585" i="5" s="1"/>
  <c r="D2585" i="5"/>
  <c r="C2585" i="5"/>
  <c r="S2584" i="5"/>
  <c r="R2584" i="5"/>
  <c r="Q2584" i="5"/>
  <c r="T2584" i="5" s="1"/>
  <c r="U2584" i="5" s="1"/>
  <c r="D2584" i="5"/>
  <c r="C2584" i="5"/>
  <c r="S2583" i="5"/>
  <c r="R2583" i="5"/>
  <c r="Q2583" i="5"/>
  <c r="T2583" i="5" s="1"/>
  <c r="U2583" i="5" s="1"/>
  <c r="D2583" i="5"/>
  <c r="C2583" i="5"/>
  <c r="S2582" i="5"/>
  <c r="R2582" i="5"/>
  <c r="Q2582" i="5"/>
  <c r="T2582" i="5" s="1"/>
  <c r="U2582" i="5" s="1"/>
  <c r="D2582" i="5"/>
  <c r="C2582" i="5"/>
  <c r="S2581" i="5"/>
  <c r="R2581" i="5"/>
  <c r="Q2581" i="5"/>
  <c r="T2581" i="5" s="1"/>
  <c r="U2581" i="5" s="1"/>
  <c r="D2581" i="5"/>
  <c r="C2581" i="5"/>
  <c r="S2580" i="5"/>
  <c r="R2580" i="5"/>
  <c r="Q2580" i="5"/>
  <c r="T2580" i="5" s="1"/>
  <c r="U2580" i="5" s="1"/>
  <c r="D2580" i="5"/>
  <c r="C2580" i="5"/>
  <c r="S2579" i="5"/>
  <c r="R2579" i="5"/>
  <c r="Q2579" i="5"/>
  <c r="T2579" i="5" s="1"/>
  <c r="U2579" i="5" s="1"/>
  <c r="D2579" i="5"/>
  <c r="C2579" i="5"/>
  <c r="S2578" i="5"/>
  <c r="R2578" i="5"/>
  <c r="Q2578" i="5"/>
  <c r="T2578" i="5" s="1"/>
  <c r="U2578" i="5" s="1"/>
  <c r="D2578" i="5"/>
  <c r="C2578" i="5"/>
  <c r="S2577" i="5"/>
  <c r="R2577" i="5"/>
  <c r="Q2577" i="5"/>
  <c r="T2577" i="5" s="1"/>
  <c r="U2577" i="5" s="1"/>
  <c r="D2577" i="5"/>
  <c r="C2577" i="5"/>
  <c r="S2576" i="5"/>
  <c r="R2576" i="5"/>
  <c r="Q2576" i="5"/>
  <c r="T2576" i="5" s="1"/>
  <c r="U2576" i="5" s="1"/>
  <c r="D2576" i="5"/>
  <c r="C2576" i="5"/>
  <c r="S2575" i="5"/>
  <c r="R2575" i="5"/>
  <c r="Q2575" i="5"/>
  <c r="T2575" i="5" s="1"/>
  <c r="U2575" i="5" s="1"/>
  <c r="D2575" i="5"/>
  <c r="C2575" i="5"/>
  <c r="S2574" i="5"/>
  <c r="R2574" i="5"/>
  <c r="Q2574" i="5"/>
  <c r="T2574" i="5" s="1"/>
  <c r="U2574" i="5" s="1"/>
  <c r="D2574" i="5"/>
  <c r="C2574" i="5"/>
  <c r="S2573" i="5"/>
  <c r="R2573" i="5"/>
  <c r="Q2573" i="5"/>
  <c r="T2573" i="5" s="1"/>
  <c r="U2573" i="5" s="1"/>
  <c r="D2573" i="5"/>
  <c r="C2573" i="5"/>
  <c r="S2572" i="5"/>
  <c r="R2572" i="5"/>
  <c r="Q2572" i="5"/>
  <c r="T2572" i="5" s="1"/>
  <c r="U2572" i="5" s="1"/>
  <c r="D2572" i="5"/>
  <c r="C2572" i="5"/>
  <c r="S2571" i="5"/>
  <c r="R2571" i="5"/>
  <c r="Q2571" i="5"/>
  <c r="T2571" i="5" s="1"/>
  <c r="U2571" i="5" s="1"/>
  <c r="D2571" i="5"/>
  <c r="C2571" i="5"/>
  <c r="S2570" i="5"/>
  <c r="R2570" i="5"/>
  <c r="Q2570" i="5"/>
  <c r="T2570" i="5" s="1"/>
  <c r="U2570" i="5" s="1"/>
  <c r="D2570" i="5"/>
  <c r="C2570" i="5"/>
  <c r="S2569" i="5"/>
  <c r="R2569" i="5"/>
  <c r="Q2569" i="5"/>
  <c r="T2569" i="5" s="1"/>
  <c r="U2569" i="5" s="1"/>
  <c r="D2569" i="5"/>
  <c r="C2569" i="5"/>
  <c r="S2568" i="5"/>
  <c r="R2568" i="5"/>
  <c r="Q2568" i="5"/>
  <c r="T2568" i="5" s="1"/>
  <c r="U2568" i="5" s="1"/>
  <c r="D2568" i="5"/>
  <c r="C2568" i="5"/>
  <c r="S2567" i="5"/>
  <c r="R2567" i="5"/>
  <c r="Q2567" i="5"/>
  <c r="T2567" i="5" s="1"/>
  <c r="U2567" i="5" s="1"/>
  <c r="D2567" i="5"/>
  <c r="C2567" i="5"/>
  <c r="S2566" i="5"/>
  <c r="R2566" i="5"/>
  <c r="Q2566" i="5"/>
  <c r="T2566" i="5" s="1"/>
  <c r="U2566" i="5" s="1"/>
  <c r="D2566" i="5"/>
  <c r="C2566" i="5"/>
  <c r="S2565" i="5"/>
  <c r="R2565" i="5"/>
  <c r="Q2565" i="5"/>
  <c r="T2565" i="5" s="1"/>
  <c r="U2565" i="5" s="1"/>
  <c r="D2565" i="5"/>
  <c r="C2565" i="5"/>
  <c r="S2564" i="5"/>
  <c r="R2564" i="5"/>
  <c r="Q2564" i="5"/>
  <c r="T2564" i="5" s="1"/>
  <c r="U2564" i="5" s="1"/>
  <c r="D2564" i="5"/>
  <c r="C2564" i="5"/>
  <c r="S2563" i="5"/>
  <c r="R2563" i="5"/>
  <c r="Q2563" i="5"/>
  <c r="T2563" i="5" s="1"/>
  <c r="U2563" i="5" s="1"/>
  <c r="D2563" i="5"/>
  <c r="C2563" i="5"/>
  <c r="S2562" i="5"/>
  <c r="R2562" i="5"/>
  <c r="Q2562" i="5"/>
  <c r="T2562" i="5" s="1"/>
  <c r="U2562" i="5" s="1"/>
  <c r="D2562" i="5"/>
  <c r="C2562" i="5"/>
  <c r="S2561" i="5"/>
  <c r="R2561" i="5"/>
  <c r="Q2561" i="5"/>
  <c r="T2561" i="5" s="1"/>
  <c r="U2561" i="5" s="1"/>
  <c r="D2561" i="5"/>
  <c r="C2561" i="5"/>
  <c r="S2560" i="5"/>
  <c r="R2560" i="5"/>
  <c r="Q2560" i="5"/>
  <c r="T2560" i="5" s="1"/>
  <c r="U2560" i="5" s="1"/>
  <c r="D2560" i="5"/>
  <c r="C2560" i="5"/>
  <c r="S2559" i="5"/>
  <c r="R2559" i="5"/>
  <c r="Q2559" i="5"/>
  <c r="T2559" i="5" s="1"/>
  <c r="U2559" i="5" s="1"/>
  <c r="D2559" i="5"/>
  <c r="C2559" i="5"/>
  <c r="S2558" i="5"/>
  <c r="R2558" i="5"/>
  <c r="Q2558" i="5"/>
  <c r="T2558" i="5" s="1"/>
  <c r="U2558" i="5" s="1"/>
  <c r="D2558" i="5"/>
  <c r="C2558" i="5"/>
  <c r="S2557" i="5"/>
  <c r="R2557" i="5"/>
  <c r="Q2557" i="5"/>
  <c r="T2557" i="5" s="1"/>
  <c r="U2557" i="5" s="1"/>
  <c r="D2557" i="5"/>
  <c r="C2557" i="5"/>
  <c r="S2556" i="5"/>
  <c r="R2556" i="5"/>
  <c r="Q2556" i="5"/>
  <c r="T2556" i="5" s="1"/>
  <c r="U2556" i="5" s="1"/>
  <c r="D2556" i="5"/>
  <c r="C2556" i="5"/>
  <c r="S2555" i="5"/>
  <c r="R2555" i="5"/>
  <c r="Q2555" i="5"/>
  <c r="T2555" i="5" s="1"/>
  <c r="U2555" i="5" s="1"/>
  <c r="D2555" i="5"/>
  <c r="C2555" i="5"/>
  <c r="S2554" i="5"/>
  <c r="R2554" i="5"/>
  <c r="Q2554" i="5"/>
  <c r="T2554" i="5" s="1"/>
  <c r="U2554" i="5" s="1"/>
  <c r="D2554" i="5"/>
  <c r="C2554" i="5"/>
  <c r="S2553" i="5"/>
  <c r="R2553" i="5"/>
  <c r="Q2553" i="5"/>
  <c r="T2553" i="5" s="1"/>
  <c r="U2553" i="5" s="1"/>
  <c r="D2553" i="5"/>
  <c r="C2553" i="5"/>
  <c r="S2552" i="5"/>
  <c r="R2552" i="5"/>
  <c r="Q2552" i="5"/>
  <c r="T2552" i="5" s="1"/>
  <c r="U2552" i="5" s="1"/>
  <c r="D2552" i="5"/>
  <c r="C2552" i="5"/>
  <c r="S2551" i="5"/>
  <c r="R2551" i="5"/>
  <c r="Q2551" i="5"/>
  <c r="T2551" i="5" s="1"/>
  <c r="U2551" i="5" s="1"/>
  <c r="D2551" i="5"/>
  <c r="C2551" i="5"/>
  <c r="S2550" i="5"/>
  <c r="R2550" i="5"/>
  <c r="Q2550" i="5"/>
  <c r="T2550" i="5" s="1"/>
  <c r="U2550" i="5" s="1"/>
  <c r="D2550" i="5"/>
  <c r="C2550" i="5"/>
  <c r="S2549" i="5"/>
  <c r="R2549" i="5"/>
  <c r="Q2549" i="5"/>
  <c r="T2549" i="5" s="1"/>
  <c r="U2549" i="5" s="1"/>
  <c r="D2549" i="5"/>
  <c r="C2549" i="5"/>
  <c r="S2548" i="5"/>
  <c r="R2548" i="5"/>
  <c r="Q2548" i="5"/>
  <c r="T2548" i="5" s="1"/>
  <c r="U2548" i="5" s="1"/>
  <c r="D2548" i="5"/>
  <c r="C2548" i="5"/>
  <c r="S2547" i="5"/>
  <c r="R2547" i="5"/>
  <c r="Q2547" i="5"/>
  <c r="T2547" i="5" s="1"/>
  <c r="U2547" i="5" s="1"/>
  <c r="D2547" i="5"/>
  <c r="C2547" i="5"/>
  <c r="S2546" i="5"/>
  <c r="R2546" i="5"/>
  <c r="Q2546" i="5"/>
  <c r="T2546" i="5" s="1"/>
  <c r="U2546" i="5" s="1"/>
  <c r="D2546" i="5"/>
  <c r="C2546" i="5"/>
  <c r="S2545" i="5"/>
  <c r="R2545" i="5"/>
  <c r="Q2545" i="5"/>
  <c r="T2545" i="5" s="1"/>
  <c r="U2545" i="5" s="1"/>
  <c r="D2545" i="5"/>
  <c r="C2545" i="5"/>
  <c r="S2544" i="5"/>
  <c r="R2544" i="5"/>
  <c r="Q2544" i="5"/>
  <c r="T2544" i="5" s="1"/>
  <c r="U2544" i="5" s="1"/>
  <c r="D2544" i="5"/>
  <c r="C2544" i="5"/>
  <c r="S2543" i="5"/>
  <c r="R2543" i="5"/>
  <c r="Q2543" i="5"/>
  <c r="T2543" i="5" s="1"/>
  <c r="U2543" i="5" s="1"/>
  <c r="D2543" i="5"/>
  <c r="C2543" i="5"/>
  <c r="S2542" i="5"/>
  <c r="R2542" i="5"/>
  <c r="Q2542" i="5"/>
  <c r="T2542" i="5" s="1"/>
  <c r="U2542" i="5" s="1"/>
  <c r="D2542" i="5"/>
  <c r="C2542" i="5"/>
  <c r="S2541" i="5"/>
  <c r="R2541" i="5"/>
  <c r="Q2541" i="5"/>
  <c r="T2541" i="5" s="1"/>
  <c r="U2541" i="5" s="1"/>
  <c r="D2541" i="5"/>
  <c r="C2541" i="5"/>
  <c r="S2540" i="5"/>
  <c r="R2540" i="5"/>
  <c r="Q2540" i="5"/>
  <c r="T2540" i="5" s="1"/>
  <c r="U2540" i="5" s="1"/>
  <c r="D2540" i="5"/>
  <c r="C2540" i="5"/>
  <c r="S2539" i="5"/>
  <c r="R2539" i="5"/>
  <c r="Q2539" i="5"/>
  <c r="T2539" i="5" s="1"/>
  <c r="U2539" i="5" s="1"/>
  <c r="D2539" i="5"/>
  <c r="C2539" i="5"/>
  <c r="S2538" i="5"/>
  <c r="R2538" i="5"/>
  <c r="Q2538" i="5"/>
  <c r="T2538" i="5" s="1"/>
  <c r="U2538" i="5" s="1"/>
  <c r="D2538" i="5"/>
  <c r="C2538" i="5"/>
  <c r="S2537" i="5"/>
  <c r="R2537" i="5"/>
  <c r="Q2537" i="5"/>
  <c r="T2537" i="5" s="1"/>
  <c r="U2537" i="5" s="1"/>
  <c r="D2537" i="5"/>
  <c r="C2537" i="5"/>
  <c r="S2536" i="5"/>
  <c r="R2536" i="5"/>
  <c r="Q2536" i="5"/>
  <c r="T2536" i="5" s="1"/>
  <c r="U2536" i="5" s="1"/>
  <c r="D2536" i="5"/>
  <c r="C2536" i="5"/>
  <c r="S2535" i="5"/>
  <c r="R2535" i="5"/>
  <c r="Q2535" i="5"/>
  <c r="T2535" i="5" s="1"/>
  <c r="U2535" i="5" s="1"/>
  <c r="D2535" i="5"/>
  <c r="C2535" i="5"/>
  <c r="S2534" i="5"/>
  <c r="R2534" i="5"/>
  <c r="Q2534" i="5"/>
  <c r="T2534" i="5" s="1"/>
  <c r="U2534" i="5" s="1"/>
  <c r="D2534" i="5"/>
  <c r="C2534" i="5"/>
  <c r="S2533" i="5"/>
  <c r="R2533" i="5"/>
  <c r="Q2533" i="5"/>
  <c r="T2533" i="5" s="1"/>
  <c r="U2533" i="5" s="1"/>
  <c r="D2533" i="5"/>
  <c r="C2533" i="5"/>
  <c r="S2532" i="5"/>
  <c r="R2532" i="5"/>
  <c r="Q2532" i="5"/>
  <c r="T2532" i="5" s="1"/>
  <c r="U2532" i="5" s="1"/>
  <c r="D2532" i="5"/>
  <c r="C2532" i="5"/>
  <c r="S2531" i="5"/>
  <c r="R2531" i="5"/>
  <c r="Q2531" i="5"/>
  <c r="T2531" i="5" s="1"/>
  <c r="U2531" i="5" s="1"/>
  <c r="D2531" i="5"/>
  <c r="C2531" i="5"/>
  <c r="S2530" i="5"/>
  <c r="R2530" i="5"/>
  <c r="Q2530" i="5"/>
  <c r="T2530" i="5" s="1"/>
  <c r="U2530" i="5" s="1"/>
  <c r="D2530" i="5"/>
  <c r="C2530" i="5"/>
  <c r="S2529" i="5"/>
  <c r="R2529" i="5"/>
  <c r="Q2529" i="5"/>
  <c r="T2529" i="5" s="1"/>
  <c r="U2529" i="5" s="1"/>
  <c r="D2529" i="5"/>
  <c r="C2529" i="5"/>
  <c r="S2528" i="5"/>
  <c r="R2528" i="5"/>
  <c r="Q2528" i="5"/>
  <c r="T2528" i="5" s="1"/>
  <c r="U2528" i="5" s="1"/>
  <c r="D2528" i="5"/>
  <c r="C2528" i="5"/>
  <c r="S2527" i="5"/>
  <c r="R2527" i="5"/>
  <c r="Q2527" i="5"/>
  <c r="T2527" i="5" s="1"/>
  <c r="U2527" i="5" s="1"/>
  <c r="D2527" i="5"/>
  <c r="C2527" i="5"/>
  <c r="S2526" i="5"/>
  <c r="R2526" i="5"/>
  <c r="Q2526" i="5"/>
  <c r="T2526" i="5" s="1"/>
  <c r="U2526" i="5" s="1"/>
  <c r="D2526" i="5"/>
  <c r="C2526" i="5"/>
  <c r="S2525" i="5"/>
  <c r="R2525" i="5"/>
  <c r="Q2525" i="5"/>
  <c r="T2525" i="5" s="1"/>
  <c r="U2525" i="5" s="1"/>
  <c r="D2525" i="5"/>
  <c r="C2525" i="5"/>
  <c r="S2524" i="5"/>
  <c r="R2524" i="5"/>
  <c r="Q2524" i="5"/>
  <c r="T2524" i="5" s="1"/>
  <c r="U2524" i="5" s="1"/>
  <c r="D2524" i="5"/>
  <c r="C2524" i="5"/>
  <c r="S2523" i="5"/>
  <c r="R2523" i="5"/>
  <c r="Q2523" i="5"/>
  <c r="T2523" i="5" s="1"/>
  <c r="U2523" i="5" s="1"/>
  <c r="D2523" i="5"/>
  <c r="C2523" i="5"/>
  <c r="S2522" i="5"/>
  <c r="R2522" i="5"/>
  <c r="Q2522" i="5"/>
  <c r="T2522" i="5" s="1"/>
  <c r="U2522" i="5" s="1"/>
  <c r="D2522" i="5"/>
  <c r="C2522" i="5"/>
  <c r="S2521" i="5"/>
  <c r="R2521" i="5"/>
  <c r="Q2521" i="5"/>
  <c r="T2521" i="5" s="1"/>
  <c r="U2521" i="5" s="1"/>
  <c r="D2521" i="5"/>
  <c r="C2521" i="5"/>
  <c r="S2520" i="5"/>
  <c r="R2520" i="5"/>
  <c r="Q2520" i="5"/>
  <c r="T2520" i="5" s="1"/>
  <c r="U2520" i="5" s="1"/>
  <c r="D2520" i="5"/>
  <c r="C2520" i="5"/>
  <c r="S2519" i="5"/>
  <c r="R2519" i="5"/>
  <c r="Q2519" i="5"/>
  <c r="T2519" i="5" s="1"/>
  <c r="U2519" i="5" s="1"/>
  <c r="D2519" i="5"/>
  <c r="C2519" i="5"/>
  <c r="S2518" i="5"/>
  <c r="R2518" i="5"/>
  <c r="Q2518" i="5"/>
  <c r="T2518" i="5" s="1"/>
  <c r="U2518" i="5" s="1"/>
  <c r="D2518" i="5"/>
  <c r="C2518" i="5"/>
  <c r="S2517" i="5"/>
  <c r="R2517" i="5"/>
  <c r="Q2517" i="5"/>
  <c r="T2517" i="5" s="1"/>
  <c r="U2517" i="5" s="1"/>
  <c r="D2517" i="5"/>
  <c r="C2517" i="5"/>
  <c r="S2516" i="5"/>
  <c r="R2516" i="5"/>
  <c r="Q2516" i="5"/>
  <c r="T2516" i="5" s="1"/>
  <c r="U2516" i="5" s="1"/>
  <c r="D2516" i="5"/>
  <c r="C2516" i="5"/>
  <c r="S2515" i="5"/>
  <c r="R2515" i="5"/>
  <c r="Q2515" i="5"/>
  <c r="T2515" i="5" s="1"/>
  <c r="U2515" i="5" s="1"/>
  <c r="D2515" i="5"/>
  <c r="C2515" i="5"/>
  <c r="S2514" i="5"/>
  <c r="R2514" i="5"/>
  <c r="Q2514" i="5"/>
  <c r="T2514" i="5" s="1"/>
  <c r="U2514" i="5" s="1"/>
  <c r="D2514" i="5"/>
  <c r="C2514" i="5"/>
  <c r="S2513" i="5"/>
  <c r="R2513" i="5"/>
  <c r="Q2513" i="5"/>
  <c r="T2513" i="5" s="1"/>
  <c r="U2513" i="5" s="1"/>
  <c r="D2513" i="5"/>
  <c r="C2513" i="5"/>
  <c r="S2512" i="5"/>
  <c r="R2512" i="5"/>
  <c r="Q2512" i="5"/>
  <c r="T2512" i="5" s="1"/>
  <c r="U2512" i="5" s="1"/>
  <c r="D2512" i="5"/>
  <c r="C2512" i="5"/>
  <c r="S2511" i="5"/>
  <c r="R2511" i="5"/>
  <c r="Q2511" i="5"/>
  <c r="T2511" i="5" s="1"/>
  <c r="U2511" i="5" s="1"/>
  <c r="D2511" i="5"/>
  <c r="C2511" i="5"/>
  <c r="S2510" i="5"/>
  <c r="R2510" i="5"/>
  <c r="Q2510" i="5"/>
  <c r="T2510" i="5" s="1"/>
  <c r="U2510" i="5" s="1"/>
  <c r="D2510" i="5"/>
  <c r="C2510" i="5"/>
  <c r="S2509" i="5"/>
  <c r="R2509" i="5"/>
  <c r="Q2509" i="5"/>
  <c r="T2509" i="5" s="1"/>
  <c r="U2509" i="5" s="1"/>
  <c r="D2509" i="5"/>
  <c r="C2509" i="5"/>
  <c r="S2508" i="5"/>
  <c r="R2508" i="5"/>
  <c r="Q2508" i="5"/>
  <c r="T2508" i="5" s="1"/>
  <c r="U2508" i="5" s="1"/>
  <c r="D2508" i="5"/>
  <c r="C2508" i="5"/>
  <c r="S2507" i="5"/>
  <c r="R2507" i="5"/>
  <c r="Q2507" i="5"/>
  <c r="T2507" i="5" s="1"/>
  <c r="U2507" i="5" s="1"/>
  <c r="D2507" i="5"/>
  <c r="C2507" i="5"/>
  <c r="S2506" i="5"/>
  <c r="R2506" i="5"/>
  <c r="Q2506" i="5"/>
  <c r="T2506" i="5" s="1"/>
  <c r="U2506" i="5" s="1"/>
  <c r="D2506" i="5"/>
  <c r="C2506" i="5"/>
  <c r="S2505" i="5"/>
  <c r="R2505" i="5"/>
  <c r="Q2505" i="5"/>
  <c r="T2505" i="5" s="1"/>
  <c r="U2505" i="5" s="1"/>
  <c r="D2505" i="5"/>
  <c r="C2505" i="5"/>
  <c r="S2504" i="5"/>
  <c r="R2504" i="5"/>
  <c r="Q2504" i="5"/>
  <c r="T2504" i="5" s="1"/>
  <c r="U2504" i="5" s="1"/>
  <c r="D2504" i="5"/>
  <c r="C2504" i="5"/>
  <c r="S2503" i="5"/>
  <c r="R2503" i="5"/>
  <c r="Q2503" i="5"/>
  <c r="T2503" i="5" s="1"/>
  <c r="U2503" i="5" s="1"/>
  <c r="D2503" i="5"/>
  <c r="C2503" i="5"/>
  <c r="S2502" i="5"/>
  <c r="R2502" i="5"/>
  <c r="Q2502" i="5"/>
  <c r="T2502" i="5" s="1"/>
  <c r="U2502" i="5" s="1"/>
  <c r="D2502" i="5"/>
  <c r="C2502" i="5"/>
  <c r="S2501" i="5"/>
  <c r="R2501" i="5"/>
  <c r="Q2501" i="5"/>
  <c r="T2501" i="5" s="1"/>
  <c r="U2501" i="5" s="1"/>
  <c r="D2501" i="5"/>
  <c r="C2501" i="5"/>
  <c r="S2500" i="5"/>
  <c r="R2500" i="5"/>
  <c r="Q2500" i="5"/>
  <c r="T2500" i="5" s="1"/>
  <c r="U2500" i="5" s="1"/>
  <c r="D2500" i="5"/>
  <c r="C2500" i="5"/>
  <c r="S2499" i="5"/>
  <c r="R2499" i="5"/>
  <c r="Q2499" i="5"/>
  <c r="T2499" i="5" s="1"/>
  <c r="U2499" i="5" s="1"/>
  <c r="D2499" i="5"/>
  <c r="C2499" i="5"/>
  <c r="S2498" i="5"/>
  <c r="R2498" i="5"/>
  <c r="Q2498" i="5"/>
  <c r="T2498" i="5" s="1"/>
  <c r="U2498" i="5" s="1"/>
  <c r="D2498" i="5"/>
  <c r="C2498" i="5"/>
  <c r="S2497" i="5"/>
  <c r="R2497" i="5"/>
  <c r="Q2497" i="5"/>
  <c r="T2497" i="5" s="1"/>
  <c r="U2497" i="5" s="1"/>
  <c r="D2497" i="5"/>
  <c r="C2497" i="5"/>
  <c r="S2496" i="5"/>
  <c r="R2496" i="5"/>
  <c r="Q2496" i="5"/>
  <c r="T2496" i="5" s="1"/>
  <c r="U2496" i="5" s="1"/>
  <c r="D2496" i="5"/>
  <c r="C2496" i="5"/>
  <c r="S2495" i="5"/>
  <c r="R2495" i="5"/>
  <c r="Q2495" i="5"/>
  <c r="T2495" i="5" s="1"/>
  <c r="U2495" i="5" s="1"/>
  <c r="D2495" i="5"/>
  <c r="C2495" i="5"/>
  <c r="S2494" i="5"/>
  <c r="R2494" i="5"/>
  <c r="Q2494" i="5"/>
  <c r="T2494" i="5" s="1"/>
  <c r="U2494" i="5" s="1"/>
  <c r="D2494" i="5"/>
  <c r="C2494" i="5"/>
  <c r="S2493" i="5"/>
  <c r="R2493" i="5"/>
  <c r="Q2493" i="5"/>
  <c r="T2493" i="5" s="1"/>
  <c r="U2493" i="5" s="1"/>
  <c r="D2493" i="5"/>
  <c r="C2493" i="5"/>
  <c r="S2492" i="5"/>
  <c r="R2492" i="5"/>
  <c r="Q2492" i="5"/>
  <c r="T2492" i="5" s="1"/>
  <c r="U2492" i="5" s="1"/>
  <c r="D2492" i="5"/>
  <c r="C2492" i="5"/>
  <c r="S2491" i="5"/>
  <c r="R2491" i="5"/>
  <c r="Q2491" i="5"/>
  <c r="T2491" i="5" s="1"/>
  <c r="U2491" i="5" s="1"/>
  <c r="D2491" i="5"/>
  <c r="C2491" i="5"/>
  <c r="S2490" i="5"/>
  <c r="R2490" i="5"/>
  <c r="Q2490" i="5"/>
  <c r="T2490" i="5" s="1"/>
  <c r="U2490" i="5" s="1"/>
  <c r="D2490" i="5"/>
  <c r="C2490" i="5"/>
  <c r="S2489" i="5"/>
  <c r="R2489" i="5"/>
  <c r="Q2489" i="5"/>
  <c r="T2489" i="5" s="1"/>
  <c r="U2489" i="5" s="1"/>
  <c r="D2489" i="5"/>
  <c r="C2489" i="5"/>
  <c r="S2488" i="5"/>
  <c r="R2488" i="5"/>
  <c r="Q2488" i="5"/>
  <c r="T2488" i="5" s="1"/>
  <c r="U2488" i="5" s="1"/>
  <c r="D2488" i="5"/>
  <c r="C2488" i="5"/>
  <c r="S2487" i="5"/>
  <c r="R2487" i="5"/>
  <c r="Q2487" i="5"/>
  <c r="T2487" i="5" s="1"/>
  <c r="U2487" i="5" s="1"/>
  <c r="D2487" i="5"/>
  <c r="C2487" i="5"/>
  <c r="S2486" i="5"/>
  <c r="R2486" i="5"/>
  <c r="Q2486" i="5"/>
  <c r="T2486" i="5" s="1"/>
  <c r="U2486" i="5" s="1"/>
  <c r="D2486" i="5"/>
  <c r="C2486" i="5"/>
  <c r="S2485" i="5"/>
  <c r="R2485" i="5"/>
  <c r="Q2485" i="5"/>
  <c r="T2485" i="5" s="1"/>
  <c r="U2485" i="5" s="1"/>
  <c r="D2485" i="5"/>
  <c r="C2485" i="5"/>
  <c r="S2484" i="5"/>
  <c r="R2484" i="5"/>
  <c r="Q2484" i="5"/>
  <c r="T2484" i="5" s="1"/>
  <c r="U2484" i="5" s="1"/>
  <c r="D2484" i="5"/>
  <c r="C2484" i="5"/>
  <c r="S2483" i="5"/>
  <c r="R2483" i="5"/>
  <c r="Q2483" i="5"/>
  <c r="T2483" i="5" s="1"/>
  <c r="U2483" i="5" s="1"/>
  <c r="D2483" i="5"/>
  <c r="C2483" i="5"/>
  <c r="S2482" i="5"/>
  <c r="R2482" i="5"/>
  <c r="Q2482" i="5"/>
  <c r="T2482" i="5" s="1"/>
  <c r="U2482" i="5" s="1"/>
  <c r="D2482" i="5"/>
  <c r="C2482" i="5"/>
  <c r="S2481" i="5"/>
  <c r="R2481" i="5"/>
  <c r="Q2481" i="5"/>
  <c r="T2481" i="5" s="1"/>
  <c r="U2481" i="5" s="1"/>
  <c r="D2481" i="5"/>
  <c r="C2481" i="5"/>
  <c r="S2480" i="5"/>
  <c r="R2480" i="5"/>
  <c r="Q2480" i="5"/>
  <c r="T2480" i="5" s="1"/>
  <c r="U2480" i="5" s="1"/>
  <c r="D2480" i="5"/>
  <c r="C2480" i="5"/>
  <c r="S2479" i="5"/>
  <c r="R2479" i="5"/>
  <c r="Q2479" i="5"/>
  <c r="T2479" i="5" s="1"/>
  <c r="U2479" i="5" s="1"/>
  <c r="D2479" i="5"/>
  <c r="C2479" i="5"/>
  <c r="S2478" i="5"/>
  <c r="R2478" i="5"/>
  <c r="Q2478" i="5"/>
  <c r="T2478" i="5" s="1"/>
  <c r="U2478" i="5" s="1"/>
  <c r="D2478" i="5"/>
  <c r="C2478" i="5"/>
  <c r="S2477" i="5"/>
  <c r="R2477" i="5"/>
  <c r="Q2477" i="5"/>
  <c r="T2477" i="5" s="1"/>
  <c r="U2477" i="5" s="1"/>
  <c r="D2477" i="5"/>
  <c r="C2477" i="5"/>
  <c r="S2476" i="5"/>
  <c r="R2476" i="5"/>
  <c r="Q2476" i="5"/>
  <c r="T2476" i="5" s="1"/>
  <c r="U2476" i="5" s="1"/>
  <c r="D2476" i="5"/>
  <c r="C2476" i="5"/>
  <c r="S2475" i="5"/>
  <c r="R2475" i="5"/>
  <c r="Q2475" i="5"/>
  <c r="T2475" i="5" s="1"/>
  <c r="U2475" i="5" s="1"/>
  <c r="D2475" i="5"/>
  <c r="C2475" i="5"/>
  <c r="S2474" i="5"/>
  <c r="R2474" i="5"/>
  <c r="Q2474" i="5"/>
  <c r="T2474" i="5" s="1"/>
  <c r="U2474" i="5" s="1"/>
  <c r="D2474" i="5"/>
  <c r="C2474" i="5"/>
  <c r="S2473" i="5"/>
  <c r="R2473" i="5"/>
  <c r="Q2473" i="5"/>
  <c r="T2473" i="5" s="1"/>
  <c r="U2473" i="5" s="1"/>
  <c r="D2473" i="5"/>
  <c r="C2473" i="5"/>
  <c r="S2472" i="5"/>
  <c r="R2472" i="5"/>
  <c r="Q2472" i="5"/>
  <c r="T2472" i="5" s="1"/>
  <c r="U2472" i="5" s="1"/>
  <c r="D2472" i="5"/>
  <c r="C2472" i="5"/>
  <c r="S2471" i="5"/>
  <c r="R2471" i="5"/>
  <c r="Q2471" i="5"/>
  <c r="T2471" i="5" s="1"/>
  <c r="U2471" i="5" s="1"/>
  <c r="D2471" i="5"/>
  <c r="C2471" i="5"/>
  <c r="S2470" i="5"/>
  <c r="R2470" i="5"/>
  <c r="Q2470" i="5"/>
  <c r="T2470" i="5" s="1"/>
  <c r="U2470" i="5" s="1"/>
  <c r="D2470" i="5"/>
  <c r="C2470" i="5"/>
  <c r="S2469" i="5"/>
  <c r="R2469" i="5"/>
  <c r="Q2469" i="5"/>
  <c r="T2469" i="5" s="1"/>
  <c r="U2469" i="5" s="1"/>
  <c r="D2469" i="5"/>
  <c r="C2469" i="5"/>
  <c r="S2468" i="5"/>
  <c r="R2468" i="5"/>
  <c r="Q2468" i="5"/>
  <c r="T2468" i="5" s="1"/>
  <c r="U2468" i="5" s="1"/>
  <c r="D2468" i="5"/>
  <c r="C2468" i="5"/>
  <c r="S2467" i="5"/>
  <c r="R2467" i="5"/>
  <c r="Q2467" i="5"/>
  <c r="T2467" i="5" s="1"/>
  <c r="U2467" i="5" s="1"/>
  <c r="D2467" i="5"/>
  <c r="C2467" i="5"/>
  <c r="S2466" i="5"/>
  <c r="R2466" i="5"/>
  <c r="Q2466" i="5"/>
  <c r="T2466" i="5" s="1"/>
  <c r="U2466" i="5" s="1"/>
  <c r="D2466" i="5"/>
  <c r="C2466" i="5"/>
  <c r="S2465" i="5"/>
  <c r="R2465" i="5"/>
  <c r="Q2465" i="5"/>
  <c r="T2465" i="5" s="1"/>
  <c r="U2465" i="5" s="1"/>
  <c r="D2465" i="5"/>
  <c r="C2465" i="5"/>
  <c r="S2464" i="5"/>
  <c r="R2464" i="5"/>
  <c r="Q2464" i="5"/>
  <c r="T2464" i="5" s="1"/>
  <c r="U2464" i="5" s="1"/>
  <c r="D2464" i="5"/>
  <c r="C2464" i="5"/>
  <c r="S2463" i="5"/>
  <c r="R2463" i="5"/>
  <c r="Q2463" i="5"/>
  <c r="T2463" i="5" s="1"/>
  <c r="U2463" i="5" s="1"/>
  <c r="D2463" i="5"/>
  <c r="C2463" i="5"/>
  <c r="S2462" i="5"/>
  <c r="R2462" i="5"/>
  <c r="Q2462" i="5"/>
  <c r="T2462" i="5" s="1"/>
  <c r="U2462" i="5" s="1"/>
  <c r="D2462" i="5"/>
  <c r="C2462" i="5"/>
  <c r="S2461" i="5"/>
  <c r="R2461" i="5"/>
  <c r="Q2461" i="5"/>
  <c r="T2461" i="5" s="1"/>
  <c r="U2461" i="5" s="1"/>
  <c r="D2461" i="5"/>
  <c r="C2461" i="5"/>
  <c r="S2460" i="5"/>
  <c r="R2460" i="5"/>
  <c r="Q2460" i="5"/>
  <c r="T2460" i="5" s="1"/>
  <c r="U2460" i="5" s="1"/>
  <c r="D2460" i="5"/>
  <c r="C2460" i="5"/>
  <c r="S2459" i="5"/>
  <c r="R2459" i="5"/>
  <c r="Q2459" i="5"/>
  <c r="T2459" i="5" s="1"/>
  <c r="U2459" i="5" s="1"/>
  <c r="D2459" i="5"/>
  <c r="C2459" i="5"/>
  <c r="S2458" i="5"/>
  <c r="R2458" i="5"/>
  <c r="Q2458" i="5"/>
  <c r="T2458" i="5" s="1"/>
  <c r="U2458" i="5" s="1"/>
  <c r="D2458" i="5"/>
  <c r="C2458" i="5"/>
  <c r="S2457" i="5"/>
  <c r="R2457" i="5"/>
  <c r="Q2457" i="5"/>
  <c r="T2457" i="5" s="1"/>
  <c r="U2457" i="5" s="1"/>
  <c r="D2457" i="5"/>
  <c r="C2457" i="5"/>
  <c r="S2456" i="5"/>
  <c r="R2456" i="5"/>
  <c r="Q2456" i="5"/>
  <c r="T2456" i="5" s="1"/>
  <c r="U2456" i="5" s="1"/>
  <c r="D2456" i="5"/>
  <c r="C2456" i="5"/>
  <c r="S2455" i="5"/>
  <c r="R2455" i="5"/>
  <c r="Q2455" i="5"/>
  <c r="T2455" i="5" s="1"/>
  <c r="U2455" i="5" s="1"/>
  <c r="D2455" i="5"/>
  <c r="C2455" i="5"/>
  <c r="S2454" i="5"/>
  <c r="R2454" i="5"/>
  <c r="Q2454" i="5"/>
  <c r="T2454" i="5" s="1"/>
  <c r="U2454" i="5" s="1"/>
  <c r="D2454" i="5"/>
  <c r="C2454" i="5"/>
  <c r="S2453" i="5"/>
  <c r="R2453" i="5"/>
  <c r="Q2453" i="5"/>
  <c r="T2453" i="5" s="1"/>
  <c r="U2453" i="5" s="1"/>
  <c r="D2453" i="5"/>
  <c r="C2453" i="5"/>
  <c r="S2452" i="5"/>
  <c r="R2452" i="5"/>
  <c r="Q2452" i="5"/>
  <c r="T2452" i="5" s="1"/>
  <c r="U2452" i="5" s="1"/>
  <c r="D2452" i="5"/>
  <c r="C2452" i="5"/>
  <c r="S2451" i="5"/>
  <c r="R2451" i="5"/>
  <c r="Q2451" i="5"/>
  <c r="T2451" i="5" s="1"/>
  <c r="U2451" i="5" s="1"/>
  <c r="D2451" i="5"/>
  <c r="C2451" i="5"/>
  <c r="S2450" i="5"/>
  <c r="R2450" i="5"/>
  <c r="Q2450" i="5"/>
  <c r="T2450" i="5" s="1"/>
  <c r="U2450" i="5" s="1"/>
  <c r="D2450" i="5"/>
  <c r="C2450" i="5"/>
  <c r="S2449" i="5"/>
  <c r="R2449" i="5"/>
  <c r="Q2449" i="5"/>
  <c r="T2449" i="5" s="1"/>
  <c r="U2449" i="5" s="1"/>
  <c r="D2449" i="5"/>
  <c r="C2449" i="5"/>
  <c r="S2448" i="5"/>
  <c r="R2448" i="5"/>
  <c r="Q2448" i="5"/>
  <c r="T2448" i="5" s="1"/>
  <c r="U2448" i="5" s="1"/>
  <c r="D2448" i="5"/>
  <c r="C2448" i="5"/>
  <c r="S2447" i="5"/>
  <c r="R2447" i="5"/>
  <c r="Q2447" i="5"/>
  <c r="T2447" i="5" s="1"/>
  <c r="U2447" i="5" s="1"/>
  <c r="D2447" i="5"/>
  <c r="C2447" i="5"/>
  <c r="S2446" i="5"/>
  <c r="R2446" i="5"/>
  <c r="Q2446" i="5"/>
  <c r="T2446" i="5" s="1"/>
  <c r="U2446" i="5" s="1"/>
  <c r="D2446" i="5"/>
  <c r="C2446" i="5"/>
  <c r="S2445" i="5"/>
  <c r="R2445" i="5"/>
  <c r="Q2445" i="5"/>
  <c r="T2445" i="5" s="1"/>
  <c r="U2445" i="5" s="1"/>
  <c r="D2445" i="5"/>
  <c r="C2445" i="5"/>
  <c r="S2444" i="5"/>
  <c r="R2444" i="5"/>
  <c r="Q2444" i="5"/>
  <c r="T2444" i="5" s="1"/>
  <c r="U2444" i="5" s="1"/>
  <c r="D2444" i="5"/>
  <c r="C2444" i="5"/>
  <c r="S2443" i="5"/>
  <c r="R2443" i="5"/>
  <c r="Q2443" i="5"/>
  <c r="T2443" i="5" s="1"/>
  <c r="U2443" i="5" s="1"/>
  <c r="D2443" i="5"/>
  <c r="C2443" i="5"/>
  <c r="S2442" i="5"/>
  <c r="R2442" i="5"/>
  <c r="Q2442" i="5"/>
  <c r="T2442" i="5" s="1"/>
  <c r="U2442" i="5" s="1"/>
  <c r="D2442" i="5"/>
  <c r="C2442" i="5"/>
  <c r="S2441" i="5"/>
  <c r="R2441" i="5"/>
  <c r="Q2441" i="5"/>
  <c r="T2441" i="5" s="1"/>
  <c r="U2441" i="5" s="1"/>
  <c r="D2441" i="5"/>
  <c r="C2441" i="5"/>
  <c r="S2440" i="5"/>
  <c r="R2440" i="5"/>
  <c r="Q2440" i="5"/>
  <c r="T2440" i="5" s="1"/>
  <c r="U2440" i="5" s="1"/>
  <c r="D2440" i="5"/>
  <c r="C2440" i="5"/>
  <c r="S2439" i="5"/>
  <c r="R2439" i="5"/>
  <c r="Q2439" i="5"/>
  <c r="T2439" i="5" s="1"/>
  <c r="U2439" i="5" s="1"/>
  <c r="D2439" i="5"/>
  <c r="C2439" i="5"/>
  <c r="S2438" i="5"/>
  <c r="R2438" i="5"/>
  <c r="Q2438" i="5"/>
  <c r="T2438" i="5" s="1"/>
  <c r="U2438" i="5" s="1"/>
  <c r="D2438" i="5"/>
  <c r="C2438" i="5"/>
  <c r="S2437" i="5"/>
  <c r="R2437" i="5"/>
  <c r="Q2437" i="5"/>
  <c r="T2437" i="5" s="1"/>
  <c r="U2437" i="5" s="1"/>
  <c r="D2437" i="5"/>
  <c r="C2437" i="5"/>
  <c r="S2436" i="5"/>
  <c r="R2436" i="5"/>
  <c r="Q2436" i="5"/>
  <c r="T2436" i="5" s="1"/>
  <c r="U2436" i="5" s="1"/>
  <c r="D2436" i="5"/>
  <c r="C2436" i="5"/>
  <c r="S2435" i="5"/>
  <c r="R2435" i="5"/>
  <c r="Q2435" i="5"/>
  <c r="T2435" i="5" s="1"/>
  <c r="U2435" i="5" s="1"/>
  <c r="D2435" i="5"/>
  <c r="C2435" i="5"/>
  <c r="S2434" i="5"/>
  <c r="R2434" i="5"/>
  <c r="Q2434" i="5"/>
  <c r="T2434" i="5" s="1"/>
  <c r="U2434" i="5" s="1"/>
  <c r="D2434" i="5"/>
  <c r="C2434" i="5"/>
  <c r="S2433" i="5"/>
  <c r="R2433" i="5"/>
  <c r="Q2433" i="5"/>
  <c r="T2433" i="5" s="1"/>
  <c r="U2433" i="5" s="1"/>
  <c r="D2433" i="5"/>
  <c r="C2433" i="5"/>
  <c r="S2432" i="5"/>
  <c r="R2432" i="5"/>
  <c r="Q2432" i="5"/>
  <c r="T2432" i="5" s="1"/>
  <c r="U2432" i="5" s="1"/>
  <c r="D2432" i="5"/>
  <c r="C2432" i="5"/>
  <c r="S2431" i="5"/>
  <c r="R2431" i="5"/>
  <c r="Q2431" i="5"/>
  <c r="T2431" i="5" s="1"/>
  <c r="U2431" i="5" s="1"/>
  <c r="D2431" i="5"/>
  <c r="C2431" i="5"/>
  <c r="S2430" i="5"/>
  <c r="R2430" i="5"/>
  <c r="Q2430" i="5"/>
  <c r="T2430" i="5" s="1"/>
  <c r="U2430" i="5" s="1"/>
  <c r="D2430" i="5"/>
  <c r="C2430" i="5"/>
  <c r="S2429" i="5"/>
  <c r="R2429" i="5"/>
  <c r="Q2429" i="5"/>
  <c r="T2429" i="5" s="1"/>
  <c r="U2429" i="5" s="1"/>
  <c r="D2429" i="5"/>
  <c r="C2429" i="5"/>
  <c r="S2428" i="5"/>
  <c r="R2428" i="5"/>
  <c r="Q2428" i="5"/>
  <c r="T2428" i="5" s="1"/>
  <c r="U2428" i="5" s="1"/>
  <c r="D2428" i="5"/>
  <c r="C2428" i="5"/>
  <c r="S2427" i="5"/>
  <c r="R2427" i="5"/>
  <c r="Q2427" i="5"/>
  <c r="T2427" i="5" s="1"/>
  <c r="U2427" i="5" s="1"/>
  <c r="D2427" i="5"/>
  <c r="C2427" i="5"/>
  <c r="S2426" i="5"/>
  <c r="R2426" i="5"/>
  <c r="Q2426" i="5"/>
  <c r="T2426" i="5" s="1"/>
  <c r="U2426" i="5" s="1"/>
  <c r="D2426" i="5"/>
  <c r="C2426" i="5"/>
  <c r="S2425" i="5"/>
  <c r="R2425" i="5"/>
  <c r="Q2425" i="5"/>
  <c r="T2425" i="5" s="1"/>
  <c r="U2425" i="5" s="1"/>
  <c r="D2425" i="5"/>
  <c r="C2425" i="5"/>
  <c r="S2424" i="5"/>
  <c r="R2424" i="5"/>
  <c r="Q2424" i="5"/>
  <c r="T2424" i="5" s="1"/>
  <c r="U2424" i="5" s="1"/>
  <c r="D2424" i="5"/>
  <c r="C2424" i="5"/>
  <c r="S2423" i="5"/>
  <c r="R2423" i="5"/>
  <c r="Q2423" i="5"/>
  <c r="T2423" i="5" s="1"/>
  <c r="U2423" i="5" s="1"/>
  <c r="D2423" i="5"/>
  <c r="C2423" i="5"/>
  <c r="S2422" i="5"/>
  <c r="R2422" i="5"/>
  <c r="Q2422" i="5"/>
  <c r="T2422" i="5" s="1"/>
  <c r="U2422" i="5" s="1"/>
  <c r="D2422" i="5"/>
  <c r="C2422" i="5"/>
  <c r="S2421" i="5"/>
  <c r="R2421" i="5"/>
  <c r="Q2421" i="5"/>
  <c r="T2421" i="5" s="1"/>
  <c r="U2421" i="5" s="1"/>
  <c r="D2421" i="5"/>
  <c r="C2421" i="5"/>
  <c r="S2420" i="5"/>
  <c r="R2420" i="5"/>
  <c r="Q2420" i="5"/>
  <c r="T2420" i="5" s="1"/>
  <c r="U2420" i="5" s="1"/>
  <c r="D2420" i="5"/>
  <c r="C2420" i="5"/>
  <c r="S2419" i="5"/>
  <c r="R2419" i="5"/>
  <c r="Q2419" i="5"/>
  <c r="T2419" i="5" s="1"/>
  <c r="U2419" i="5" s="1"/>
  <c r="D2419" i="5"/>
  <c r="C2419" i="5"/>
  <c r="S2418" i="5"/>
  <c r="R2418" i="5"/>
  <c r="Q2418" i="5"/>
  <c r="T2418" i="5" s="1"/>
  <c r="U2418" i="5" s="1"/>
  <c r="D2418" i="5"/>
  <c r="C2418" i="5"/>
  <c r="S2417" i="5"/>
  <c r="R2417" i="5"/>
  <c r="Q2417" i="5"/>
  <c r="T2417" i="5" s="1"/>
  <c r="U2417" i="5" s="1"/>
  <c r="D2417" i="5"/>
  <c r="C2417" i="5"/>
  <c r="S2416" i="5"/>
  <c r="R2416" i="5"/>
  <c r="Q2416" i="5"/>
  <c r="T2416" i="5" s="1"/>
  <c r="U2416" i="5" s="1"/>
  <c r="D2416" i="5"/>
  <c r="C2416" i="5"/>
  <c r="S2415" i="5"/>
  <c r="R2415" i="5"/>
  <c r="Q2415" i="5"/>
  <c r="T2415" i="5" s="1"/>
  <c r="U2415" i="5" s="1"/>
  <c r="D2415" i="5"/>
  <c r="C2415" i="5"/>
  <c r="S2414" i="5"/>
  <c r="R2414" i="5"/>
  <c r="Q2414" i="5"/>
  <c r="T2414" i="5" s="1"/>
  <c r="U2414" i="5" s="1"/>
  <c r="D2414" i="5"/>
  <c r="C2414" i="5"/>
  <c r="S2413" i="5"/>
  <c r="R2413" i="5"/>
  <c r="Q2413" i="5"/>
  <c r="T2413" i="5" s="1"/>
  <c r="U2413" i="5" s="1"/>
  <c r="D2413" i="5"/>
  <c r="C2413" i="5"/>
  <c r="S2412" i="5"/>
  <c r="R2412" i="5"/>
  <c r="Q2412" i="5"/>
  <c r="T2412" i="5" s="1"/>
  <c r="U2412" i="5" s="1"/>
  <c r="D2412" i="5"/>
  <c r="C2412" i="5"/>
  <c r="S2411" i="5"/>
  <c r="R2411" i="5"/>
  <c r="Q2411" i="5"/>
  <c r="T2411" i="5" s="1"/>
  <c r="U2411" i="5" s="1"/>
  <c r="D2411" i="5"/>
  <c r="C2411" i="5"/>
  <c r="S2410" i="5"/>
  <c r="R2410" i="5"/>
  <c r="Q2410" i="5"/>
  <c r="T2410" i="5" s="1"/>
  <c r="U2410" i="5" s="1"/>
  <c r="D2410" i="5"/>
  <c r="C2410" i="5"/>
  <c r="S2409" i="5"/>
  <c r="R2409" i="5"/>
  <c r="Q2409" i="5"/>
  <c r="T2409" i="5" s="1"/>
  <c r="U2409" i="5" s="1"/>
  <c r="D2409" i="5"/>
  <c r="C2409" i="5"/>
  <c r="S2408" i="5"/>
  <c r="R2408" i="5"/>
  <c r="Q2408" i="5"/>
  <c r="T2408" i="5" s="1"/>
  <c r="U2408" i="5" s="1"/>
  <c r="D2408" i="5"/>
  <c r="C2408" i="5"/>
  <c r="S2407" i="5"/>
  <c r="R2407" i="5"/>
  <c r="Q2407" i="5"/>
  <c r="T2407" i="5" s="1"/>
  <c r="U2407" i="5" s="1"/>
  <c r="D2407" i="5"/>
  <c r="C2407" i="5"/>
  <c r="S2406" i="5"/>
  <c r="R2406" i="5"/>
  <c r="Q2406" i="5"/>
  <c r="T2406" i="5" s="1"/>
  <c r="U2406" i="5" s="1"/>
  <c r="D2406" i="5"/>
  <c r="C2406" i="5"/>
  <c r="S2405" i="5"/>
  <c r="R2405" i="5"/>
  <c r="Q2405" i="5"/>
  <c r="T2405" i="5" s="1"/>
  <c r="U2405" i="5" s="1"/>
  <c r="D2405" i="5"/>
  <c r="C2405" i="5"/>
  <c r="S2404" i="5"/>
  <c r="R2404" i="5"/>
  <c r="Q2404" i="5"/>
  <c r="T2404" i="5" s="1"/>
  <c r="U2404" i="5" s="1"/>
  <c r="D2404" i="5"/>
  <c r="C2404" i="5"/>
  <c r="S2403" i="5"/>
  <c r="R2403" i="5"/>
  <c r="Q2403" i="5"/>
  <c r="T2403" i="5" s="1"/>
  <c r="U2403" i="5" s="1"/>
  <c r="D2403" i="5"/>
  <c r="C2403" i="5"/>
  <c r="S2402" i="5"/>
  <c r="R2402" i="5"/>
  <c r="Q2402" i="5"/>
  <c r="T2402" i="5" s="1"/>
  <c r="U2402" i="5" s="1"/>
  <c r="D2402" i="5"/>
  <c r="C2402" i="5"/>
  <c r="S2401" i="5"/>
  <c r="R2401" i="5"/>
  <c r="Q2401" i="5"/>
  <c r="T2401" i="5" s="1"/>
  <c r="U2401" i="5" s="1"/>
  <c r="D2401" i="5"/>
  <c r="C2401" i="5"/>
  <c r="S2400" i="5"/>
  <c r="R2400" i="5"/>
  <c r="Q2400" i="5"/>
  <c r="T2400" i="5" s="1"/>
  <c r="U2400" i="5" s="1"/>
  <c r="D2400" i="5"/>
  <c r="C2400" i="5"/>
  <c r="S2399" i="5"/>
  <c r="R2399" i="5"/>
  <c r="Q2399" i="5"/>
  <c r="T2399" i="5" s="1"/>
  <c r="U2399" i="5" s="1"/>
  <c r="D2399" i="5"/>
  <c r="C2399" i="5"/>
  <c r="S2398" i="5"/>
  <c r="R2398" i="5"/>
  <c r="Q2398" i="5"/>
  <c r="T2398" i="5" s="1"/>
  <c r="U2398" i="5" s="1"/>
  <c r="D2398" i="5"/>
  <c r="C2398" i="5"/>
  <c r="S2397" i="5"/>
  <c r="R2397" i="5"/>
  <c r="Q2397" i="5"/>
  <c r="T2397" i="5" s="1"/>
  <c r="U2397" i="5" s="1"/>
  <c r="D2397" i="5"/>
  <c r="C2397" i="5"/>
  <c r="S2396" i="5"/>
  <c r="R2396" i="5"/>
  <c r="Q2396" i="5"/>
  <c r="T2396" i="5" s="1"/>
  <c r="U2396" i="5" s="1"/>
  <c r="D2396" i="5"/>
  <c r="C2396" i="5"/>
  <c r="S2395" i="5"/>
  <c r="R2395" i="5"/>
  <c r="Q2395" i="5"/>
  <c r="T2395" i="5" s="1"/>
  <c r="U2395" i="5" s="1"/>
  <c r="D2395" i="5"/>
  <c r="C2395" i="5"/>
  <c r="S2394" i="5"/>
  <c r="R2394" i="5"/>
  <c r="Q2394" i="5"/>
  <c r="T2394" i="5" s="1"/>
  <c r="U2394" i="5" s="1"/>
  <c r="D2394" i="5"/>
  <c r="C2394" i="5"/>
  <c r="S2393" i="5"/>
  <c r="R2393" i="5"/>
  <c r="Q2393" i="5"/>
  <c r="T2393" i="5" s="1"/>
  <c r="U2393" i="5" s="1"/>
  <c r="D2393" i="5"/>
  <c r="C2393" i="5"/>
  <c r="S2392" i="5"/>
  <c r="R2392" i="5"/>
  <c r="Q2392" i="5"/>
  <c r="T2392" i="5" s="1"/>
  <c r="U2392" i="5" s="1"/>
  <c r="D2392" i="5"/>
  <c r="C2392" i="5"/>
  <c r="S2391" i="5"/>
  <c r="R2391" i="5"/>
  <c r="Q2391" i="5"/>
  <c r="T2391" i="5" s="1"/>
  <c r="U2391" i="5" s="1"/>
  <c r="D2391" i="5"/>
  <c r="C2391" i="5"/>
  <c r="S2390" i="5"/>
  <c r="R2390" i="5"/>
  <c r="Q2390" i="5"/>
  <c r="T2390" i="5" s="1"/>
  <c r="U2390" i="5" s="1"/>
  <c r="D2390" i="5"/>
  <c r="C2390" i="5"/>
  <c r="S2389" i="5"/>
  <c r="R2389" i="5"/>
  <c r="Q2389" i="5"/>
  <c r="T2389" i="5" s="1"/>
  <c r="U2389" i="5" s="1"/>
  <c r="D2389" i="5"/>
  <c r="C2389" i="5"/>
  <c r="S2388" i="5"/>
  <c r="R2388" i="5"/>
  <c r="Q2388" i="5"/>
  <c r="T2388" i="5" s="1"/>
  <c r="U2388" i="5" s="1"/>
  <c r="D2388" i="5"/>
  <c r="C2388" i="5"/>
  <c r="S2387" i="5"/>
  <c r="R2387" i="5"/>
  <c r="Q2387" i="5"/>
  <c r="T2387" i="5" s="1"/>
  <c r="U2387" i="5" s="1"/>
  <c r="D2387" i="5"/>
  <c r="C2387" i="5"/>
  <c r="S2386" i="5"/>
  <c r="R2386" i="5"/>
  <c r="Q2386" i="5"/>
  <c r="T2386" i="5" s="1"/>
  <c r="U2386" i="5" s="1"/>
  <c r="D2386" i="5"/>
  <c r="C2386" i="5"/>
  <c r="S2385" i="5"/>
  <c r="R2385" i="5"/>
  <c r="Q2385" i="5"/>
  <c r="T2385" i="5" s="1"/>
  <c r="U2385" i="5" s="1"/>
  <c r="D2385" i="5"/>
  <c r="C2385" i="5"/>
  <c r="S2384" i="5"/>
  <c r="R2384" i="5"/>
  <c r="Q2384" i="5"/>
  <c r="T2384" i="5" s="1"/>
  <c r="U2384" i="5" s="1"/>
  <c r="D2384" i="5"/>
  <c r="C2384" i="5"/>
  <c r="S2383" i="5"/>
  <c r="R2383" i="5"/>
  <c r="Q2383" i="5"/>
  <c r="T2383" i="5" s="1"/>
  <c r="U2383" i="5" s="1"/>
  <c r="D2383" i="5"/>
  <c r="C2383" i="5"/>
  <c r="S2382" i="5"/>
  <c r="R2382" i="5"/>
  <c r="Q2382" i="5"/>
  <c r="T2382" i="5" s="1"/>
  <c r="U2382" i="5" s="1"/>
  <c r="D2382" i="5"/>
  <c r="C2382" i="5"/>
  <c r="S2381" i="5"/>
  <c r="R2381" i="5"/>
  <c r="Q2381" i="5"/>
  <c r="T2381" i="5" s="1"/>
  <c r="U2381" i="5" s="1"/>
  <c r="D2381" i="5"/>
  <c r="C2381" i="5"/>
  <c r="S2380" i="5"/>
  <c r="R2380" i="5"/>
  <c r="Q2380" i="5"/>
  <c r="T2380" i="5" s="1"/>
  <c r="U2380" i="5" s="1"/>
  <c r="D2380" i="5"/>
  <c r="C2380" i="5"/>
  <c r="S2379" i="5"/>
  <c r="R2379" i="5"/>
  <c r="Q2379" i="5"/>
  <c r="T2379" i="5" s="1"/>
  <c r="U2379" i="5" s="1"/>
  <c r="D2379" i="5"/>
  <c r="C2379" i="5"/>
  <c r="S2378" i="5"/>
  <c r="R2378" i="5"/>
  <c r="Q2378" i="5"/>
  <c r="T2378" i="5" s="1"/>
  <c r="U2378" i="5" s="1"/>
  <c r="D2378" i="5"/>
  <c r="C2378" i="5"/>
  <c r="S2377" i="5"/>
  <c r="R2377" i="5"/>
  <c r="Q2377" i="5"/>
  <c r="T2377" i="5" s="1"/>
  <c r="U2377" i="5" s="1"/>
  <c r="D2377" i="5"/>
  <c r="C2377" i="5"/>
  <c r="S2376" i="5"/>
  <c r="R2376" i="5"/>
  <c r="Q2376" i="5"/>
  <c r="T2376" i="5" s="1"/>
  <c r="U2376" i="5" s="1"/>
  <c r="D2376" i="5"/>
  <c r="C2376" i="5"/>
  <c r="S2375" i="5"/>
  <c r="R2375" i="5"/>
  <c r="Q2375" i="5"/>
  <c r="T2375" i="5" s="1"/>
  <c r="U2375" i="5" s="1"/>
  <c r="D2375" i="5"/>
  <c r="C2375" i="5"/>
  <c r="S2374" i="5"/>
  <c r="R2374" i="5"/>
  <c r="Q2374" i="5"/>
  <c r="T2374" i="5" s="1"/>
  <c r="U2374" i="5" s="1"/>
  <c r="D2374" i="5"/>
  <c r="C2374" i="5"/>
  <c r="S2373" i="5"/>
  <c r="R2373" i="5"/>
  <c r="Q2373" i="5"/>
  <c r="T2373" i="5" s="1"/>
  <c r="U2373" i="5" s="1"/>
  <c r="D2373" i="5"/>
  <c r="C2373" i="5"/>
  <c r="S2372" i="5"/>
  <c r="R2372" i="5"/>
  <c r="Q2372" i="5"/>
  <c r="T2372" i="5" s="1"/>
  <c r="U2372" i="5" s="1"/>
  <c r="D2372" i="5"/>
  <c r="C2372" i="5"/>
  <c r="S2371" i="5"/>
  <c r="R2371" i="5"/>
  <c r="Q2371" i="5"/>
  <c r="T2371" i="5" s="1"/>
  <c r="U2371" i="5" s="1"/>
  <c r="D2371" i="5"/>
  <c r="C2371" i="5"/>
  <c r="S2370" i="5"/>
  <c r="R2370" i="5"/>
  <c r="Q2370" i="5"/>
  <c r="T2370" i="5" s="1"/>
  <c r="U2370" i="5" s="1"/>
  <c r="D2370" i="5"/>
  <c r="C2370" i="5"/>
  <c r="S2369" i="5"/>
  <c r="R2369" i="5"/>
  <c r="Q2369" i="5"/>
  <c r="T2369" i="5" s="1"/>
  <c r="U2369" i="5" s="1"/>
  <c r="D2369" i="5"/>
  <c r="C2369" i="5"/>
  <c r="S2368" i="5"/>
  <c r="R2368" i="5"/>
  <c r="Q2368" i="5"/>
  <c r="T2368" i="5" s="1"/>
  <c r="U2368" i="5" s="1"/>
  <c r="D2368" i="5"/>
  <c r="C2368" i="5"/>
  <c r="S2367" i="5"/>
  <c r="R2367" i="5"/>
  <c r="Q2367" i="5"/>
  <c r="T2367" i="5" s="1"/>
  <c r="U2367" i="5" s="1"/>
  <c r="D2367" i="5"/>
  <c r="C2367" i="5"/>
  <c r="S2366" i="5"/>
  <c r="R2366" i="5"/>
  <c r="Q2366" i="5"/>
  <c r="T2366" i="5" s="1"/>
  <c r="U2366" i="5" s="1"/>
  <c r="D2366" i="5"/>
  <c r="C2366" i="5"/>
  <c r="S2365" i="5"/>
  <c r="R2365" i="5"/>
  <c r="Q2365" i="5"/>
  <c r="T2365" i="5" s="1"/>
  <c r="U2365" i="5" s="1"/>
  <c r="D2365" i="5"/>
  <c r="C2365" i="5"/>
  <c r="S2364" i="5"/>
  <c r="R2364" i="5"/>
  <c r="Q2364" i="5"/>
  <c r="T2364" i="5" s="1"/>
  <c r="U2364" i="5" s="1"/>
  <c r="D2364" i="5"/>
  <c r="C2364" i="5"/>
  <c r="S2363" i="5"/>
  <c r="R2363" i="5"/>
  <c r="Q2363" i="5"/>
  <c r="T2363" i="5" s="1"/>
  <c r="U2363" i="5" s="1"/>
  <c r="D2363" i="5"/>
  <c r="C2363" i="5"/>
  <c r="S2362" i="5"/>
  <c r="R2362" i="5"/>
  <c r="Q2362" i="5"/>
  <c r="T2362" i="5" s="1"/>
  <c r="U2362" i="5" s="1"/>
  <c r="D2362" i="5"/>
  <c r="C2362" i="5"/>
  <c r="S2361" i="5"/>
  <c r="R2361" i="5"/>
  <c r="Q2361" i="5"/>
  <c r="T2361" i="5" s="1"/>
  <c r="U2361" i="5" s="1"/>
  <c r="D2361" i="5"/>
  <c r="C2361" i="5"/>
  <c r="S2360" i="5"/>
  <c r="R2360" i="5"/>
  <c r="Q2360" i="5"/>
  <c r="T2360" i="5" s="1"/>
  <c r="U2360" i="5" s="1"/>
  <c r="D2360" i="5"/>
  <c r="C2360" i="5"/>
  <c r="S2359" i="5"/>
  <c r="R2359" i="5"/>
  <c r="Q2359" i="5"/>
  <c r="T2359" i="5" s="1"/>
  <c r="U2359" i="5" s="1"/>
  <c r="D2359" i="5"/>
  <c r="C2359" i="5"/>
  <c r="S2358" i="5"/>
  <c r="R2358" i="5"/>
  <c r="Q2358" i="5"/>
  <c r="T2358" i="5" s="1"/>
  <c r="U2358" i="5" s="1"/>
  <c r="D2358" i="5"/>
  <c r="C2358" i="5"/>
  <c r="S2357" i="5"/>
  <c r="R2357" i="5"/>
  <c r="Q2357" i="5"/>
  <c r="T2357" i="5" s="1"/>
  <c r="U2357" i="5" s="1"/>
  <c r="D2357" i="5"/>
  <c r="C2357" i="5"/>
  <c r="S2356" i="5"/>
  <c r="R2356" i="5"/>
  <c r="Q2356" i="5"/>
  <c r="T2356" i="5" s="1"/>
  <c r="U2356" i="5" s="1"/>
  <c r="D2356" i="5"/>
  <c r="C2356" i="5"/>
  <c r="S2355" i="5"/>
  <c r="R2355" i="5"/>
  <c r="Q2355" i="5"/>
  <c r="T2355" i="5" s="1"/>
  <c r="U2355" i="5" s="1"/>
  <c r="D2355" i="5"/>
  <c r="C2355" i="5"/>
  <c r="S2354" i="5"/>
  <c r="R2354" i="5"/>
  <c r="Q2354" i="5"/>
  <c r="T2354" i="5" s="1"/>
  <c r="U2354" i="5" s="1"/>
  <c r="D2354" i="5"/>
  <c r="C2354" i="5"/>
  <c r="S2353" i="5"/>
  <c r="R2353" i="5"/>
  <c r="Q2353" i="5"/>
  <c r="T2353" i="5" s="1"/>
  <c r="U2353" i="5" s="1"/>
  <c r="D2353" i="5"/>
  <c r="C2353" i="5"/>
  <c r="S2352" i="5"/>
  <c r="R2352" i="5"/>
  <c r="Q2352" i="5"/>
  <c r="T2352" i="5" s="1"/>
  <c r="U2352" i="5" s="1"/>
  <c r="D2352" i="5"/>
  <c r="C2352" i="5"/>
  <c r="S2351" i="5"/>
  <c r="R2351" i="5"/>
  <c r="Q2351" i="5"/>
  <c r="T2351" i="5" s="1"/>
  <c r="U2351" i="5" s="1"/>
  <c r="D2351" i="5"/>
  <c r="C2351" i="5"/>
  <c r="S2350" i="5"/>
  <c r="R2350" i="5"/>
  <c r="Q2350" i="5"/>
  <c r="T2350" i="5" s="1"/>
  <c r="U2350" i="5" s="1"/>
  <c r="D2350" i="5"/>
  <c r="C2350" i="5"/>
  <c r="S2349" i="5"/>
  <c r="R2349" i="5"/>
  <c r="Q2349" i="5"/>
  <c r="T2349" i="5" s="1"/>
  <c r="U2349" i="5" s="1"/>
  <c r="D2349" i="5"/>
  <c r="C2349" i="5"/>
  <c r="S2348" i="5"/>
  <c r="R2348" i="5"/>
  <c r="Q2348" i="5"/>
  <c r="T2348" i="5" s="1"/>
  <c r="U2348" i="5" s="1"/>
  <c r="D2348" i="5"/>
  <c r="C2348" i="5"/>
  <c r="S2347" i="5"/>
  <c r="R2347" i="5"/>
  <c r="Q2347" i="5"/>
  <c r="T2347" i="5" s="1"/>
  <c r="U2347" i="5" s="1"/>
  <c r="D2347" i="5"/>
  <c r="C2347" i="5"/>
  <c r="S2346" i="5"/>
  <c r="R2346" i="5"/>
  <c r="Q2346" i="5"/>
  <c r="T2346" i="5" s="1"/>
  <c r="U2346" i="5" s="1"/>
  <c r="D2346" i="5"/>
  <c r="C2346" i="5"/>
  <c r="S2345" i="5"/>
  <c r="R2345" i="5"/>
  <c r="Q2345" i="5"/>
  <c r="T2345" i="5" s="1"/>
  <c r="U2345" i="5" s="1"/>
  <c r="D2345" i="5"/>
  <c r="C2345" i="5"/>
  <c r="S2344" i="5"/>
  <c r="R2344" i="5"/>
  <c r="Q2344" i="5"/>
  <c r="T2344" i="5" s="1"/>
  <c r="U2344" i="5" s="1"/>
  <c r="D2344" i="5"/>
  <c r="C2344" i="5"/>
  <c r="S2343" i="5"/>
  <c r="R2343" i="5"/>
  <c r="Q2343" i="5"/>
  <c r="T2343" i="5" s="1"/>
  <c r="U2343" i="5" s="1"/>
  <c r="D2343" i="5"/>
  <c r="C2343" i="5"/>
  <c r="S2342" i="5"/>
  <c r="R2342" i="5"/>
  <c r="Q2342" i="5"/>
  <c r="T2342" i="5" s="1"/>
  <c r="U2342" i="5" s="1"/>
  <c r="D2342" i="5"/>
  <c r="C2342" i="5"/>
  <c r="S2341" i="5"/>
  <c r="R2341" i="5"/>
  <c r="Q2341" i="5"/>
  <c r="T2341" i="5" s="1"/>
  <c r="U2341" i="5" s="1"/>
  <c r="D2341" i="5"/>
  <c r="C2341" i="5"/>
  <c r="S2340" i="5"/>
  <c r="R2340" i="5"/>
  <c r="Q2340" i="5"/>
  <c r="T2340" i="5" s="1"/>
  <c r="U2340" i="5" s="1"/>
  <c r="D2340" i="5"/>
  <c r="C2340" i="5"/>
  <c r="S2339" i="5"/>
  <c r="R2339" i="5"/>
  <c r="Q2339" i="5"/>
  <c r="T2339" i="5" s="1"/>
  <c r="U2339" i="5" s="1"/>
  <c r="D2339" i="5"/>
  <c r="C2339" i="5"/>
  <c r="S2338" i="5"/>
  <c r="R2338" i="5"/>
  <c r="Q2338" i="5"/>
  <c r="T2338" i="5" s="1"/>
  <c r="U2338" i="5" s="1"/>
  <c r="D2338" i="5"/>
  <c r="C2338" i="5"/>
  <c r="S2337" i="5"/>
  <c r="R2337" i="5"/>
  <c r="Q2337" i="5"/>
  <c r="T2337" i="5" s="1"/>
  <c r="U2337" i="5" s="1"/>
  <c r="D2337" i="5"/>
  <c r="C2337" i="5"/>
  <c r="S2336" i="5"/>
  <c r="R2336" i="5"/>
  <c r="Q2336" i="5"/>
  <c r="T2336" i="5" s="1"/>
  <c r="U2336" i="5" s="1"/>
  <c r="D2336" i="5"/>
  <c r="C2336" i="5"/>
  <c r="S2335" i="5"/>
  <c r="R2335" i="5"/>
  <c r="Q2335" i="5"/>
  <c r="T2335" i="5" s="1"/>
  <c r="U2335" i="5" s="1"/>
  <c r="D2335" i="5"/>
  <c r="C2335" i="5"/>
  <c r="S2334" i="5"/>
  <c r="R2334" i="5"/>
  <c r="Q2334" i="5"/>
  <c r="T2334" i="5" s="1"/>
  <c r="U2334" i="5" s="1"/>
  <c r="D2334" i="5"/>
  <c r="C2334" i="5"/>
  <c r="S2333" i="5"/>
  <c r="R2333" i="5"/>
  <c r="Q2333" i="5"/>
  <c r="T2333" i="5" s="1"/>
  <c r="U2333" i="5" s="1"/>
  <c r="D2333" i="5"/>
  <c r="C2333" i="5"/>
  <c r="S2332" i="5"/>
  <c r="R2332" i="5"/>
  <c r="Q2332" i="5"/>
  <c r="T2332" i="5" s="1"/>
  <c r="U2332" i="5" s="1"/>
  <c r="D2332" i="5"/>
  <c r="C2332" i="5"/>
  <c r="S2331" i="5"/>
  <c r="R2331" i="5"/>
  <c r="Q2331" i="5"/>
  <c r="T2331" i="5" s="1"/>
  <c r="U2331" i="5" s="1"/>
  <c r="D2331" i="5"/>
  <c r="C2331" i="5"/>
  <c r="S2330" i="5"/>
  <c r="R2330" i="5"/>
  <c r="Q2330" i="5"/>
  <c r="T2330" i="5" s="1"/>
  <c r="U2330" i="5" s="1"/>
  <c r="D2330" i="5"/>
  <c r="C2330" i="5"/>
  <c r="S2329" i="5"/>
  <c r="R2329" i="5"/>
  <c r="Q2329" i="5"/>
  <c r="T2329" i="5" s="1"/>
  <c r="U2329" i="5" s="1"/>
  <c r="D2329" i="5"/>
  <c r="C2329" i="5"/>
  <c r="S2328" i="5"/>
  <c r="R2328" i="5"/>
  <c r="Q2328" i="5"/>
  <c r="T2328" i="5" s="1"/>
  <c r="U2328" i="5" s="1"/>
  <c r="D2328" i="5"/>
  <c r="C2328" i="5"/>
  <c r="S2327" i="5"/>
  <c r="R2327" i="5"/>
  <c r="Q2327" i="5"/>
  <c r="T2327" i="5" s="1"/>
  <c r="U2327" i="5" s="1"/>
  <c r="D2327" i="5"/>
  <c r="C2327" i="5"/>
  <c r="S2326" i="5"/>
  <c r="R2326" i="5"/>
  <c r="Q2326" i="5"/>
  <c r="T2326" i="5" s="1"/>
  <c r="U2326" i="5" s="1"/>
  <c r="D2326" i="5"/>
  <c r="C2326" i="5"/>
  <c r="S2325" i="5"/>
  <c r="R2325" i="5"/>
  <c r="Q2325" i="5"/>
  <c r="T2325" i="5" s="1"/>
  <c r="U2325" i="5" s="1"/>
  <c r="D2325" i="5"/>
  <c r="C2325" i="5"/>
  <c r="S2324" i="5"/>
  <c r="R2324" i="5"/>
  <c r="Q2324" i="5"/>
  <c r="T2324" i="5" s="1"/>
  <c r="U2324" i="5" s="1"/>
  <c r="D2324" i="5"/>
  <c r="C2324" i="5"/>
  <c r="S2323" i="5"/>
  <c r="R2323" i="5"/>
  <c r="Q2323" i="5"/>
  <c r="T2323" i="5" s="1"/>
  <c r="U2323" i="5" s="1"/>
  <c r="D2323" i="5"/>
  <c r="C2323" i="5"/>
  <c r="S2322" i="5"/>
  <c r="R2322" i="5"/>
  <c r="Q2322" i="5"/>
  <c r="T2322" i="5" s="1"/>
  <c r="U2322" i="5" s="1"/>
  <c r="D2322" i="5"/>
  <c r="C2322" i="5"/>
  <c r="S2321" i="5"/>
  <c r="R2321" i="5"/>
  <c r="Q2321" i="5"/>
  <c r="T2321" i="5" s="1"/>
  <c r="U2321" i="5" s="1"/>
  <c r="D2321" i="5"/>
  <c r="C2321" i="5"/>
  <c r="S2320" i="5"/>
  <c r="R2320" i="5"/>
  <c r="Q2320" i="5"/>
  <c r="T2320" i="5" s="1"/>
  <c r="U2320" i="5" s="1"/>
  <c r="D2320" i="5"/>
  <c r="C2320" i="5"/>
  <c r="S2319" i="5"/>
  <c r="R2319" i="5"/>
  <c r="Q2319" i="5"/>
  <c r="T2319" i="5" s="1"/>
  <c r="U2319" i="5" s="1"/>
  <c r="D2319" i="5"/>
  <c r="C2319" i="5"/>
  <c r="S2318" i="5"/>
  <c r="R2318" i="5"/>
  <c r="Q2318" i="5"/>
  <c r="T2318" i="5" s="1"/>
  <c r="U2318" i="5" s="1"/>
  <c r="D2318" i="5"/>
  <c r="C2318" i="5"/>
  <c r="S2317" i="5"/>
  <c r="R2317" i="5"/>
  <c r="Q2317" i="5"/>
  <c r="T2317" i="5" s="1"/>
  <c r="U2317" i="5" s="1"/>
  <c r="D2317" i="5"/>
  <c r="C2317" i="5"/>
  <c r="S2316" i="5"/>
  <c r="R2316" i="5"/>
  <c r="Q2316" i="5"/>
  <c r="T2316" i="5" s="1"/>
  <c r="U2316" i="5" s="1"/>
  <c r="D2316" i="5"/>
  <c r="C2316" i="5"/>
  <c r="S2315" i="5"/>
  <c r="R2315" i="5"/>
  <c r="Q2315" i="5"/>
  <c r="T2315" i="5" s="1"/>
  <c r="U2315" i="5" s="1"/>
  <c r="D2315" i="5"/>
  <c r="C2315" i="5"/>
  <c r="S2314" i="5"/>
  <c r="R2314" i="5"/>
  <c r="Q2314" i="5"/>
  <c r="T2314" i="5" s="1"/>
  <c r="U2314" i="5" s="1"/>
  <c r="D2314" i="5"/>
  <c r="C2314" i="5"/>
  <c r="S2313" i="5"/>
  <c r="R2313" i="5"/>
  <c r="Q2313" i="5"/>
  <c r="T2313" i="5" s="1"/>
  <c r="U2313" i="5" s="1"/>
  <c r="D2313" i="5"/>
  <c r="C2313" i="5"/>
  <c r="S2312" i="5"/>
  <c r="R2312" i="5"/>
  <c r="Q2312" i="5"/>
  <c r="T2312" i="5" s="1"/>
  <c r="U2312" i="5" s="1"/>
  <c r="D2312" i="5"/>
  <c r="C2312" i="5"/>
  <c r="S2311" i="5"/>
  <c r="R2311" i="5"/>
  <c r="Q2311" i="5"/>
  <c r="T2311" i="5" s="1"/>
  <c r="U2311" i="5" s="1"/>
  <c r="D2311" i="5"/>
  <c r="C2311" i="5"/>
  <c r="S2310" i="5"/>
  <c r="R2310" i="5"/>
  <c r="Q2310" i="5"/>
  <c r="T2310" i="5" s="1"/>
  <c r="U2310" i="5" s="1"/>
  <c r="D2310" i="5"/>
  <c r="C2310" i="5"/>
  <c r="S2309" i="5"/>
  <c r="R2309" i="5"/>
  <c r="Q2309" i="5"/>
  <c r="T2309" i="5" s="1"/>
  <c r="U2309" i="5" s="1"/>
  <c r="D2309" i="5"/>
  <c r="C2309" i="5"/>
  <c r="S2308" i="5"/>
  <c r="R2308" i="5"/>
  <c r="Q2308" i="5"/>
  <c r="T2308" i="5" s="1"/>
  <c r="U2308" i="5" s="1"/>
  <c r="D2308" i="5"/>
  <c r="C2308" i="5"/>
  <c r="S2307" i="5"/>
  <c r="R2307" i="5"/>
  <c r="Q2307" i="5"/>
  <c r="T2307" i="5" s="1"/>
  <c r="U2307" i="5" s="1"/>
  <c r="D2307" i="5"/>
  <c r="C2307" i="5"/>
  <c r="S2306" i="5"/>
  <c r="R2306" i="5"/>
  <c r="Q2306" i="5"/>
  <c r="T2306" i="5" s="1"/>
  <c r="U2306" i="5" s="1"/>
  <c r="D2306" i="5"/>
  <c r="C2306" i="5"/>
  <c r="S2305" i="5"/>
  <c r="R2305" i="5"/>
  <c r="Q2305" i="5"/>
  <c r="T2305" i="5" s="1"/>
  <c r="U2305" i="5" s="1"/>
  <c r="D2305" i="5"/>
  <c r="C2305" i="5"/>
  <c r="S2304" i="5"/>
  <c r="R2304" i="5"/>
  <c r="Q2304" i="5"/>
  <c r="T2304" i="5" s="1"/>
  <c r="U2304" i="5" s="1"/>
  <c r="D2304" i="5"/>
  <c r="C2304" i="5"/>
  <c r="S2303" i="5"/>
  <c r="R2303" i="5"/>
  <c r="Q2303" i="5"/>
  <c r="T2303" i="5" s="1"/>
  <c r="U2303" i="5" s="1"/>
  <c r="D2303" i="5"/>
  <c r="C2303" i="5"/>
  <c r="S2302" i="5"/>
  <c r="R2302" i="5"/>
  <c r="Q2302" i="5"/>
  <c r="T2302" i="5" s="1"/>
  <c r="U2302" i="5" s="1"/>
  <c r="D2302" i="5"/>
  <c r="C2302" i="5"/>
  <c r="S2301" i="5"/>
  <c r="R2301" i="5"/>
  <c r="Q2301" i="5"/>
  <c r="T2301" i="5" s="1"/>
  <c r="U2301" i="5" s="1"/>
  <c r="D2301" i="5"/>
  <c r="C2301" i="5"/>
  <c r="S2300" i="5"/>
  <c r="R2300" i="5"/>
  <c r="Q2300" i="5"/>
  <c r="T2300" i="5" s="1"/>
  <c r="U2300" i="5" s="1"/>
  <c r="D2300" i="5"/>
  <c r="C2300" i="5"/>
  <c r="S2299" i="5"/>
  <c r="R2299" i="5"/>
  <c r="Q2299" i="5"/>
  <c r="T2299" i="5" s="1"/>
  <c r="U2299" i="5" s="1"/>
  <c r="D2299" i="5"/>
  <c r="C2299" i="5"/>
  <c r="S2298" i="5"/>
  <c r="R2298" i="5"/>
  <c r="Q2298" i="5"/>
  <c r="T2298" i="5" s="1"/>
  <c r="U2298" i="5" s="1"/>
  <c r="D2298" i="5"/>
  <c r="C2298" i="5"/>
  <c r="S2297" i="5"/>
  <c r="R2297" i="5"/>
  <c r="Q2297" i="5"/>
  <c r="T2297" i="5" s="1"/>
  <c r="U2297" i="5" s="1"/>
  <c r="D2297" i="5"/>
  <c r="C2297" i="5"/>
  <c r="S2296" i="5"/>
  <c r="R2296" i="5"/>
  <c r="Q2296" i="5"/>
  <c r="T2296" i="5" s="1"/>
  <c r="U2296" i="5" s="1"/>
  <c r="D2296" i="5"/>
  <c r="C2296" i="5"/>
  <c r="S2295" i="5"/>
  <c r="R2295" i="5"/>
  <c r="Q2295" i="5"/>
  <c r="T2295" i="5" s="1"/>
  <c r="U2295" i="5" s="1"/>
  <c r="D2295" i="5"/>
  <c r="C2295" i="5"/>
  <c r="S2294" i="5"/>
  <c r="R2294" i="5"/>
  <c r="Q2294" i="5"/>
  <c r="T2294" i="5" s="1"/>
  <c r="U2294" i="5" s="1"/>
  <c r="D2294" i="5"/>
  <c r="C2294" i="5"/>
  <c r="S2293" i="5"/>
  <c r="R2293" i="5"/>
  <c r="Q2293" i="5"/>
  <c r="T2293" i="5" s="1"/>
  <c r="U2293" i="5" s="1"/>
  <c r="D2293" i="5"/>
  <c r="C2293" i="5"/>
  <c r="S2292" i="5"/>
  <c r="R2292" i="5"/>
  <c r="Q2292" i="5"/>
  <c r="T2292" i="5" s="1"/>
  <c r="U2292" i="5" s="1"/>
  <c r="D2292" i="5"/>
  <c r="C2292" i="5"/>
  <c r="S2291" i="5"/>
  <c r="R2291" i="5"/>
  <c r="Q2291" i="5"/>
  <c r="T2291" i="5" s="1"/>
  <c r="U2291" i="5" s="1"/>
  <c r="D2291" i="5"/>
  <c r="C2291" i="5"/>
  <c r="S2290" i="5"/>
  <c r="R2290" i="5"/>
  <c r="Q2290" i="5"/>
  <c r="T2290" i="5" s="1"/>
  <c r="U2290" i="5" s="1"/>
  <c r="D2290" i="5"/>
  <c r="C2290" i="5"/>
  <c r="S2289" i="5"/>
  <c r="R2289" i="5"/>
  <c r="Q2289" i="5"/>
  <c r="T2289" i="5" s="1"/>
  <c r="U2289" i="5" s="1"/>
  <c r="D2289" i="5"/>
  <c r="C2289" i="5"/>
  <c r="S2288" i="5"/>
  <c r="R2288" i="5"/>
  <c r="Q2288" i="5"/>
  <c r="T2288" i="5" s="1"/>
  <c r="U2288" i="5" s="1"/>
  <c r="D2288" i="5"/>
  <c r="C2288" i="5"/>
  <c r="S2287" i="5"/>
  <c r="R2287" i="5"/>
  <c r="Q2287" i="5"/>
  <c r="T2287" i="5" s="1"/>
  <c r="U2287" i="5" s="1"/>
  <c r="D2287" i="5"/>
  <c r="C2287" i="5"/>
  <c r="S2286" i="5"/>
  <c r="R2286" i="5"/>
  <c r="Q2286" i="5"/>
  <c r="T2286" i="5" s="1"/>
  <c r="U2286" i="5" s="1"/>
  <c r="D2286" i="5"/>
  <c r="C2286" i="5"/>
  <c r="S2285" i="5"/>
  <c r="R2285" i="5"/>
  <c r="Q2285" i="5"/>
  <c r="T2285" i="5" s="1"/>
  <c r="U2285" i="5" s="1"/>
  <c r="D2285" i="5"/>
  <c r="C2285" i="5"/>
  <c r="S2284" i="5"/>
  <c r="R2284" i="5"/>
  <c r="Q2284" i="5"/>
  <c r="T2284" i="5" s="1"/>
  <c r="U2284" i="5" s="1"/>
  <c r="D2284" i="5"/>
  <c r="C2284" i="5"/>
  <c r="S2283" i="5"/>
  <c r="R2283" i="5"/>
  <c r="Q2283" i="5"/>
  <c r="T2283" i="5" s="1"/>
  <c r="U2283" i="5" s="1"/>
  <c r="D2283" i="5"/>
  <c r="C2283" i="5"/>
  <c r="S2282" i="5"/>
  <c r="R2282" i="5"/>
  <c r="Q2282" i="5"/>
  <c r="T2282" i="5" s="1"/>
  <c r="U2282" i="5" s="1"/>
  <c r="D2282" i="5"/>
  <c r="C2282" i="5"/>
  <c r="S2281" i="5"/>
  <c r="R2281" i="5"/>
  <c r="Q2281" i="5"/>
  <c r="T2281" i="5" s="1"/>
  <c r="U2281" i="5" s="1"/>
  <c r="D2281" i="5"/>
  <c r="C2281" i="5"/>
  <c r="S2280" i="5"/>
  <c r="R2280" i="5"/>
  <c r="Q2280" i="5"/>
  <c r="T2280" i="5" s="1"/>
  <c r="U2280" i="5" s="1"/>
  <c r="D2280" i="5"/>
  <c r="C2280" i="5"/>
  <c r="S2279" i="5"/>
  <c r="R2279" i="5"/>
  <c r="Q2279" i="5"/>
  <c r="T2279" i="5" s="1"/>
  <c r="U2279" i="5" s="1"/>
  <c r="D2279" i="5"/>
  <c r="C2279" i="5"/>
  <c r="S2278" i="5"/>
  <c r="R2278" i="5"/>
  <c r="Q2278" i="5"/>
  <c r="T2278" i="5" s="1"/>
  <c r="U2278" i="5" s="1"/>
  <c r="D2278" i="5"/>
  <c r="C2278" i="5"/>
  <c r="S2277" i="5"/>
  <c r="R2277" i="5"/>
  <c r="Q2277" i="5"/>
  <c r="T2277" i="5" s="1"/>
  <c r="U2277" i="5" s="1"/>
  <c r="D2277" i="5"/>
  <c r="C2277" i="5"/>
  <c r="S2276" i="5"/>
  <c r="R2276" i="5"/>
  <c r="Q2276" i="5"/>
  <c r="T2276" i="5" s="1"/>
  <c r="U2276" i="5" s="1"/>
  <c r="D2276" i="5"/>
  <c r="C2276" i="5"/>
  <c r="S2275" i="5"/>
  <c r="R2275" i="5"/>
  <c r="Q2275" i="5"/>
  <c r="T2275" i="5" s="1"/>
  <c r="U2275" i="5" s="1"/>
  <c r="D2275" i="5"/>
  <c r="C2275" i="5"/>
  <c r="S2274" i="5"/>
  <c r="R2274" i="5"/>
  <c r="Q2274" i="5"/>
  <c r="T2274" i="5" s="1"/>
  <c r="U2274" i="5" s="1"/>
  <c r="D2274" i="5"/>
  <c r="C2274" i="5"/>
  <c r="S2273" i="5"/>
  <c r="R2273" i="5"/>
  <c r="Q2273" i="5"/>
  <c r="T2273" i="5" s="1"/>
  <c r="U2273" i="5" s="1"/>
  <c r="D2273" i="5"/>
  <c r="C2273" i="5"/>
  <c r="S2272" i="5"/>
  <c r="R2272" i="5"/>
  <c r="Q2272" i="5"/>
  <c r="T2272" i="5" s="1"/>
  <c r="U2272" i="5" s="1"/>
  <c r="D2272" i="5"/>
  <c r="C2272" i="5"/>
  <c r="S2271" i="5"/>
  <c r="R2271" i="5"/>
  <c r="Q2271" i="5"/>
  <c r="T2271" i="5" s="1"/>
  <c r="U2271" i="5" s="1"/>
  <c r="D2271" i="5"/>
  <c r="C2271" i="5"/>
  <c r="S2270" i="5"/>
  <c r="R2270" i="5"/>
  <c r="Q2270" i="5"/>
  <c r="T2270" i="5" s="1"/>
  <c r="U2270" i="5" s="1"/>
  <c r="D2270" i="5"/>
  <c r="C2270" i="5"/>
  <c r="S2269" i="5"/>
  <c r="R2269" i="5"/>
  <c r="Q2269" i="5"/>
  <c r="T2269" i="5" s="1"/>
  <c r="U2269" i="5" s="1"/>
  <c r="D2269" i="5"/>
  <c r="C2269" i="5"/>
  <c r="S2268" i="5"/>
  <c r="R2268" i="5"/>
  <c r="Q2268" i="5"/>
  <c r="T2268" i="5" s="1"/>
  <c r="U2268" i="5" s="1"/>
  <c r="D2268" i="5"/>
  <c r="C2268" i="5"/>
  <c r="S2267" i="5"/>
  <c r="R2267" i="5"/>
  <c r="Q2267" i="5"/>
  <c r="T2267" i="5" s="1"/>
  <c r="U2267" i="5" s="1"/>
  <c r="D2267" i="5"/>
  <c r="C2267" i="5"/>
  <c r="S2266" i="5"/>
  <c r="R2266" i="5"/>
  <c r="Q2266" i="5"/>
  <c r="T2266" i="5" s="1"/>
  <c r="U2266" i="5" s="1"/>
  <c r="D2266" i="5"/>
  <c r="C2266" i="5"/>
  <c r="S2265" i="5"/>
  <c r="R2265" i="5"/>
  <c r="Q2265" i="5"/>
  <c r="T2265" i="5" s="1"/>
  <c r="U2265" i="5" s="1"/>
  <c r="D2265" i="5"/>
  <c r="C2265" i="5"/>
  <c r="S2264" i="5"/>
  <c r="R2264" i="5"/>
  <c r="Q2264" i="5"/>
  <c r="T2264" i="5" s="1"/>
  <c r="U2264" i="5" s="1"/>
  <c r="D2264" i="5"/>
  <c r="C2264" i="5"/>
  <c r="S2263" i="5"/>
  <c r="R2263" i="5"/>
  <c r="Q2263" i="5"/>
  <c r="T2263" i="5" s="1"/>
  <c r="U2263" i="5" s="1"/>
  <c r="D2263" i="5"/>
  <c r="C2263" i="5"/>
  <c r="S2262" i="5"/>
  <c r="R2262" i="5"/>
  <c r="Q2262" i="5"/>
  <c r="T2262" i="5" s="1"/>
  <c r="U2262" i="5" s="1"/>
  <c r="D2262" i="5"/>
  <c r="C2262" i="5"/>
  <c r="S2261" i="5"/>
  <c r="R2261" i="5"/>
  <c r="Q2261" i="5"/>
  <c r="T2261" i="5" s="1"/>
  <c r="U2261" i="5" s="1"/>
  <c r="D2261" i="5"/>
  <c r="C2261" i="5"/>
  <c r="S2260" i="5"/>
  <c r="R2260" i="5"/>
  <c r="Q2260" i="5"/>
  <c r="T2260" i="5" s="1"/>
  <c r="U2260" i="5" s="1"/>
  <c r="D2260" i="5"/>
  <c r="C2260" i="5"/>
  <c r="S2259" i="5"/>
  <c r="R2259" i="5"/>
  <c r="Q2259" i="5"/>
  <c r="T2259" i="5" s="1"/>
  <c r="U2259" i="5" s="1"/>
  <c r="D2259" i="5"/>
  <c r="C2259" i="5"/>
  <c r="S2258" i="5"/>
  <c r="R2258" i="5"/>
  <c r="Q2258" i="5"/>
  <c r="T2258" i="5" s="1"/>
  <c r="U2258" i="5" s="1"/>
  <c r="D2258" i="5"/>
  <c r="C2258" i="5"/>
  <c r="S2257" i="5"/>
  <c r="R2257" i="5"/>
  <c r="Q2257" i="5"/>
  <c r="T2257" i="5" s="1"/>
  <c r="U2257" i="5" s="1"/>
  <c r="D2257" i="5"/>
  <c r="C2257" i="5"/>
  <c r="S2256" i="5"/>
  <c r="R2256" i="5"/>
  <c r="Q2256" i="5"/>
  <c r="T2256" i="5" s="1"/>
  <c r="U2256" i="5" s="1"/>
  <c r="D2256" i="5"/>
  <c r="C2256" i="5"/>
  <c r="S2255" i="5"/>
  <c r="R2255" i="5"/>
  <c r="Q2255" i="5"/>
  <c r="T2255" i="5" s="1"/>
  <c r="U2255" i="5" s="1"/>
  <c r="D2255" i="5"/>
  <c r="C2255" i="5"/>
  <c r="S2254" i="5"/>
  <c r="R2254" i="5"/>
  <c r="Q2254" i="5"/>
  <c r="T2254" i="5" s="1"/>
  <c r="U2254" i="5" s="1"/>
  <c r="D2254" i="5"/>
  <c r="C2254" i="5"/>
  <c r="S2253" i="5"/>
  <c r="R2253" i="5"/>
  <c r="Q2253" i="5"/>
  <c r="T2253" i="5" s="1"/>
  <c r="U2253" i="5" s="1"/>
  <c r="D2253" i="5"/>
  <c r="C2253" i="5"/>
  <c r="S2252" i="5"/>
  <c r="R2252" i="5"/>
  <c r="Q2252" i="5"/>
  <c r="T2252" i="5" s="1"/>
  <c r="U2252" i="5" s="1"/>
  <c r="D2252" i="5"/>
  <c r="C2252" i="5"/>
  <c r="S2251" i="5"/>
  <c r="R2251" i="5"/>
  <c r="Q2251" i="5"/>
  <c r="T2251" i="5" s="1"/>
  <c r="U2251" i="5" s="1"/>
  <c r="D2251" i="5"/>
  <c r="C2251" i="5"/>
  <c r="S2250" i="5"/>
  <c r="R2250" i="5"/>
  <c r="Q2250" i="5"/>
  <c r="T2250" i="5" s="1"/>
  <c r="U2250" i="5" s="1"/>
  <c r="D2250" i="5"/>
  <c r="C2250" i="5"/>
  <c r="S2249" i="5"/>
  <c r="R2249" i="5"/>
  <c r="Q2249" i="5"/>
  <c r="T2249" i="5" s="1"/>
  <c r="U2249" i="5" s="1"/>
  <c r="D2249" i="5"/>
  <c r="C2249" i="5"/>
  <c r="S2248" i="5"/>
  <c r="R2248" i="5"/>
  <c r="Q2248" i="5"/>
  <c r="T2248" i="5" s="1"/>
  <c r="U2248" i="5" s="1"/>
  <c r="D2248" i="5"/>
  <c r="C2248" i="5"/>
  <c r="S2247" i="5"/>
  <c r="R2247" i="5"/>
  <c r="Q2247" i="5"/>
  <c r="T2247" i="5" s="1"/>
  <c r="U2247" i="5" s="1"/>
  <c r="D2247" i="5"/>
  <c r="C2247" i="5"/>
  <c r="S2246" i="5"/>
  <c r="R2246" i="5"/>
  <c r="Q2246" i="5"/>
  <c r="T2246" i="5" s="1"/>
  <c r="U2246" i="5" s="1"/>
  <c r="D2246" i="5"/>
  <c r="C2246" i="5"/>
  <c r="S2245" i="5"/>
  <c r="R2245" i="5"/>
  <c r="Q2245" i="5"/>
  <c r="T2245" i="5" s="1"/>
  <c r="U2245" i="5" s="1"/>
  <c r="D2245" i="5"/>
  <c r="C2245" i="5"/>
  <c r="S2244" i="5"/>
  <c r="R2244" i="5"/>
  <c r="Q2244" i="5"/>
  <c r="T2244" i="5" s="1"/>
  <c r="U2244" i="5" s="1"/>
  <c r="D2244" i="5"/>
  <c r="C2244" i="5"/>
  <c r="S2243" i="5"/>
  <c r="R2243" i="5"/>
  <c r="Q2243" i="5"/>
  <c r="T2243" i="5" s="1"/>
  <c r="U2243" i="5" s="1"/>
  <c r="D2243" i="5"/>
  <c r="C2243" i="5"/>
  <c r="S2242" i="5"/>
  <c r="R2242" i="5"/>
  <c r="Q2242" i="5"/>
  <c r="T2242" i="5" s="1"/>
  <c r="U2242" i="5" s="1"/>
  <c r="D2242" i="5"/>
  <c r="C2242" i="5"/>
  <c r="S2241" i="5"/>
  <c r="R2241" i="5"/>
  <c r="Q2241" i="5"/>
  <c r="T2241" i="5" s="1"/>
  <c r="U2241" i="5" s="1"/>
  <c r="D2241" i="5"/>
  <c r="C2241" i="5"/>
  <c r="S2240" i="5"/>
  <c r="R2240" i="5"/>
  <c r="Q2240" i="5"/>
  <c r="T2240" i="5" s="1"/>
  <c r="U2240" i="5" s="1"/>
  <c r="D2240" i="5"/>
  <c r="C2240" i="5"/>
  <c r="S2239" i="5"/>
  <c r="R2239" i="5"/>
  <c r="Q2239" i="5"/>
  <c r="T2239" i="5" s="1"/>
  <c r="U2239" i="5" s="1"/>
  <c r="D2239" i="5"/>
  <c r="C2239" i="5"/>
  <c r="S2238" i="5"/>
  <c r="R2238" i="5"/>
  <c r="Q2238" i="5"/>
  <c r="T2238" i="5" s="1"/>
  <c r="U2238" i="5" s="1"/>
  <c r="D2238" i="5"/>
  <c r="C2238" i="5"/>
  <c r="S2237" i="5"/>
  <c r="R2237" i="5"/>
  <c r="Q2237" i="5"/>
  <c r="T2237" i="5" s="1"/>
  <c r="U2237" i="5" s="1"/>
  <c r="D2237" i="5"/>
  <c r="C2237" i="5"/>
  <c r="S2236" i="5"/>
  <c r="R2236" i="5"/>
  <c r="Q2236" i="5"/>
  <c r="T2236" i="5" s="1"/>
  <c r="U2236" i="5" s="1"/>
  <c r="D2236" i="5"/>
  <c r="C2236" i="5"/>
  <c r="S2235" i="5"/>
  <c r="R2235" i="5"/>
  <c r="Q2235" i="5"/>
  <c r="T2235" i="5" s="1"/>
  <c r="U2235" i="5" s="1"/>
  <c r="D2235" i="5"/>
  <c r="C2235" i="5"/>
  <c r="S2234" i="5"/>
  <c r="R2234" i="5"/>
  <c r="Q2234" i="5"/>
  <c r="T2234" i="5" s="1"/>
  <c r="U2234" i="5" s="1"/>
  <c r="D2234" i="5"/>
  <c r="C2234" i="5"/>
  <c r="S2233" i="5"/>
  <c r="R2233" i="5"/>
  <c r="Q2233" i="5"/>
  <c r="T2233" i="5" s="1"/>
  <c r="U2233" i="5" s="1"/>
  <c r="D2233" i="5"/>
  <c r="C2233" i="5"/>
  <c r="S2232" i="5"/>
  <c r="R2232" i="5"/>
  <c r="Q2232" i="5"/>
  <c r="T2232" i="5" s="1"/>
  <c r="U2232" i="5" s="1"/>
  <c r="D2232" i="5"/>
  <c r="C2232" i="5"/>
  <c r="S2231" i="5"/>
  <c r="R2231" i="5"/>
  <c r="Q2231" i="5"/>
  <c r="T2231" i="5" s="1"/>
  <c r="U2231" i="5" s="1"/>
  <c r="D2231" i="5"/>
  <c r="C2231" i="5"/>
  <c r="S2230" i="5"/>
  <c r="R2230" i="5"/>
  <c r="Q2230" i="5"/>
  <c r="T2230" i="5" s="1"/>
  <c r="U2230" i="5" s="1"/>
  <c r="D2230" i="5"/>
  <c r="C2230" i="5"/>
  <c r="S2229" i="5"/>
  <c r="R2229" i="5"/>
  <c r="Q2229" i="5"/>
  <c r="T2229" i="5" s="1"/>
  <c r="U2229" i="5" s="1"/>
  <c r="D2229" i="5"/>
  <c r="C2229" i="5"/>
  <c r="S2228" i="5"/>
  <c r="R2228" i="5"/>
  <c r="Q2228" i="5"/>
  <c r="T2228" i="5" s="1"/>
  <c r="U2228" i="5" s="1"/>
  <c r="D2228" i="5"/>
  <c r="C2228" i="5"/>
  <c r="S2227" i="5"/>
  <c r="R2227" i="5"/>
  <c r="Q2227" i="5"/>
  <c r="T2227" i="5" s="1"/>
  <c r="U2227" i="5" s="1"/>
  <c r="D2227" i="5"/>
  <c r="C2227" i="5"/>
  <c r="S2226" i="5"/>
  <c r="R2226" i="5"/>
  <c r="Q2226" i="5"/>
  <c r="T2226" i="5" s="1"/>
  <c r="U2226" i="5" s="1"/>
  <c r="D2226" i="5"/>
  <c r="C2226" i="5"/>
  <c r="S2225" i="5"/>
  <c r="R2225" i="5"/>
  <c r="Q2225" i="5"/>
  <c r="T2225" i="5" s="1"/>
  <c r="U2225" i="5" s="1"/>
  <c r="D2225" i="5"/>
  <c r="C2225" i="5"/>
  <c r="S2224" i="5"/>
  <c r="R2224" i="5"/>
  <c r="Q2224" i="5"/>
  <c r="T2224" i="5" s="1"/>
  <c r="U2224" i="5" s="1"/>
  <c r="D2224" i="5"/>
  <c r="C2224" i="5"/>
  <c r="S2223" i="5"/>
  <c r="R2223" i="5"/>
  <c r="Q2223" i="5"/>
  <c r="T2223" i="5" s="1"/>
  <c r="U2223" i="5" s="1"/>
  <c r="D2223" i="5"/>
  <c r="C2223" i="5"/>
  <c r="S2222" i="5"/>
  <c r="R2222" i="5"/>
  <c r="Q2222" i="5"/>
  <c r="T2222" i="5" s="1"/>
  <c r="U2222" i="5" s="1"/>
  <c r="D2222" i="5"/>
  <c r="C2222" i="5"/>
  <c r="S2221" i="5"/>
  <c r="R2221" i="5"/>
  <c r="Q2221" i="5"/>
  <c r="T2221" i="5" s="1"/>
  <c r="U2221" i="5" s="1"/>
  <c r="D2221" i="5"/>
  <c r="C2221" i="5"/>
  <c r="S2220" i="5"/>
  <c r="R2220" i="5"/>
  <c r="Q2220" i="5"/>
  <c r="T2220" i="5" s="1"/>
  <c r="U2220" i="5" s="1"/>
  <c r="D2220" i="5"/>
  <c r="C2220" i="5"/>
  <c r="S2219" i="5"/>
  <c r="R2219" i="5"/>
  <c r="Q2219" i="5"/>
  <c r="T2219" i="5" s="1"/>
  <c r="U2219" i="5" s="1"/>
  <c r="D2219" i="5"/>
  <c r="C2219" i="5"/>
  <c r="S2218" i="5"/>
  <c r="R2218" i="5"/>
  <c r="Q2218" i="5"/>
  <c r="T2218" i="5" s="1"/>
  <c r="U2218" i="5" s="1"/>
  <c r="D2218" i="5"/>
  <c r="C2218" i="5"/>
  <c r="S2217" i="5"/>
  <c r="R2217" i="5"/>
  <c r="Q2217" i="5"/>
  <c r="T2217" i="5" s="1"/>
  <c r="U2217" i="5" s="1"/>
  <c r="D2217" i="5"/>
  <c r="C2217" i="5"/>
  <c r="S2216" i="5"/>
  <c r="R2216" i="5"/>
  <c r="Q2216" i="5"/>
  <c r="T2216" i="5" s="1"/>
  <c r="U2216" i="5" s="1"/>
  <c r="D2216" i="5"/>
  <c r="C2216" i="5"/>
  <c r="S2215" i="5"/>
  <c r="R2215" i="5"/>
  <c r="Q2215" i="5"/>
  <c r="T2215" i="5" s="1"/>
  <c r="U2215" i="5" s="1"/>
  <c r="D2215" i="5"/>
  <c r="C2215" i="5"/>
  <c r="S2214" i="5"/>
  <c r="R2214" i="5"/>
  <c r="Q2214" i="5"/>
  <c r="T2214" i="5" s="1"/>
  <c r="U2214" i="5" s="1"/>
  <c r="D2214" i="5"/>
  <c r="C2214" i="5"/>
  <c r="S2213" i="5"/>
  <c r="R2213" i="5"/>
  <c r="Q2213" i="5"/>
  <c r="T2213" i="5" s="1"/>
  <c r="U2213" i="5" s="1"/>
  <c r="D2213" i="5"/>
  <c r="C2213" i="5"/>
  <c r="S2212" i="5"/>
  <c r="R2212" i="5"/>
  <c r="Q2212" i="5"/>
  <c r="T2212" i="5" s="1"/>
  <c r="U2212" i="5" s="1"/>
  <c r="D2212" i="5"/>
  <c r="C2212" i="5"/>
  <c r="S2211" i="5"/>
  <c r="R2211" i="5"/>
  <c r="Q2211" i="5"/>
  <c r="T2211" i="5" s="1"/>
  <c r="U2211" i="5" s="1"/>
  <c r="D2211" i="5"/>
  <c r="C2211" i="5"/>
  <c r="S2210" i="5"/>
  <c r="R2210" i="5"/>
  <c r="Q2210" i="5"/>
  <c r="T2210" i="5" s="1"/>
  <c r="U2210" i="5" s="1"/>
  <c r="D2210" i="5"/>
  <c r="C2210" i="5"/>
  <c r="S2209" i="5"/>
  <c r="R2209" i="5"/>
  <c r="Q2209" i="5"/>
  <c r="T2209" i="5" s="1"/>
  <c r="U2209" i="5" s="1"/>
  <c r="D2209" i="5"/>
  <c r="C2209" i="5"/>
  <c r="S2208" i="5"/>
  <c r="R2208" i="5"/>
  <c r="Q2208" i="5"/>
  <c r="T2208" i="5" s="1"/>
  <c r="U2208" i="5" s="1"/>
  <c r="D2208" i="5"/>
  <c r="C2208" i="5"/>
  <c r="S2207" i="5"/>
  <c r="R2207" i="5"/>
  <c r="Q2207" i="5"/>
  <c r="T2207" i="5" s="1"/>
  <c r="U2207" i="5" s="1"/>
  <c r="D2207" i="5"/>
  <c r="C2207" i="5"/>
  <c r="S2206" i="5"/>
  <c r="R2206" i="5"/>
  <c r="Q2206" i="5"/>
  <c r="T2206" i="5" s="1"/>
  <c r="U2206" i="5" s="1"/>
  <c r="D2206" i="5"/>
  <c r="C2206" i="5"/>
  <c r="S2205" i="5"/>
  <c r="R2205" i="5"/>
  <c r="Q2205" i="5"/>
  <c r="T2205" i="5" s="1"/>
  <c r="U2205" i="5" s="1"/>
  <c r="D2205" i="5"/>
  <c r="C2205" i="5"/>
  <c r="S2204" i="5"/>
  <c r="R2204" i="5"/>
  <c r="Q2204" i="5"/>
  <c r="T2204" i="5" s="1"/>
  <c r="U2204" i="5" s="1"/>
  <c r="D2204" i="5"/>
  <c r="C2204" i="5"/>
  <c r="S2203" i="5"/>
  <c r="R2203" i="5"/>
  <c r="Q2203" i="5"/>
  <c r="T2203" i="5" s="1"/>
  <c r="U2203" i="5" s="1"/>
  <c r="D2203" i="5"/>
  <c r="C2203" i="5"/>
  <c r="S2202" i="5"/>
  <c r="R2202" i="5"/>
  <c r="Q2202" i="5"/>
  <c r="T2202" i="5" s="1"/>
  <c r="U2202" i="5" s="1"/>
  <c r="D2202" i="5"/>
  <c r="C2202" i="5"/>
  <c r="S2201" i="5"/>
  <c r="R2201" i="5"/>
  <c r="Q2201" i="5"/>
  <c r="T2201" i="5" s="1"/>
  <c r="U2201" i="5" s="1"/>
  <c r="D2201" i="5"/>
  <c r="C2201" i="5"/>
  <c r="S2200" i="5"/>
  <c r="R2200" i="5"/>
  <c r="Q2200" i="5"/>
  <c r="T2200" i="5" s="1"/>
  <c r="U2200" i="5" s="1"/>
  <c r="D2200" i="5"/>
  <c r="C2200" i="5"/>
  <c r="S2199" i="5"/>
  <c r="R2199" i="5"/>
  <c r="Q2199" i="5"/>
  <c r="T2199" i="5" s="1"/>
  <c r="U2199" i="5" s="1"/>
  <c r="D2199" i="5"/>
  <c r="C2199" i="5"/>
  <c r="S2198" i="5"/>
  <c r="R2198" i="5"/>
  <c r="Q2198" i="5"/>
  <c r="T2198" i="5" s="1"/>
  <c r="U2198" i="5" s="1"/>
  <c r="D2198" i="5"/>
  <c r="C2198" i="5"/>
  <c r="S2197" i="5"/>
  <c r="R2197" i="5"/>
  <c r="Q2197" i="5"/>
  <c r="T2197" i="5" s="1"/>
  <c r="U2197" i="5" s="1"/>
  <c r="D2197" i="5"/>
  <c r="C2197" i="5"/>
  <c r="S2196" i="5"/>
  <c r="R2196" i="5"/>
  <c r="Q2196" i="5"/>
  <c r="T2196" i="5" s="1"/>
  <c r="U2196" i="5" s="1"/>
  <c r="D2196" i="5"/>
  <c r="C2196" i="5"/>
  <c r="S2195" i="5"/>
  <c r="R2195" i="5"/>
  <c r="Q2195" i="5"/>
  <c r="T2195" i="5" s="1"/>
  <c r="U2195" i="5" s="1"/>
  <c r="D2195" i="5"/>
  <c r="C2195" i="5"/>
  <c r="S2194" i="5"/>
  <c r="R2194" i="5"/>
  <c r="Q2194" i="5"/>
  <c r="T2194" i="5" s="1"/>
  <c r="U2194" i="5" s="1"/>
  <c r="D2194" i="5"/>
  <c r="C2194" i="5"/>
  <c r="S2193" i="5"/>
  <c r="R2193" i="5"/>
  <c r="Q2193" i="5"/>
  <c r="T2193" i="5" s="1"/>
  <c r="U2193" i="5" s="1"/>
  <c r="D2193" i="5"/>
  <c r="C2193" i="5"/>
  <c r="S2192" i="5"/>
  <c r="R2192" i="5"/>
  <c r="Q2192" i="5"/>
  <c r="T2192" i="5" s="1"/>
  <c r="U2192" i="5" s="1"/>
  <c r="D2192" i="5"/>
  <c r="C2192" i="5"/>
  <c r="S2191" i="5"/>
  <c r="R2191" i="5"/>
  <c r="Q2191" i="5"/>
  <c r="T2191" i="5" s="1"/>
  <c r="U2191" i="5" s="1"/>
  <c r="D2191" i="5"/>
  <c r="C2191" i="5"/>
  <c r="S2190" i="5"/>
  <c r="R2190" i="5"/>
  <c r="Q2190" i="5"/>
  <c r="T2190" i="5" s="1"/>
  <c r="U2190" i="5" s="1"/>
  <c r="D2190" i="5"/>
  <c r="C2190" i="5"/>
  <c r="S2189" i="5"/>
  <c r="R2189" i="5"/>
  <c r="Q2189" i="5"/>
  <c r="T2189" i="5" s="1"/>
  <c r="U2189" i="5" s="1"/>
  <c r="D2189" i="5"/>
  <c r="C2189" i="5"/>
  <c r="S2188" i="5"/>
  <c r="R2188" i="5"/>
  <c r="Q2188" i="5"/>
  <c r="T2188" i="5" s="1"/>
  <c r="U2188" i="5" s="1"/>
  <c r="D2188" i="5"/>
  <c r="C2188" i="5"/>
  <c r="S2187" i="5"/>
  <c r="R2187" i="5"/>
  <c r="Q2187" i="5"/>
  <c r="T2187" i="5" s="1"/>
  <c r="U2187" i="5" s="1"/>
  <c r="D2187" i="5"/>
  <c r="C2187" i="5"/>
  <c r="S2186" i="5"/>
  <c r="R2186" i="5"/>
  <c r="Q2186" i="5"/>
  <c r="T2186" i="5" s="1"/>
  <c r="U2186" i="5" s="1"/>
  <c r="D2186" i="5"/>
  <c r="C2186" i="5"/>
  <c r="S2185" i="5"/>
  <c r="R2185" i="5"/>
  <c r="Q2185" i="5"/>
  <c r="T2185" i="5" s="1"/>
  <c r="U2185" i="5" s="1"/>
  <c r="D2185" i="5"/>
  <c r="C2185" i="5"/>
  <c r="S2184" i="5"/>
  <c r="R2184" i="5"/>
  <c r="Q2184" i="5"/>
  <c r="T2184" i="5" s="1"/>
  <c r="U2184" i="5" s="1"/>
  <c r="D2184" i="5"/>
  <c r="C2184" i="5"/>
  <c r="S2183" i="5"/>
  <c r="R2183" i="5"/>
  <c r="Q2183" i="5"/>
  <c r="T2183" i="5" s="1"/>
  <c r="U2183" i="5" s="1"/>
  <c r="D2183" i="5"/>
  <c r="C2183" i="5"/>
  <c r="S2182" i="5"/>
  <c r="R2182" i="5"/>
  <c r="Q2182" i="5"/>
  <c r="T2182" i="5" s="1"/>
  <c r="U2182" i="5" s="1"/>
  <c r="D2182" i="5"/>
  <c r="C2182" i="5"/>
  <c r="S2181" i="5"/>
  <c r="R2181" i="5"/>
  <c r="Q2181" i="5"/>
  <c r="T2181" i="5" s="1"/>
  <c r="U2181" i="5" s="1"/>
  <c r="D2181" i="5"/>
  <c r="C2181" i="5"/>
  <c r="S2180" i="5"/>
  <c r="R2180" i="5"/>
  <c r="Q2180" i="5"/>
  <c r="T2180" i="5" s="1"/>
  <c r="U2180" i="5" s="1"/>
  <c r="D2180" i="5"/>
  <c r="C2180" i="5"/>
  <c r="S2179" i="5"/>
  <c r="R2179" i="5"/>
  <c r="Q2179" i="5"/>
  <c r="T2179" i="5" s="1"/>
  <c r="U2179" i="5" s="1"/>
  <c r="D2179" i="5"/>
  <c r="C2179" i="5"/>
  <c r="S2178" i="5"/>
  <c r="R2178" i="5"/>
  <c r="Q2178" i="5"/>
  <c r="T2178" i="5" s="1"/>
  <c r="U2178" i="5" s="1"/>
  <c r="D2178" i="5"/>
  <c r="C2178" i="5"/>
  <c r="S2177" i="5"/>
  <c r="R2177" i="5"/>
  <c r="Q2177" i="5"/>
  <c r="T2177" i="5" s="1"/>
  <c r="U2177" i="5" s="1"/>
  <c r="D2177" i="5"/>
  <c r="C2177" i="5"/>
  <c r="S2176" i="5"/>
  <c r="R2176" i="5"/>
  <c r="Q2176" i="5"/>
  <c r="T2176" i="5" s="1"/>
  <c r="U2176" i="5" s="1"/>
  <c r="D2176" i="5"/>
  <c r="C2176" i="5"/>
  <c r="S2175" i="5"/>
  <c r="R2175" i="5"/>
  <c r="Q2175" i="5"/>
  <c r="T2175" i="5" s="1"/>
  <c r="U2175" i="5" s="1"/>
  <c r="D2175" i="5"/>
  <c r="C2175" i="5"/>
  <c r="S2174" i="5"/>
  <c r="R2174" i="5"/>
  <c r="Q2174" i="5"/>
  <c r="T2174" i="5" s="1"/>
  <c r="U2174" i="5" s="1"/>
  <c r="D2174" i="5"/>
  <c r="C2174" i="5"/>
  <c r="S2173" i="5"/>
  <c r="R2173" i="5"/>
  <c r="Q2173" i="5"/>
  <c r="T2173" i="5" s="1"/>
  <c r="U2173" i="5" s="1"/>
  <c r="D2173" i="5"/>
  <c r="C2173" i="5"/>
  <c r="S2172" i="5"/>
  <c r="R2172" i="5"/>
  <c r="Q2172" i="5"/>
  <c r="T2172" i="5" s="1"/>
  <c r="U2172" i="5" s="1"/>
  <c r="D2172" i="5"/>
  <c r="C2172" i="5"/>
  <c r="S2171" i="5"/>
  <c r="R2171" i="5"/>
  <c r="Q2171" i="5"/>
  <c r="T2171" i="5" s="1"/>
  <c r="U2171" i="5" s="1"/>
  <c r="D2171" i="5"/>
  <c r="C2171" i="5"/>
  <c r="S2170" i="5"/>
  <c r="R2170" i="5"/>
  <c r="Q2170" i="5"/>
  <c r="T2170" i="5" s="1"/>
  <c r="U2170" i="5" s="1"/>
  <c r="D2170" i="5"/>
  <c r="C2170" i="5"/>
  <c r="S2169" i="5"/>
  <c r="R2169" i="5"/>
  <c r="Q2169" i="5"/>
  <c r="T2169" i="5" s="1"/>
  <c r="U2169" i="5" s="1"/>
  <c r="D2169" i="5"/>
  <c r="C2169" i="5"/>
  <c r="S2168" i="5"/>
  <c r="R2168" i="5"/>
  <c r="Q2168" i="5"/>
  <c r="T2168" i="5" s="1"/>
  <c r="U2168" i="5" s="1"/>
  <c r="D2168" i="5"/>
  <c r="C2168" i="5"/>
  <c r="S2167" i="5"/>
  <c r="R2167" i="5"/>
  <c r="Q2167" i="5"/>
  <c r="T2167" i="5" s="1"/>
  <c r="U2167" i="5" s="1"/>
  <c r="D2167" i="5"/>
  <c r="C2167" i="5"/>
  <c r="S2166" i="5"/>
  <c r="R2166" i="5"/>
  <c r="Q2166" i="5"/>
  <c r="T2166" i="5" s="1"/>
  <c r="U2166" i="5" s="1"/>
  <c r="D2166" i="5"/>
  <c r="C2166" i="5"/>
  <c r="S2165" i="5"/>
  <c r="R2165" i="5"/>
  <c r="Q2165" i="5"/>
  <c r="T2165" i="5" s="1"/>
  <c r="U2165" i="5" s="1"/>
  <c r="D2165" i="5"/>
  <c r="C2165" i="5"/>
  <c r="S2164" i="5"/>
  <c r="R2164" i="5"/>
  <c r="Q2164" i="5"/>
  <c r="T2164" i="5" s="1"/>
  <c r="U2164" i="5" s="1"/>
  <c r="D2164" i="5"/>
  <c r="C2164" i="5"/>
  <c r="S2163" i="5"/>
  <c r="R2163" i="5"/>
  <c r="Q2163" i="5"/>
  <c r="T2163" i="5" s="1"/>
  <c r="U2163" i="5" s="1"/>
  <c r="D2163" i="5"/>
  <c r="C2163" i="5"/>
  <c r="S2162" i="5"/>
  <c r="R2162" i="5"/>
  <c r="Q2162" i="5"/>
  <c r="T2162" i="5" s="1"/>
  <c r="U2162" i="5" s="1"/>
  <c r="D2162" i="5"/>
  <c r="C2162" i="5"/>
  <c r="S2161" i="5"/>
  <c r="R2161" i="5"/>
  <c r="Q2161" i="5"/>
  <c r="T2161" i="5" s="1"/>
  <c r="U2161" i="5" s="1"/>
  <c r="D2161" i="5"/>
  <c r="C2161" i="5"/>
  <c r="S2160" i="5"/>
  <c r="R2160" i="5"/>
  <c r="Q2160" i="5"/>
  <c r="T2160" i="5" s="1"/>
  <c r="U2160" i="5" s="1"/>
  <c r="D2160" i="5"/>
  <c r="C2160" i="5"/>
  <c r="S2159" i="5"/>
  <c r="R2159" i="5"/>
  <c r="Q2159" i="5"/>
  <c r="T2159" i="5" s="1"/>
  <c r="U2159" i="5" s="1"/>
  <c r="D2159" i="5"/>
  <c r="C2159" i="5"/>
  <c r="S2158" i="5"/>
  <c r="R2158" i="5"/>
  <c r="Q2158" i="5"/>
  <c r="T2158" i="5" s="1"/>
  <c r="U2158" i="5" s="1"/>
  <c r="D2158" i="5"/>
  <c r="C2158" i="5"/>
  <c r="S2157" i="5"/>
  <c r="R2157" i="5"/>
  <c r="Q2157" i="5"/>
  <c r="T2157" i="5" s="1"/>
  <c r="U2157" i="5" s="1"/>
  <c r="D2157" i="5"/>
  <c r="C2157" i="5"/>
  <c r="S2156" i="5"/>
  <c r="R2156" i="5"/>
  <c r="Q2156" i="5"/>
  <c r="T2156" i="5" s="1"/>
  <c r="U2156" i="5" s="1"/>
  <c r="D2156" i="5"/>
  <c r="C2156" i="5"/>
  <c r="S2155" i="5"/>
  <c r="R2155" i="5"/>
  <c r="Q2155" i="5"/>
  <c r="T2155" i="5" s="1"/>
  <c r="U2155" i="5" s="1"/>
  <c r="D2155" i="5"/>
  <c r="C2155" i="5"/>
  <c r="S2154" i="5"/>
  <c r="R2154" i="5"/>
  <c r="Q2154" i="5"/>
  <c r="T2154" i="5" s="1"/>
  <c r="U2154" i="5" s="1"/>
  <c r="D2154" i="5"/>
  <c r="C2154" i="5"/>
  <c r="S2153" i="5"/>
  <c r="R2153" i="5"/>
  <c r="Q2153" i="5"/>
  <c r="T2153" i="5" s="1"/>
  <c r="U2153" i="5" s="1"/>
  <c r="D2153" i="5"/>
  <c r="C2153" i="5"/>
  <c r="S2152" i="5"/>
  <c r="R2152" i="5"/>
  <c r="Q2152" i="5"/>
  <c r="T2152" i="5" s="1"/>
  <c r="U2152" i="5" s="1"/>
  <c r="D2152" i="5"/>
  <c r="C2152" i="5"/>
  <c r="S2151" i="5"/>
  <c r="R2151" i="5"/>
  <c r="Q2151" i="5"/>
  <c r="T2151" i="5" s="1"/>
  <c r="U2151" i="5" s="1"/>
  <c r="D2151" i="5"/>
  <c r="C2151" i="5"/>
  <c r="S2150" i="5"/>
  <c r="R2150" i="5"/>
  <c r="Q2150" i="5"/>
  <c r="T2150" i="5" s="1"/>
  <c r="U2150" i="5" s="1"/>
  <c r="D2150" i="5"/>
  <c r="C2150" i="5"/>
  <c r="S2149" i="5"/>
  <c r="R2149" i="5"/>
  <c r="Q2149" i="5"/>
  <c r="T2149" i="5" s="1"/>
  <c r="U2149" i="5" s="1"/>
  <c r="D2149" i="5"/>
  <c r="C2149" i="5"/>
  <c r="S2148" i="5"/>
  <c r="R2148" i="5"/>
  <c r="Q2148" i="5"/>
  <c r="T2148" i="5" s="1"/>
  <c r="U2148" i="5" s="1"/>
  <c r="D2148" i="5"/>
  <c r="C2148" i="5"/>
  <c r="S2147" i="5"/>
  <c r="R2147" i="5"/>
  <c r="Q2147" i="5"/>
  <c r="T2147" i="5" s="1"/>
  <c r="U2147" i="5" s="1"/>
  <c r="D2147" i="5"/>
  <c r="C2147" i="5"/>
  <c r="S2146" i="5"/>
  <c r="R2146" i="5"/>
  <c r="Q2146" i="5"/>
  <c r="T2146" i="5" s="1"/>
  <c r="U2146" i="5" s="1"/>
  <c r="D2146" i="5"/>
  <c r="C2146" i="5"/>
  <c r="S2145" i="5"/>
  <c r="R2145" i="5"/>
  <c r="Q2145" i="5"/>
  <c r="T2145" i="5" s="1"/>
  <c r="U2145" i="5" s="1"/>
  <c r="D2145" i="5"/>
  <c r="C2145" i="5"/>
  <c r="S2144" i="5"/>
  <c r="R2144" i="5"/>
  <c r="Q2144" i="5"/>
  <c r="T2144" i="5" s="1"/>
  <c r="U2144" i="5" s="1"/>
  <c r="D2144" i="5"/>
  <c r="C2144" i="5"/>
  <c r="S2143" i="5"/>
  <c r="R2143" i="5"/>
  <c r="Q2143" i="5"/>
  <c r="T2143" i="5" s="1"/>
  <c r="U2143" i="5" s="1"/>
  <c r="D2143" i="5"/>
  <c r="C2143" i="5"/>
  <c r="S2142" i="5"/>
  <c r="R2142" i="5"/>
  <c r="Q2142" i="5"/>
  <c r="T2142" i="5" s="1"/>
  <c r="U2142" i="5" s="1"/>
  <c r="D2142" i="5"/>
  <c r="C2142" i="5"/>
  <c r="S2141" i="5"/>
  <c r="R2141" i="5"/>
  <c r="Q2141" i="5"/>
  <c r="T2141" i="5" s="1"/>
  <c r="U2141" i="5" s="1"/>
  <c r="D2141" i="5"/>
  <c r="C2141" i="5"/>
  <c r="S2140" i="5"/>
  <c r="R2140" i="5"/>
  <c r="Q2140" i="5"/>
  <c r="T2140" i="5" s="1"/>
  <c r="U2140" i="5" s="1"/>
  <c r="D2140" i="5"/>
  <c r="C2140" i="5"/>
  <c r="S2139" i="5"/>
  <c r="R2139" i="5"/>
  <c r="Q2139" i="5"/>
  <c r="T2139" i="5" s="1"/>
  <c r="U2139" i="5" s="1"/>
  <c r="D2139" i="5"/>
  <c r="C2139" i="5"/>
  <c r="S2138" i="5"/>
  <c r="R2138" i="5"/>
  <c r="Q2138" i="5"/>
  <c r="T2138" i="5" s="1"/>
  <c r="U2138" i="5" s="1"/>
  <c r="D2138" i="5"/>
  <c r="C2138" i="5"/>
  <c r="S2137" i="5"/>
  <c r="R2137" i="5"/>
  <c r="Q2137" i="5"/>
  <c r="T2137" i="5" s="1"/>
  <c r="U2137" i="5" s="1"/>
  <c r="D2137" i="5"/>
  <c r="C2137" i="5"/>
  <c r="S2136" i="5"/>
  <c r="R2136" i="5"/>
  <c r="Q2136" i="5"/>
  <c r="T2136" i="5" s="1"/>
  <c r="U2136" i="5" s="1"/>
  <c r="D2136" i="5"/>
  <c r="C2136" i="5"/>
  <c r="S2135" i="5"/>
  <c r="R2135" i="5"/>
  <c r="Q2135" i="5"/>
  <c r="T2135" i="5" s="1"/>
  <c r="U2135" i="5" s="1"/>
  <c r="D2135" i="5"/>
  <c r="C2135" i="5"/>
  <c r="S2134" i="5"/>
  <c r="R2134" i="5"/>
  <c r="Q2134" i="5"/>
  <c r="T2134" i="5" s="1"/>
  <c r="U2134" i="5" s="1"/>
  <c r="D2134" i="5"/>
  <c r="C2134" i="5"/>
  <c r="S2133" i="5"/>
  <c r="R2133" i="5"/>
  <c r="Q2133" i="5"/>
  <c r="T2133" i="5" s="1"/>
  <c r="U2133" i="5" s="1"/>
  <c r="D2133" i="5"/>
  <c r="C2133" i="5"/>
  <c r="S2132" i="5"/>
  <c r="R2132" i="5"/>
  <c r="Q2132" i="5"/>
  <c r="T2132" i="5" s="1"/>
  <c r="U2132" i="5" s="1"/>
  <c r="D2132" i="5"/>
  <c r="C2132" i="5"/>
  <c r="S2131" i="5"/>
  <c r="R2131" i="5"/>
  <c r="Q2131" i="5"/>
  <c r="T2131" i="5" s="1"/>
  <c r="U2131" i="5" s="1"/>
  <c r="D2131" i="5"/>
  <c r="C2131" i="5"/>
  <c r="S2130" i="5"/>
  <c r="R2130" i="5"/>
  <c r="Q2130" i="5"/>
  <c r="T2130" i="5" s="1"/>
  <c r="U2130" i="5" s="1"/>
  <c r="D2130" i="5"/>
  <c r="C2130" i="5"/>
  <c r="S2129" i="5"/>
  <c r="R2129" i="5"/>
  <c r="Q2129" i="5"/>
  <c r="T2129" i="5" s="1"/>
  <c r="U2129" i="5" s="1"/>
  <c r="D2129" i="5"/>
  <c r="C2129" i="5"/>
  <c r="S2128" i="5"/>
  <c r="R2128" i="5"/>
  <c r="Q2128" i="5"/>
  <c r="T2128" i="5" s="1"/>
  <c r="U2128" i="5" s="1"/>
  <c r="D2128" i="5"/>
  <c r="C2128" i="5"/>
  <c r="S2127" i="5"/>
  <c r="R2127" i="5"/>
  <c r="Q2127" i="5"/>
  <c r="T2127" i="5" s="1"/>
  <c r="U2127" i="5" s="1"/>
  <c r="D2127" i="5"/>
  <c r="C2127" i="5"/>
  <c r="S2126" i="5"/>
  <c r="R2126" i="5"/>
  <c r="Q2126" i="5"/>
  <c r="T2126" i="5" s="1"/>
  <c r="U2126" i="5" s="1"/>
  <c r="D2126" i="5"/>
  <c r="C2126" i="5"/>
  <c r="S2125" i="5"/>
  <c r="R2125" i="5"/>
  <c r="Q2125" i="5"/>
  <c r="T2125" i="5" s="1"/>
  <c r="U2125" i="5" s="1"/>
  <c r="D2125" i="5"/>
  <c r="C2125" i="5"/>
  <c r="S2124" i="5"/>
  <c r="R2124" i="5"/>
  <c r="Q2124" i="5"/>
  <c r="T2124" i="5" s="1"/>
  <c r="U2124" i="5" s="1"/>
  <c r="D2124" i="5"/>
  <c r="C2124" i="5"/>
  <c r="S2123" i="5"/>
  <c r="R2123" i="5"/>
  <c r="Q2123" i="5"/>
  <c r="T2123" i="5" s="1"/>
  <c r="U2123" i="5" s="1"/>
  <c r="D2123" i="5"/>
  <c r="C2123" i="5"/>
  <c r="S2122" i="5"/>
  <c r="R2122" i="5"/>
  <c r="Q2122" i="5"/>
  <c r="T2122" i="5" s="1"/>
  <c r="U2122" i="5" s="1"/>
  <c r="D2122" i="5"/>
  <c r="C2122" i="5"/>
  <c r="S2121" i="5"/>
  <c r="R2121" i="5"/>
  <c r="Q2121" i="5"/>
  <c r="T2121" i="5" s="1"/>
  <c r="U2121" i="5" s="1"/>
  <c r="D2121" i="5"/>
  <c r="C2121" i="5"/>
  <c r="S2120" i="5"/>
  <c r="R2120" i="5"/>
  <c r="Q2120" i="5"/>
  <c r="T2120" i="5" s="1"/>
  <c r="U2120" i="5" s="1"/>
  <c r="D2120" i="5"/>
  <c r="C2120" i="5"/>
  <c r="S2119" i="5"/>
  <c r="R2119" i="5"/>
  <c r="Q2119" i="5"/>
  <c r="T2119" i="5" s="1"/>
  <c r="U2119" i="5" s="1"/>
  <c r="D2119" i="5"/>
  <c r="C2119" i="5"/>
  <c r="S2118" i="5"/>
  <c r="R2118" i="5"/>
  <c r="Q2118" i="5"/>
  <c r="T2118" i="5" s="1"/>
  <c r="U2118" i="5" s="1"/>
  <c r="D2118" i="5"/>
  <c r="C2118" i="5"/>
  <c r="S2117" i="5"/>
  <c r="R2117" i="5"/>
  <c r="Q2117" i="5"/>
  <c r="T2117" i="5" s="1"/>
  <c r="U2117" i="5" s="1"/>
  <c r="D2117" i="5"/>
  <c r="C2117" i="5"/>
  <c r="S2116" i="5"/>
  <c r="R2116" i="5"/>
  <c r="Q2116" i="5"/>
  <c r="T2116" i="5" s="1"/>
  <c r="U2116" i="5" s="1"/>
  <c r="D2116" i="5"/>
  <c r="C2116" i="5"/>
  <c r="S2115" i="5"/>
  <c r="R2115" i="5"/>
  <c r="Q2115" i="5"/>
  <c r="T2115" i="5" s="1"/>
  <c r="U2115" i="5" s="1"/>
  <c r="D2115" i="5"/>
  <c r="C2115" i="5"/>
  <c r="S2114" i="5"/>
  <c r="R2114" i="5"/>
  <c r="Q2114" i="5"/>
  <c r="T2114" i="5" s="1"/>
  <c r="U2114" i="5" s="1"/>
  <c r="D2114" i="5"/>
  <c r="C2114" i="5"/>
  <c r="S2113" i="5"/>
  <c r="R2113" i="5"/>
  <c r="Q2113" i="5"/>
  <c r="T2113" i="5" s="1"/>
  <c r="U2113" i="5" s="1"/>
  <c r="D2113" i="5"/>
  <c r="C2113" i="5"/>
  <c r="S2112" i="5"/>
  <c r="R2112" i="5"/>
  <c r="Q2112" i="5"/>
  <c r="T2112" i="5" s="1"/>
  <c r="U2112" i="5" s="1"/>
  <c r="D2112" i="5"/>
  <c r="C2112" i="5"/>
  <c r="S2111" i="5"/>
  <c r="R2111" i="5"/>
  <c r="Q2111" i="5"/>
  <c r="T2111" i="5" s="1"/>
  <c r="U2111" i="5" s="1"/>
  <c r="D2111" i="5"/>
  <c r="C2111" i="5"/>
  <c r="S2110" i="5"/>
  <c r="R2110" i="5"/>
  <c r="Q2110" i="5"/>
  <c r="T2110" i="5" s="1"/>
  <c r="U2110" i="5" s="1"/>
  <c r="D2110" i="5"/>
  <c r="C2110" i="5"/>
  <c r="S2109" i="5"/>
  <c r="R2109" i="5"/>
  <c r="Q2109" i="5"/>
  <c r="T2109" i="5" s="1"/>
  <c r="U2109" i="5" s="1"/>
  <c r="D2109" i="5"/>
  <c r="C2109" i="5"/>
  <c r="S2108" i="5"/>
  <c r="R2108" i="5"/>
  <c r="Q2108" i="5"/>
  <c r="T2108" i="5" s="1"/>
  <c r="U2108" i="5" s="1"/>
  <c r="D2108" i="5"/>
  <c r="C2108" i="5"/>
  <c r="S2107" i="5"/>
  <c r="R2107" i="5"/>
  <c r="Q2107" i="5"/>
  <c r="T2107" i="5" s="1"/>
  <c r="U2107" i="5" s="1"/>
  <c r="D2107" i="5"/>
  <c r="C2107" i="5"/>
  <c r="S2106" i="5"/>
  <c r="R2106" i="5"/>
  <c r="Q2106" i="5"/>
  <c r="T2106" i="5" s="1"/>
  <c r="U2106" i="5" s="1"/>
  <c r="D2106" i="5"/>
  <c r="C2106" i="5"/>
  <c r="S2105" i="5"/>
  <c r="R2105" i="5"/>
  <c r="Q2105" i="5"/>
  <c r="T2105" i="5" s="1"/>
  <c r="U2105" i="5" s="1"/>
  <c r="D2105" i="5"/>
  <c r="C2105" i="5"/>
  <c r="S2104" i="5"/>
  <c r="R2104" i="5"/>
  <c r="Q2104" i="5"/>
  <c r="T2104" i="5" s="1"/>
  <c r="U2104" i="5" s="1"/>
  <c r="D2104" i="5"/>
  <c r="C2104" i="5"/>
  <c r="S2103" i="5"/>
  <c r="R2103" i="5"/>
  <c r="Q2103" i="5"/>
  <c r="T2103" i="5" s="1"/>
  <c r="U2103" i="5" s="1"/>
  <c r="D2103" i="5"/>
  <c r="C2103" i="5"/>
  <c r="S2102" i="5"/>
  <c r="R2102" i="5"/>
  <c r="Q2102" i="5"/>
  <c r="T2102" i="5" s="1"/>
  <c r="U2102" i="5" s="1"/>
  <c r="D2102" i="5"/>
  <c r="C2102" i="5"/>
  <c r="S2101" i="5"/>
  <c r="R2101" i="5"/>
  <c r="Q2101" i="5"/>
  <c r="T2101" i="5" s="1"/>
  <c r="U2101" i="5" s="1"/>
  <c r="D2101" i="5"/>
  <c r="C2101" i="5"/>
  <c r="S2100" i="5"/>
  <c r="R2100" i="5"/>
  <c r="Q2100" i="5"/>
  <c r="T2100" i="5" s="1"/>
  <c r="U2100" i="5" s="1"/>
  <c r="D2100" i="5"/>
  <c r="C2100" i="5"/>
  <c r="S2099" i="5"/>
  <c r="R2099" i="5"/>
  <c r="Q2099" i="5"/>
  <c r="T2099" i="5" s="1"/>
  <c r="U2099" i="5" s="1"/>
  <c r="D2099" i="5"/>
  <c r="C2099" i="5"/>
  <c r="S2098" i="5"/>
  <c r="R2098" i="5"/>
  <c r="Q2098" i="5"/>
  <c r="T2098" i="5" s="1"/>
  <c r="U2098" i="5" s="1"/>
  <c r="D2098" i="5"/>
  <c r="C2098" i="5"/>
  <c r="S2097" i="5"/>
  <c r="R2097" i="5"/>
  <c r="Q2097" i="5"/>
  <c r="T2097" i="5" s="1"/>
  <c r="U2097" i="5" s="1"/>
  <c r="D2097" i="5"/>
  <c r="C2097" i="5"/>
  <c r="S2096" i="5"/>
  <c r="R2096" i="5"/>
  <c r="Q2096" i="5"/>
  <c r="T2096" i="5" s="1"/>
  <c r="U2096" i="5" s="1"/>
  <c r="D2096" i="5"/>
  <c r="C2096" i="5"/>
  <c r="S2095" i="5"/>
  <c r="R2095" i="5"/>
  <c r="Q2095" i="5"/>
  <c r="T2095" i="5" s="1"/>
  <c r="U2095" i="5" s="1"/>
  <c r="D2095" i="5"/>
  <c r="C2095" i="5"/>
  <c r="S2094" i="5"/>
  <c r="R2094" i="5"/>
  <c r="Q2094" i="5"/>
  <c r="T2094" i="5" s="1"/>
  <c r="U2094" i="5" s="1"/>
  <c r="D2094" i="5"/>
  <c r="C2094" i="5"/>
  <c r="S2093" i="5"/>
  <c r="R2093" i="5"/>
  <c r="Q2093" i="5"/>
  <c r="T2093" i="5" s="1"/>
  <c r="U2093" i="5" s="1"/>
  <c r="D2093" i="5"/>
  <c r="C2093" i="5"/>
  <c r="S2092" i="5"/>
  <c r="R2092" i="5"/>
  <c r="Q2092" i="5"/>
  <c r="T2092" i="5" s="1"/>
  <c r="U2092" i="5" s="1"/>
  <c r="D2092" i="5"/>
  <c r="C2092" i="5"/>
  <c r="S2091" i="5"/>
  <c r="R2091" i="5"/>
  <c r="Q2091" i="5"/>
  <c r="T2091" i="5" s="1"/>
  <c r="U2091" i="5" s="1"/>
  <c r="D2091" i="5"/>
  <c r="C2091" i="5"/>
  <c r="S2090" i="5"/>
  <c r="R2090" i="5"/>
  <c r="Q2090" i="5"/>
  <c r="T2090" i="5" s="1"/>
  <c r="U2090" i="5" s="1"/>
  <c r="D2090" i="5"/>
  <c r="C2090" i="5"/>
  <c r="S2089" i="5"/>
  <c r="R2089" i="5"/>
  <c r="Q2089" i="5"/>
  <c r="T2089" i="5" s="1"/>
  <c r="U2089" i="5" s="1"/>
  <c r="D2089" i="5"/>
  <c r="C2089" i="5"/>
  <c r="S2088" i="5"/>
  <c r="R2088" i="5"/>
  <c r="Q2088" i="5"/>
  <c r="T2088" i="5" s="1"/>
  <c r="U2088" i="5" s="1"/>
  <c r="D2088" i="5"/>
  <c r="C2088" i="5"/>
  <c r="S2087" i="5"/>
  <c r="R2087" i="5"/>
  <c r="Q2087" i="5"/>
  <c r="T2087" i="5" s="1"/>
  <c r="U2087" i="5" s="1"/>
  <c r="D2087" i="5"/>
  <c r="C2087" i="5"/>
  <c r="S2086" i="5"/>
  <c r="R2086" i="5"/>
  <c r="Q2086" i="5"/>
  <c r="T2086" i="5" s="1"/>
  <c r="U2086" i="5" s="1"/>
  <c r="D2086" i="5"/>
  <c r="C2086" i="5"/>
  <c r="S2085" i="5"/>
  <c r="R2085" i="5"/>
  <c r="Q2085" i="5"/>
  <c r="T2085" i="5" s="1"/>
  <c r="U2085" i="5" s="1"/>
  <c r="D2085" i="5"/>
  <c r="C2085" i="5"/>
  <c r="S2084" i="5"/>
  <c r="R2084" i="5"/>
  <c r="Q2084" i="5"/>
  <c r="T2084" i="5" s="1"/>
  <c r="U2084" i="5" s="1"/>
  <c r="D2084" i="5"/>
  <c r="C2084" i="5"/>
  <c r="S2083" i="5"/>
  <c r="R2083" i="5"/>
  <c r="Q2083" i="5"/>
  <c r="T2083" i="5" s="1"/>
  <c r="U2083" i="5" s="1"/>
  <c r="D2083" i="5"/>
  <c r="C2083" i="5"/>
  <c r="S2082" i="5"/>
  <c r="R2082" i="5"/>
  <c r="Q2082" i="5"/>
  <c r="T2082" i="5" s="1"/>
  <c r="U2082" i="5" s="1"/>
  <c r="D2082" i="5"/>
  <c r="C2082" i="5"/>
  <c r="S2081" i="5"/>
  <c r="R2081" i="5"/>
  <c r="Q2081" i="5"/>
  <c r="T2081" i="5" s="1"/>
  <c r="U2081" i="5" s="1"/>
  <c r="D2081" i="5"/>
  <c r="C2081" i="5"/>
  <c r="S2080" i="5"/>
  <c r="R2080" i="5"/>
  <c r="Q2080" i="5"/>
  <c r="T2080" i="5" s="1"/>
  <c r="U2080" i="5" s="1"/>
  <c r="D2080" i="5"/>
  <c r="C2080" i="5"/>
  <c r="S2079" i="5"/>
  <c r="R2079" i="5"/>
  <c r="Q2079" i="5"/>
  <c r="T2079" i="5" s="1"/>
  <c r="U2079" i="5" s="1"/>
  <c r="D2079" i="5"/>
  <c r="C2079" i="5"/>
  <c r="S2078" i="5"/>
  <c r="R2078" i="5"/>
  <c r="Q2078" i="5"/>
  <c r="T2078" i="5" s="1"/>
  <c r="U2078" i="5" s="1"/>
  <c r="D2078" i="5"/>
  <c r="C2078" i="5"/>
  <c r="S2077" i="5"/>
  <c r="R2077" i="5"/>
  <c r="Q2077" i="5"/>
  <c r="T2077" i="5" s="1"/>
  <c r="U2077" i="5" s="1"/>
  <c r="D2077" i="5"/>
  <c r="C2077" i="5"/>
  <c r="S2076" i="5"/>
  <c r="R2076" i="5"/>
  <c r="Q2076" i="5"/>
  <c r="T2076" i="5" s="1"/>
  <c r="U2076" i="5" s="1"/>
  <c r="D2076" i="5"/>
  <c r="C2076" i="5"/>
  <c r="S2075" i="5"/>
  <c r="R2075" i="5"/>
  <c r="Q2075" i="5"/>
  <c r="T2075" i="5" s="1"/>
  <c r="U2075" i="5" s="1"/>
  <c r="D2075" i="5"/>
  <c r="C2075" i="5"/>
  <c r="S2074" i="5"/>
  <c r="R2074" i="5"/>
  <c r="Q2074" i="5"/>
  <c r="T2074" i="5" s="1"/>
  <c r="U2074" i="5" s="1"/>
  <c r="D2074" i="5"/>
  <c r="C2074" i="5"/>
  <c r="S2073" i="5"/>
  <c r="R2073" i="5"/>
  <c r="Q2073" i="5"/>
  <c r="T2073" i="5" s="1"/>
  <c r="U2073" i="5" s="1"/>
  <c r="D2073" i="5"/>
  <c r="C2073" i="5"/>
  <c r="S2072" i="5"/>
  <c r="R2072" i="5"/>
  <c r="Q2072" i="5"/>
  <c r="T2072" i="5" s="1"/>
  <c r="U2072" i="5" s="1"/>
  <c r="D2072" i="5"/>
  <c r="C2072" i="5"/>
  <c r="S2071" i="5"/>
  <c r="R2071" i="5"/>
  <c r="Q2071" i="5"/>
  <c r="T2071" i="5" s="1"/>
  <c r="U2071" i="5" s="1"/>
  <c r="D2071" i="5"/>
  <c r="C2071" i="5"/>
  <c r="S2070" i="5"/>
  <c r="R2070" i="5"/>
  <c r="Q2070" i="5"/>
  <c r="T2070" i="5" s="1"/>
  <c r="U2070" i="5" s="1"/>
  <c r="D2070" i="5"/>
  <c r="C2070" i="5"/>
  <c r="S2069" i="5"/>
  <c r="R2069" i="5"/>
  <c r="Q2069" i="5"/>
  <c r="T2069" i="5" s="1"/>
  <c r="U2069" i="5" s="1"/>
  <c r="D2069" i="5"/>
  <c r="C2069" i="5"/>
  <c r="S2068" i="5"/>
  <c r="R2068" i="5"/>
  <c r="Q2068" i="5"/>
  <c r="T2068" i="5" s="1"/>
  <c r="U2068" i="5" s="1"/>
  <c r="D2068" i="5"/>
  <c r="C2068" i="5"/>
  <c r="S2067" i="5"/>
  <c r="R2067" i="5"/>
  <c r="Q2067" i="5"/>
  <c r="T2067" i="5" s="1"/>
  <c r="U2067" i="5" s="1"/>
  <c r="D2067" i="5"/>
  <c r="C2067" i="5"/>
  <c r="S2066" i="5"/>
  <c r="R2066" i="5"/>
  <c r="Q2066" i="5"/>
  <c r="T2066" i="5" s="1"/>
  <c r="U2066" i="5" s="1"/>
  <c r="D2066" i="5"/>
  <c r="C2066" i="5"/>
  <c r="S2065" i="5"/>
  <c r="R2065" i="5"/>
  <c r="Q2065" i="5"/>
  <c r="T2065" i="5" s="1"/>
  <c r="U2065" i="5" s="1"/>
  <c r="D2065" i="5"/>
  <c r="C2065" i="5"/>
  <c r="S2064" i="5"/>
  <c r="R2064" i="5"/>
  <c r="Q2064" i="5"/>
  <c r="T2064" i="5" s="1"/>
  <c r="U2064" i="5" s="1"/>
  <c r="D2064" i="5"/>
  <c r="C2064" i="5"/>
  <c r="S2063" i="5"/>
  <c r="R2063" i="5"/>
  <c r="Q2063" i="5"/>
  <c r="T2063" i="5" s="1"/>
  <c r="U2063" i="5" s="1"/>
  <c r="D2063" i="5"/>
  <c r="C2063" i="5"/>
  <c r="S2062" i="5"/>
  <c r="R2062" i="5"/>
  <c r="Q2062" i="5"/>
  <c r="T2062" i="5" s="1"/>
  <c r="U2062" i="5" s="1"/>
  <c r="D2062" i="5"/>
  <c r="C2062" i="5"/>
  <c r="S2061" i="5"/>
  <c r="R2061" i="5"/>
  <c r="Q2061" i="5"/>
  <c r="T2061" i="5" s="1"/>
  <c r="U2061" i="5" s="1"/>
  <c r="D2061" i="5"/>
  <c r="C2061" i="5"/>
  <c r="S2060" i="5"/>
  <c r="R2060" i="5"/>
  <c r="Q2060" i="5"/>
  <c r="T2060" i="5" s="1"/>
  <c r="U2060" i="5" s="1"/>
  <c r="D2060" i="5"/>
  <c r="C2060" i="5"/>
  <c r="S2059" i="5"/>
  <c r="R2059" i="5"/>
  <c r="Q2059" i="5"/>
  <c r="T2059" i="5" s="1"/>
  <c r="U2059" i="5" s="1"/>
  <c r="D2059" i="5"/>
  <c r="C2059" i="5"/>
  <c r="S2058" i="5"/>
  <c r="R2058" i="5"/>
  <c r="Q2058" i="5"/>
  <c r="T2058" i="5" s="1"/>
  <c r="U2058" i="5" s="1"/>
  <c r="D2058" i="5"/>
  <c r="C2058" i="5"/>
  <c r="S2057" i="5"/>
  <c r="R2057" i="5"/>
  <c r="Q2057" i="5"/>
  <c r="T2057" i="5" s="1"/>
  <c r="U2057" i="5" s="1"/>
  <c r="D2057" i="5"/>
  <c r="C2057" i="5"/>
  <c r="S2056" i="5"/>
  <c r="R2056" i="5"/>
  <c r="Q2056" i="5"/>
  <c r="T2056" i="5" s="1"/>
  <c r="U2056" i="5" s="1"/>
  <c r="D2056" i="5"/>
  <c r="C2056" i="5"/>
  <c r="S2055" i="5"/>
  <c r="R2055" i="5"/>
  <c r="Q2055" i="5"/>
  <c r="T2055" i="5" s="1"/>
  <c r="U2055" i="5" s="1"/>
  <c r="D2055" i="5"/>
  <c r="C2055" i="5"/>
  <c r="S2054" i="5"/>
  <c r="R2054" i="5"/>
  <c r="Q2054" i="5"/>
  <c r="T2054" i="5" s="1"/>
  <c r="U2054" i="5" s="1"/>
  <c r="D2054" i="5"/>
  <c r="C2054" i="5"/>
  <c r="S2053" i="5"/>
  <c r="R2053" i="5"/>
  <c r="Q2053" i="5"/>
  <c r="T2053" i="5" s="1"/>
  <c r="U2053" i="5" s="1"/>
  <c r="D2053" i="5"/>
  <c r="C2053" i="5"/>
  <c r="S2052" i="5"/>
  <c r="R2052" i="5"/>
  <c r="Q2052" i="5"/>
  <c r="T2052" i="5" s="1"/>
  <c r="U2052" i="5" s="1"/>
  <c r="D2052" i="5"/>
  <c r="C2052" i="5"/>
  <c r="S2051" i="5"/>
  <c r="R2051" i="5"/>
  <c r="Q2051" i="5"/>
  <c r="T2051" i="5" s="1"/>
  <c r="U2051" i="5" s="1"/>
  <c r="D2051" i="5"/>
  <c r="C2051" i="5"/>
  <c r="S2050" i="5"/>
  <c r="R2050" i="5"/>
  <c r="Q2050" i="5"/>
  <c r="T2050" i="5" s="1"/>
  <c r="U2050" i="5" s="1"/>
  <c r="D2050" i="5"/>
  <c r="C2050" i="5"/>
  <c r="S2049" i="5"/>
  <c r="R2049" i="5"/>
  <c r="Q2049" i="5"/>
  <c r="T2049" i="5" s="1"/>
  <c r="U2049" i="5" s="1"/>
  <c r="D2049" i="5"/>
  <c r="C2049" i="5"/>
  <c r="S2048" i="5"/>
  <c r="R2048" i="5"/>
  <c r="Q2048" i="5"/>
  <c r="T2048" i="5" s="1"/>
  <c r="U2048" i="5" s="1"/>
  <c r="D2048" i="5"/>
  <c r="C2048" i="5"/>
  <c r="S2047" i="5"/>
  <c r="R2047" i="5"/>
  <c r="Q2047" i="5"/>
  <c r="T2047" i="5" s="1"/>
  <c r="U2047" i="5" s="1"/>
  <c r="D2047" i="5"/>
  <c r="C2047" i="5"/>
  <c r="S2046" i="5"/>
  <c r="R2046" i="5"/>
  <c r="Q2046" i="5"/>
  <c r="T2046" i="5" s="1"/>
  <c r="U2046" i="5" s="1"/>
  <c r="D2046" i="5"/>
  <c r="C2046" i="5"/>
  <c r="S2045" i="5"/>
  <c r="R2045" i="5"/>
  <c r="Q2045" i="5"/>
  <c r="T2045" i="5" s="1"/>
  <c r="U2045" i="5" s="1"/>
  <c r="D2045" i="5"/>
  <c r="C2045" i="5"/>
  <c r="S2044" i="5"/>
  <c r="R2044" i="5"/>
  <c r="Q2044" i="5"/>
  <c r="T2044" i="5" s="1"/>
  <c r="U2044" i="5" s="1"/>
  <c r="D2044" i="5"/>
  <c r="C2044" i="5"/>
  <c r="S2043" i="5"/>
  <c r="R2043" i="5"/>
  <c r="Q2043" i="5"/>
  <c r="T2043" i="5" s="1"/>
  <c r="U2043" i="5" s="1"/>
  <c r="D2043" i="5"/>
  <c r="C2043" i="5"/>
  <c r="S2042" i="5"/>
  <c r="R2042" i="5"/>
  <c r="Q2042" i="5"/>
  <c r="T2042" i="5" s="1"/>
  <c r="U2042" i="5" s="1"/>
  <c r="D2042" i="5"/>
  <c r="C2042" i="5"/>
  <c r="S2041" i="5"/>
  <c r="R2041" i="5"/>
  <c r="Q2041" i="5"/>
  <c r="T2041" i="5" s="1"/>
  <c r="U2041" i="5" s="1"/>
  <c r="D2041" i="5"/>
  <c r="C2041" i="5"/>
  <c r="S2040" i="5"/>
  <c r="R2040" i="5"/>
  <c r="Q2040" i="5"/>
  <c r="T2040" i="5" s="1"/>
  <c r="U2040" i="5" s="1"/>
  <c r="D2040" i="5"/>
  <c r="C2040" i="5"/>
  <c r="S2039" i="5"/>
  <c r="R2039" i="5"/>
  <c r="Q2039" i="5"/>
  <c r="T2039" i="5" s="1"/>
  <c r="U2039" i="5" s="1"/>
  <c r="D2039" i="5"/>
  <c r="C2039" i="5"/>
  <c r="S2038" i="5"/>
  <c r="R2038" i="5"/>
  <c r="Q2038" i="5"/>
  <c r="T2038" i="5" s="1"/>
  <c r="U2038" i="5" s="1"/>
  <c r="D2038" i="5"/>
  <c r="C2038" i="5"/>
  <c r="S2037" i="5"/>
  <c r="R2037" i="5"/>
  <c r="Q2037" i="5"/>
  <c r="T2037" i="5" s="1"/>
  <c r="U2037" i="5" s="1"/>
  <c r="D2037" i="5"/>
  <c r="C2037" i="5"/>
  <c r="S2036" i="5"/>
  <c r="R2036" i="5"/>
  <c r="Q2036" i="5"/>
  <c r="T2036" i="5" s="1"/>
  <c r="U2036" i="5" s="1"/>
  <c r="D2036" i="5"/>
  <c r="C2036" i="5"/>
  <c r="S2035" i="5"/>
  <c r="R2035" i="5"/>
  <c r="Q2035" i="5"/>
  <c r="T2035" i="5" s="1"/>
  <c r="U2035" i="5" s="1"/>
  <c r="D2035" i="5"/>
  <c r="C2035" i="5"/>
  <c r="S2034" i="5"/>
  <c r="R2034" i="5"/>
  <c r="Q2034" i="5"/>
  <c r="T2034" i="5" s="1"/>
  <c r="U2034" i="5" s="1"/>
  <c r="D2034" i="5"/>
  <c r="C2034" i="5"/>
  <c r="S2033" i="5"/>
  <c r="R2033" i="5"/>
  <c r="Q2033" i="5"/>
  <c r="T2033" i="5" s="1"/>
  <c r="U2033" i="5" s="1"/>
  <c r="D2033" i="5"/>
  <c r="C2033" i="5"/>
  <c r="S2032" i="5"/>
  <c r="R2032" i="5"/>
  <c r="Q2032" i="5"/>
  <c r="T2032" i="5" s="1"/>
  <c r="U2032" i="5" s="1"/>
  <c r="D2032" i="5"/>
  <c r="C2032" i="5"/>
  <c r="S2031" i="5"/>
  <c r="R2031" i="5"/>
  <c r="Q2031" i="5"/>
  <c r="T2031" i="5" s="1"/>
  <c r="U2031" i="5" s="1"/>
  <c r="D2031" i="5"/>
  <c r="C2031" i="5"/>
  <c r="S2030" i="5"/>
  <c r="R2030" i="5"/>
  <c r="Q2030" i="5"/>
  <c r="T2030" i="5" s="1"/>
  <c r="U2030" i="5" s="1"/>
  <c r="D2030" i="5"/>
  <c r="C2030" i="5"/>
  <c r="S2029" i="5"/>
  <c r="R2029" i="5"/>
  <c r="Q2029" i="5"/>
  <c r="T2029" i="5" s="1"/>
  <c r="U2029" i="5" s="1"/>
  <c r="D2029" i="5"/>
  <c r="C2029" i="5"/>
  <c r="S2028" i="5"/>
  <c r="R2028" i="5"/>
  <c r="Q2028" i="5"/>
  <c r="T2028" i="5" s="1"/>
  <c r="U2028" i="5" s="1"/>
  <c r="D2028" i="5"/>
  <c r="C2028" i="5"/>
  <c r="S2027" i="5"/>
  <c r="R2027" i="5"/>
  <c r="Q2027" i="5"/>
  <c r="T2027" i="5" s="1"/>
  <c r="U2027" i="5" s="1"/>
  <c r="D2027" i="5"/>
  <c r="C2027" i="5"/>
  <c r="S2026" i="5"/>
  <c r="R2026" i="5"/>
  <c r="Q2026" i="5"/>
  <c r="T2026" i="5" s="1"/>
  <c r="U2026" i="5" s="1"/>
  <c r="D2026" i="5"/>
  <c r="C2026" i="5"/>
  <c r="S2025" i="5"/>
  <c r="R2025" i="5"/>
  <c r="Q2025" i="5"/>
  <c r="T2025" i="5" s="1"/>
  <c r="U2025" i="5" s="1"/>
  <c r="D2025" i="5"/>
  <c r="C2025" i="5"/>
  <c r="S2024" i="5"/>
  <c r="R2024" i="5"/>
  <c r="Q2024" i="5"/>
  <c r="T2024" i="5" s="1"/>
  <c r="U2024" i="5" s="1"/>
  <c r="D2024" i="5"/>
  <c r="C2024" i="5"/>
  <c r="S2023" i="5"/>
  <c r="R2023" i="5"/>
  <c r="Q2023" i="5"/>
  <c r="T2023" i="5" s="1"/>
  <c r="U2023" i="5" s="1"/>
  <c r="D2023" i="5"/>
  <c r="C2023" i="5"/>
  <c r="S2022" i="5"/>
  <c r="R2022" i="5"/>
  <c r="Q2022" i="5"/>
  <c r="T2022" i="5" s="1"/>
  <c r="U2022" i="5" s="1"/>
  <c r="D2022" i="5"/>
  <c r="C2022" i="5"/>
  <c r="S2021" i="5"/>
  <c r="R2021" i="5"/>
  <c r="Q2021" i="5"/>
  <c r="T2021" i="5" s="1"/>
  <c r="U2021" i="5" s="1"/>
  <c r="D2021" i="5"/>
  <c r="C2021" i="5"/>
  <c r="S2020" i="5"/>
  <c r="R2020" i="5"/>
  <c r="Q2020" i="5"/>
  <c r="T2020" i="5" s="1"/>
  <c r="U2020" i="5" s="1"/>
  <c r="D2020" i="5"/>
  <c r="C2020" i="5"/>
  <c r="S2019" i="5"/>
  <c r="R2019" i="5"/>
  <c r="Q2019" i="5"/>
  <c r="T2019" i="5" s="1"/>
  <c r="U2019" i="5" s="1"/>
  <c r="D2019" i="5"/>
  <c r="C2019" i="5"/>
  <c r="S2018" i="5"/>
  <c r="R2018" i="5"/>
  <c r="Q2018" i="5"/>
  <c r="T2018" i="5" s="1"/>
  <c r="U2018" i="5" s="1"/>
  <c r="D2018" i="5"/>
  <c r="C2018" i="5"/>
  <c r="S2017" i="5"/>
  <c r="R2017" i="5"/>
  <c r="Q2017" i="5"/>
  <c r="T2017" i="5" s="1"/>
  <c r="U2017" i="5" s="1"/>
  <c r="D2017" i="5"/>
  <c r="C2017" i="5"/>
  <c r="S2016" i="5"/>
  <c r="R2016" i="5"/>
  <c r="Q2016" i="5"/>
  <c r="T2016" i="5" s="1"/>
  <c r="U2016" i="5" s="1"/>
  <c r="D2016" i="5"/>
  <c r="C2016" i="5"/>
  <c r="S2015" i="5"/>
  <c r="R2015" i="5"/>
  <c r="Q2015" i="5"/>
  <c r="T2015" i="5" s="1"/>
  <c r="U2015" i="5" s="1"/>
  <c r="D2015" i="5"/>
  <c r="C2015" i="5"/>
  <c r="S2014" i="5"/>
  <c r="R2014" i="5"/>
  <c r="Q2014" i="5"/>
  <c r="T2014" i="5" s="1"/>
  <c r="U2014" i="5" s="1"/>
  <c r="D2014" i="5"/>
  <c r="C2014" i="5"/>
  <c r="S2013" i="5"/>
  <c r="R2013" i="5"/>
  <c r="Q2013" i="5"/>
  <c r="T2013" i="5" s="1"/>
  <c r="U2013" i="5" s="1"/>
  <c r="D2013" i="5"/>
  <c r="C2013" i="5"/>
  <c r="S2012" i="5"/>
  <c r="R2012" i="5"/>
  <c r="Q2012" i="5"/>
  <c r="T2012" i="5" s="1"/>
  <c r="U2012" i="5" s="1"/>
  <c r="D2012" i="5"/>
  <c r="C2012" i="5"/>
  <c r="S2011" i="5"/>
  <c r="R2011" i="5"/>
  <c r="Q2011" i="5"/>
  <c r="T2011" i="5" s="1"/>
  <c r="U2011" i="5" s="1"/>
  <c r="D2011" i="5"/>
  <c r="C2011" i="5"/>
  <c r="S2010" i="5"/>
  <c r="R2010" i="5"/>
  <c r="Q2010" i="5"/>
  <c r="T2010" i="5" s="1"/>
  <c r="U2010" i="5" s="1"/>
  <c r="D2010" i="5"/>
  <c r="C2010" i="5"/>
  <c r="S2009" i="5"/>
  <c r="R2009" i="5"/>
  <c r="Q2009" i="5"/>
  <c r="T2009" i="5" s="1"/>
  <c r="U2009" i="5" s="1"/>
  <c r="D2009" i="5"/>
  <c r="C2009" i="5"/>
  <c r="S2008" i="5"/>
  <c r="R2008" i="5"/>
  <c r="Q2008" i="5"/>
  <c r="T2008" i="5" s="1"/>
  <c r="U2008" i="5" s="1"/>
  <c r="D2008" i="5"/>
  <c r="C2008" i="5"/>
  <c r="S2007" i="5"/>
  <c r="R2007" i="5"/>
  <c r="Q2007" i="5"/>
  <c r="T2007" i="5" s="1"/>
  <c r="U2007" i="5" s="1"/>
  <c r="D2007" i="5"/>
  <c r="C2007" i="5"/>
  <c r="S2006" i="5"/>
  <c r="R2006" i="5"/>
  <c r="Q2006" i="5"/>
  <c r="T2006" i="5" s="1"/>
  <c r="U2006" i="5" s="1"/>
  <c r="D2006" i="5"/>
  <c r="C2006" i="5"/>
  <c r="S2005" i="5"/>
  <c r="R2005" i="5"/>
  <c r="Q2005" i="5"/>
  <c r="T2005" i="5" s="1"/>
  <c r="U2005" i="5" s="1"/>
  <c r="D2005" i="5"/>
  <c r="C2005" i="5"/>
  <c r="S2004" i="5"/>
  <c r="R2004" i="5"/>
  <c r="Q2004" i="5"/>
  <c r="T2004" i="5" s="1"/>
  <c r="U2004" i="5" s="1"/>
  <c r="D2004" i="5"/>
  <c r="C2004" i="5"/>
  <c r="S2003" i="5"/>
  <c r="R2003" i="5"/>
  <c r="Q2003" i="5"/>
  <c r="T2003" i="5" s="1"/>
  <c r="U2003" i="5" s="1"/>
  <c r="D2003" i="5"/>
  <c r="C2003" i="5"/>
  <c r="S2002" i="5"/>
  <c r="R2002" i="5"/>
  <c r="Q2002" i="5"/>
  <c r="T2002" i="5" s="1"/>
  <c r="U2002" i="5" s="1"/>
  <c r="D2002" i="5"/>
  <c r="C2002" i="5"/>
  <c r="S2001" i="5"/>
  <c r="R2001" i="5"/>
  <c r="Q2001" i="5"/>
  <c r="T2001" i="5" s="1"/>
  <c r="U2001" i="5" s="1"/>
  <c r="D2001" i="5"/>
  <c r="C2001" i="5"/>
  <c r="S2000" i="5"/>
  <c r="R2000" i="5"/>
  <c r="Q2000" i="5"/>
  <c r="T2000" i="5" s="1"/>
  <c r="U2000" i="5" s="1"/>
  <c r="D2000" i="5"/>
  <c r="C2000" i="5"/>
  <c r="S1999" i="5"/>
  <c r="R1999" i="5"/>
  <c r="Q1999" i="5"/>
  <c r="T1999" i="5" s="1"/>
  <c r="U1999" i="5" s="1"/>
  <c r="D1999" i="5"/>
  <c r="C1999" i="5"/>
  <c r="S1998" i="5"/>
  <c r="R1998" i="5"/>
  <c r="Q1998" i="5"/>
  <c r="T1998" i="5" s="1"/>
  <c r="U1998" i="5" s="1"/>
  <c r="D1998" i="5"/>
  <c r="C1998" i="5"/>
  <c r="S1997" i="5"/>
  <c r="R1997" i="5"/>
  <c r="Q1997" i="5"/>
  <c r="T1997" i="5" s="1"/>
  <c r="U1997" i="5" s="1"/>
  <c r="D1997" i="5"/>
  <c r="C1997" i="5"/>
  <c r="S1996" i="5"/>
  <c r="R1996" i="5"/>
  <c r="Q1996" i="5"/>
  <c r="T1996" i="5" s="1"/>
  <c r="U1996" i="5" s="1"/>
  <c r="D1996" i="5"/>
  <c r="C1996" i="5"/>
  <c r="S1995" i="5"/>
  <c r="R1995" i="5"/>
  <c r="Q1995" i="5"/>
  <c r="T1995" i="5" s="1"/>
  <c r="U1995" i="5" s="1"/>
  <c r="D1995" i="5"/>
  <c r="C1995" i="5"/>
  <c r="S1994" i="5"/>
  <c r="R1994" i="5"/>
  <c r="Q1994" i="5"/>
  <c r="T1994" i="5" s="1"/>
  <c r="U1994" i="5" s="1"/>
  <c r="D1994" i="5"/>
  <c r="C1994" i="5"/>
  <c r="S1993" i="5"/>
  <c r="R1993" i="5"/>
  <c r="Q1993" i="5"/>
  <c r="T1993" i="5" s="1"/>
  <c r="U1993" i="5" s="1"/>
  <c r="D1993" i="5"/>
  <c r="C1993" i="5"/>
  <c r="S1992" i="5"/>
  <c r="R1992" i="5"/>
  <c r="Q1992" i="5"/>
  <c r="T1992" i="5" s="1"/>
  <c r="U1992" i="5" s="1"/>
  <c r="D1992" i="5"/>
  <c r="C1992" i="5"/>
  <c r="S1991" i="5"/>
  <c r="R1991" i="5"/>
  <c r="Q1991" i="5"/>
  <c r="T1991" i="5" s="1"/>
  <c r="U1991" i="5" s="1"/>
  <c r="D1991" i="5"/>
  <c r="C1991" i="5"/>
  <c r="S1990" i="5"/>
  <c r="R1990" i="5"/>
  <c r="Q1990" i="5"/>
  <c r="T1990" i="5" s="1"/>
  <c r="U1990" i="5" s="1"/>
  <c r="D1990" i="5"/>
  <c r="C1990" i="5"/>
  <c r="S1989" i="5"/>
  <c r="R1989" i="5"/>
  <c r="Q1989" i="5"/>
  <c r="T1989" i="5" s="1"/>
  <c r="U1989" i="5" s="1"/>
  <c r="D1989" i="5"/>
  <c r="C1989" i="5"/>
  <c r="S1988" i="5"/>
  <c r="R1988" i="5"/>
  <c r="Q1988" i="5"/>
  <c r="T1988" i="5" s="1"/>
  <c r="U1988" i="5" s="1"/>
  <c r="D1988" i="5"/>
  <c r="C1988" i="5"/>
  <c r="S1987" i="5"/>
  <c r="R1987" i="5"/>
  <c r="Q1987" i="5"/>
  <c r="T1987" i="5" s="1"/>
  <c r="U1987" i="5" s="1"/>
  <c r="D1987" i="5"/>
  <c r="C1987" i="5"/>
  <c r="S1986" i="5"/>
  <c r="R1986" i="5"/>
  <c r="Q1986" i="5"/>
  <c r="T1986" i="5" s="1"/>
  <c r="U1986" i="5" s="1"/>
  <c r="D1986" i="5"/>
  <c r="C1986" i="5"/>
  <c r="S1985" i="5"/>
  <c r="R1985" i="5"/>
  <c r="Q1985" i="5"/>
  <c r="T1985" i="5" s="1"/>
  <c r="U1985" i="5" s="1"/>
  <c r="D1985" i="5"/>
  <c r="C1985" i="5"/>
  <c r="S1984" i="5"/>
  <c r="R1984" i="5"/>
  <c r="Q1984" i="5"/>
  <c r="T1984" i="5" s="1"/>
  <c r="U1984" i="5" s="1"/>
  <c r="D1984" i="5"/>
  <c r="C1984" i="5"/>
  <c r="S1983" i="5"/>
  <c r="R1983" i="5"/>
  <c r="Q1983" i="5"/>
  <c r="T1983" i="5" s="1"/>
  <c r="U1983" i="5" s="1"/>
  <c r="D1983" i="5"/>
  <c r="C1983" i="5"/>
  <c r="S1982" i="5"/>
  <c r="R1982" i="5"/>
  <c r="Q1982" i="5"/>
  <c r="T1982" i="5" s="1"/>
  <c r="U1982" i="5" s="1"/>
  <c r="D1982" i="5"/>
  <c r="C1982" i="5"/>
  <c r="S1981" i="5"/>
  <c r="R1981" i="5"/>
  <c r="Q1981" i="5"/>
  <c r="T1981" i="5" s="1"/>
  <c r="U1981" i="5" s="1"/>
  <c r="D1981" i="5"/>
  <c r="C1981" i="5"/>
  <c r="S1980" i="5"/>
  <c r="R1980" i="5"/>
  <c r="Q1980" i="5"/>
  <c r="T1980" i="5" s="1"/>
  <c r="U1980" i="5" s="1"/>
  <c r="D1980" i="5"/>
  <c r="C1980" i="5"/>
  <c r="S1979" i="5"/>
  <c r="R1979" i="5"/>
  <c r="Q1979" i="5"/>
  <c r="T1979" i="5" s="1"/>
  <c r="U1979" i="5" s="1"/>
  <c r="D1979" i="5"/>
  <c r="C1979" i="5"/>
  <c r="S1978" i="5"/>
  <c r="R1978" i="5"/>
  <c r="Q1978" i="5"/>
  <c r="T1978" i="5" s="1"/>
  <c r="U1978" i="5" s="1"/>
  <c r="D1978" i="5"/>
  <c r="C1978" i="5"/>
  <c r="S1977" i="5"/>
  <c r="R1977" i="5"/>
  <c r="Q1977" i="5"/>
  <c r="T1977" i="5" s="1"/>
  <c r="U1977" i="5" s="1"/>
  <c r="D1977" i="5"/>
  <c r="C1977" i="5"/>
  <c r="S1976" i="5"/>
  <c r="R1976" i="5"/>
  <c r="Q1976" i="5"/>
  <c r="T1976" i="5" s="1"/>
  <c r="U1976" i="5" s="1"/>
  <c r="D1976" i="5"/>
  <c r="C1976" i="5"/>
  <c r="S1975" i="5"/>
  <c r="R1975" i="5"/>
  <c r="Q1975" i="5"/>
  <c r="T1975" i="5" s="1"/>
  <c r="U1975" i="5" s="1"/>
  <c r="D1975" i="5"/>
  <c r="C1975" i="5"/>
  <c r="S1974" i="5"/>
  <c r="R1974" i="5"/>
  <c r="Q1974" i="5"/>
  <c r="T1974" i="5" s="1"/>
  <c r="U1974" i="5" s="1"/>
  <c r="D1974" i="5"/>
  <c r="C1974" i="5"/>
  <c r="S1973" i="5"/>
  <c r="R1973" i="5"/>
  <c r="Q1973" i="5"/>
  <c r="T1973" i="5" s="1"/>
  <c r="U1973" i="5" s="1"/>
  <c r="D1973" i="5"/>
  <c r="C1973" i="5"/>
  <c r="S1972" i="5"/>
  <c r="R1972" i="5"/>
  <c r="Q1972" i="5"/>
  <c r="T1972" i="5" s="1"/>
  <c r="U1972" i="5" s="1"/>
  <c r="D1972" i="5"/>
  <c r="C1972" i="5"/>
  <c r="S1971" i="5"/>
  <c r="R1971" i="5"/>
  <c r="Q1971" i="5"/>
  <c r="T1971" i="5" s="1"/>
  <c r="U1971" i="5" s="1"/>
  <c r="D1971" i="5"/>
  <c r="C1971" i="5"/>
  <c r="S1970" i="5"/>
  <c r="R1970" i="5"/>
  <c r="Q1970" i="5"/>
  <c r="T1970" i="5" s="1"/>
  <c r="U1970" i="5" s="1"/>
  <c r="D1970" i="5"/>
  <c r="C1970" i="5"/>
  <c r="S1969" i="5"/>
  <c r="R1969" i="5"/>
  <c r="Q1969" i="5"/>
  <c r="T1969" i="5" s="1"/>
  <c r="U1969" i="5" s="1"/>
  <c r="D1969" i="5"/>
  <c r="C1969" i="5"/>
  <c r="S1968" i="5"/>
  <c r="R1968" i="5"/>
  <c r="Q1968" i="5"/>
  <c r="T1968" i="5" s="1"/>
  <c r="U1968" i="5" s="1"/>
  <c r="D1968" i="5"/>
  <c r="C1968" i="5"/>
  <c r="S1967" i="5"/>
  <c r="R1967" i="5"/>
  <c r="Q1967" i="5"/>
  <c r="T1967" i="5" s="1"/>
  <c r="U1967" i="5" s="1"/>
  <c r="D1967" i="5"/>
  <c r="C1967" i="5"/>
  <c r="S1966" i="5"/>
  <c r="R1966" i="5"/>
  <c r="Q1966" i="5"/>
  <c r="T1966" i="5" s="1"/>
  <c r="U1966" i="5" s="1"/>
  <c r="D1966" i="5"/>
  <c r="C1966" i="5"/>
  <c r="S1965" i="5"/>
  <c r="R1965" i="5"/>
  <c r="Q1965" i="5"/>
  <c r="T1965" i="5" s="1"/>
  <c r="U1965" i="5" s="1"/>
  <c r="D1965" i="5"/>
  <c r="C1965" i="5"/>
  <c r="S1964" i="5"/>
  <c r="R1964" i="5"/>
  <c r="Q1964" i="5"/>
  <c r="T1964" i="5" s="1"/>
  <c r="U1964" i="5" s="1"/>
  <c r="D1964" i="5"/>
  <c r="C1964" i="5"/>
  <c r="S1963" i="5"/>
  <c r="R1963" i="5"/>
  <c r="Q1963" i="5"/>
  <c r="T1963" i="5" s="1"/>
  <c r="U1963" i="5" s="1"/>
  <c r="D1963" i="5"/>
  <c r="C1963" i="5"/>
  <c r="S1962" i="5"/>
  <c r="R1962" i="5"/>
  <c r="Q1962" i="5"/>
  <c r="T1962" i="5" s="1"/>
  <c r="U1962" i="5" s="1"/>
  <c r="D1962" i="5"/>
  <c r="C1962" i="5"/>
  <c r="S1961" i="5"/>
  <c r="R1961" i="5"/>
  <c r="Q1961" i="5"/>
  <c r="T1961" i="5" s="1"/>
  <c r="U1961" i="5" s="1"/>
  <c r="D1961" i="5"/>
  <c r="C1961" i="5"/>
  <c r="S1960" i="5"/>
  <c r="R1960" i="5"/>
  <c r="Q1960" i="5"/>
  <c r="T1960" i="5" s="1"/>
  <c r="U1960" i="5" s="1"/>
  <c r="D1960" i="5"/>
  <c r="C1960" i="5"/>
  <c r="S1959" i="5"/>
  <c r="R1959" i="5"/>
  <c r="Q1959" i="5"/>
  <c r="T1959" i="5" s="1"/>
  <c r="U1959" i="5" s="1"/>
  <c r="D1959" i="5"/>
  <c r="C1959" i="5"/>
  <c r="S1958" i="5"/>
  <c r="R1958" i="5"/>
  <c r="Q1958" i="5"/>
  <c r="T1958" i="5" s="1"/>
  <c r="U1958" i="5" s="1"/>
  <c r="D1958" i="5"/>
  <c r="C1958" i="5"/>
  <c r="S1957" i="5"/>
  <c r="R1957" i="5"/>
  <c r="Q1957" i="5"/>
  <c r="T1957" i="5" s="1"/>
  <c r="U1957" i="5" s="1"/>
  <c r="D1957" i="5"/>
  <c r="C1957" i="5"/>
  <c r="S1956" i="5"/>
  <c r="R1956" i="5"/>
  <c r="Q1956" i="5"/>
  <c r="T1956" i="5" s="1"/>
  <c r="U1956" i="5" s="1"/>
  <c r="D1956" i="5"/>
  <c r="C1956" i="5"/>
  <c r="S1955" i="5"/>
  <c r="R1955" i="5"/>
  <c r="Q1955" i="5"/>
  <c r="T1955" i="5" s="1"/>
  <c r="U1955" i="5" s="1"/>
  <c r="D1955" i="5"/>
  <c r="C1955" i="5"/>
  <c r="S1954" i="5"/>
  <c r="R1954" i="5"/>
  <c r="Q1954" i="5"/>
  <c r="T1954" i="5" s="1"/>
  <c r="U1954" i="5" s="1"/>
  <c r="D1954" i="5"/>
  <c r="C1954" i="5"/>
  <c r="S1953" i="5"/>
  <c r="R1953" i="5"/>
  <c r="Q1953" i="5"/>
  <c r="T1953" i="5" s="1"/>
  <c r="U1953" i="5" s="1"/>
  <c r="D1953" i="5"/>
  <c r="C1953" i="5"/>
  <c r="S1952" i="5"/>
  <c r="R1952" i="5"/>
  <c r="Q1952" i="5"/>
  <c r="T1952" i="5" s="1"/>
  <c r="U1952" i="5" s="1"/>
  <c r="D1952" i="5"/>
  <c r="C1952" i="5"/>
  <c r="S1951" i="5"/>
  <c r="R1951" i="5"/>
  <c r="Q1951" i="5"/>
  <c r="T1951" i="5" s="1"/>
  <c r="U1951" i="5" s="1"/>
  <c r="D1951" i="5"/>
  <c r="C1951" i="5"/>
  <c r="S1950" i="5"/>
  <c r="R1950" i="5"/>
  <c r="Q1950" i="5"/>
  <c r="T1950" i="5" s="1"/>
  <c r="U1950" i="5" s="1"/>
  <c r="D1950" i="5"/>
  <c r="C1950" i="5"/>
  <c r="S1949" i="5"/>
  <c r="R1949" i="5"/>
  <c r="Q1949" i="5"/>
  <c r="T1949" i="5" s="1"/>
  <c r="U1949" i="5" s="1"/>
  <c r="D1949" i="5"/>
  <c r="C1949" i="5"/>
  <c r="S1948" i="5"/>
  <c r="R1948" i="5"/>
  <c r="Q1948" i="5"/>
  <c r="T1948" i="5" s="1"/>
  <c r="U1948" i="5" s="1"/>
  <c r="D1948" i="5"/>
  <c r="C1948" i="5"/>
  <c r="S1947" i="5"/>
  <c r="R1947" i="5"/>
  <c r="Q1947" i="5"/>
  <c r="T1947" i="5" s="1"/>
  <c r="U1947" i="5" s="1"/>
  <c r="D1947" i="5"/>
  <c r="C1947" i="5"/>
  <c r="S1946" i="5"/>
  <c r="R1946" i="5"/>
  <c r="Q1946" i="5"/>
  <c r="T1946" i="5" s="1"/>
  <c r="U1946" i="5" s="1"/>
  <c r="D1946" i="5"/>
  <c r="C1946" i="5"/>
  <c r="S1945" i="5"/>
  <c r="R1945" i="5"/>
  <c r="Q1945" i="5"/>
  <c r="T1945" i="5" s="1"/>
  <c r="U1945" i="5" s="1"/>
  <c r="D1945" i="5"/>
  <c r="C1945" i="5"/>
  <c r="S1944" i="5"/>
  <c r="R1944" i="5"/>
  <c r="Q1944" i="5"/>
  <c r="T1944" i="5" s="1"/>
  <c r="U1944" i="5" s="1"/>
  <c r="D1944" i="5"/>
  <c r="C1944" i="5"/>
  <c r="S1943" i="5"/>
  <c r="R1943" i="5"/>
  <c r="Q1943" i="5"/>
  <c r="T1943" i="5" s="1"/>
  <c r="U1943" i="5" s="1"/>
  <c r="D1943" i="5"/>
  <c r="C1943" i="5"/>
  <c r="S1942" i="5"/>
  <c r="R1942" i="5"/>
  <c r="Q1942" i="5"/>
  <c r="T1942" i="5" s="1"/>
  <c r="U1942" i="5" s="1"/>
  <c r="D1942" i="5"/>
  <c r="C1942" i="5"/>
  <c r="S1941" i="5"/>
  <c r="R1941" i="5"/>
  <c r="Q1941" i="5"/>
  <c r="T1941" i="5" s="1"/>
  <c r="U1941" i="5" s="1"/>
  <c r="D1941" i="5"/>
  <c r="C1941" i="5"/>
  <c r="S1940" i="5"/>
  <c r="R1940" i="5"/>
  <c r="Q1940" i="5"/>
  <c r="T1940" i="5" s="1"/>
  <c r="U1940" i="5" s="1"/>
  <c r="D1940" i="5"/>
  <c r="C1940" i="5"/>
  <c r="S1939" i="5"/>
  <c r="R1939" i="5"/>
  <c r="Q1939" i="5"/>
  <c r="T1939" i="5" s="1"/>
  <c r="U1939" i="5" s="1"/>
  <c r="D1939" i="5"/>
  <c r="C1939" i="5"/>
  <c r="S1938" i="5"/>
  <c r="R1938" i="5"/>
  <c r="Q1938" i="5"/>
  <c r="T1938" i="5" s="1"/>
  <c r="U1938" i="5" s="1"/>
  <c r="D1938" i="5"/>
  <c r="C1938" i="5"/>
  <c r="S1937" i="5"/>
  <c r="R1937" i="5"/>
  <c r="Q1937" i="5"/>
  <c r="T1937" i="5" s="1"/>
  <c r="U1937" i="5" s="1"/>
  <c r="D1937" i="5"/>
  <c r="C1937" i="5"/>
  <c r="S1936" i="5"/>
  <c r="R1936" i="5"/>
  <c r="Q1936" i="5"/>
  <c r="T1936" i="5" s="1"/>
  <c r="U1936" i="5" s="1"/>
  <c r="D1936" i="5"/>
  <c r="C1936" i="5"/>
  <c r="S1935" i="5"/>
  <c r="R1935" i="5"/>
  <c r="Q1935" i="5"/>
  <c r="T1935" i="5" s="1"/>
  <c r="U1935" i="5" s="1"/>
  <c r="D1935" i="5"/>
  <c r="C1935" i="5"/>
  <c r="S1934" i="5"/>
  <c r="R1934" i="5"/>
  <c r="Q1934" i="5"/>
  <c r="T1934" i="5" s="1"/>
  <c r="U1934" i="5" s="1"/>
  <c r="D1934" i="5"/>
  <c r="C1934" i="5"/>
  <c r="S1933" i="5"/>
  <c r="R1933" i="5"/>
  <c r="Q1933" i="5"/>
  <c r="T1933" i="5" s="1"/>
  <c r="U1933" i="5" s="1"/>
  <c r="D1933" i="5"/>
  <c r="C1933" i="5"/>
  <c r="S1932" i="5"/>
  <c r="R1932" i="5"/>
  <c r="Q1932" i="5"/>
  <c r="T1932" i="5" s="1"/>
  <c r="U1932" i="5" s="1"/>
  <c r="D1932" i="5"/>
  <c r="C1932" i="5"/>
  <c r="S1931" i="5"/>
  <c r="R1931" i="5"/>
  <c r="Q1931" i="5"/>
  <c r="T1931" i="5" s="1"/>
  <c r="U1931" i="5" s="1"/>
  <c r="D1931" i="5"/>
  <c r="C1931" i="5"/>
  <c r="S1930" i="5"/>
  <c r="R1930" i="5"/>
  <c r="Q1930" i="5"/>
  <c r="T1930" i="5" s="1"/>
  <c r="U1930" i="5" s="1"/>
  <c r="D1930" i="5"/>
  <c r="C1930" i="5"/>
  <c r="S1929" i="5"/>
  <c r="R1929" i="5"/>
  <c r="Q1929" i="5"/>
  <c r="T1929" i="5" s="1"/>
  <c r="U1929" i="5" s="1"/>
  <c r="D1929" i="5"/>
  <c r="C1929" i="5"/>
  <c r="S1928" i="5"/>
  <c r="R1928" i="5"/>
  <c r="Q1928" i="5"/>
  <c r="T1928" i="5" s="1"/>
  <c r="U1928" i="5" s="1"/>
  <c r="D1928" i="5"/>
  <c r="C1928" i="5"/>
  <c r="S1927" i="5"/>
  <c r="R1927" i="5"/>
  <c r="Q1927" i="5"/>
  <c r="T1927" i="5" s="1"/>
  <c r="U1927" i="5" s="1"/>
  <c r="D1927" i="5"/>
  <c r="C1927" i="5"/>
  <c r="S1926" i="5"/>
  <c r="R1926" i="5"/>
  <c r="Q1926" i="5"/>
  <c r="T1926" i="5" s="1"/>
  <c r="U1926" i="5" s="1"/>
  <c r="D1926" i="5"/>
  <c r="C1926" i="5"/>
  <c r="S1925" i="5"/>
  <c r="R1925" i="5"/>
  <c r="Q1925" i="5"/>
  <c r="T1925" i="5" s="1"/>
  <c r="U1925" i="5" s="1"/>
  <c r="D1925" i="5"/>
  <c r="C1925" i="5"/>
  <c r="S1924" i="5"/>
  <c r="R1924" i="5"/>
  <c r="Q1924" i="5"/>
  <c r="T1924" i="5" s="1"/>
  <c r="U1924" i="5" s="1"/>
  <c r="D1924" i="5"/>
  <c r="C1924" i="5"/>
  <c r="S1923" i="5"/>
  <c r="R1923" i="5"/>
  <c r="Q1923" i="5"/>
  <c r="T1923" i="5" s="1"/>
  <c r="U1923" i="5" s="1"/>
  <c r="D1923" i="5"/>
  <c r="C1923" i="5"/>
  <c r="S1922" i="5"/>
  <c r="R1922" i="5"/>
  <c r="Q1922" i="5"/>
  <c r="T1922" i="5" s="1"/>
  <c r="U1922" i="5" s="1"/>
  <c r="D1922" i="5"/>
  <c r="C1922" i="5"/>
  <c r="S1921" i="5"/>
  <c r="R1921" i="5"/>
  <c r="Q1921" i="5"/>
  <c r="T1921" i="5" s="1"/>
  <c r="U1921" i="5" s="1"/>
  <c r="D1921" i="5"/>
  <c r="C1921" i="5"/>
  <c r="S1920" i="5"/>
  <c r="R1920" i="5"/>
  <c r="Q1920" i="5"/>
  <c r="T1920" i="5" s="1"/>
  <c r="U1920" i="5" s="1"/>
  <c r="D1920" i="5"/>
  <c r="C1920" i="5"/>
  <c r="S1919" i="5"/>
  <c r="R1919" i="5"/>
  <c r="Q1919" i="5"/>
  <c r="T1919" i="5" s="1"/>
  <c r="U1919" i="5" s="1"/>
  <c r="D1919" i="5"/>
  <c r="C1919" i="5"/>
  <c r="S1918" i="5"/>
  <c r="R1918" i="5"/>
  <c r="Q1918" i="5"/>
  <c r="T1918" i="5" s="1"/>
  <c r="U1918" i="5" s="1"/>
  <c r="D1918" i="5"/>
  <c r="C1918" i="5"/>
  <c r="S1917" i="5"/>
  <c r="R1917" i="5"/>
  <c r="Q1917" i="5"/>
  <c r="T1917" i="5" s="1"/>
  <c r="U1917" i="5" s="1"/>
  <c r="D1917" i="5"/>
  <c r="C1917" i="5"/>
  <c r="S1916" i="5"/>
  <c r="R1916" i="5"/>
  <c r="Q1916" i="5"/>
  <c r="T1916" i="5" s="1"/>
  <c r="U1916" i="5" s="1"/>
  <c r="D1916" i="5"/>
  <c r="C1916" i="5"/>
  <c r="S1915" i="5"/>
  <c r="R1915" i="5"/>
  <c r="Q1915" i="5"/>
  <c r="T1915" i="5" s="1"/>
  <c r="U1915" i="5" s="1"/>
  <c r="D1915" i="5"/>
  <c r="C1915" i="5"/>
  <c r="S1914" i="5"/>
  <c r="R1914" i="5"/>
  <c r="Q1914" i="5"/>
  <c r="T1914" i="5" s="1"/>
  <c r="U1914" i="5" s="1"/>
  <c r="D1914" i="5"/>
  <c r="C1914" i="5"/>
  <c r="S1913" i="5"/>
  <c r="R1913" i="5"/>
  <c r="Q1913" i="5"/>
  <c r="T1913" i="5" s="1"/>
  <c r="U1913" i="5" s="1"/>
  <c r="D1913" i="5"/>
  <c r="C1913" i="5"/>
  <c r="S1912" i="5"/>
  <c r="R1912" i="5"/>
  <c r="Q1912" i="5"/>
  <c r="T1912" i="5" s="1"/>
  <c r="U1912" i="5" s="1"/>
  <c r="D1912" i="5"/>
  <c r="C1912" i="5"/>
  <c r="S1911" i="5"/>
  <c r="R1911" i="5"/>
  <c r="Q1911" i="5"/>
  <c r="T1911" i="5" s="1"/>
  <c r="U1911" i="5" s="1"/>
  <c r="D1911" i="5"/>
  <c r="C1911" i="5"/>
  <c r="S1910" i="5"/>
  <c r="R1910" i="5"/>
  <c r="Q1910" i="5"/>
  <c r="T1910" i="5" s="1"/>
  <c r="U1910" i="5" s="1"/>
  <c r="D1910" i="5"/>
  <c r="C1910" i="5"/>
  <c r="S1909" i="5"/>
  <c r="R1909" i="5"/>
  <c r="Q1909" i="5"/>
  <c r="T1909" i="5" s="1"/>
  <c r="U1909" i="5" s="1"/>
  <c r="D1909" i="5"/>
  <c r="C1909" i="5"/>
  <c r="S1908" i="5"/>
  <c r="R1908" i="5"/>
  <c r="Q1908" i="5"/>
  <c r="T1908" i="5" s="1"/>
  <c r="U1908" i="5" s="1"/>
  <c r="D1908" i="5"/>
  <c r="C1908" i="5"/>
  <c r="S1907" i="5"/>
  <c r="R1907" i="5"/>
  <c r="Q1907" i="5"/>
  <c r="T1907" i="5" s="1"/>
  <c r="U1907" i="5" s="1"/>
  <c r="D1907" i="5"/>
  <c r="C1907" i="5"/>
  <c r="S1906" i="5"/>
  <c r="R1906" i="5"/>
  <c r="Q1906" i="5"/>
  <c r="T1906" i="5" s="1"/>
  <c r="U1906" i="5" s="1"/>
  <c r="D1906" i="5"/>
  <c r="C1906" i="5"/>
  <c r="S1905" i="5"/>
  <c r="R1905" i="5"/>
  <c r="Q1905" i="5"/>
  <c r="T1905" i="5" s="1"/>
  <c r="U1905" i="5" s="1"/>
  <c r="D1905" i="5"/>
  <c r="C1905" i="5"/>
  <c r="S1904" i="5"/>
  <c r="R1904" i="5"/>
  <c r="Q1904" i="5"/>
  <c r="T1904" i="5" s="1"/>
  <c r="U1904" i="5" s="1"/>
  <c r="D1904" i="5"/>
  <c r="C1904" i="5"/>
  <c r="S1903" i="5"/>
  <c r="R1903" i="5"/>
  <c r="Q1903" i="5"/>
  <c r="T1903" i="5" s="1"/>
  <c r="U1903" i="5" s="1"/>
  <c r="D1903" i="5"/>
  <c r="C1903" i="5"/>
  <c r="S1902" i="5"/>
  <c r="R1902" i="5"/>
  <c r="Q1902" i="5"/>
  <c r="T1902" i="5" s="1"/>
  <c r="U1902" i="5" s="1"/>
  <c r="D1902" i="5"/>
  <c r="C1902" i="5"/>
  <c r="S1901" i="5"/>
  <c r="R1901" i="5"/>
  <c r="Q1901" i="5"/>
  <c r="T1901" i="5" s="1"/>
  <c r="U1901" i="5" s="1"/>
  <c r="D1901" i="5"/>
  <c r="C1901" i="5"/>
  <c r="S1900" i="5"/>
  <c r="R1900" i="5"/>
  <c r="Q1900" i="5"/>
  <c r="T1900" i="5" s="1"/>
  <c r="U1900" i="5" s="1"/>
  <c r="D1900" i="5"/>
  <c r="C1900" i="5"/>
  <c r="S1899" i="5"/>
  <c r="R1899" i="5"/>
  <c r="Q1899" i="5"/>
  <c r="T1899" i="5" s="1"/>
  <c r="U1899" i="5" s="1"/>
  <c r="D1899" i="5"/>
  <c r="C1899" i="5"/>
  <c r="S1898" i="5"/>
  <c r="R1898" i="5"/>
  <c r="Q1898" i="5"/>
  <c r="T1898" i="5" s="1"/>
  <c r="U1898" i="5" s="1"/>
  <c r="D1898" i="5"/>
  <c r="C1898" i="5"/>
  <c r="S1897" i="5"/>
  <c r="R1897" i="5"/>
  <c r="Q1897" i="5"/>
  <c r="T1897" i="5" s="1"/>
  <c r="U1897" i="5" s="1"/>
  <c r="D1897" i="5"/>
  <c r="C1897" i="5"/>
  <c r="S1896" i="5"/>
  <c r="R1896" i="5"/>
  <c r="Q1896" i="5"/>
  <c r="T1896" i="5" s="1"/>
  <c r="U1896" i="5" s="1"/>
  <c r="D1896" i="5"/>
  <c r="C1896" i="5"/>
  <c r="S1895" i="5"/>
  <c r="R1895" i="5"/>
  <c r="Q1895" i="5"/>
  <c r="T1895" i="5" s="1"/>
  <c r="U1895" i="5" s="1"/>
  <c r="D1895" i="5"/>
  <c r="C1895" i="5"/>
  <c r="S1894" i="5"/>
  <c r="R1894" i="5"/>
  <c r="Q1894" i="5"/>
  <c r="T1894" i="5" s="1"/>
  <c r="U1894" i="5" s="1"/>
  <c r="D1894" i="5"/>
  <c r="C1894" i="5"/>
  <c r="S1893" i="5"/>
  <c r="R1893" i="5"/>
  <c r="Q1893" i="5"/>
  <c r="T1893" i="5" s="1"/>
  <c r="U1893" i="5" s="1"/>
  <c r="D1893" i="5"/>
  <c r="C1893" i="5"/>
  <c r="S1892" i="5"/>
  <c r="R1892" i="5"/>
  <c r="Q1892" i="5"/>
  <c r="T1892" i="5" s="1"/>
  <c r="U1892" i="5" s="1"/>
  <c r="D1892" i="5"/>
  <c r="C1892" i="5"/>
  <c r="S1891" i="5"/>
  <c r="R1891" i="5"/>
  <c r="Q1891" i="5"/>
  <c r="T1891" i="5" s="1"/>
  <c r="U1891" i="5" s="1"/>
  <c r="D1891" i="5"/>
  <c r="C1891" i="5"/>
  <c r="S1890" i="5"/>
  <c r="R1890" i="5"/>
  <c r="Q1890" i="5"/>
  <c r="T1890" i="5" s="1"/>
  <c r="U1890" i="5" s="1"/>
  <c r="D1890" i="5"/>
  <c r="C1890" i="5"/>
  <c r="S1889" i="5"/>
  <c r="R1889" i="5"/>
  <c r="Q1889" i="5"/>
  <c r="T1889" i="5" s="1"/>
  <c r="U1889" i="5" s="1"/>
  <c r="D1889" i="5"/>
  <c r="C1889" i="5"/>
  <c r="S1888" i="5"/>
  <c r="R1888" i="5"/>
  <c r="Q1888" i="5"/>
  <c r="T1888" i="5" s="1"/>
  <c r="U1888" i="5" s="1"/>
  <c r="D1888" i="5"/>
  <c r="C1888" i="5"/>
  <c r="S1887" i="5"/>
  <c r="R1887" i="5"/>
  <c r="Q1887" i="5"/>
  <c r="T1887" i="5" s="1"/>
  <c r="U1887" i="5" s="1"/>
  <c r="D1887" i="5"/>
  <c r="C1887" i="5"/>
  <c r="S1886" i="5"/>
  <c r="R1886" i="5"/>
  <c r="Q1886" i="5"/>
  <c r="T1886" i="5" s="1"/>
  <c r="U1886" i="5" s="1"/>
  <c r="D1886" i="5"/>
  <c r="C1886" i="5"/>
  <c r="S1885" i="5"/>
  <c r="R1885" i="5"/>
  <c r="Q1885" i="5"/>
  <c r="T1885" i="5" s="1"/>
  <c r="U1885" i="5" s="1"/>
  <c r="D1885" i="5"/>
  <c r="C1885" i="5"/>
  <c r="S1884" i="5"/>
  <c r="R1884" i="5"/>
  <c r="Q1884" i="5"/>
  <c r="T1884" i="5" s="1"/>
  <c r="U1884" i="5" s="1"/>
  <c r="D1884" i="5"/>
  <c r="C1884" i="5"/>
  <c r="S1883" i="5"/>
  <c r="R1883" i="5"/>
  <c r="Q1883" i="5"/>
  <c r="T1883" i="5" s="1"/>
  <c r="U1883" i="5" s="1"/>
  <c r="D1883" i="5"/>
  <c r="C1883" i="5"/>
  <c r="S1882" i="5"/>
  <c r="R1882" i="5"/>
  <c r="Q1882" i="5"/>
  <c r="T1882" i="5" s="1"/>
  <c r="U1882" i="5" s="1"/>
  <c r="D1882" i="5"/>
  <c r="C1882" i="5"/>
  <c r="S1881" i="5"/>
  <c r="R1881" i="5"/>
  <c r="Q1881" i="5"/>
  <c r="T1881" i="5" s="1"/>
  <c r="U1881" i="5" s="1"/>
  <c r="D1881" i="5"/>
  <c r="C1881" i="5"/>
  <c r="S1880" i="5"/>
  <c r="R1880" i="5"/>
  <c r="Q1880" i="5"/>
  <c r="T1880" i="5" s="1"/>
  <c r="U1880" i="5" s="1"/>
  <c r="D1880" i="5"/>
  <c r="C1880" i="5"/>
  <c r="S1879" i="5"/>
  <c r="R1879" i="5"/>
  <c r="Q1879" i="5"/>
  <c r="T1879" i="5" s="1"/>
  <c r="U1879" i="5" s="1"/>
  <c r="D1879" i="5"/>
  <c r="C1879" i="5"/>
  <c r="S1878" i="5"/>
  <c r="R1878" i="5"/>
  <c r="Q1878" i="5"/>
  <c r="T1878" i="5" s="1"/>
  <c r="U1878" i="5" s="1"/>
  <c r="D1878" i="5"/>
  <c r="C1878" i="5"/>
  <c r="S1877" i="5"/>
  <c r="R1877" i="5"/>
  <c r="Q1877" i="5"/>
  <c r="T1877" i="5" s="1"/>
  <c r="U1877" i="5" s="1"/>
  <c r="D1877" i="5"/>
  <c r="C1877" i="5"/>
  <c r="S1876" i="5"/>
  <c r="R1876" i="5"/>
  <c r="Q1876" i="5"/>
  <c r="T1876" i="5" s="1"/>
  <c r="U1876" i="5" s="1"/>
  <c r="D1876" i="5"/>
  <c r="C1876" i="5"/>
  <c r="S1875" i="5"/>
  <c r="R1875" i="5"/>
  <c r="Q1875" i="5"/>
  <c r="T1875" i="5" s="1"/>
  <c r="U1875" i="5" s="1"/>
  <c r="D1875" i="5"/>
  <c r="C1875" i="5"/>
  <c r="S1874" i="5"/>
  <c r="R1874" i="5"/>
  <c r="Q1874" i="5"/>
  <c r="T1874" i="5" s="1"/>
  <c r="U1874" i="5" s="1"/>
  <c r="D1874" i="5"/>
  <c r="C1874" i="5"/>
  <c r="S1873" i="5"/>
  <c r="R1873" i="5"/>
  <c r="Q1873" i="5"/>
  <c r="T1873" i="5" s="1"/>
  <c r="U1873" i="5" s="1"/>
  <c r="D1873" i="5"/>
  <c r="C1873" i="5"/>
  <c r="S1872" i="5"/>
  <c r="R1872" i="5"/>
  <c r="Q1872" i="5"/>
  <c r="T1872" i="5" s="1"/>
  <c r="U1872" i="5" s="1"/>
  <c r="D1872" i="5"/>
  <c r="C1872" i="5"/>
  <c r="S1871" i="5"/>
  <c r="R1871" i="5"/>
  <c r="Q1871" i="5"/>
  <c r="T1871" i="5" s="1"/>
  <c r="U1871" i="5" s="1"/>
  <c r="D1871" i="5"/>
  <c r="C1871" i="5"/>
  <c r="S1870" i="5"/>
  <c r="R1870" i="5"/>
  <c r="Q1870" i="5"/>
  <c r="T1870" i="5" s="1"/>
  <c r="U1870" i="5" s="1"/>
  <c r="D1870" i="5"/>
  <c r="C1870" i="5"/>
  <c r="S1869" i="5"/>
  <c r="R1869" i="5"/>
  <c r="Q1869" i="5"/>
  <c r="T1869" i="5" s="1"/>
  <c r="U1869" i="5" s="1"/>
  <c r="D1869" i="5"/>
  <c r="C1869" i="5"/>
  <c r="S1868" i="5"/>
  <c r="R1868" i="5"/>
  <c r="Q1868" i="5"/>
  <c r="T1868" i="5" s="1"/>
  <c r="U1868" i="5" s="1"/>
  <c r="D1868" i="5"/>
  <c r="C1868" i="5"/>
  <c r="S1867" i="5"/>
  <c r="R1867" i="5"/>
  <c r="Q1867" i="5"/>
  <c r="T1867" i="5" s="1"/>
  <c r="U1867" i="5" s="1"/>
  <c r="D1867" i="5"/>
  <c r="C1867" i="5"/>
  <c r="S1866" i="5"/>
  <c r="R1866" i="5"/>
  <c r="Q1866" i="5"/>
  <c r="T1866" i="5" s="1"/>
  <c r="U1866" i="5" s="1"/>
  <c r="D1866" i="5"/>
  <c r="C1866" i="5"/>
  <c r="S1865" i="5"/>
  <c r="R1865" i="5"/>
  <c r="Q1865" i="5"/>
  <c r="T1865" i="5" s="1"/>
  <c r="U1865" i="5" s="1"/>
  <c r="D1865" i="5"/>
  <c r="C1865" i="5"/>
  <c r="S1864" i="5"/>
  <c r="R1864" i="5"/>
  <c r="Q1864" i="5"/>
  <c r="T1864" i="5" s="1"/>
  <c r="U1864" i="5" s="1"/>
  <c r="D1864" i="5"/>
  <c r="C1864" i="5"/>
  <c r="S1863" i="5"/>
  <c r="R1863" i="5"/>
  <c r="Q1863" i="5"/>
  <c r="T1863" i="5" s="1"/>
  <c r="U1863" i="5" s="1"/>
  <c r="D1863" i="5"/>
  <c r="C1863" i="5"/>
  <c r="S1862" i="5"/>
  <c r="R1862" i="5"/>
  <c r="Q1862" i="5"/>
  <c r="T1862" i="5" s="1"/>
  <c r="U1862" i="5" s="1"/>
  <c r="D1862" i="5"/>
  <c r="C1862" i="5"/>
  <c r="S1861" i="5"/>
  <c r="R1861" i="5"/>
  <c r="Q1861" i="5"/>
  <c r="T1861" i="5" s="1"/>
  <c r="U1861" i="5" s="1"/>
  <c r="D1861" i="5"/>
  <c r="C1861" i="5"/>
  <c r="S1860" i="5"/>
  <c r="R1860" i="5"/>
  <c r="Q1860" i="5"/>
  <c r="T1860" i="5" s="1"/>
  <c r="U1860" i="5" s="1"/>
  <c r="D1860" i="5"/>
  <c r="C1860" i="5"/>
  <c r="S1859" i="5"/>
  <c r="R1859" i="5"/>
  <c r="Q1859" i="5"/>
  <c r="T1859" i="5" s="1"/>
  <c r="U1859" i="5" s="1"/>
  <c r="D1859" i="5"/>
  <c r="C1859" i="5"/>
  <c r="S1858" i="5"/>
  <c r="R1858" i="5"/>
  <c r="Q1858" i="5"/>
  <c r="T1858" i="5" s="1"/>
  <c r="U1858" i="5" s="1"/>
  <c r="D1858" i="5"/>
  <c r="C1858" i="5"/>
  <c r="S1857" i="5"/>
  <c r="R1857" i="5"/>
  <c r="Q1857" i="5"/>
  <c r="T1857" i="5" s="1"/>
  <c r="U1857" i="5" s="1"/>
  <c r="D1857" i="5"/>
  <c r="C1857" i="5"/>
  <c r="S1856" i="5"/>
  <c r="R1856" i="5"/>
  <c r="Q1856" i="5"/>
  <c r="T1856" i="5" s="1"/>
  <c r="U1856" i="5" s="1"/>
  <c r="D1856" i="5"/>
  <c r="C1856" i="5"/>
  <c r="S1855" i="5"/>
  <c r="R1855" i="5"/>
  <c r="Q1855" i="5"/>
  <c r="T1855" i="5" s="1"/>
  <c r="U1855" i="5" s="1"/>
  <c r="D1855" i="5"/>
  <c r="C1855" i="5"/>
  <c r="S1854" i="5"/>
  <c r="R1854" i="5"/>
  <c r="Q1854" i="5"/>
  <c r="T1854" i="5" s="1"/>
  <c r="U1854" i="5" s="1"/>
  <c r="D1854" i="5"/>
  <c r="C1854" i="5"/>
  <c r="S1853" i="5"/>
  <c r="R1853" i="5"/>
  <c r="Q1853" i="5"/>
  <c r="T1853" i="5" s="1"/>
  <c r="U1853" i="5" s="1"/>
  <c r="D1853" i="5"/>
  <c r="C1853" i="5"/>
  <c r="S1852" i="5"/>
  <c r="R1852" i="5"/>
  <c r="Q1852" i="5"/>
  <c r="T1852" i="5" s="1"/>
  <c r="U1852" i="5" s="1"/>
  <c r="D1852" i="5"/>
  <c r="C1852" i="5"/>
  <c r="S1851" i="5"/>
  <c r="R1851" i="5"/>
  <c r="Q1851" i="5"/>
  <c r="T1851" i="5" s="1"/>
  <c r="U1851" i="5" s="1"/>
  <c r="D1851" i="5"/>
  <c r="C1851" i="5"/>
  <c r="S1850" i="5"/>
  <c r="R1850" i="5"/>
  <c r="Q1850" i="5"/>
  <c r="T1850" i="5" s="1"/>
  <c r="U1850" i="5" s="1"/>
  <c r="D1850" i="5"/>
  <c r="C1850" i="5"/>
  <c r="S1849" i="5"/>
  <c r="R1849" i="5"/>
  <c r="Q1849" i="5"/>
  <c r="T1849" i="5" s="1"/>
  <c r="U1849" i="5" s="1"/>
  <c r="D1849" i="5"/>
  <c r="C1849" i="5"/>
  <c r="S1848" i="5"/>
  <c r="R1848" i="5"/>
  <c r="Q1848" i="5"/>
  <c r="T1848" i="5" s="1"/>
  <c r="U1848" i="5" s="1"/>
  <c r="D1848" i="5"/>
  <c r="C1848" i="5"/>
  <c r="S1847" i="5"/>
  <c r="R1847" i="5"/>
  <c r="Q1847" i="5"/>
  <c r="T1847" i="5" s="1"/>
  <c r="U1847" i="5" s="1"/>
  <c r="D1847" i="5"/>
  <c r="C1847" i="5"/>
  <c r="S1846" i="5"/>
  <c r="R1846" i="5"/>
  <c r="Q1846" i="5"/>
  <c r="T1846" i="5" s="1"/>
  <c r="U1846" i="5" s="1"/>
  <c r="D1846" i="5"/>
  <c r="C1846" i="5"/>
  <c r="S1845" i="5"/>
  <c r="R1845" i="5"/>
  <c r="Q1845" i="5"/>
  <c r="T1845" i="5" s="1"/>
  <c r="U1845" i="5" s="1"/>
  <c r="D1845" i="5"/>
  <c r="C1845" i="5"/>
  <c r="S1844" i="5"/>
  <c r="R1844" i="5"/>
  <c r="Q1844" i="5"/>
  <c r="T1844" i="5" s="1"/>
  <c r="U1844" i="5" s="1"/>
  <c r="D1844" i="5"/>
  <c r="C1844" i="5"/>
  <c r="S1843" i="5"/>
  <c r="R1843" i="5"/>
  <c r="Q1843" i="5"/>
  <c r="T1843" i="5" s="1"/>
  <c r="U1843" i="5" s="1"/>
  <c r="D1843" i="5"/>
  <c r="C1843" i="5"/>
  <c r="S1842" i="5"/>
  <c r="R1842" i="5"/>
  <c r="Q1842" i="5"/>
  <c r="T1842" i="5" s="1"/>
  <c r="U1842" i="5" s="1"/>
  <c r="D1842" i="5"/>
  <c r="C1842" i="5"/>
  <c r="S1841" i="5"/>
  <c r="R1841" i="5"/>
  <c r="Q1841" i="5"/>
  <c r="T1841" i="5" s="1"/>
  <c r="U1841" i="5" s="1"/>
  <c r="D1841" i="5"/>
  <c r="C1841" i="5"/>
  <c r="S1840" i="5"/>
  <c r="R1840" i="5"/>
  <c r="Q1840" i="5"/>
  <c r="T1840" i="5" s="1"/>
  <c r="U1840" i="5" s="1"/>
  <c r="D1840" i="5"/>
  <c r="C1840" i="5"/>
  <c r="S1839" i="5"/>
  <c r="R1839" i="5"/>
  <c r="Q1839" i="5"/>
  <c r="T1839" i="5" s="1"/>
  <c r="U1839" i="5" s="1"/>
  <c r="D1839" i="5"/>
  <c r="C1839" i="5"/>
  <c r="S1838" i="5"/>
  <c r="R1838" i="5"/>
  <c r="Q1838" i="5"/>
  <c r="T1838" i="5" s="1"/>
  <c r="U1838" i="5" s="1"/>
  <c r="D1838" i="5"/>
  <c r="C1838" i="5"/>
  <c r="S1837" i="5"/>
  <c r="R1837" i="5"/>
  <c r="Q1837" i="5"/>
  <c r="T1837" i="5" s="1"/>
  <c r="U1837" i="5" s="1"/>
  <c r="D1837" i="5"/>
  <c r="C1837" i="5"/>
  <c r="S1836" i="5"/>
  <c r="R1836" i="5"/>
  <c r="Q1836" i="5"/>
  <c r="T1836" i="5" s="1"/>
  <c r="U1836" i="5" s="1"/>
  <c r="D1836" i="5"/>
  <c r="C1836" i="5"/>
  <c r="S1835" i="5"/>
  <c r="R1835" i="5"/>
  <c r="Q1835" i="5"/>
  <c r="T1835" i="5" s="1"/>
  <c r="U1835" i="5" s="1"/>
  <c r="D1835" i="5"/>
  <c r="C1835" i="5"/>
  <c r="S1834" i="5"/>
  <c r="R1834" i="5"/>
  <c r="Q1834" i="5"/>
  <c r="T1834" i="5" s="1"/>
  <c r="U1834" i="5" s="1"/>
  <c r="D1834" i="5"/>
  <c r="C1834" i="5"/>
  <c r="S1833" i="5"/>
  <c r="R1833" i="5"/>
  <c r="Q1833" i="5"/>
  <c r="T1833" i="5" s="1"/>
  <c r="U1833" i="5" s="1"/>
  <c r="D1833" i="5"/>
  <c r="C1833" i="5"/>
  <c r="S1832" i="5"/>
  <c r="R1832" i="5"/>
  <c r="Q1832" i="5"/>
  <c r="T1832" i="5" s="1"/>
  <c r="U1832" i="5" s="1"/>
  <c r="D1832" i="5"/>
  <c r="C1832" i="5"/>
  <c r="S1831" i="5"/>
  <c r="R1831" i="5"/>
  <c r="Q1831" i="5"/>
  <c r="T1831" i="5" s="1"/>
  <c r="U1831" i="5" s="1"/>
  <c r="D1831" i="5"/>
  <c r="C1831" i="5"/>
  <c r="S1830" i="5"/>
  <c r="R1830" i="5"/>
  <c r="Q1830" i="5"/>
  <c r="T1830" i="5" s="1"/>
  <c r="U1830" i="5" s="1"/>
  <c r="D1830" i="5"/>
  <c r="C1830" i="5"/>
  <c r="S1829" i="5"/>
  <c r="R1829" i="5"/>
  <c r="Q1829" i="5"/>
  <c r="T1829" i="5" s="1"/>
  <c r="U1829" i="5" s="1"/>
  <c r="D1829" i="5"/>
  <c r="C1829" i="5"/>
  <c r="S1828" i="5"/>
  <c r="R1828" i="5"/>
  <c r="Q1828" i="5"/>
  <c r="T1828" i="5" s="1"/>
  <c r="U1828" i="5" s="1"/>
  <c r="D1828" i="5"/>
  <c r="C1828" i="5"/>
  <c r="S1827" i="5"/>
  <c r="R1827" i="5"/>
  <c r="Q1827" i="5"/>
  <c r="T1827" i="5" s="1"/>
  <c r="U1827" i="5" s="1"/>
  <c r="D1827" i="5"/>
  <c r="C1827" i="5"/>
  <c r="S1826" i="5"/>
  <c r="R1826" i="5"/>
  <c r="Q1826" i="5"/>
  <c r="T1826" i="5" s="1"/>
  <c r="U1826" i="5" s="1"/>
  <c r="D1826" i="5"/>
  <c r="C1826" i="5"/>
  <c r="S1825" i="5"/>
  <c r="R1825" i="5"/>
  <c r="Q1825" i="5"/>
  <c r="T1825" i="5" s="1"/>
  <c r="U1825" i="5" s="1"/>
  <c r="D1825" i="5"/>
  <c r="C1825" i="5"/>
  <c r="S1824" i="5"/>
  <c r="R1824" i="5"/>
  <c r="Q1824" i="5"/>
  <c r="T1824" i="5" s="1"/>
  <c r="U1824" i="5" s="1"/>
  <c r="D1824" i="5"/>
  <c r="C1824" i="5"/>
  <c r="S1823" i="5"/>
  <c r="R1823" i="5"/>
  <c r="Q1823" i="5"/>
  <c r="T1823" i="5" s="1"/>
  <c r="U1823" i="5" s="1"/>
  <c r="D1823" i="5"/>
  <c r="C1823" i="5"/>
  <c r="S1822" i="5"/>
  <c r="R1822" i="5"/>
  <c r="Q1822" i="5"/>
  <c r="T1822" i="5" s="1"/>
  <c r="U1822" i="5" s="1"/>
  <c r="D1822" i="5"/>
  <c r="C1822" i="5"/>
  <c r="S1821" i="5"/>
  <c r="R1821" i="5"/>
  <c r="Q1821" i="5"/>
  <c r="T1821" i="5" s="1"/>
  <c r="U1821" i="5" s="1"/>
  <c r="D1821" i="5"/>
  <c r="C1821" i="5"/>
  <c r="S1820" i="5"/>
  <c r="R1820" i="5"/>
  <c r="Q1820" i="5"/>
  <c r="T1820" i="5" s="1"/>
  <c r="U1820" i="5" s="1"/>
  <c r="D1820" i="5"/>
  <c r="C1820" i="5"/>
  <c r="S1819" i="5"/>
  <c r="R1819" i="5"/>
  <c r="Q1819" i="5"/>
  <c r="T1819" i="5" s="1"/>
  <c r="U1819" i="5" s="1"/>
  <c r="D1819" i="5"/>
  <c r="C1819" i="5"/>
  <c r="S1818" i="5"/>
  <c r="R1818" i="5"/>
  <c r="Q1818" i="5"/>
  <c r="T1818" i="5" s="1"/>
  <c r="U1818" i="5" s="1"/>
  <c r="D1818" i="5"/>
  <c r="C1818" i="5"/>
  <c r="S1817" i="5"/>
  <c r="R1817" i="5"/>
  <c r="Q1817" i="5"/>
  <c r="T1817" i="5" s="1"/>
  <c r="U1817" i="5" s="1"/>
  <c r="D1817" i="5"/>
  <c r="C1817" i="5"/>
  <c r="S1816" i="5"/>
  <c r="R1816" i="5"/>
  <c r="Q1816" i="5"/>
  <c r="T1816" i="5" s="1"/>
  <c r="U1816" i="5" s="1"/>
  <c r="D1816" i="5"/>
  <c r="C1816" i="5"/>
  <c r="S1815" i="5"/>
  <c r="R1815" i="5"/>
  <c r="Q1815" i="5"/>
  <c r="T1815" i="5" s="1"/>
  <c r="U1815" i="5" s="1"/>
  <c r="D1815" i="5"/>
  <c r="C1815" i="5"/>
  <c r="S1814" i="5"/>
  <c r="R1814" i="5"/>
  <c r="Q1814" i="5"/>
  <c r="T1814" i="5" s="1"/>
  <c r="U1814" i="5" s="1"/>
  <c r="D1814" i="5"/>
  <c r="C1814" i="5"/>
  <c r="S1813" i="5"/>
  <c r="R1813" i="5"/>
  <c r="Q1813" i="5"/>
  <c r="T1813" i="5" s="1"/>
  <c r="U1813" i="5" s="1"/>
  <c r="D1813" i="5"/>
  <c r="C1813" i="5"/>
  <c r="S1812" i="5"/>
  <c r="R1812" i="5"/>
  <c r="Q1812" i="5"/>
  <c r="T1812" i="5" s="1"/>
  <c r="U1812" i="5" s="1"/>
  <c r="D1812" i="5"/>
  <c r="C1812" i="5"/>
  <c r="S1811" i="5"/>
  <c r="R1811" i="5"/>
  <c r="Q1811" i="5"/>
  <c r="T1811" i="5" s="1"/>
  <c r="U1811" i="5" s="1"/>
  <c r="D1811" i="5"/>
  <c r="C1811" i="5"/>
  <c r="S1810" i="5"/>
  <c r="R1810" i="5"/>
  <c r="Q1810" i="5"/>
  <c r="T1810" i="5" s="1"/>
  <c r="U1810" i="5" s="1"/>
  <c r="D1810" i="5"/>
  <c r="C1810" i="5"/>
  <c r="S1809" i="5"/>
  <c r="R1809" i="5"/>
  <c r="Q1809" i="5"/>
  <c r="T1809" i="5" s="1"/>
  <c r="U1809" i="5" s="1"/>
  <c r="D1809" i="5"/>
  <c r="C1809" i="5"/>
  <c r="S1808" i="5"/>
  <c r="R1808" i="5"/>
  <c r="Q1808" i="5"/>
  <c r="T1808" i="5" s="1"/>
  <c r="U1808" i="5" s="1"/>
  <c r="D1808" i="5"/>
  <c r="C1808" i="5"/>
  <c r="S1807" i="5"/>
  <c r="R1807" i="5"/>
  <c r="Q1807" i="5"/>
  <c r="T1807" i="5" s="1"/>
  <c r="U1807" i="5" s="1"/>
  <c r="D1807" i="5"/>
  <c r="C1807" i="5"/>
  <c r="S1806" i="5"/>
  <c r="R1806" i="5"/>
  <c r="Q1806" i="5"/>
  <c r="T1806" i="5" s="1"/>
  <c r="U1806" i="5" s="1"/>
  <c r="D1806" i="5"/>
  <c r="C1806" i="5"/>
  <c r="S1805" i="5"/>
  <c r="R1805" i="5"/>
  <c r="Q1805" i="5"/>
  <c r="T1805" i="5" s="1"/>
  <c r="U1805" i="5" s="1"/>
  <c r="D1805" i="5"/>
  <c r="C1805" i="5"/>
  <c r="S1804" i="5"/>
  <c r="R1804" i="5"/>
  <c r="Q1804" i="5"/>
  <c r="T1804" i="5" s="1"/>
  <c r="U1804" i="5" s="1"/>
  <c r="D1804" i="5"/>
  <c r="C1804" i="5"/>
  <c r="S1803" i="5"/>
  <c r="R1803" i="5"/>
  <c r="Q1803" i="5"/>
  <c r="T1803" i="5" s="1"/>
  <c r="U1803" i="5" s="1"/>
  <c r="D1803" i="5"/>
  <c r="C1803" i="5"/>
  <c r="S1802" i="5"/>
  <c r="R1802" i="5"/>
  <c r="Q1802" i="5"/>
  <c r="T1802" i="5" s="1"/>
  <c r="U1802" i="5" s="1"/>
  <c r="D1802" i="5"/>
  <c r="C1802" i="5"/>
  <c r="S1801" i="5"/>
  <c r="R1801" i="5"/>
  <c r="Q1801" i="5"/>
  <c r="T1801" i="5" s="1"/>
  <c r="U1801" i="5" s="1"/>
  <c r="D1801" i="5"/>
  <c r="C1801" i="5"/>
  <c r="S1800" i="5"/>
  <c r="R1800" i="5"/>
  <c r="Q1800" i="5"/>
  <c r="T1800" i="5" s="1"/>
  <c r="U1800" i="5" s="1"/>
  <c r="D1800" i="5"/>
  <c r="C1800" i="5"/>
  <c r="S1799" i="5"/>
  <c r="R1799" i="5"/>
  <c r="Q1799" i="5"/>
  <c r="T1799" i="5" s="1"/>
  <c r="U1799" i="5" s="1"/>
  <c r="D1799" i="5"/>
  <c r="C1799" i="5"/>
  <c r="S1798" i="5"/>
  <c r="R1798" i="5"/>
  <c r="Q1798" i="5"/>
  <c r="T1798" i="5" s="1"/>
  <c r="U1798" i="5" s="1"/>
  <c r="D1798" i="5"/>
  <c r="C1798" i="5"/>
  <c r="S1797" i="5"/>
  <c r="R1797" i="5"/>
  <c r="Q1797" i="5"/>
  <c r="T1797" i="5" s="1"/>
  <c r="U1797" i="5" s="1"/>
  <c r="D1797" i="5"/>
  <c r="C1797" i="5"/>
  <c r="S1796" i="5"/>
  <c r="R1796" i="5"/>
  <c r="Q1796" i="5"/>
  <c r="T1796" i="5" s="1"/>
  <c r="U1796" i="5" s="1"/>
  <c r="D1796" i="5"/>
  <c r="C1796" i="5"/>
  <c r="S1795" i="5"/>
  <c r="R1795" i="5"/>
  <c r="Q1795" i="5"/>
  <c r="T1795" i="5" s="1"/>
  <c r="U1795" i="5" s="1"/>
  <c r="D1795" i="5"/>
  <c r="C1795" i="5"/>
  <c r="S1794" i="5"/>
  <c r="R1794" i="5"/>
  <c r="Q1794" i="5"/>
  <c r="T1794" i="5" s="1"/>
  <c r="U1794" i="5" s="1"/>
  <c r="D1794" i="5"/>
  <c r="C1794" i="5"/>
  <c r="S1793" i="5"/>
  <c r="R1793" i="5"/>
  <c r="Q1793" i="5"/>
  <c r="T1793" i="5" s="1"/>
  <c r="U1793" i="5" s="1"/>
  <c r="D1793" i="5"/>
  <c r="C1793" i="5"/>
  <c r="S1792" i="5"/>
  <c r="R1792" i="5"/>
  <c r="Q1792" i="5"/>
  <c r="T1792" i="5" s="1"/>
  <c r="U1792" i="5" s="1"/>
  <c r="D1792" i="5"/>
  <c r="C1792" i="5"/>
  <c r="S1791" i="5"/>
  <c r="R1791" i="5"/>
  <c r="Q1791" i="5"/>
  <c r="T1791" i="5" s="1"/>
  <c r="U1791" i="5" s="1"/>
  <c r="D1791" i="5"/>
  <c r="C1791" i="5"/>
  <c r="S1790" i="5"/>
  <c r="R1790" i="5"/>
  <c r="Q1790" i="5"/>
  <c r="T1790" i="5" s="1"/>
  <c r="U1790" i="5" s="1"/>
  <c r="D1790" i="5"/>
  <c r="C1790" i="5"/>
  <c r="S1789" i="5"/>
  <c r="R1789" i="5"/>
  <c r="Q1789" i="5"/>
  <c r="T1789" i="5" s="1"/>
  <c r="U1789" i="5" s="1"/>
  <c r="D1789" i="5"/>
  <c r="C1789" i="5"/>
  <c r="S1788" i="5"/>
  <c r="R1788" i="5"/>
  <c r="Q1788" i="5"/>
  <c r="T1788" i="5" s="1"/>
  <c r="U1788" i="5" s="1"/>
  <c r="D1788" i="5"/>
  <c r="C1788" i="5"/>
  <c r="S1787" i="5"/>
  <c r="R1787" i="5"/>
  <c r="Q1787" i="5"/>
  <c r="T1787" i="5" s="1"/>
  <c r="U1787" i="5" s="1"/>
  <c r="D1787" i="5"/>
  <c r="C1787" i="5"/>
  <c r="S1786" i="5"/>
  <c r="R1786" i="5"/>
  <c r="Q1786" i="5"/>
  <c r="T1786" i="5" s="1"/>
  <c r="U1786" i="5" s="1"/>
  <c r="D1786" i="5"/>
  <c r="C1786" i="5"/>
  <c r="S1785" i="5"/>
  <c r="R1785" i="5"/>
  <c r="Q1785" i="5"/>
  <c r="T1785" i="5" s="1"/>
  <c r="U1785" i="5" s="1"/>
  <c r="D1785" i="5"/>
  <c r="C1785" i="5"/>
  <c r="S1784" i="5"/>
  <c r="R1784" i="5"/>
  <c r="Q1784" i="5"/>
  <c r="T1784" i="5" s="1"/>
  <c r="U1784" i="5" s="1"/>
  <c r="D1784" i="5"/>
  <c r="C1784" i="5"/>
  <c r="S1783" i="5"/>
  <c r="R1783" i="5"/>
  <c r="Q1783" i="5"/>
  <c r="T1783" i="5" s="1"/>
  <c r="U1783" i="5" s="1"/>
  <c r="D1783" i="5"/>
  <c r="C1783" i="5"/>
  <c r="S1782" i="5"/>
  <c r="R1782" i="5"/>
  <c r="Q1782" i="5"/>
  <c r="T1782" i="5" s="1"/>
  <c r="U1782" i="5" s="1"/>
  <c r="D1782" i="5"/>
  <c r="C1782" i="5"/>
  <c r="S1781" i="5"/>
  <c r="R1781" i="5"/>
  <c r="Q1781" i="5"/>
  <c r="T1781" i="5" s="1"/>
  <c r="U1781" i="5" s="1"/>
  <c r="D1781" i="5"/>
  <c r="C1781" i="5"/>
  <c r="S1780" i="5"/>
  <c r="R1780" i="5"/>
  <c r="Q1780" i="5"/>
  <c r="T1780" i="5" s="1"/>
  <c r="U1780" i="5" s="1"/>
  <c r="D1780" i="5"/>
  <c r="C1780" i="5"/>
  <c r="S1779" i="5"/>
  <c r="R1779" i="5"/>
  <c r="Q1779" i="5"/>
  <c r="T1779" i="5" s="1"/>
  <c r="U1779" i="5" s="1"/>
  <c r="D1779" i="5"/>
  <c r="C1779" i="5"/>
  <c r="S1778" i="5"/>
  <c r="R1778" i="5"/>
  <c r="Q1778" i="5"/>
  <c r="T1778" i="5" s="1"/>
  <c r="U1778" i="5" s="1"/>
  <c r="D1778" i="5"/>
  <c r="C1778" i="5"/>
  <c r="S1777" i="5"/>
  <c r="R1777" i="5"/>
  <c r="Q1777" i="5"/>
  <c r="T1777" i="5" s="1"/>
  <c r="U1777" i="5" s="1"/>
  <c r="D1777" i="5"/>
  <c r="C1777" i="5"/>
  <c r="S1776" i="5"/>
  <c r="R1776" i="5"/>
  <c r="Q1776" i="5"/>
  <c r="T1776" i="5" s="1"/>
  <c r="U1776" i="5" s="1"/>
  <c r="D1776" i="5"/>
  <c r="C1776" i="5"/>
  <c r="S1775" i="5"/>
  <c r="R1775" i="5"/>
  <c r="Q1775" i="5"/>
  <c r="T1775" i="5" s="1"/>
  <c r="U1775" i="5" s="1"/>
  <c r="D1775" i="5"/>
  <c r="C1775" i="5"/>
  <c r="S1774" i="5"/>
  <c r="R1774" i="5"/>
  <c r="Q1774" i="5"/>
  <c r="T1774" i="5" s="1"/>
  <c r="U1774" i="5" s="1"/>
  <c r="D1774" i="5"/>
  <c r="C1774" i="5"/>
  <c r="S1773" i="5"/>
  <c r="R1773" i="5"/>
  <c r="Q1773" i="5"/>
  <c r="T1773" i="5" s="1"/>
  <c r="U1773" i="5" s="1"/>
  <c r="D1773" i="5"/>
  <c r="C1773" i="5"/>
  <c r="S1772" i="5"/>
  <c r="R1772" i="5"/>
  <c r="Q1772" i="5"/>
  <c r="T1772" i="5" s="1"/>
  <c r="U1772" i="5" s="1"/>
  <c r="D1772" i="5"/>
  <c r="C1772" i="5"/>
  <c r="S1771" i="5"/>
  <c r="R1771" i="5"/>
  <c r="Q1771" i="5"/>
  <c r="T1771" i="5" s="1"/>
  <c r="U1771" i="5" s="1"/>
  <c r="D1771" i="5"/>
  <c r="C1771" i="5"/>
  <c r="S1770" i="5"/>
  <c r="R1770" i="5"/>
  <c r="Q1770" i="5"/>
  <c r="T1770" i="5" s="1"/>
  <c r="U1770" i="5" s="1"/>
  <c r="D1770" i="5"/>
  <c r="C1770" i="5"/>
  <c r="S1769" i="5"/>
  <c r="R1769" i="5"/>
  <c r="Q1769" i="5"/>
  <c r="T1769" i="5" s="1"/>
  <c r="U1769" i="5" s="1"/>
  <c r="D1769" i="5"/>
  <c r="C1769" i="5"/>
  <c r="S1768" i="5"/>
  <c r="R1768" i="5"/>
  <c r="Q1768" i="5"/>
  <c r="T1768" i="5" s="1"/>
  <c r="U1768" i="5" s="1"/>
  <c r="D1768" i="5"/>
  <c r="C1768" i="5"/>
  <c r="S1767" i="5"/>
  <c r="R1767" i="5"/>
  <c r="Q1767" i="5"/>
  <c r="T1767" i="5" s="1"/>
  <c r="U1767" i="5" s="1"/>
  <c r="D1767" i="5"/>
  <c r="C1767" i="5"/>
  <c r="S1766" i="5"/>
  <c r="R1766" i="5"/>
  <c r="Q1766" i="5"/>
  <c r="T1766" i="5" s="1"/>
  <c r="U1766" i="5" s="1"/>
  <c r="D1766" i="5"/>
  <c r="C1766" i="5"/>
  <c r="S1765" i="5"/>
  <c r="R1765" i="5"/>
  <c r="Q1765" i="5"/>
  <c r="T1765" i="5" s="1"/>
  <c r="U1765" i="5" s="1"/>
  <c r="D1765" i="5"/>
  <c r="C1765" i="5"/>
  <c r="S1764" i="5"/>
  <c r="R1764" i="5"/>
  <c r="Q1764" i="5"/>
  <c r="T1764" i="5" s="1"/>
  <c r="U1764" i="5" s="1"/>
  <c r="D1764" i="5"/>
  <c r="C1764" i="5"/>
  <c r="S1763" i="5"/>
  <c r="R1763" i="5"/>
  <c r="Q1763" i="5"/>
  <c r="T1763" i="5" s="1"/>
  <c r="U1763" i="5" s="1"/>
  <c r="D1763" i="5"/>
  <c r="C1763" i="5"/>
  <c r="S1762" i="5"/>
  <c r="R1762" i="5"/>
  <c r="Q1762" i="5"/>
  <c r="T1762" i="5" s="1"/>
  <c r="U1762" i="5" s="1"/>
  <c r="D1762" i="5"/>
  <c r="C1762" i="5"/>
  <c r="S1761" i="5"/>
  <c r="R1761" i="5"/>
  <c r="Q1761" i="5"/>
  <c r="T1761" i="5" s="1"/>
  <c r="U1761" i="5" s="1"/>
  <c r="D1761" i="5"/>
  <c r="C1761" i="5"/>
  <c r="S1760" i="5"/>
  <c r="R1760" i="5"/>
  <c r="Q1760" i="5"/>
  <c r="T1760" i="5" s="1"/>
  <c r="U1760" i="5" s="1"/>
  <c r="D1760" i="5"/>
  <c r="C1760" i="5"/>
  <c r="S1759" i="5"/>
  <c r="R1759" i="5"/>
  <c r="Q1759" i="5"/>
  <c r="T1759" i="5" s="1"/>
  <c r="U1759" i="5" s="1"/>
  <c r="D1759" i="5"/>
  <c r="C1759" i="5"/>
  <c r="S1758" i="5"/>
  <c r="R1758" i="5"/>
  <c r="Q1758" i="5"/>
  <c r="T1758" i="5" s="1"/>
  <c r="U1758" i="5" s="1"/>
  <c r="D1758" i="5"/>
  <c r="C1758" i="5"/>
  <c r="S1757" i="5"/>
  <c r="R1757" i="5"/>
  <c r="Q1757" i="5"/>
  <c r="T1757" i="5" s="1"/>
  <c r="U1757" i="5" s="1"/>
  <c r="D1757" i="5"/>
  <c r="C1757" i="5"/>
  <c r="S1756" i="5"/>
  <c r="R1756" i="5"/>
  <c r="Q1756" i="5"/>
  <c r="T1756" i="5" s="1"/>
  <c r="U1756" i="5" s="1"/>
  <c r="D1756" i="5"/>
  <c r="C1756" i="5"/>
  <c r="S1755" i="5"/>
  <c r="R1755" i="5"/>
  <c r="Q1755" i="5"/>
  <c r="T1755" i="5" s="1"/>
  <c r="U1755" i="5" s="1"/>
  <c r="D1755" i="5"/>
  <c r="C1755" i="5"/>
  <c r="S1754" i="5"/>
  <c r="R1754" i="5"/>
  <c r="Q1754" i="5"/>
  <c r="T1754" i="5" s="1"/>
  <c r="U1754" i="5" s="1"/>
  <c r="D1754" i="5"/>
  <c r="C1754" i="5"/>
  <c r="S1753" i="5"/>
  <c r="R1753" i="5"/>
  <c r="Q1753" i="5"/>
  <c r="T1753" i="5" s="1"/>
  <c r="U1753" i="5" s="1"/>
  <c r="D1753" i="5"/>
  <c r="C1753" i="5"/>
  <c r="S1752" i="5"/>
  <c r="R1752" i="5"/>
  <c r="Q1752" i="5"/>
  <c r="T1752" i="5" s="1"/>
  <c r="U1752" i="5" s="1"/>
  <c r="D1752" i="5"/>
  <c r="C1752" i="5"/>
  <c r="S1751" i="5"/>
  <c r="R1751" i="5"/>
  <c r="Q1751" i="5"/>
  <c r="T1751" i="5" s="1"/>
  <c r="U1751" i="5" s="1"/>
  <c r="D1751" i="5"/>
  <c r="C1751" i="5"/>
  <c r="S1750" i="5"/>
  <c r="R1750" i="5"/>
  <c r="Q1750" i="5"/>
  <c r="T1750" i="5" s="1"/>
  <c r="U1750" i="5" s="1"/>
  <c r="D1750" i="5"/>
  <c r="C1750" i="5"/>
  <c r="S1749" i="5"/>
  <c r="R1749" i="5"/>
  <c r="Q1749" i="5"/>
  <c r="T1749" i="5" s="1"/>
  <c r="U1749" i="5" s="1"/>
  <c r="D1749" i="5"/>
  <c r="C1749" i="5"/>
  <c r="S1748" i="5"/>
  <c r="R1748" i="5"/>
  <c r="Q1748" i="5"/>
  <c r="T1748" i="5" s="1"/>
  <c r="U1748" i="5" s="1"/>
  <c r="D1748" i="5"/>
  <c r="C1748" i="5"/>
  <c r="S1747" i="5"/>
  <c r="R1747" i="5"/>
  <c r="Q1747" i="5"/>
  <c r="T1747" i="5" s="1"/>
  <c r="U1747" i="5" s="1"/>
  <c r="D1747" i="5"/>
  <c r="C1747" i="5"/>
  <c r="S1746" i="5"/>
  <c r="R1746" i="5"/>
  <c r="Q1746" i="5"/>
  <c r="T1746" i="5" s="1"/>
  <c r="U1746" i="5" s="1"/>
  <c r="D1746" i="5"/>
  <c r="C1746" i="5"/>
  <c r="S1745" i="5"/>
  <c r="R1745" i="5"/>
  <c r="Q1745" i="5"/>
  <c r="T1745" i="5" s="1"/>
  <c r="U1745" i="5" s="1"/>
  <c r="D1745" i="5"/>
  <c r="C1745" i="5"/>
  <c r="S1744" i="5"/>
  <c r="R1744" i="5"/>
  <c r="Q1744" i="5"/>
  <c r="T1744" i="5" s="1"/>
  <c r="U1744" i="5" s="1"/>
  <c r="D1744" i="5"/>
  <c r="C1744" i="5"/>
  <c r="S1743" i="5"/>
  <c r="R1743" i="5"/>
  <c r="Q1743" i="5"/>
  <c r="T1743" i="5" s="1"/>
  <c r="U1743" i="5" s="1"/>
  <c r="D1743" i="5"/>
  <c r="C1743" i="5"/>
  <c r="S1742" i="5"/>
  <c r="R1742" i="5"/>
  <c r="Q1742" i="5"/>
  <c r="T1742" i="5" s="1"/>
  <c r="U1742" i="5" s="1"/>
  <c r="D1742" i="5"/>
  <c r="C1742" i="5"/>
  <c r="S1741" i="5"/>
  <c r="R1741" i="5"/>
  <c r="Q1741" i="5"/>
  <c r="T1741" i="5" s="1"/>
  <c r="U1741" i="5" s="1"/>
  <c r="D1741" i="5"/>
  <c r="C1741" i="5"/>
  <c r="S1740" i="5"/>
  <c r="R1740" i="5"/>
  <c r="Q1740" i="5"/>
  <c r="T1740" i="5" s="1"/>
  <c r="U1740" i="5" s="1"/>
  <c r="D1740" i="5"/>
  <c r="C1740" i="5"/>
  <c r="S1739" i="5"/>
  <c r="R1739" i="5"/>
  <c r="Q1739" i="5"/>
  <c r="T1739" i="5" s="1"/>
  <c r="U1739" i="5" s="1"/>
  <c r="D1739" i="5"/>
  <c r="C1739" i="5"/>
  <c r="S1738" i="5"/>
  <c r="R1738" i="5"/>
  <c r="Q1738" i="5"/>
  <c r="T1738" i="5" s="1"/>
  <c r="U1738" i="5" s="1"/>
  <c r="D1738" i="5"/>
  <c r="C1738" i="5"/>
  <c r="S1737" i="5"/>
  <c r="R1737" i="5"/>
  <c r="Q1737" i="5"/>
  <c r="T1737" i="5" s="1"/>
  <c r="U1737" i="5" s="1"/>
  <c r="D1737" i="5"/>
  <c r="C1737" i="5"/>
  <c r="S1736" i="5"/>
  <c r="R1736" i="5"/>
  <c r="Q1736" i="5"/>
  <c r="T1736" i="5" s="1"/>
  <c r="U1736" i="5" s="1"/>
  <c r="D1736" i="5"/>
  <c r="C1736" i="5"/>
  <c r="S1735" i="5"/>
  <c r="R1735" i="5"/>
  <c r="Q1735" i="5"/>
  <c r="T1735" i="5" s="1"/>
  <c r="U1735" i="5" s="1"/>
  <c r="D1735" i="5"/>
  <c r="C1735" i="5"/>
  <c r="S1734" i="5"/>
  <c r="R1734" i="5"/>
  <c r="Q1734" i="5"/>
  <c r="T1734" i="5" s="1"/>
  <c r="U1734" i="5" s="1"/>
  <c r="D1734" i="5"/>
  <c r="C1734" i="5"/>
  <c r="S1733" i="5"/>
  <c r="R1733" i="5"/>
  <c r="Q1733" i="5"/>
  <c r="T1733" i="5" s="1"/>
  <c r="U1733" i="5" s="1"/>
  <c r="D1733" i="5"/>
  <c r="C1733" i="5"/>
  <c r="S1732" i="5"/>
  <c r="R1732" i="5"/>
  <c r="Q1732" i="5"/>
  <c r="T1732" i="5" s="1"/>
  <c r="U1732" i="5" s="1"/>
  <c r="D1732" i="5"/>
  <c r="C1732" i="5"/>
  <c r="S1731" i="5"/>
  <c r="R1731" i="5"/>
  <c r="Q1731" i="5"/>
  <c r="T1731" i="5" s="1"/>
  <c r="U1731" i="5" s="1"/>
  <c r="D1731" i="5"/>
  <c r="C1731" i="5"/>
  <c r="S1730" i="5"/>
  <c r="R1730" i="5"/>
  <c r="Q1730" i="5"/>
  <c r="T1730" i="5" s="1"/>
  <c r="U1730" i="5" s="1"/>
  <c r="D1730" i="5"/>
  <c r="C1730" i="5"/>
  <c r="S1729" i="5"/>
  <c r="R1729" i="5"/>
  <c r="Q1729" i="5"/>
  <c r="T1729" i="5" s="1"/>
  <c r="U1729" i="5" s="1"/>
  <c r="D1729" i="5"/>
  <c r="C1729" i="5"/>
  <c r="S1728" i="5"/>
  <c r="R1728" i="5"/>
  <c r="Q1728" i="5"/>
  <c r="T1728" i="5" s="1"/>
  <c r="U1728" i="5" s="1"/>
  <c r="D1728" i="5"/>
  <c r="C1728" i="5"/>
  <c r="S1727" i="5"/>
  <c r="R1727" i="5"/>
  <c r="Q1727" i="5"/>
  <c r="T1727" i="5" s="1"/>
  <c r="U1727" i="5" s="1"/>
  <c r="D1727" i="5"/>
  <c r="C1727" i="5"/>
  <c r="S1726" i="5"/>
  <c r="R1726" i="5"/>
  <c r="Q1726" i="5"/>
  <c r="T1726" i="5" s="1"/>
  <c r="U1726" i="5" s="1"/>
  <c r="D1726" i="5"/>
  <c r="C1726" i="5"/>
  <c r="S1725" i="5"/>
  <c r="R1725" i="5"/>
  <c r="Q1725" i="5"/>
  <c r="T1725" i="5" s="1"/>
  <c r="U1725" i="5" s="1"/>
  <c r="D1725" i="5"/>
  <c r="C1725" i="5"/>
  <c r="S1724" i="5"/>
  <c r="R1724" i="5"/>
  <c r="Q1724" i="5"/>
  <c r="T1724" i="5" s="1"/>
  <c r="U1724" i="5" s="1"/>
  <c r="D1724" i="5"/>
  <c r="C1724" i="5"/>
  <c r="S1723" i="5"/>
  <c r="R1723" i="5"/>
  <c r="Q1723" i="5"/>
  <c r="T1723" i="5" s="1"/>
  <c r="U1723" i="5" s="1"/>
  <c r="D1723" i="5"/>
  <c r="C1723" i="5"/>
  <c r="S1722" i="5"/>
  <c r="R1722" i="5"/>
  <c r="Q1722" i="5"/>
  <c r="T1722" i="5" s="1"/>
  <c r="U1722" i="5" s="1"/>
  <c r="D1722" i="5"/>
  <c r="C1722" i="5"/>
  <c r="S1721" i="5"/>
  <c r="R1721" i="5"/>
  <c r="Q1721" i="5"/>
  <c r="T1721" i="5" s="1"/>
  <c r="U1721" i="5" s="1"/>
  <c r="D1721" i="5"/>
  <c r="C1721" i="5"/>
  <c r="S1720" i="5"/>
  <c r="R1720" i="5"/>
  <c r="Q1720" i="5"/>
  <c r="T1720" i="5" s="1"/>
  <c r="U1720" i="5" s="1"/>
  <c r="D1720" i="5"/>
  <c r="C1720" i="5"/>
  <c r="S1719" i="5"/>
  <c r="R1719" i="5"/>
  <c r="Q1719" i="5"/>
  <c r="T1719" i="5" s="1"/>
  <c r="U1719" i="5" s="1"/>
  <c r="D1719" i="5"/>
  <c r="C1719" i="5"/>
  <c r="S1718" i="5"/>
  <c r="R1718" i="5"/>
  <c r="Q1718" i="5"/>
  <c r="T1718" i="5" s="1"/>
  <c r="U1718" i="5" s="1"/>
  <c r="D1718" i="5"/>
  <c r="C1718" i="5"/>
  <c r="S1717" i="5"/>
  <c r="R1717" i="5"/>
  <c r="Q1717" i="5"/>
  <c r="T1717" i="5" s="1"/>
  <c r="U1717" i="5" s="1"/>
  <c r="D1717" i="5"/>
  <c r="C1717" i="5"/>
  <c r="S1716" i="5"/>
  <c r="R1716" i="5"/>
  <c r="Q1716" i="5"/>
  <c r="T1716" i="5" s="1"/>
  <c r="U1716" i="5" s="1"/>
  <c r="D1716" i="5"/>
  <c r="C1716" i="5"/>
  <c r="S1715" i="5"/>
  <c r="R1715" i="5"/>
  <c r="Q1715" i="5"/>
  <c r="T1715" i="5" s="1"/>
  <c r="U1715" i="5" s="1"/>
  <c r="D1715" i="5"/>
  <c r="C1715" i="5"/>
  <c r="S1714" i="5"/>
  <c r="R1714" i="5"/>
  <c r="Q1714" i="5"/>
  <c r="T1714" i="5" s="1"/>
  <c r="U1714" i="5" s="1"/>
  <c r="D1714" i="5"/>
  <c r="C1714" i="5"/>
  <c r="S1713" i="5"/>
  <c r="R1713" i="5"/>
  <c r="Q1713" i="5"/>
  <c r="T1713" i="5" s="1"/>
  <c r="U1713" i="5" s="1"/>
  <c r="D1713" i="5"/>
  <c r="C1713" i="5"/>
  <c r="S1712" i="5"/>
  <c r="R1712" i="5"/>
  <c r="Q1712" i="5"/>
  <c r="T1712" i="5" s="1"/>
  <c r="U1712" i="5" s="1"/>
  <c r="D1712" i="5"/>
  <c r="C1712" i="5"/>
  <c r="S1711" i="5"/>
  <c r="R1711" i="5"/>
  <c r="Q1711" i="5"/>
  <c r="T1711" i="5" s="1"/>
  <c r="U1711" i="5" s="1"/>
  <c r="D1711" i="5"/>
  <c r="C1711" i="5"/>
  <c r="S1710" i="5"/>
  <c r="R1710" i="5"/>
  <c r="Q1710" i="5"/>
  <c r="T1710" i="5" s="1"/>
  <c r="U1710" i="5" s="1"/>
  <c r="D1710" i="5"/>
  <c r="C1710" i="5"/>
  <c r="S1709" i="5"/>
  <c r="R1709" i="5"/>
  <c r="Q1709" i="5"/>
  <c r="T1709" i="5" s="1"/>
  <c r="U1709" i="5" s="1"/>
  <c r="D1709" i="5"/>
  <c r="C1709" i="5"/>
  <c r="S1708" i="5"/>
  <c r="R1708" i="5"/>
  <c r="Q1708" i="5"/>
  <c r="T1708" i="5" s="1"/>
  <c r="U1708" i="5" s="1"/>
  <c r="D1708" i="5"/>
  <c r="C1708" i="5"/>
  <c r="S1707" i="5"/>
  <c r="R1707" i="5"/>
  <c r="Q1707" i="5"/>
  <c r="T1707" i="5" s="1"/>
  <c r="U1707" i="5" s="1"/>
  <c r="D1707" i="5"/>
  <c r="C1707" i="5"/>
  <c r="S1706" i="5"/>
  <c r="R1706" i="5"/>
  <c r="Q1706" i="5"/>
  <c r="T1706" i="5" s="1"/>
  <c r="U1706" i="5" s="1"/>
  <c r="D1706" i="5"/>
  <c r="C1706" i="5"/>
  <c r="S1705" i="5"/>
  <c r="R1705" i="5"/>
  <c r="Q1705" i="5"/>
  <c r="T1705" i="5" s="1"/>
  <c r="U1705" i="5" s="1"/>
  <c r="D1705" i="5"/>
  <c r="C1705" i="5"/>
  <c r="S1704" i="5"/>
  <c r="R1704" i="5"/>
  <c r="Q1704" i="5"/>
  <c r="T1704" i="5" s="1"/>
  <c r="U1704" i="5" s="1"/>
  <c r="D1704" i="5"/>
  <c r="C1704" i="5"/>
  <c r="S1703" i="5"/>
  <c r="R1703" i="5"/>
  <c r="Q1703" i="5"/>
  <c r="T1703" i="5" s="1"/>
  <c r="U1703" i="5" s="1"/>
  <c r="D1703" i="5"/>
  <c r="C1703" i="5"/>
  <c r="S1702" i="5"/>
  <c r="R1702" i="5"/>
  <c r="Q1702" i="5"/>
  <c r="T1702" i="5" s="1"/>
  <c r="U1702" i="5" s="1"/>
  <c r="D1702" i="5"/>
  <c r="C1702" i="5"/>
  <c r="S1701" i="5"/>
  <c r="R1701" i="5"/>
  <c r="Q1701" i="5"/>
  <c r="T1701" i="5" s="1"/>
  <c r="U1701" i="5" s="1"/>
  <c r="D1701" i="5"/>
  <c r="C1701" i="5"/>
  <c r="S1700" i="5"/>
  <c r="R1700" i="5"/>
  <c r="Q1700" i="5"/>
  <c r="T1700" i="5" s="1"/>
  <c r="U1700" i="5" s="1"/>
  <c r="D1700" i="5"/>
  <c r="C1700" i="5"/>
  <c r="S1699" i="5"/>
  <c r="R1699" i="5"/>
  <c r="Q1699" i="5"/>
  <c r="T1699" i="5" s="1"/>
  <c r="U1699" i="5" s="1"/>
  <c r="D1699" i="5"/>
  <c r="C1699" i="5"/>
  <c r="S1698" i="5"/>
  <c r="R1698" i="5"/>
  <c r="Q1698" i="5"/>
  <c r="T1698" i="5" s="1"/>
  <c r="U1698" i="5" s="1"/>
  <c r="D1698" i="5"/>
  <c r="C1698" i="5"/>
  <c r="S1697" i="5"/>
  <c r="R1697" i="5"/>
  <c r="Q1697" i="5"/>
  <c r="T1697" i="5" s="1"/>
  <c r="U1697" i="5" s="1"/>
  <c r="D1697" i="5"/>
  <c r="C1697" i="5"/>
  <c r="S1696" i="5"/>
  <c r="R1696" i="5"/>
  <c r="Q1696" i="5"/>
  <c r="T1696" i="5" s="1"/>
  <c r="U1696" i="5" s="1"/>
  <c r="D1696" i="5"/>
  <c r="C1696" i="5"/>
  <c r="S1695" i="5"/>
  <c r="R1695" i="5"/>
  <c r="Q1695" i="5"/>
  <c r="T1695" i="5" s="1"/>
  <c r="U1695" i="5" s="1"/>
  <c r="D1695" i="5"/>
  <c r="C1695" i="5"/>
  <c r="S1694" i="5"/>
  <c r="R1694" i="5"/>
  <c r="Q1694" i="5"/>
  <c r="T1694" i="5" s="1"/>
  <c r="U1694" i="5" s="1"/>
  <c r="D1694" i="5"/>
  <c r="C1694" i="5"/>
  <c r="S1693" i="5"/>
  <c r="R1693" i="5"/>
  <c r="Q1693" i="5"/>
  <c r="T1693" i="5" s="1"/>
  <c r="U1693" i="5" s="1"/>
  <c r="D1693" i="5"/>
  <c r="C1693" i="5"/>
  <c r="S1692" i="5"/>
  <c r="R1692" i="5"/>
  <c r="Q1692" i="5"/>
  <c r="T1692" i="5" s="1"/>
  <c r="U1692" i="5" s="1"/>
  <c r="D1692" i="5"/>
  <c r="C1692" i="5"/>
  <c r="S1691" i="5"/>
  <c r="R1691" i="5"/>
  <c r="Q1691" i="5"/>
  <c r="T1691" i="5" s="1"/>
  <c r="U1691" i="5" s="1"/>
  <c r="D1691" i="5"/>
  <c r="C1691" i="5"/>
  <c r="S1690" i="5"/>
  <c r="R1690" i="5"/>
  <c r="Q1690" i="5"/>
  <c r="T1690" i="5" s="1"/>
  <c r="U1690" i="5" s="1"/>
  <c r="D1690" i="5"/>
  <c r="C1690" i="5"/>
  <c r="S1689" i="5"/>
  <c r="R1689" i="5"/>
  <c r="Q1689" i="5"/>
  <c r="T1689" i="5" s="1"/>
  <c r="U1689" i="5" s="1"/>
  <c r="D1689" i="5"/>
  <c r="C1689" i="5"/>
  <c r="S1688" i="5"/>
  <c r="R1688" i="5"/>
  <c r="Q1688" i="5"/>
  <c r="T1688" i="5" s="1"/>
  <c r="U1688" i="5" s="1"/>
  <c r="D1688" i="5"/>
  <c r="C1688" i="5"/>
  <c r="S1687" i="5"/>
  <c r="R1687" i="5"/>
  <c r="Q1687" i="5"/>
  <c r="T1687" i="5" s="1"/>
  <c r="U1687" i="5" s="1"/>
  <c r="D1687" i="5"/>
  <c r="C1687" i="5"/>
  <c r="S1686" i="5"/>
  <c r="R1686" i="5"/>
  <c r="Q1686" i="5"/>
  <c r="T1686" i="5" s="1"/>
  <c r="U1686" i="5" s="1"/>
  <c r="D1686" i="5"/>
  <c r="C1686" i="5"/>
  <c r="S1685" i="5"/>
  <c r="R1685" i="5"/>
  <c r="Q1685" i="5"/>
  <c r="T1685" i="5" s="1"/>
  <c r="U1685" i="5" s="1"/>
  <c r="D1685" i="5"/>
  <c r="C1685" i="5"/>
  <c r="S1684" i="5"/>
  <c r="R1684" i="5"/>
  <c r="Q1684" i="5"/>
  <c r="T1684" i="5" s="1"/>
  <c r="U1684" i="5" s="1"/>
  <c r="D1684" i="5"/>
  <c r="C1684" i="5"/>
  <c r="S1683" i="5"/>
  <c r="R1683" i="5"/>
  <c r="Q1683" i="5"/>
  <c r="T1683" i="5" s="1"/>
  <c r="U1683" i="5" s="1"/>
  <c r="D1683" i="5"/>
  <c r="C1683" i="5"/>
  <c r="S1682" i="5"/>
  <c r="R1682" i="5"/>
  <c r="Q1682" i="5"/>
  <c r="T1682" i="5" s="1"/>
  <c r="U1682" i="5" s="1"/>
  <c r="D1682" i="5"/>
  <c r="C1682" i="5"/>
  <c r="S1681" i="5"/>
  <c r="R1681" i="5"/>
  <c r="Q1681" i="5"/>
  <c r="T1681" i="5" s="1"/>
  <c r="U1681" i="5" s="1"/>
  <c r="D1681" i="5"/>
  <c r="C1681" i="5"/>
  <c r="S1680" i="5"/>
  <c r="R1680" i="5"/>
  <c r="Q1680" i="5"/>
  <c r="T1680" i="5" s="1"/>
  <c r="U1680" i="5" s="1"/>
  <c r="D1680" i="5"/>
  <c r="C1680" i="5"/>
  <c r="S1679" i="5"/>
  <c r="R1679" i="5"/>
  <c r="Q1679" i="5"/>
  <c r="T1679" i="5" s="1"/>
  <c r="U1679" i="5" s="1"/>
  <c r="D1679" i="5"/>
  <c r="C1679" i="5"/>
  <c r="S1678" i="5"/>
  <c r="R1678" i="5"/>
  <c r="Q1678" i="5"/>
  <c r="T1678" i="5" s="1"/>
  <c r="U1678" i="5" s="1"/>
  <c r="D1678" i="5"/>
  <c r="C1678" i="5"/>
  <c r="S1677" i="5"/>
  <c r="R1677" i="5"/>
  <c r="Q1677" i="5"/>
  <c r="T1677" i="5" s="1"/>
  <c r="U1677" i="5" s="1"/>
  <c r="D1677" i="5"/>
  <c r="C1677" i="5"/>
  <c r="S1676" i="5"/>
  <c r="R1676" i="5"/>
  <c r="Q1676" i="5"/>
  <c r="T1676" i="5" s="1"/>
  <c r="U1676" i="5" s="1"/>
  <c r="D1676" i="5"/>
  <c r="C1676" i="5"/>
  <c r="S1675" i="5"/>
  <c r="R1675" i="5"/>
  <c r="Q1675" i="5"/>
  <c r="T1675" i="5" s="1"/>
  <c r="U1675" i="5" s="1"/>
  <c r="D1675" i="5"/>
  <c r="C1675" i="5"/>
  <c r="S1674" i="5"/>
  <c r="R1674" i="5"/>
  <c r="Q1674" i="5"/>
  <c r="T1674" i="5" s="1"/>
  <c r="U1674" i="5" s="1"/>
  <c r="D1674" i="5"/>
  <c r="C1674" i="5"/>
  <c r="S1673" i="5"/>
  <c r="R1673" i="5"/>
  <c r="Q1673" i="5"/>
  <c r="T1673" i="5" s="1"/>
  <c r="U1673" i="5" s="1"/>
  <c r="D1673" i="5"/>
  <c r="C1673" i="5"/>
  <c r="S1672" i="5"/>
  <c r="R1672" i="5"/>
  <c r="Q1672" i="5"/>
  <c r="T1672" i="5" s="1"/>
  <c r="U1672" i="5" s="1"/>
  <c r="D1672" i="5"/>
  <c r="C1672" i="5"/>
  <c r="S1671" i="5"/>
  <c r="R1671" i="5"/>
  <c r="Q1671" i="5"/>
  <c r="T1671" i="5" s="1"/>
  <c r="U1671" i="5" s="1"/>
  <c r="D1671" i="5"/>
  <c r="C1671" i="5"/>
  <c r="S1670" i="5"/>
  <c r="R1670" i="5"/>
  <c r="Q1670" i="5"/>
  <c r="T1670" i="5" s="1"/>
  <c r="U1670" i="5" s="1"/>
  <c r="D1670" i="5"/>
  <c r="C1670" i="5"/>
  <c r="S1669" i="5"/>
  <c r="R1669" i="5"/>
  <c r="Q1669" i="5"/>
  <c r="T1669" i="5" s="1"/>
  <c r="U1669" i="5" s="1"/>
  <c r="D1669" i="5"/>
  <c r="C1669" i="5"/>
  <c r="S1668" i="5"/>
  <c r="R1668" i="5"/>
  <c r="Q1668" i="5"/>
  <c r="T1668" i="5" s="1"/>
  <c r="U1668" i="5" s="1"/>
  <c r="D1668" i="5"/>
  <c r="C1668" i="5"/>
  <c r="S1667" i="5"/>
  <c r="R1667" i="5"/>
  <c r="Q1667" i="5"/>
  <c r="T1667" i="5" s="1"/>
  <c r="U1667" i="5" s="1"/>
  <c r="D1667" i="5"/>
  <c r="C1667" i="5"/>
  <c r="S1666" i="5"/>
  <c r="R1666" i="5"/>
  <c r="Q1666" i="5"/>
  <c r="T1666" i="5" s="1"/>
  <c r="U1666" i="5" s="1"/>
  <c r="D1666" i="5"/>
  <c r="C1666" i="5"/>
  <c r="S1665" i="5"/>
  <c r="R1665" i="5"/>
  <c r="Q1665" i="5"/>
  <c r="T1665" i="5" s="1"/>
  <c r="U1665" i="5" s="1"/>
  <c r="D1665" i="5"/>
  <c r="C1665" i="5"/>
  <c r="S1664" i="5"/>
  <c r="R1664" i="5"/>
  <c r="Q1664" i="5"/>
  <c r="T1664" i="5" s="1"/>
  <c r="U1664" i="5" s="1"/>
  <c r="D1664" i="5"/>
  <c r="C1664" i="5"/>
  <c r="S1663" i="5"/>
  <c r="R1663" i="5"/>
  <c r="Q1663" i="5"/>
  <c r="T1663" i="5" s="1"/>
  <c r="U1663" i="5" s="1"/>
  <c r="D1663" i="5"/>
  <c r="C1663" i="5"/>
  <c r="S1662" i="5"/>
  <c r="R1662" i="5"/>
  <c r="Q1662" i="5"/>
  <c r="T1662" i="5" s="1"/>
  <c r="U1662" i="5" s="1"/>
  <c r="D1662" i="5"/>
  <c r="C1662" i="5"/>
  <c r="S1661" i="5"/>
  <c r="R1661" i="5"/>
  <c r="Q1661" i="5"/>
  <c r="T1661" i="5" s="1"/>
  <c r="U1661" i="5" s="1"/>
  <c r="D1661" i="5"/>
  <c r="C1661" i="5"/>
  <c r="S1660" i="5"/>
  <c r="R1660" i="5"/>
  <c r="Q1660" i="5"/>
  <c r="T1660" i="5" s="1"/>
  <c r="U1660" i="5" s="1"/>
  <c r="D1660" i="5"/>
  <c r="C1660" i="5"/>
  <c r="S1659" i="5"/>
  <c r="R1659" i="5"/>
  <c r="Q1659" i="5"/>
  <c r="T1659" i="5" s="1"/>
  <c r="U1659" i="5" s="1"/>
  <c r="D1659" i="5"/>
  <c r="C1659" i="5"/>
  <c r="S1658" i="5"/>
  <c r="R1658" i="5"/>
  <c r="Q1658" i="5"/>
  <c r="T1658" i="5" s="1"/>
  <c r="U1658" i="5" s="1"/>
  <c r="D1658" i="5"/>
  <c r="C1658" i="5"/>
  <c r="S1657" i="5"/>
  <c r="R1657" i="5"/>
  <c r="Q1657" i="5"/>
  <c r="T1657" i="5" s="1"/>
  <c r="U1657" i="5" s="1"/>
  <c r="D1657" i="5"/>
  <c r="C1657" i="5"/>
  <c r="S1656" i="5"/>
  <c r="R1656" i="5"/>
  <c r="Q1656" i="5"/>
  <c r="T1656" i="5" s="1"/>
  <c r="U1656" i="5" s="1"/>
  <c r="D1656" i="5"/>
  <c r="C1656" i="5"/>
  <c r="S1655" i="5"/>
  <c r="R1655" i="5"/>
  <c r="Q1655" i="5"/>
  <c r="T1655" i="5" s="1"/>
  <c r="U1655" i="5" s="1"/>
  <c r="D1655" i="5"/>
  <c r="C1655" i="5"/>
  <c r="S1654" i="5"/>
  <c r="R1654" i="5"/>
  <c r="Q1654" i="5"/>
  <c r="T1654" i="5" s="1"/>
  <c r="U1654" i="5" s="1"/>
  <c r="D1654" i="5"/>
  <c r="C1654" i="5"/>
  <c r="S1653" i="5"/>
  <c r="R1653" i="5"/>
  <c r="Q1653" i="5"/>
  <c r="T1653" i="5" s="1"/>
  <c r="U1653" i="5" s="1"/>
  <c r="D1653" i="5"/>
  <c r="C1653" i="5"/>
  <c r="S1652" i="5"/>
  <c r="R1652" i="5"/>
  <c r="Q1652" i="5"/>
  <c r="T1652" i="5" s="1"/>
  <c r="U1652" i="5" s="1"/>
  <c r="D1652" i="5"/>
  <c r="C1652" i="5"/>
  <c r="S1651" i="5"/>
  <c r="R1651" i="5"/>
  <c r="Q1651" i="5"/>
  <c r="T1651" i="5" s="1"/>
  <c r="U1651" i="5" s="1"/>
  <c r="D1651" i="5"/>
  <c r="C1651" i="5"/>
  <c r="S1650" i="5"/>
  <c r="R1650" i="5"/>
  <c r="Q1650" i="5"/>
  <c r="T1650" i="5" s="1"/>
  <c r="U1650" i="5" s="1"/>
  <c r="D1650" i="5"/>
  <c r="C1650" i="5"/>
  <c r="S1649" i="5"/>
  <c r="R1649" i="5"/>
  <c r="Q1649" i="5"/>
  <c r="T1649" i="5" s="1"/>
  <c r="U1649" i="5" s="1"/>
  <c r="D1649" i="5"/>
  <c r="C1649" i="5"/>
  <c r="S1648" i="5"/>
  <c r="R1648" i="5"/>
  <c r="Q1648" i="5"/>
  <c r="T1648" i="5" s="1"/>
  <c r="U1648" i="5" s="1"/>
  <c r="D1648" i="5"/>
  <c r="C1648" i="5"/>
  <c r="S1647" i="5"/>
  <c r="R1647" i="5"/>
  <c r="Q1647" i="5"/>
  <c r="T1647" i="5" s="1"/>
  <c r="U1647" i="5" s="1"/>
  <c r="D1647" i="5"/>
  <c r="C1647" i="5"/>
  <c r="S1646" i="5"/>
  <c r="R1646" i="5"/>
  <c r="Q1646" i="5"/>
  <c r="T1646" i="5" s="1"/>
  <c r="U1646" i="5" s="1"/>
  <c r="D1646" i="5"/>
  <c r="C1646" i="5"/>
  <c r="S1645" i="5"/>
  <c r="R1645" i="5"/>
  <c r="Q1645" i="5"/>
  <c r="T1645" i="5" s="1"/>
  <c r="U1645" i="5" s="1"/>
  <c r="D1645" i="5"/>
  <c r="C1645" i="5"/>
  <c r="S1644" i="5"/>
  <c r="R1644" i="5"/>
  <c r="Q1644" i="5"/>
  <c r="T1644" i="5" s="1"/>
  <c r="U1644" i="5" s="1"/>
  <c r="D1644" i="5"/>
  <c r="C1644" i="5"/>
  <c r="S1643" i="5"/>
  <c r="R1643" i="5"/>
  <c r="Q1643" i="5"/>
  <c r="T1643" i="5" s="1"/>
  <c r="U1643" i="5" s="1"/>
  <c r="D1643" i="5"/>
  <c r="C1643" i="5"/>
  <c r="S1642" i="5"/>
  <c r="R1642" i="5"/>
  <c r="Q1642" i="5"/>
  <c r="T1642" i="5" s="1"/>
  <c r="U1642" i="5" s="1"/>
  <c r="D1642" i="5"/>
  <c r="C1642" i="5"/>
  <c r="S1641" i="5"/>
  <c r="R1641" i="5"/>
  <c r="Q1641" i="5"/>
  <c r="T1641" i="5" s="1"/>
  <c r="U1641" i="5" s="1"/>
  <c r="D1641" i="5"/>
  <c r="C1641" i="5"/>
  <c r="S1640" i="5"/>
  <c r="R1640" i="5"/>
  <c r="Q1640" i="5"/>
  <c r="T1640" i="5" s="1"/>
  <c r="U1640" i="5" s="1"/>
  <c r="D1640" i="5"/>
  <c r="C1640" i="5"/>
  <c r="S1639" i="5"/>
  <c r="R1639" i="5"/>
  <c r="Q1639" i="5"/>
  <c r="T1639" i="5" s="1"/>
  <c r="U1639" i="5" s="1"/>
  <c r="D1639" i="5"/>
  <c r="C1639" i="5"/>
  <c r="S1638" i="5"/>
  <c r="R1638" i="5"/>
  <c r="Q1638" i="5"/>
  <c r="T1638" i="5" s="1"/>
  <c r="U1638" i="5" s="1"/>
  <c r="D1638" i="5"/>
  <c r="C1638" i="5"/>
  <c r="S1637" i="5"/>
  <c r="R1637" i="5"/>
  <c r="Q1637" i="5"/>
  <c r="T1637" i="5" s="1"/>
  <c r="U1637" i="5" s="1"/>
  <c r="D1637" i="5"/>
  <c r="C1637" i="5"/>
  <c r="S1636" i="5"/>
  <c r="R1636" i="5"/>
  <c r="Q1636" i="5"/>
  <c r="T1636" i="5" s="1"/>
  <c r="U1636" i="5" s="1"/>
  <c r="D1636" i="5"/>
  <c r="C1636" i="5"/>
  <c r="S1635" i="5"/>
  <c r="R1635" i="5"/>
  <c r="Q1635" i="5"/>
  <c r="T1635" i="5" s="1"/>
  <c r="U1635" i="5" s="1"/>
  <c r="D1635" i="5"/>
  <c r="C1635" i="5"/>
  <c r="S1634" i="5"/>
  <c r="R1634" i="5"/>
  <c r="Q1634" i="5"/>
  <c r="T1634" i="5" s="1"/>
  <c r="U1634" i="5" s="1"/>
  <c r="D1634" i="5"/>
  <c r="C1634" i="5"/>
  <c r="S1633" i="5"/>
  <c r="R1633" i="5"/>
  <c r="Q1633" i="5"/>
  <c r="T1633" i="5" s="1"/>
  <c r="U1633" i="5" s="1"/>
  <c r="D1633" i="5"/>
  <c r="C1633" i="5"/>
  <c r="S1632" i="5"/>
  <c r="R1632" i="5"/>
  <c r="Q1632" i="5"/>
  <c r="T1632" i="5" s="1"/>
  <c r="U1632" i="5" s="1"/>
  <c r="D1632" i="5"/>
  <c r="C1632" i="5"/>
  <c r="S1631" i="5"/>
  <c r="R1631" i="5"/>
  <c r="Q1631" i="5"/>
  <c r="T1631" i="5" s="1"/>
  <c r="U1631" i="5" s="1"/>
  <c r="D1631" i="5"/>
  <c r="C1631" i="5"/>
  <c r="S1630" i="5"/>
  <c r="R1630" i="5"/>
  <c r="Q1630" i="5"/>
  <c r="T1630" i="5" s="1"/>
  <c r="U1630" i="5" s="1"/>
  <c r="D1630" i="5"/>
  <c r="C1630" i="5"/>
  <c r="S1629" i="5"/>
  <c r="R1629" i="5"/>
  <c r="Q1629" i="5"/>
  <c r="T1629" i="5" s="1"/>
  <c r="U1629" i="5" s="1"/>
  <c r="D1629" i="5"/>
  <c r="C1629" i="5"/>
  <c r="S1628" i="5"/>
  <c r="R1628" i="5"/>
  <c r="Q1628" i="5"/>
  <c r="T1628" i="5" s="1"/>
  <c r="U1628" i="5" s="1"/>
  <c r="D1628" i="5"/>
  <c r="C1628" i="5"/>
  <c r="S1627" i="5"/>
  <c r="R1627" i="5"/>
  <c r="Q1627" i="5"/>
  <c r="T1627" i="5" s="1"/>
  <c r="U1627" i="5" s="1"/>
  <c r="D1627" i="5"/>
  <c r="C1627" i="5"/>
  <c r="S1626" i="5"/>
  <c r="R1626" i="5"/>
  <c r="Q1626" i="5"/>
  <c r="T1626" i="5" s="1"/>
  <c r="U1626" i="5" s="1"/>
  <c r="D1626" i="5"/>
  <c r="C1626" i="5"/>
  <c r="S1625" i="5"/>
  <c r="R1625" i="5"/>
  <c r="Q1625" i="5"/>
  <c r="T1625" i="5" s="1"/>
  <c r="U1625" i="5" s="1"/>
  <c r="D1625" i="5"/>
  <c r="C1625" i="5"/>
  <c r="S1624" i="5"/>
  <c r="R1624" i="5"/>
  <c r="Q1624" i="5"/>
  <c r="T1624" i="5" s="1"/>
  <c r="U1624" i="5" s="1"/>
  <c r="D1624" i="5"/>
  <c r="C1624" i="5"/>
  <c r="S1623" i="5"/>
  <c r="R1623" i="5"/>
  <c r="Q1623" i="5"/>
  <c r="T1623" i="5" s="1"/>
  <c r="U1623" i="5" s="1"/>
  <c r="D1623" i="5"/>
  <c r="C1623" i="5"/>
  <c r="S1622" i="5"/>
  <c r="R1622" i="5"/>
  <c r="Q1622" i="5"/>
  <c r="T1622" i="5" s="1"/>
  <c r="U1622" i="5" s="1"/>
  <c r="D1622" i="5"/>
  <c r="C1622" i="5"/>
  <c r="S1621" i="5"/>
  <c r="R1621" i="5"/>
  <c r="Q1621" i="5"/>
  <c r="T1621" i="5" s="1"/>
  <c r="U1621" i="5" s="1"/>
  <c r="D1621" i="5"/>
  <c r="C1621" i="5"/>
  <c r="S1620" i="5"/>
  <c r="R1620" i="5"/>
  <c r="Q1620" i="5"/>
  <c r="T1620" i="5" s="1"/>
  <c r="U1620" i="5" s="1"/>
  <c r="D1620" i="5"/>
  <c r="C1620" i="5"/>
  <c r="S1619" i="5"/>
  <c r="R1619" i="5"/>
  <c r="Q1619" i="5"/>
  <c r="T1619" i="5" s="1"/>
  <c r="U1619" i="5" s="1"/>
  <c r="D1619" i="5"/>
  <c r="C1619" i="5"/>
  <c r="S1618" i="5"/>
  <c r="R1618" i="5"/>
  <c r="Q1618" i="5"/>
  <c r="T1618" i="5" s="1"/>
  <c r="U1618" i="5" s="1"/>
  <c r="D1618" i="5"/>
  <c r="C1618" i="5"/>
  <c r="S1617" i="5"/>
  <c r="R1617" i="5"/>
  <c r="Q1617" i="5"/>
  <c r="T1617" i="5" s="1"/>
  <c r="U1617" i="5" s="1"/>
  <c r="D1617" i="5"/>
  <c r="C1617" i="5"/>
  <c r="S1616" i="5"/>
  <c r="R1616" i="5"/>
  <c r="Q1616" i="5"/>
  <c r="T1616" i="5" s="1"/>
  <c r="U1616" i="5" s="1"/>
  <c r="D1616" i="5"/>
  <c r="C1616" i="5"/>
  <c r="S1615" i="5"/>
  <c r="R1615" i="5"/>
  <c r="Q1615" i="5"/>
  <c r="T1615" i="5" s="1"/>
  <c r="U1615" i="5" s="1"/>
  <c r="D1615" i="5"/>
  <c r="C1615" i="5"/>
  <c r="S1614" i="5"/>
  <c r="R1614" i="5"/>
  <c r="Q1614" i="5"/>
  <c r="T1614" i="5" s="1"/>
  <c r="U1614" i="5" s="1"/>
  <c r="D1614" i="5"/>
  <c r="C1614" i="5"/>
  <c r="S1613" i="5"/>
  <c r="R1613" i="5"/>
  <c r="Q1613" i="5"/>
  <c r="T1613" i="5" s="1"/>
  <c r="U1613" i="5" s="1"/>
  <c r="D1613" i="5"/>
  <c r="C1613" i="5"/>
  <c r="S1612" i="5"/>
  <c r="R1612" i="5"/>
  <c r="Q1612" i="5"/>
  <c r="T1612" i="5" s="1"/>
  <c r="U1612" i="5" s="1"/>
  <c r="D1612" i="5"/>
  <c r="C1612" i="5"/>
  <c r="S1611" i="5"/>
  <c r="R1611" i="5"/>
  <c r="Q1611" i="5"/>
  <c r="T1611" i="5" s="1"/>
  <c r="U1611" i="5" s="1"/>
  <c r="D1611" i="5"/>
  <c r="C1611" i="5"/>
  <c r="S1610" i="5"/>
  <c r="R1610" i="5"/>
  <c r="Q1610" i="5"/>
  <c r="T1610" i="5" s="1"/>
  <c r="U1610" i="5" s="1"/>
  <c r="D1610" i="5"/>
  <c r="C1610" i="5"/>
  <c r="S1609" i="5"/>
  <c r="R1609" i="5"/>
  <c r="Q1609" i="5"/>
  <c r="T1609" i="5" s="1"/>
  <c r="U1609" i="5" s="1"/>
  <c r="D1609" i="5"/>
  <c r="C1609" i="5"/>
  <c r="S1608" i="5"/>
  <c r="R1608" i="5"/>
  <c r="Q1608" i="5"/>
  <c r="T1608" i="5" s="1"/>
  <c r="U1608" i="5" s="1"/>
  <c r="D1608" i="5"/>
  <c r="C1608" i="5"/>
  <c r="S1607" i="5"/>
  <c r="R1607" i="5"/>
  <c r="Q1607" i="5"/>
  <c r="T1607" i="5" s="1"/>
  <c r="U1607" i="5" s="1"/>
  <c r="D1607" i="5"/>
  <c r="C1607" i="5"/>
  <c r="S1606" i="5"/>
  <c r="R1606" i="5"/>
  <c r="Q1606" i="5"/>
  <c r="T1606" i="5" s="1"/>
  <c r="U1606" i="5" s="1"/>
  <c r="D1606" i="5"/>
  <c r="C1606" i="5"/>
  <c r="S1605" i="5"/>
  <c r="R1605" i="5"/>
  <c r="Q1605" i="5"/>
  <c r="T1605" i="5" s="1"/>
  <c r="U1605" i="5" s="1"/>
  <c r="D1605" i="5"/>
  <c r="C1605" i="5"/>
  <c r="S1604" i="5"/>
  <c r="R1604" i="5"/>
  <c r="Q1604" i="5"/>
  <c r="T1604" i="5" s="1"/>
  <c r="U1604" i="5" s="1"/>
  <c r="D1604" i="5"/>
  <c r="C1604" i="5"/>
  <c r="S1603" i="5"/>
  <c r="R1603" i="5"/>
  <c r="Q1603" i="5"/>
  <c r="T1603" i="5" s="1"/>
  <c r="U1603" i="5" s="1"/>
  <c r="D1603" i="5"/>
  <c r="C1603" i="5"/>
  <c r="S1602" i="5"/>
  <c r="R1602" i="5"/>
  <c r="Q1602" i="5"/>
  <c r="T1602" i="5" s="1"/>
  <c r="U1602" i="5" s="1"/>
  <c r="D1602" i="5"/>
  <c r="C1602" i="5"/>
  <c r="S1601" i="5"/>
  <c r="R1601" i="5"/>
  <c r="Q1601" i="5"/>
  <c r="T1601" i="5" s="1"/>
  <c r="U1601" i="5" s="1"/>
  <c r="D1601" i="5"/>
  <c r="C1601" i="5"/>
  <c r="S1600" i="5"/>
  <c r="R1600" i="5"/>
  <c r="Q1600" i="5"/>
  <c r="T1600" i="5" s="1"/>
  <c r="U1600" i="5" s="1"/>
  <c r="D1600" i="5"/>
  <c r="C1600" i="5"/>
  <c r="S1599" i="5"/>
  <c r="R1599" i="5"/>
  <c r="Q1599" i="5"/>
  <c r="T1599" i="5" s="1"/>
  <c r="U1599" i="5" s="1"/>
  <c r="D1599" i="5"/>
  <c r="C1599" i="5"/>
  <c r="S1598" i="5"/>
  <c r="R1598" i="5"/>
  <c r="Q1598" i="5"/>
  <c r="T1598" i="5" s="1"/>
  <c r="U1598" i="5" s="1"/>
  <c r="D1598" i="5"/>
  <c r="C1598" i="5"/>
  <c r="S1597" i="5"/>
  <c r="R1597" i="5"/>
  <c r="Q1597" i="5"/>
  <c r="T1597" i="5" s="1"/>
  <c r="U1597" i="5" s="1"/>
  <c r="D1597" i="5"/>
  <c r="C1597" i="5"/>
  <c r="S1596" i="5"/>
  <c r="R1596" i="5"/>
  <c r="Q1596" i="5"/>
  <c r="T1596" i="5" s="1"/>
  <c r="U1596" i="5" s="1"/>
  <c r="D1596" i="5"/>
  <c r="C1596" i="5"/>
  <c r="S1595" i="5"/>
  <c r="R1595" i="5"/>
  <c r="Q1595" i="5"/>
  <c r="T1595" i="5" s="1"/>
  <c r="U1595" i="5" s="1"/>
  <c r="D1595" i="5"/>
  <c r="C1595" i="5"/>
  <c r="S1594" i="5"/>
  <c r="R1594" i="5"/>
  <c r="Q1594" i="5"/>
  <c r="T1594" i="5" s="1"/>
  <c r="U1594" i="5" s="1"/>
  <c r="D1594" i="5"/>
  <c r="C1594" i="5"/>
  <c r="S1593" i="5"/>
  <c r="R1593" i="5"/>
  <c r="Q1593" i="5"/>
  <c r="T1593" i="5" s="1"/>
  <c r="U1593" i="5" s="1"/>
  <c r="D1593" i="5"/>
  <c r="C1593" i="5"/>
  <c r="S1592" i="5"/>
  <c r="R1592" i="5"/>
  <c r="Q1592" i="5"/>
  <c r="T1592" i="5" s="1"/>
  <c r="U1592" i="5" s="1"/>
  <c r="D1592" i="5"/>
  <c r="C1592" i="5"/>
  <c r="S1591" i="5"/>
  <c r="R1591" i="5"/>
  <c r="Q1591" i="5"/>
  <c r="T1591" i="5" s="1"/>
  <c r="U1591" i="5" s="1"/>
  <c r="D1591" i="5"/>
  <c r="C1591" i="5"/>
  <c r="S1590" i="5"/>
  <c r="R1590" i="5"/>
  <c r="Q1590" i="5"/>
  <c r="T1590" i="5" s="1"/>
  <c r="U1590" i="5" s="1"/>
  <c r="D1590" i="5"/>
  <c r="C1590" i="5"/>
  <c r="S1589" i="5"/>
  <c r="R1589" i="5"/>
  <c r="Q1589" i="5"/>
  <c r="T1589" i="5" s="1"/>
  <c r="U1589" i="5" s="1"/>
  <c r="D1589" i="5"/>
  <c r="C1589" i="5"/>
  <c r="S1588" i="5"/>
  <c r="R1588" i="5"/>
  <c r="Q1588" i="5"/>
  <c r="T1588" i="5" s="1"/>
  <c r="U1588" i="5" s="1"/>
  <c r="D1588" i="5"/>
  <c r="C1588" i="5"/>
  <c r="S1587" i="5"/>
  <c r="R1587" i="5"/>
  <c r="Q1587" i="5"/>
  <c r="T1587" i="5" s="1"/>
  <c r="U1587" i="5" s="1"/>
  <c r="D1587" i="5"/>
  <c r="C1587" i="5"/>
  <c r="S1586" i="5"/>
  <c r="R1586" i="5"/>
  <c r="Q1586" i="5"/>
  <c r="T1586" i="5" s="1"/>
  <c r="U1586" i="5" s="1"/>
  <c r="D1586" i="5"/>
  <c r="C1586" i="5"/>
  <c r="S1585" i="5"/>
  <c r="R1585" i="5"/>
  <c r="Q1585" i="5"/>
  <c r="T1585" i="5" s="1"/>
  <c r="U1585" i="5" s="1"/>
  <c r="D1585" i="5"/>
  <c r="C1585" i="5"/>
  <c r="S1584" i="5"/>
  <c r="R1584" i="5"/>
  <c r="Q1584" i="5"/>
  <c r="T1584" i="5" s="1"/>
  <c r="U1584" i="5" s="1"/>
  <c r="D1584" i="5"/>
  <c r="C1584" i="5"/>
  <c r="S1583" i="5"/>
  <c r="R1583" i="5"/>
  <c r="Q1583" i="5"/>
  <c r="T1583" i="5" s="1"/>
  <c r="U1583" i="5" s="1"/>
  <c r="D1583" i="5"/>
  <c r="C1583" i="5"/>
  <c r="S1582" i="5"/>
  <c r="R1582" i="5"/>
  <c r="Q1582" i="5"/>
  <c r="T1582" i="5" s="1"/>
  <c r="U1582" i="5" s="1"/>
  <c r="D1582" i="5"/>
  <c r="C1582" i="5"/>
  <c r="S1581" i="5"/>
  <c r="R1581" i="5"/>
  <c r="Q1581" i="5"/>
  <c r="T1581" i="5" s="1"/>
  <c r="U1581" i="5" s="1"/>
  <c r="D1581" i="5"/>
  <c r="C1581" i="5"/>
  <c r="S1580" i="5"/>
  <c r="R1580" i="5"/>
  <c r="Q1580" i="5"/>
  <c r="T1580" i="5" s="1"/>
  <c r="U1580" i="5" s="1"/>
  <c r="D1580" i="5"/>
  <c r="C1580" i="5"/>
  <c r="S1579" i="5"/>
  <c r="R1579" i="5"/>
  <c r="Q1579" i="5"/>
  <c r="T1579" i="5" s="1"/>
  <c r="U1579" i="5" s="1"/>
  <c r="D1579" i="5"/>
  <c r="C1579" i="5"/>
  <c r="S1578" i="5"/>
  <c r="R1578" i="5"/>
  <c r="Q1578" i="5"/>
  <c r="T1578" i="5" s="1"/>
  <c r="U1578" i="5" s="1"/>
  <c r="D1578" i="5"/>
  <c r="C1578" i="5"/>
  <c r="S1577" i="5"/>
  <c r="R1577" i="5"/>
  <c r="Q1577" i="5"/>
  <c r="T1577" i="5" s="1"/>
  <c r="U1577" i="5" s="1"/>
  <c r="D1577" i="5"/>
  <c r="C1577" i="5"/>
  <c r="S1576" i="5"/>
  <c r="R1576" i="5"/>
  <c r="Q1576" i="5"/>
  <c r="T1576" i="5" s="1"/>
  <c r="U1576" i="5" s="1"/>
  <c r="D1576" i="5"/>
  <c r="C1576" i="5"/>
  <c r="S1575" i="5"/>
  <c r="R1575" i="5"/>
  <c r="Q1575" i="5"/>
  <c r="T1575" i="5" s="1"/>
  <c r="U1575" i="5" s="1"/>
  <c r="D1575" i="5"/>
  <c r="C1575" i="5"/>
  <c r="S1574" i="5"/>
  <c r="R1574" i="5"/>
  <c r="Q1574" i="5"/>
  <c r="T1574" i="5" s="1"/>
  <c r="U1574" i="5" s="1"/>
  <c r="D1574" i="5"/>
  <c r="C1574" i="5"/>
  <c r="S1573" i="5"/>
  <c r="R1573" i="5"/>
  <c r="Q1573" i="5"/>
  <c r="T1573" i="5" s="1"/>
  <c r="U1573" i="5" s="1"/>
  <c r="D1573" i="5"/>
  <c r="C1573" i="5"/>
  <c r="S1572" i="5"/>
  <c r="R1572" i="5"/>
  <c r="Q1572" i="5"/>
  <c r="T1572" i="5" s="1"/>
  <c r="U1572" i="5" s="1"/>
  <c r="D1572" i="5"/>
  <c r="C1572" i="5"/>
  <c r="S1571" i="5"/>
  <c r="R1571" i="5"/>
  <c r="Q1571" i="5"/>
  <c r="T1571" i="5" s="1"/>
  <c r="U1571" i="5" s="1"/>
  <c r="D1571" i="5"/>
  <c r="C1571" i="5"/>
  <c r="S1570" i="5"/>
  <c r="R1570" i="5"/>
  <c r="Q1570" i="5"/>
  <c r="T1570" i="5" s="1"/>
  <c r="U1570" i="5" s="1"/>
  <c r="D1570" i="5"/>
  <c r="C1570" i="5"/>
  <c r="S1569" i="5"/>
  <c r="R1569" i="5"/>
  <c r="Q1569" i="5"/>
  <c r="T1569" i="5" s="1"/>
  <c r="U1569" i="5" s="1"/>
  <c r="D1569" i="5"/>
  <c r="C1569" i="5"/>
  <c r="S1568" i="5"/>
  <c r="R1568" i="5"/>
  <c r="Q1568" i="5"/>
  <c r="T1568" i="5" s="1"/>
  <c r="U1568" i="5" s="1"/>
  <c r="D1568" i="5"/>
  <c r="C1568" i="5"/>
  <c r="S1567" i="5"/>
  <c r="R1567" i="5"/>
  <c r="Q1567" i="5"/>
  <c r="T1567" i="5" s="1"/>
  <c r="U1567" i="5" s="1"/>
  <c r="D1567" i="5"/>
  <c r="C1567" i="5"/>
  <c r="S1566" i="5"/>
  <c r="R1566" i="5"/>
  <c r="Q1566" i="5"/>
  <c r="T1566" i="5" s="1"/>
  <c r="U1566" i="5" s="1"/>
  <c r="D1566" i="5"/>
  <c r="C1566" i="5"/>
  <c r="S1565" i="5"/>
  <c r="R1565" i="5"/>
  <c r="Q1565" i="5"/>
  <c r="T1565" i="5" s="1"/>
  <c r="U1565" i="5" s="1"/>
  <c r="D1565" i="5"/>
  <c r="C1565" i="5"/>
  <c r="S1564" i="5"/>
  <c r="R1564" i="5"/>
  <c r="Q1564" i="5"/>
  <c r="T1564" i="5" s="1"/>
  <c r="U1564" i="5" s="1"/>
  <c r="D1564" i="5"/>
  <c r="C1564" i="5"/>
  <c r="S1563" i="5"/>
  <c r="R1563" i="5"/>
  <c r="Q1563" i="5"/>
  <c r="T1563" i="5" s="1"/>
  <c r="U1563" i="5" s="1"/>
  <c r="D1563" i="5"/>
  <c r="C1563" i="5"/>
  <c r="S1562" i="5"/>
  <c r="R1562" i="5"/>
  <c r="Q1562" i="5"/>
  <c r="T1562" i="5" s="1"/>
  <c r="U1562" i="5" s="1"/>
  <c r="D1562" i="5"/>
  <c r="C1562" i="5"/>
  <c r="S1561" i="5"/>
  <c r="R1561" i="5"/>
  <c r="Q1561" i="5"/>
  <c r="T1561" i="5" s="1"/>
  <c r="U1561" i="5" s="1"/>
  <c r="D1561" i="5"/>
  <c r="C1561" i="5"/>
  <c r="S1560" i="5"/>
  <c r="R1560" i="5"/>
  <c r="Q1560" i="5"/>
  <c r="T1560" i="5" s="1"/>
  <c r="U1560" i="5" s="1"/>
  <c r="D1560" i="5"/>
  <c r="C1560" i="5"/>
  <c r="S1559" i="5"/>
  <c r="R1559" i="5"/>
  <c r="Q1559" i="5"/>
  <c r="T1559" i="5" s="1"/>
  <c r="U1559" i="5" s="1"/>
  <c r="D1559" i="5"/>
  <c r="C1559" i="5"/>
  <c r="S1558" i="5"/>
  <c r="R1558" i="5"/>
  <c r="Q1558" i="5"/>
  <c r="T1558" i="5" s="1"/>
  <c r="U1558" i="5" s="1"/>
  <c r="D1558" i="5"/>
  <c r="C1558" i="5"/>
  <c r="S1557" i="5"/>
  <c r="R1557" i="5"/>
  <c r="Q1557" i="5"/>
  <c r="T1557" i="5" s="1"/>
  <c r="U1557" i="5" s="1"/>
  <c r="D1557" i="5"/>
  <c r="C1557" i="5"/>
  <c r="S1556" i="5"/>
  <c r="R1556" i="5"/>
  <c r="Q1556" i="5"/>
  <c r="T1556" i="5" s="1"/>
  <c r="U1556" i="5" s="1"/>
  <c r="D1556" i="5"/>
  <c r="C1556" i="5"/>
  <c r="S1555" i="5"/>
  <c r="R1555" i="5"/>
  <c r="Q1555" i="5"/>
  <c r="T1555" i="5" s="1"/>
  <c r="U1555" i="5" s="1"/>
  <c r="D1555" i="5"/>
  <c r="C1555" i="5"/>
  <c r="S1554" i="5"/>
  <c r="R1554" i="5"/>
  <c r="Q1554" i="5"/>
  <c r="T1554" i="5" s="1"/>
  <c r="U1554" i="5" s="1"/>
  <c r="D1554" i="5"/>
  <c r="C1554" i="5"/>
  <c r="S1553" i="5"/>
  <c r="R1553" i="5"/>
  <c r="Q1553" i="5"/>
  <c r="T1553" i="5" s="1"/>
  <c r="U1553" i="5" s="1"/>
  <c r="D1553" i="5"/>
  <c r="C1553" i="5"/>
  <c r="S1552" i="5"/>
  <c r="R1552" i="5"/>
  <c r="Q1552" i="5"/>
  <c r="T1552" i="5" s="1"/>
  <c r="U1552" i="5" s="1"/>
  <c r="D1552" i="5"/>
  <c r="C1552" i="5"/>
  <c r="S1551" i="5"/>
  <c r="R1551" i="5"/>
  <c r="Q1551" i="5"/>
  <c r="T1551" i="5" s="1"/>
  <c r="U1551" i="5" s="1"/>
  <c r="D1551" i="5"/>
  <c r="C1551" i="5"/>
  <c r="S1550" i="5"/>
  <c r="R1550" i="5"/>
  <c r="Q1550" i="5"/>
  <c r="T1550" i="5" s="1"/>
  <c r="U1550" i="5" s="1"/>
  <c r="D1550" i="5"/>
  <c r="C1550" i="5"/>
  <c r="S1549" i="5"/>
  <c r="R1549" i="5"/>
  <c r="Q1549" i="5"/>
  <c r="T1549" i="5" s="1"/>
  <c r="U1549" i="5" s="1"/>
  <c r="D1549" i="5"/>
  <c r="C1549" i="5"/>
  <c r="S1548" i="5"/>
  <c r="R1548" i="5"/>
  <c r="Q1548" i="5"/>
  <c r="T1548" i="5" s="1"/>
  <c r="U1548" i="5" s="1"/>
  <c r="D1548" i="5"/>
  <c r="C1548" i="5"/>
  <c r="S1547" i="5"/>
  <c r="R1547" i="5"/>
  <c r="Q1547" i="5"/>
  <c r="T1547" i="5" s="1"/>
  <c r="U1547" i="5" s="1"/>
  <c r="D1547" i="5"/>
  <c r="C1547" i="5"/>
  <c r="S1546" i="5"/>
  <c r="R1546" i="5"/>
  <c r="Q1546" i="5"/>
  <c r="T1546" i="5" s="1"/>
  <c r="U1546" i="5" s="1"/>
  <c r="D1546" i="5"/>
  <c r="C1546" i="5"/>
  <c r="S1545" i="5"/>
  <c r="R1545" i="5"/>
  <c r="Q1545" i="5"/>
  <c r="T1545" i="5" s="1"/>
  <c r="U1545" i="5" s="1"/>
  <c r="D1545" i="5"/>
  <c r="C1545" i="5"/>
  <c r="S1544" i="5"/>
  <c r="R1544" i="5"/>
  <c r="Q1544" i="5"/>
  <c r="T1544" i="5" s="1"/>
  <c r="U1544" i="5" s="1"/>
  <c r="D1544" i="5"/>
  <c r="C1544" i="5"/>
  <c r="S1543" i="5"/>
  <c r="R1543" i="5"/>
  <c r="Q1543" i="5"/>
  <c r="T1543" i="5" s="1"/>
  <c r="U1543" i="5" s="1"/>
  <c r="D1543" i="5"/>
  <c r="C1543" i="5"/>
  <c r="S1542" i="5"/>
  <c r="R1542" i="5"/>
  <c r="Q1542" i="5"/>
  <c r="T1542" i="5" s="1"/>
  <c r="U1542" i="5" s="1"/>
  <c r="D1542" i="5"/>
  <c r="C1542" i="5"/>
  <c r="S1541" i="5"/>
  <c r="R1541" i="5"/>
  <c r="Q1541" i="5"/>
  <c r="T1541" i="5" s="1"/>
  <c r="U1541" i="5" s="1"/>
  <c r="D1541" i="5"/>
  <c r="C1541" i="5"/>
  <c r="S1540" i="5"/>
  <c r="R1540" i="5"/>
  <c r="Q1540" i="5"/>
  <c r="T1540" i="5" s="1"/>
  <c r="U1540" i="5" s="1"/>
  <c r="D1540" i="5"/>
  <c r="C1540" i="5"/>
  <c r="S1539" i="5"/>
  <c r="R1539" i="5"/>
  <c r="Q1539" i="5"/>
  <c r="T1539" i="5" s="1"/>
  <c r="U1539" i="5" s="1"/>
  <c r="D1539" i="5"/>
  <c r="C1539" i="5"/>
  <c r="S1538" i="5"/>
  <c r="R1538" i="5"/>
  <c r="Q1538" i="5"/>
  <c r="T1538" i="5" s="1"/>
  <c r="U1538" i="5" s="1"/>
  <c r="D1538" i="5"/>
  <c r="C1538" i="5"/>
  <c r="S1537" i="5"/>
  <c r="R1537" i="5"/>
  <c r="Q1537" i="5"/>
  <c r="T1537" i="5" s="1"/>
  <c r="U1537" i="5" s="1"/>
  <c r="D1537" i="5"/>
  <c r="C1537" i="5"/>
  <c r="S1536" i="5"/>
  <c r="R1536" i="5"/>
  <c r="Q1536" i="5"/>
  <c r="T1536" i="5" s="1"/>
  <c r="U1536" i="5" s="1"/>
  <c r="D1536" i="5"/>
  <c r="C1536" i="5"/>
  <c r="S1535" i="5"/>
  <c r="R1535" i="5"/>
  <c r="Q1535" i="5"/>
  <c r="T1535" i="5" s="1"/>
  <c r="U1535" i="5" s="1"/>
  <c r="D1535" i="5"/>
  <c r="C1535" i="5"/>
  <c r="S1534" i="5"/>
  <c r="R1534" i="5"/>
  <c r="Q1534" i="5"/>
  <c r="T1534" i="5" s="1"/>
  <c r="U1534" i="5" s="1"/>
  <c r="D1534" i="5"/>
  <c r="C1534" i="5"/>
  <c r="S1533" i="5"/>
  <c r="R1533" i="5"/>
  <c r="Q1533" i="5"/>
  <c r="T1533" i="5" s="1"/>
  <c r="U1533" i="5" s="1"/>
  <c r="D1533" i="5"/>
  <c r="C1533" i="5"/>
  <c r="S1532" i="5"/>
  <c r="R1532" i="5"/>
  <c r="Q1532" i="5"/>
  <c r="T1532" i="5" s="1"/>
  <c r="U1532" i="5" s="1"/>
  <c r="D1532" i="5"/>
  <c r="C1532" i="5"/>
  <c r="S1531" i="5"/>
  <c r="R1531" i="5"/>
  <c r="Q1531" i="5"/>
  <c r="T1531" i="5" s="1"/>
  <c r="U1531" i="5" s="1"/>
  <c r="D1531" i="5"/>
  <c r="C1531" i="5"/>
  <c r="S1530" i="5"/>
  <c r="R1530" i="5"/>
  <c r="Q1530" i="5"/>
  <c r="T1530" i="5" s="1"/>
  <c r="U1530" i="5" s="1"/>
  <c r="D1530" i="5"/>
  <c r="C1530" i="5"/>
  <c r="S1529" i="5"/>
  <c r="R1529" i="5"/>
  <c r="Q1529" i="5"/>
  <c r="T1529" i="5" s="1"/>
  <c r="U1529" i="5" s="1"/>
  <c r="D1529" i="5"/>
  <c r="C1529" i="5"/>
  <c r="S1528" i="5"/>
  <c r="R1528" i="5"/>
  <c r="Q1528" i="5"/>
  <c r="T1528" i="5" s="1"/>
  <c r="U1528" i="5" s="1"/>
  <c r="D1528" i="5"/>
  <c r="C1528" i="5"/>
  <c r="S1527" i="5"/>
  <c r="R1527" i="5"/>
  <c r="Q1527" i="5"/>
  <c r="T1527" i="5" s="1"/>
  <c r="U1527" i="5" s="1"/>
  <c r="D1527" i="5"/>
  <c r="C1527" i="5"/>
  <c r="S1526" i="5"/>
  <c r="R1526" i="5"/>
  <c r="Q1526" i="5"/>
  <c r="T1526" i="5" s="1"/>
  <c r="U1526" i="5" s="1"/>
  <c r="D1526" i="5"/>
  <c r="C1526" i="5"/>
  <c r="S1525" i="5"/>
  <c r="R1525" i="5"/>
  <c r="Q1525" i="5"/>
  <c r="T1525" i="5" s="1"/>
  <c r="U1525" i="5" s="1"/>
  <c r="D1525" i="5"/>
  <c r="C1525" i="5"/>
  <c r="S1524" i="5"/>
  <c r="R1524" i="5"/>
  <c r="Q1524" i="5"/>
  <c r="T1524" i="5" s="1"/>
  <c r="U1524" i="5" s="1"/>
  <c r="D1524" i="5"/>
  <c r="C1524" i="5"/>
  <c r="S1523" i="5"/>
  <c r="R1523" i="5"/>
  <c r="Q1523" i="5"/>
  <c r="T1523" i="5" s="1"/>
  <c r="U1523" i="5" s="1"/>
  <c r="D1523" i="5"/>
  <c r="C1523" i="5"/>
  <c r="S1522" i="5"/>
  <c r="R1522" i="5"/>
  <c r="Q1522" i="5"/>
  <c r="T1522" i="5" s="1"/>
  <c r="U1522" i="5" s="1"/>
  <c r="D1522" i="5"/>
  <c r="C1522" i="5"/>
  <c r="S1521" i="5"/>
  <c r="R1521" i="5"/>
  <c r="Q1521" i="5"/>
  <c r="T1521" i="5" s="1"/>
  <c r="U1521" i="5" s="1"/>
  <c r="D1521" i="5"/>
  <c r="C1521" i="5"/>
  <c r="S1520" i="5"/>
  <c r="R1520" i="5"/>
  <c r="Q1520" i="5"/>
  <c r="T1520" i="5" s="1"/>
  <c r="U1520" i="5" s="1"/>
  <c r="D1520" i="5"/>
  <c r="C1520" i="5"/>
  <c r="S1519" i="5"/>
  <c r="R1519" i="5"/>
  <c r="Q1519" i="5"/>
  <c r="T1519" i="5" s="1"/>
  <c r="U1519" i="5" s="1"/>
  <c r="D1519" i="5"/>
  <c r="C1519" i="5"/>
  <c r="S1518" i="5"/>
  <c r="R1518" i="5"/>
  <c r="Q1518" i="5"/>
  <c r="T1518" i="5" s="1"/>
  <c r="U1518" i="5" s="1"/>
  <c r="D1518" i="5"/>
  <c r="C1518" i="5"/>
  <c r="S1517" i="5"/>
  <c r="R1517" i="5"/>
  <c r="Q1517" i="5"/>
  <c r="T1517" i="5" s="1"/>
  <c r="U1517" i="5" s="1"/>
  <c r="D1517" i="5"/>
  <c r="C1517" i="5"/>
  <c r="S1516" i="5"/>
  <c r="R1516" i="5"/>
  <c r="Q1516" i="5"/>
  <c r="T1516" i="5" s="1"/>
  <c r="U1516" i="5" s="1"/>
  <c r="D1516" i="5"/>
  <c r="C1516" i="5"/>
  <c r="S1515" i="5"/>
  <c r="R1515" i="5"/>
  <c r="Q1515" i="5"/>
  <c r="T1515" i="5" s="1"/>
  <c r="U1515" i="5" s="1"/>
  <c r="D1515" i="5"/>
  <c r="C1515" i="5"/>
  <c r="S1514" i="5"/>
  <c r="R1514" i="5"/>
  <c r="Q1514" i="5"/>
  <c r="T1514" i="5" s="1"/>
  <c r="U1514" i="5" s="1"/>
  <c r="D1514" i="5"/>
  <c r="C1514" i="5"/>
  <c r="S1513" i="5"/>
  <c r="R1513" i="5"/>
  <c r="Q1513" i="5"/>
  <c r="T1513" i="5" s="1"/>
  <c r="U1513" i="5" s="1"/>
  <c r="D1513" i="5"/>
  <c r="C1513" i="5"/>
  <c r="S1512" i="5"/>
  <c r="R1512" i="5"/>
  <c r="Q1512" i="5"/>
  <c r="T1512" i="5" s="1"/>
  <c r="U1512" i="5" s="1"/>
  <c r="D1512" i="5"/>
  <c r="C1512" i="5"/>
  <c r="S1511" i="5"/>
  <c r="R1511" i="5"/>
  <c r="Q1511" i="5"/>
  <c r="T1511" i="5" s="1"/>
  <c r="U1511" i="5" s="1"/>
  <c r="D1511" i="5"/>
  <c r="C1511" i="5"/>
  <c r="S1510" i="5"/>
  <c r="R1510" i="5"/>
  <c r="Q1510" i="5"/>
  <c r="T1510" i="5" s="1"/>
  <c r="U1510" i="5" s="1"/>
  <c r="D1510" i="5"/>
  <c r="C1510" i="5"/>
  <c r="S1509" i="5"/>
  <c r="R1509" i="5"/>
  <c r="Q1509" i="5"/>
  <c r="T1509" i="5" s="1"/>
  <c r="U1509" i="5" s="1"/>
  <c r="D1509" i="5"/>
  <c r="C1509" i="5"/>
  <c r="S1508" i="5"/>
  <c r="R1508" i="5"/>
  <c r="Q1508" i="5"/>
  <c r="T1508" i="5" s="1"/>
  <c r="U1508" i="5" s="1"/>
  <c r="D1508" i="5"/>
  <c r="C1508" i="5"/>
  <c r="S1507" i="5"/>
  <c r="R1507" i="5"/>
  <c r="Q1507" i="5"/>
  <c r="T1507" i="5" s="1"/>
  <c r="U1507" i="5" s="1"/>
  <c r="D1507" i="5"/>
  <c r="C1507" i="5"/>
  <c r="S1506" i="5"/>
  <c r="R1506" i="5"/>
  <c r="Q1506" i="5"/>
  <c r="T1506" i="5" s="1"/>
  <c r="U1506" i="5" s="1"/>
  <c r="D1506" i="5"/>
  <c r="C1506" i="5"/>
  <c r="S1505" i="5"/>
  <c r="R1505" i="5"/>
  <c r="Q1505" i="5"/>
  <c r="T1505" i="5" s="1"/>
  <c r="U1505" i="5" s="1"/>
  <c r="D1505" i="5"/>
  <c r="C1505" i="5"/>
  <c r="S1504" i="5"/>
  <c r="R1504" i="5"/>
  <c r="Q1504" i="5"/>
  <c r="T1504" i="5" s="1"/>
  <c r="U1504" i="5" s="1"/>
  <c r="D1504" i="5"/>
  <c r="C1504" i="5"/>
  <c r="S1503" i="5"/>
  <c r="R1503" i="5"/>
  <c r="Q1503" i="5"/>
  <c r="T1503" i="5" s="1"/>
  <c r="U1503" i="5" s="1"/>
  <c r="D1503" i="5"/>
  <c r="C1503" i="5"/>
  <c r="S1502" i="5"/>
  <c r="R1502" i="5"/>
  <c r="Q1502" i="5"/>
  <c r="T1502" i="5" s="1"/>
  <c r="U1502" i="5" s="1"/>
  <c r="D1502" i="5"/>
  <c r="C1502" i="5"/>
  <c r="S1501" i="5"/>
  <c r="R1501" i="5"/>
  <c r="Q1501" i="5"/>
  <c r="T1501" i="5" s="1"/>
  <c r="U1501" i="5" s="1"/>
  <c r="D1501" i="5"/>
  <c r="C1501" i="5"/>
  <c r="S1500" i="5"/>
  <c r="R1500" i="5"/>
  <c r="Q1500" i="5"/>
  <c r="T1500" i="5" s="1"/>
  <c r="U1500" i="5" s="1"/>
  <c r="D1500" i="5"/>
  <c r="C1500" i="5"/>
  <c r="S1499" i="5"/>
  <c r="R1499" i="5"/>
  <c r="Q1499" i="5"/>
  <c r="T1499" i="5" s="1"/>
  <c r="U1499" i="5" s="1"/>
  <c r="D1499" i="5"/>
  <c r="C1499" i="5"/>
  <c r="S1498" i="5"/>
  <c r="R1498" i="5"/>
  <c r="Q1498" i="5"/>
  <c r="T1498" i="5" s="1"/>
  <c r="U1498" i="5" s="1"/>
  <c r="D1498" i="5"/>
  <c r="C1498" i="5"/>
  <c r="S1497" i="5"/>
  <c r="R1497" i="5"/>
  <c r="Q1497" i="5"/>
  <c r="T1497" i="5" s="1"/>
  <c r="U1497" i="5" s="1"/>
  <c r="D1497" i="5"/>
  <c r="C1497" i="5"/>
  <c r="S1496" i="5"/>
  <c r="R1496" i="5"/>
  <c r="Q1496" i="5"/>
  <c r="T1496" i="5" s="1"/>
  <c r="U1496" i="5" s="1"/>
  <c r="D1496" i="5"/>
  <c r="C1496" i="5"/>
  <c r="S1495" i="5"/>
  <c r="R1495" i="5"/>
  <c r="Q1495" i="5"/>
  <c r="T1495" i="5" s="1"/>
  <c r="U1495" i="5" s="1"/>
  <c r="D1495" i="5"/>
  <c r="C1495" i="5"/>
  <c r="S1494" i="5"/>
  <c r="R1494" i="5"/>
  <c r="Q1494" i="5"/>
  <c r="T1494" i="5" s="1"/>
  <c r="U1494" i="5" s="1"/>
  <c r="D1494" i="5"/>
  <c r="C1494" i="5"/>
  <c r="S1493" i="5"/>
  <c r="R1493" i="5"/>
  <c r="Q1493" i="5"/>
  <c r="T1493" i="5" s="1"/>
  <c r="U1493" i="5" s="1"/>
  <c r="D1493" i="5"/>
  <c r="C1493" i="5"/>
  <c r="S1492" i="5"/>
  <c r="R1492" i="5"/>
  <c r="Q1492" i="5"/>
  <c r="T1492" i="5" s="1"/>
  <c r="U1492" i="5" s="1"/>
  <c r="D1492" i="5"/>
  <c r="C1492" i="5"/>
  <c r="S1491" i="5"/>
  <c r="R1491" i="5"/>
  <c r="Q1491" i="5"/>
  <c r="T1491" i="5" s="1"/>
  <c r="U1491" i="5" s="1"/>
  <c r="D1491" i="5"/>
  <c r="C1491" i="5"/>
  <c r="S1490" i="5"/>
  <c r="R1490" i="5"/>
  <c r="Q1490" i="5"/>
  <c r="T1490" i="5" s="1"/>
  <c r="U1490" i="5" s="1"/>
  <c r="D1490" i="5"/>
  <c r="C1490" i="5"/>
  <c r="S1489" i="5"/>
  <c r="R1489" i="5"/>
  <c r="Q1489" i="5"/>
  <c r="T1489" i="5" s="1"/>
  <c r="U1489" i="5" s="1"/>
  <c r="D1489" i="5"/>
  <c r="C1489" i="5"/>
  <c r="S1488" i="5"/>
  <c r="R1488" i="5"/>
  <c r="Q1488" i="5"/>
  <c r="T1488" i="5" s="1"/>
  <c r="U1488" i="5" s="1"/>
  <c r="D1488" i="5"/>
  <c r="C1488" i="5"/>
  <c r="S1487" i="5"/>
  <c r="R1487" i="5"/>
  <c r="Q1487" i="5"/>
  <c r="T1487" i="5" s="1"/>
  <c r="U1487" i="5" s="1"/>
  <c r="D1487" i="5"/>
  <c r="C1487" i="5"/>
  <c r="S1486" i="5"/>
  <c r="R1486" i="5"/>
  <c r="Q1486" i="5"/>
  <c r="T1486" i="5" s="1"/>
  <c r="U1486" i="5" s="1"/>
  <c r="D1486" i="5"/>
  <c r="C1486" i="5"/>
  <c r="S1485" i="5"/>
  <c r="R1485" i="5"/>
  <c r="Q1485" i="5"/>
  <c r="T1485" i="5" s="1"/>
  <c r="U1485" i="5" s="1"/>
  <c r="D1485" i="5"/>
  <c r="C1485" i="5"/>
  <c r="S1484" i="5"/>
  <c r="R1484" i="5"/>
  <c r="Q1484" i="5"/>
  <c r="T1484" i="5" s="1"/>
  <c r="U1484" i="5" s="1"/>
  <c r="D1484" i="5"/>
  <c r="C1484" i="5"/>
  <c r="S1483" i="5"/>
  <c r="R1483" i="5"/>
  <c r="Q1483" i="5"/>
  <c r="T1483" i="5" s="1"/>
  <c r="U1483" i="5" s="1"/>
  <c r="D1483" i="5"/>
  <c r="C1483" i="5"/>
  <c r="S1482" i="5"/>
  <c r="R1482" i="5"/>
  <c r="Q1482" i="5"/>
  <c r="T1482" i="5" s="1"/>
  <c r="U1482" i="5" s="1"/>
  <c r="D1482" i="5"/>
  <c r="C1482" i="5"/>
  <c r="S1481" i="5"/>
  <c r="R1481" i="5"/>
  <c r="Q1481" i="5"/>
  <c r="T1481" i="5" s="1"/>
  <c r="U1481" i="5" s="1"/>
  <c r="D1481" i="5"/>
  <c r="C1481" i="5"/>
  <c r="S1480" i="5"/>
  <c r="R1480" i="5"/>
  <c r="Q1480" i="5"/>
  <c r="T1480" i="5" s="1"/>
  <c r="U1480" i="5" s="1"/>
  <c r="D1480" i="5"/>
  <c r="C1480" i="5"/>
  <c r="S1479" i="5"/>
  <c r="R1479" i="5"/>
  <c r="Q1479" i="5"/>
  <c r="T1479" i="5" s="1"/>
  <c r="U1479" i="5" s="1"/>
  <c r="D1479" i="5"/>
  <c r="C1479" i="5"/>
  <c r="S1478" i="5"/>
  <c r="R1478" i="5"/>
  <c r="Q1478" i="5"/>
  <c r="T1478" i="5" s="1"/>
  <c r="U1478" i="5" s="1"/>
  <c r="D1478" i="5"/>
  <c r="C1478" i="5"/>
  <c r="S1477" i="5"/>
  <c r="R1477" i="5"/>
  <c r="Q1477" i="5"/>
  <c r="T1477" i="5" s="1"/>
  <c r="U1477" i="5" s="1"/>
  <c r="D1477" i="5"/>
  <c r="C1477" i="5"/>
  <c r="S1476" i="5"/>
  <c r="R1476" i="5"/>
  <c r="Q1476" i="5"/>
  <c r="T1476" i="5" s="1"/>
  <c r="U1476" i="5" s="1"/>
  <c r="D1476" i="5"/>
  <c r="C1476" i="5"/>
  <c r="S1475" i="5"/>
  <c r="R1475" i="5"/>
  <c r="Q1475" i="5"/>
  <c r="T1475" i="5" s="1"/>
  <c r="U1475" i="5" s="1"/>
  <c r="D1475" i="5"/>
  <c r="C1475" i="5"/>
  <c r="S1474" i="5"/>
  <c r="R1474" i="5"/>
  <c r="Q1474" i="5"/>
  <c r="T1474" i="5" s="1"/>
  <c r="U1474" i="5" s="1"/>
  <c r="D1474" i="5"/>
  <c r="C1474" i="5"/>
  <c r="S1473" i="5"/>
  <c r="R1473" i="5"/>
  <c r="Q1473" i="5"/>
  <c r="T1473" i="5" s="1"/>
  <c r="U1473" i="5" s="1"/>
  <c r="D1473" i="5"/>
  <c r="C1473" i="5"/>
  <c r="S1472" i="5"/>
  <c r="R1472" i="5"/>
  <c r="Q1472" i="5"/>
  <c r="T1472" i="5" s="1"/>
  <c r="U1472" i="5" s="1"/>
  <c r="D1472" i="5"/>
  <c r="C1472" i="5"/>
  <c r="S1471" i="5"/>
  <c r="R1471" i="5"/>
  <c r="Q1471" i="5"/>
  <c r="T1471" i="5" s="1"/>
  <c r="U1471" i="5" s="1"/>
  <c r="D1471" i="5"/>
  <c r="C1471" i="5"/>
  <c r="S1470" i="5"/>
  <c r="R1470" i="5"/>
  <c r="Q1470" i="5"/>
  <c r="T1470" i="5" s="1"/>
  <c r="U1470" i="5" s="1"/>
  <c r="D1470" i="5"/>
  <c r="C1470" i="5"/>
  <c r="S1469" i="5"/>
  <c r="R1469" i="5"/>
  <c r="Q1469" i="5"/>
  <c r="T1469" i="5" s="1"/>
  <c r="U1469" i="5" s="1"/>
  <c r="D1469" i="5"/>
  <c r="C1469" i="5"/>
  <c r="S1468" i="5"/>
  <c r="R1468" i="5"/>
  <c r="Q1468" i="5"/>
  <c r="T1468" i="5" s="1"/>
  <c r="U1468" i="5" s="1"/>
  <c r="D1468" i="5"/>
  <c r="C1468" i="5"/>
  <c r="S1467" i="5"/>
  <c r="R1467" i="5"/>
  <c r="Q1467" i="5"/>
  <c r="T1467" i="5" s="1"/>
  <c r="U1467" i="5" s="1"/>
  <c r="D1467" i="5"/>
  <c r="C1467" i="5"/>
  <c r="S1466" i="5"/>
  <c r="R1466" i="5"/>
  <c r="Q1466" i="5"/>
  <c r="T1466" i="5" s="1"/>
  <c r="U1466" i="5" s="1"/>
  <c r="D1466" i="5"/>
  <c r="C1466" i="5"/>
  <c r="S1465" i="5"/>
  <c r="R1465" i="5"/>
  <c r="Q1465" i="5"/>
  <c r="T1465" i="5" s="1"/>
  <c r="U1465" i="5" s="1"/>
  <c r="D1465" i="5"/>
  <c r="C1465" i="5"/>
  <c r="S1464" i="5"/>
  <c r="R1464" i="5"/>
  <c r="Q1464" i="5"/>
  <c r="T1464" i="5" s="1"/>
  <c r="U1464" i="5" s="1"/>
  <c r="D1464" i="5"/>
  <c r="C1464" i="5"/>
  <c r="S1463" i="5"/>
  <c r="R1463" i="5"/>
  <c r="Q1463" i="5"/>
  <c r="T1463" i="5" s="1"/>
  <c r="U1463" i="5" s="1"/>
  <c r="D1463" i="5"/>
  <c r="C1463" i="5"/>
  <c r="S1462" i="5"/>
  <c r="R1462" i="5"/>
  <c r="Q1462" i="5"/>
  <c r="T1462" i="5" s="1"/>
  <c r="U1462" i="5" s="1"/>
  <c r="D1462" i="5"/>
  <c r="C1462" i="5"/>
  <c r="S1461" i="5"/>
  <c r="R1461" i="5"/>
  <c r="Q1461" i="5"/>
  <c r="T1461" i="5" s="1"/>
  <c r="U1461" i="5" s="1"/>
  <c r="D1461" i="5"/>
  <c r="C1461" i="5"/>
  <c r="S1460" i="5"/>
  <c r="R1460" i="5"/>
  <c r="Q1460" i="5"/>
  <c r="T1460" i="5" s="1"/>
  <c r="U1460" i="5" s="1"/>
  <c r="D1460" i="5"/>
  <c r="C1460" i="5"/>
  <c r="S1459" i="5"/>
  <c r="R1459" i="5"/>
  <c r="Q1459" i="5"/>
  <c r="T1459" i="5" s="1"/>
  <c r="U1459" i="5" s="1"/>
  <c r="D1459" i="5"/>
  <c r="C1459" i="5"/>
  <c r="S1458" i="5"/>
  <c r="R1458" i="5"/>
  <c r="Q1458" i="5"/>
  <c r="T1458" i="5" s="1"/>
  <c r="U1458" i="5" s="1"/>
  <c r="D1458" i="5"/>
  <c r="C1458" i="5"/>
  <c r="S1457" i="5"/>
  <c r="R1457" i="5"/>
  <c r="Q1457" i="5"/>
  <c r="T1457" i="5" s="1"/>
  <c r="U1457" i="5" s="1"/>
  <c r="D1457" i="5"/>
  <c r="C1457" i="5"/>
  <c r="S1456" i="5"/>
  <c r="R1456" i="5"/>
  <c r="Q1456" i="5"/>
  <c r="T1456" i="5" s="1"/>
  <c r="U1456" i="5" s="1"/>
  <c r="D1456" i="5"/>
  <c r="C1456" i="5"/>
  <c r="S1455" i="5"/>
  <c r="R1455" i="5"/>
  <c r="Q1455" i="5"/>
  <c r="T1455" i="5" s="1"/>
  <c r="U1455" i="5" s="1"/>
  <c r="D1455" i="5"/>
  <c r="C1455" i="5"/>
  <c r="S1454" i="5"/>
  <c r="R1454" i="5"/>
  <c r="Q1454" i="5"/>
  <c r="T1454" i="5" s="1"/>
  <c r="U1454" i="5" s="1"/>
  <c r="D1454" i="5"/>
  <c r="C1454" i="5"/>
  <c r="S1453" i="5"/>
  <c r="R1453" i="5"/>
  <c r="Q1453" i="5"/>
  <c r="T1453" i="5" s="1"/>
  <c r="U1453" i="5" s="1"/>
  <c r="D1453" i="5"/>
  <c r="C1453" i="5"/>
  <c r="S1452" i="5"/>
  <c r="R1452" i="5"/>
  <c r="Q1452" i="5"/>
  <c r="T1452" i="5" s="1"/>
  <c r="U1452" i="5" s="1"/>
  <c r="D1452" i="5"/>
  <c r="C1452" i="5"/>
  <c r="S1451" i="5"/>
  <c r="R1451" i="5"/>
  <c r="Q1451" i="5"/>
  <c r="T1451" i="5" s="1"/>
  <c r="U1451" i="5" s="1"/>
  <c r="D1451" i="5"/>
  <c r="C1451" i="5"/>
  <c r="S1450" i="5"/>
  <c r="R1450" i="5"/>
  <c r="Q1450" i="5"/>
  <c r="T1450" i="5" s="1"/>
  <c r="U1450" i="5" s="1"/>
  <c r="D1450" i="5"/>
  <c r="C1450" i="5"/>
  <c r="S1449" i="5"/>
  <c r="R1449" i="5"/>
  <c r="Q1449" i="5"/>
  <c r="T1449" i="5" s="1"/>
  <c r="U1449" i="5" s="1"/>
  <c r="D1449" i="5"/>
  <c r="C1449" i="5"/>
  <c r="S1448" i="5"/>
  <c r="R1448" i="5"/>
  <c r="Q1448" i="5"/>
  <c r="T1448" i="5" s="1"/>
  <c r="U1448" i="5" s="1"/>
  <c r="D1448" i="5"/>
  <c r="C1448" i="5"/>
  <c r="S1447" i="5"/>
  <c r="R1447" i="5"/>
  <c r="Q1447" i="5"/>
  <c r="T1447" i="5" s="1"/>
  <c r="U1447" i="5" s="1"/>
  <c r="D1447" i="5"/>
  <c r="C1447" i="5"/>
  <c r="S1446" i="5"/>
  <c r="R1446" i="5"/>
  <c r="Q1446" i="5"/>
  <c r="T1446" i="5" s="1"/>
  <c r="U1446" i="5" s="1"/>
  <c r="D1446" i="5"/>
  <c r="C1446" i="5"/>
  <c r="S1445" i="5"/>
  <c r="R1445" i="5"/>
  <c r="Q1445" i="5"/>
  <c r="T1445" i="5" s="1"/>
  <c r="U1445" i="5" s="1"/>
  <c r="D1445" i="5"/>
  <c r="C1445" i="5"/>
  <c r="S1444" i="5"/>
  <c r="R1444" i="5"/>
  <c r="Q1444" i="5"/>
  <c r="T1444" i="5" s="1"/>
  <c r="U1444" i="5" s="1"/>
  <c r="D1444" i="5"/>
  <c r="C1444" i="5"/>
  <c r="S1443" i="5"/>
  <c r="R1443" i="5"/>
  <c r="Q1443" i="5"/>
  <c r="T1443" i="5" s="1"/>
  <c r="U1443" i="5" s="1"/>
  <c r="D1443" i="5"/>
  <c r="C1443" i="5"/>
  <c r="S1442" i="5"/>
  <c r="R1442" i="5"/>
  <c r="Q1442" i="5"/>
  <c r="T1442" i="5" s="1"/>
  <c r="U1442" i="5" s="1"/>
  <c r="D1442" i="5"/>
  <c r="C1442" i="5"/>
  <c r="S1441" i="5"/>
  <c r="R1441" i="5"/>
  <c r="Q1441" i="5"/>
  <c r="T1441" i="5" s="1"/>
  <c r="U1441" i="5" s="1"/>
  <c r="D1441" i="5"/>
  <c r="C1441" i="5"/>
  <c r="S1440" i="5"/>
  <c r="R1440" i="5"/>
  <c r="Q1440" i="5"/>
  <c r="T1440" i="5" s="1"/>
  <c r="U1440" i="5" s="1"/>
  <c r="D1440" i="5"/>
  <c r="C1440" i="5"/>
  <c r="S1439" i="5"/>
  <c r="R1439" i="5"/>
  <c r="Q1439" i="5"/>
  <c r="T1439" i="5" s="1"/>
  <c r="U1439" i="5" s="1"/>
  <c r="D1439" i="5"/>
  <c r="C1439" i="5"/>
  <c r="S1438" i="5"/>
  <c r="R1438" i="5"/>
  <c r="Q1438" i="5"/>
  <c r="T1438" i="5" s="1"/>
  <c r="U1438" i="5" s="1"/>
  <c r="D1438" i="5"/>
  <c r="C1438" i="5"/>
  <c r="S1437" i="5"/>
  <c r="R1437" i="5"/>
  <c r="Q1437" i="5"/>
  <c r="T1437" i="5" s="1"/>
  <c r="U1437" i="5" s="1"/>
  <c r="D1437" i="5"/>
  <c r="C1437" i="5"/>
  <c r="S1436" i="5"/>
  <c r="R1436" i="5"/>
  <c r="Q1436" i="5"/>
  <c r="T1436" i="5" s="1"/>
  <c r="U1436" i="5" s="1"/>
  <c r="D1436" i="5"/>
  <c r="C1436" i="5"/>
  <c r="S1435" i="5"/>
  <c r="R1435" i="5"/>
  <c r="Q1435" i="5"/>
  <c r="T1435" i="5" s="1"/>
  <c r="U1435" i="5" s="1"/>
  <c r="D1435" i="5"/>
  <c r="C1435" i="5"/>
  <c r="S1434" i="5"/>
  <c r="R1434" i="5"/>
  <c r="Q1434" i="5"/>
  <c r="T1434" i="5" s="1"/>
  <c r="U1434" i="5" s="1"/>
  <c r="D1434" i="5"/>
  <c r="C1434" i="5"/>
  <c r="S1433" i="5"/>
  <c r="R1433" i="5"/>
  <c r="Q1433" i="5"/>
  <c r="T1433" i="5" s="1"/>
  <c r="U1433" i="5" s="1"/>
  <c r="D1433" i="5"/>
  <c r="C1433" i="5"/>
  <c r="S1432" i="5"/>
  <c r="R1432" i="5"/>
  <c r="Q1432" i="5"/>
  <c r="T1432" i="5" s="1"/>
  <c r="U1432" i="5" s="1"/>
  <c r="D1432" i="5"/>
  <c r="C1432" i="5"/>
  <c r="S1431" i="5"/>
  <c r="R1431" i="5"/>
  <c r="Q1431" i="5"/>
  <c r="T1431" i="5" s="1"/>
  <c r="U1431" i="5" s="1"/>
  <c r="D1431" i="5"/>
  <c r="C1431" i="5"/>
  <c r="S1430" i="5"/>
  <c r="R1430" i="5"/>
  <c r="Q1430" i="5"/>
  <c r="T1430" i="5" s="1"/>
  <c r="U1430" i="5" s="1"/>
  <c r="D1430" i="5"/>
  <c r="C1430" i="5"/>
  <c r="S1429" i="5"/>
  <c r="R1429" i="5"/>
  <c r="Q1429" i="5"/>
  <c r="T1429" i="5" s="1"/>
  <c r="U1429" i="5" s="1"/>
  <c r="D1429" i="5"/>
  <c r="C1429" i="5"/>
  <c r="S1428" i="5"/>
  <c r="R1428" i="5"/>
  <c r="Q1428" i="5"/>
  <c r="T1428" i="5" s="1"/>
  <c r="U1428" i="5" s="1"/>
  <c r="D1428" i="5"/>
  <c r="C1428" i="5"/>
  <c r="S1427" i="5"/>
  <c r="R1427" i="5"/>
  <c r="Q1427" i="5"/>
  <c r="T1427" i="5" s="1"/>
  <c r="U1427" i="5" s="1"/>
  <c r="D1427" i="5"/>
  <c r="C1427" i="5"/>
  <c r="S1426" i="5"/>
  <c r="R1426" i="5"/>
  <c r="Q1426" i="5"/>
  <c r="T1426" i="5" s="1"/>
  <c r="U1426" i="5" s="1"/>
  <c r="D1426" i="5"/>
  <c r="C1426" i="5"/>
  <c r="S1425" i="5"/>
  <c r="R1425" i="5"/>
  <c r="Q1425" i="5"/>
  <c r="T1425" i="5" s="1"/>
  <c r="U1425" i="5" s="1"/>
  <c r="D1425" i="5"/>
  <c r="C1425" i="5"/>
  <c r="S1424" i="5"/>
  <c r="R1424" i="5"/>
  <c r="Q1424" i="5"/>
  <c r="T1424" i="5" s="1"/>
  <c r="U1424" i="5" s="1"/>
  <c r="D1424" i="5"/>
  <c r="C1424" i="5"/>
  <c r="S1423" i="5"/>
  <c r="R1423" i="5"/>
  <c r="Q1423" i="5"/>
  <c r="T1423" i="5" s="1"/>
  <c r="U1423" i="5" s="1"/>
  <c r="D1423" i="5"/>
  <c r="C1423" i="5"/>
  <c r="S1422" i="5"/>
  <c r="R1422" i="5"/>
  <c r="Q1422" i="5"/>
  <c r="T1422" i="5" s="1"/>
  <c r="U1422" i="5" s="1"/>
  <c r="D1422" i="5"/>
  <c r="C1422" i="5"/>
  <c r="S1421" i="5"/>
  <c r="R1421" i="5"/>
  <c r="Q1421" i="5"/>
  <c r="T1421" i="5" s="1"/>
  <c r="U1421" i="5" s="1"/>
  <c r="D1421" i="5"/>
  <c r="C1421" i="5"/>
  <c r="S1420" i="5"/>
  <c r="R1420" i="5"/>
  <c r="Q1420" i="5"/>
  <c r="T1420" i="5" s="1"/>
  <c r="U1420" i="5" s="1"/>
  <c r="D1420" i="5"/>
  <c r="C1420" i="5"/>
  <c r="S1419" i="5"/>
  <c r="R1419" i="5"/>
  <c r="Q1419" i="5"/>
  <c r="T1419" i="5" s="1"/>
  <c r="U1419" i="5" s="1"/>
  <c r="D1419" i="5"/>
  <c r="C1419" i="5"/>
  <c r="S1418" i="5"/>
  <c r="R1418" i="5"/>
  <c r="Q1418" i="5"/>
  <c r="T1418" i="5" s="1"/>
  <c r="U1418" i="5" s="1"/>
  <c r="D1418" i="5"/>
  <c r="C1418" i="5"/>
  <c r="S1417" i="5"/>
  <c r="R1417" i="5"/>
  <c r="Q1417" i="5"/>
  <c r="T1417" i="5" s="1"/>
  <c r="U1417" i="5" s="1"/>
  <c r="D1417" i="5"/>
  <c r="C1417" i="5"/>
  <c r="S1416" i="5"/>
  <c r="R1416" i="5"/>
  <c r="Q1416" i="5"/>
  <c r="T1416" i="5" s="1"/>
  <c r="U1416" i="5" s="1"/>
  <c r="D1416" i="5"/>
  <c r="C1416" i="5"/>
  <c r="S1415" i="5"/>
  <c r="R1415" i="5"/>
  <c r="Q1415" i="5"/>
  <c r="T1415" i="5" s="1"/>
  <c r="U1415" i="5" s="1"/>
  <c r="D1415" i="5"/>
  <c r="C1415" i="5"/>
  <c r="S1414" i="5"/>
  <c r="R1414" i="5"/>
  <c r="Q1414" i="5"/>
  <c r="T1414" i="5" s="1"/>
  <c r="U1414" i="5" s="1"/>
  <c r="D1414" i="5"/>
  <c r="C1414" i="5"/>
  <c r="S1413" i="5"/>
  <c r="R1413" i="5"/>
  <c r="Q1413" i="5"/>
  <c r="T1413" i="5" s="1"/>
  <c r="U1413" i="5" s="1"/>
  <c r="D1413" i="5"/>
  <c r="C1413" i="5"/>
  <c r="S1412" i="5"/>
  <c r="R1412" i="5"/>
  <c r="Q1412" i="5"/>
  <c r="T1412" i="5" s="1"/>
  <c r="U1412" i="5" s="1"/>
  <c r="D1412" i="5"/>
  <c r="C1412" i="5"/>
  <c r="S1411" i="5"/>
  <c r="R1411" i="5"/>
  <c r="Q1411" i="5"/>
  <c r="T1411" i="5" s="1"/>
  <c r="U1411" i="5" s="1"/>
  <c r="D1411" i="5"/>
  <c r="C1411" i="5"/>
  <c r="S1410" i="5"/>
  <c r="R1410" i="5"/>
  <c r="Q1410" i="5"/>
  <c r="T1410" i="5" s="1"/>
  <c r="U1410" i="5" s="1"/>
  <c r="D1410" i="5"/>
  <c r="C1410" i="5"/>
  <c r="S1409" i="5"/>
  <c r="R1409" i="5"/>
  <c r="Q1409" i="5"/>
  <c r="T1409" i="5" s="1"/>
  <c r="U1409" i="5" s="1"/>
  <c r="D1409" i="5"/>
  <c r="C1409" i="5"/>
  <c r="S1408" i="5"/>
  <c r="R1408" i="5"/>
  <c r="Q1408" i="5"/>
  <c r="T1408" i="5" s="1"/>
  <c r="U1408" i="5" s="1"/>
  <c r="D1408" i="5"/>
  <c r="C1408" i="5"/>
  <c r="S1407" i="5"/>
  <c r="R1407" i="5"/>
  <c r="Q1407" i="5"/>
  <c r="T1407" i="5" s="1"/>
  <c r="U1407" i="5" s="1"/>
  <c r="D1407" i="5"/>
  <c r="C1407" i="5"/>
  <c r="S1406" i="5"/>
  <c r="R1406" i="5"/>
  <c r="Q1406" i="5"/>
  <c r="T1406" i="5" s="1"/>
  <c r="U1406" i="5" s="1"/>
  <c r="D1406" i="5"/>
  <c r="C1406" i="5"/>
  <c r="S1405" i="5"/>
  <c r="R1405" i="5"/>
  <c r="Q1405" i="5"/>
  <c r="T1405" i="5" s="1"/>
  <c r="U1405" i="5" s="1"/>
  <c r="D1405" i="5"/>
  <c r="C1405" i="5"/>
  <c r="S1404" i="5"/>
  <c r="R1404" i="5"/>
  <c r="Q1404" i="5"/>
  <c r="T1404" i="5" s="1"/>
  <c r="U1404" i="5" s="1"/>
  <c r="D1404" i="5"/>
  <c r="C1404" i="5"/>
  <c r="S1403" i="5"/>
  <c r="R1403" i="5"/>
  <c r="Q1403" i="5"/>
  <c r="T1403" i="5" s="1"/>
  <c r="U1403" i="5" s="1"/>
  <c r="D1403" i="5"/>
  <c r="C1403" i="5"/>
  <c r="S1402" i="5"/>
  <c r="R1402" i="5"/>
  <c r="Q1402" i="5"/>
  <c r="T1402" i="5" s="1"/>
  <c r="U1402" i="5" s="1"/>
  <c r="D1402" i="5"/>
  <c r="C1402" i="5"/>
  <c r="S1401" i="5"/>
  <c r="R1401" i="5"/>
  <c r="Q1401" i="5"/>
  <c r="T1401" i="5" s="1"/>
  <c r="U1401" i="5" s="1"/>
  <c r="D1401" i="5"/>
  <c r="C1401" i="5"/>
  <c r="S1400" i="5"/>
  <c r="R1400" i="5"/>
  <c r="Q1400" i="5"/>
  <c r="T1400" i="5" s="1"/>
  <c r="U1400" i="5" s="1"/>
  <c r="D1400" i="5"/>
  <c r="C1400" i="5"/>
  <c r="S1399" i="5"/>
  <c r="R1399" i="5"/>
  <c r="Q1399" i="5"/>
  <c r="T1399" i="5" s="1"/>
  <c r="U1399" i="5" s="1"/>
  <c r="D1399" i="5"/>
  <c r="C1399" i="5"/>
  <c r="S1398" i="5"/>
  <c r="R1398" i="5"/>
  <c r="Q1398" i="5"/>
  <c r="T1398" i="5" s="1"/>
  <c r="U1398" i="5" s="1"/>
  <c r="D1398" i="5"/>
  <c r="C1398" i="5"/>
  <c r="S1397" i="5"/>
  <c r="R1397" i="5"/>
  <c r="Q1397" i="5"/>
  <c r="T1397" i="5" s="1"/>
  <c r="U1397" i="5" s="1"/>
  <c r="D1397" i="5"/>
  <c r="C1397" i="5"/>
  <c r="S1396" i="5"/>
  <c r="R1396" i="5"/>
  <c r="Q1396" i="5"/>
  <c r="T1396" i="5" s="1"/>
  <c r="U1396" i="5" s="1"/>
  <c r="D1396" i="5"/>
  <c r="C1396" i="5"/>
  <c r="S1395" i="5"/>
  <c r="R1395" i="5"/>
  <c r="Q1395" i="5"/>
  <c r="T1395" i="5" s="1"/>
  <c r="U1395" i="5" s="1"/>
  <c r="D1395" i="5"/>
  <c r="C1395" i="5"/>
  <c r="S1394" i="5"/>
  <c r="R1394" i="5"/>
  <c r="Q1394" i="5"/>
  <c r="T1394" i="5" s="1"/>
  <c r="U1394" i="5" s="1"/>
  <c r="D1394" i="5"/>
  <c r="C1394" i="5"/>
  <c r="S1393" i="5"/>
  <c r="R1393" i="5"/>
  <c r="Q1393" i="5"/>
  <c r="T1393" i="5" s="1"/>
  <c r="U1393" i="5" s="1"/>
  <c r="D1393" i="5"/>
  <c r="C1393" i="5"/>
  <c r="S1392" i="5"/>
  <c r="R1392" i="5"/>
  <c r="Q1392" i="5"/>
  <c r="T1392" i="5" s="1"/>
  <c r="U1392" i="5" s="1"/>
  <c r="D1392" i="5"/>
  <c r="C1392" i="5"/>
  <c r="S1391" i="5"/>
  <c r="R1391" i="5"/>
  <c r="Q1391" i="5"/>
  <c r="T1391" i="5" s="1"/>
  <c r="U1391" i="5" s="1"/>
  <c r="D1391" i="5"/>
  <c r="C1391" i="5"/>
  <c r="S1390" i="5"/>
  <c r="R1390" i="5"/>
  <c r="Q1390" i="5"/>
  <c r="T1390" i="5" s="1"/>
  <c r="U1390" i="5" s="1"/>
  <c r="D1390" i="5"/>
  <c r="C1390" i="5"/>
  <c r="S1389" i="5"/>
  <c r="R1389" i="5"/>
  <c r="Q1389" i="5"/>
  <c r="T1389" i="5" s="1"/>
  <c r="U1389" i="5" s="1"/>
  <c r="D1389" i="5"/>
  <c r="C1389" i="5"/>
  <c r="S1388" i="5"/>
  <c r="R1388" i="5"/>
  <c r="Q1388" i="5"/>
  <c r="T1388" i="5" s="1"/>
  <c r="U1388" i="5" s="1"/>
  <c r="D1388" i="5"/>
  <c r="C1388" i="5"/>
  <c r="S1387" i="5"/>
  <c r="R1387" i="5"/>
  <c r="Q1387" i="5"/>
  <c r="T1387" i="5" s="1"/>
  <c r="U1387" i="5" s="1"/>
  <c r="D1387" i="5"/>
  <c r="C1387" i="5"/>
  <c r="S1386" i="5"/>
  <c r="R1386" i="5"/>
  <c r="Q1386" i="5"/>
  <c r="T1386" i="5" s="1"/>
  <c r="U1386" i="5" s="1"/>
  <c r="D1386" i="5"/>
  <c r="C1386" i="5"/>
  <c r="S1385" i="5"/>
  <c r="R1385" i="5"/>
  <c r="Q1385" i="5"/>
  <c r="T1385" i="5" s="1"/>
  <c r="U1385" i="5" s="1"/>
  <c r="D1385" i="5"/>
  <c r="C1385" i="5"/>
  <c r="S1384" i="5"/>
  <c r="R1384" i="5"/>
  <c r="Q1384" i="5"/>
  <c r="T1384" i="5" s="1"/>
  <c r="U1384" i="5" s="1"/>
  <c r="D1384" i="5"/>
  <c r="C1384" i="5"/>
  <c r="S1383" i="5"/>
  <c r="R1383" i="5"/>
  <c r="Q1383" i="5"/>
  <c r="T1383" i="5" s="1"/>
  <c r="U1383" i="5" s="1"/>
  <c r="D1383" i="5"/>
  <c r="C1383" i="5"/>
  <c r="S1382" i="5"/>
  <c r="R1382" i="5"/>
  <c r="Q1382" i="5"/>
  <c r="T1382" i="5" s="1"/>
  <c r="U1382" i="5" s="1"/>
  <c r="D1382" i="5"/>
  <c r="C1382" i="5"/>
  <c r="S1381" i="5"/>
  <c r="R1381" i="5"/>
  <c r="Q1381" i="5"/>
  <c r="T1381" i="5" s="1"/>
  <c r="U1381" i="5" s="1"/>
  <c r="D1381" i="5"/>
  <c r="C1381" i="5"/>
  <c r="S1380" i="5"/>
  <c r="R1380" i="5"/>
  <c r="Q1380" i="5"/>
  <c r="T1380" i="5" s="1"/>
  <c r="U1380" i="5" s="1"/>
  <c r="D1380" i="5"/>
  <c r="C1380" i="5"/>
  <c r="S1379" i="5"/>
  <c r="R1379" i="5"/>
  <c r="Q1379" i="5"/>
  <c r="T1379" i="5" s="1"/>
  <c r="U1379" i="5" s="1"/>
  <c r="D1379" i="5"/>
  <c r="C1379" i="5"/>
  <c r="S1378" i="5"/>
  <c r="R1378" i="5"/>
  <c r="Q1378" i="5"/>
  <c r="T1378" i="5" s="1"/>
  <c r="U1378" i="5" s="1"/>
  <c r="D1378" i="5"/>
  <c r="C1378" i="5"/>
  <c r="S1377" i="5"/>
  <c r="R1377" i="5"/>
  <c r="Q1377" i="5"/>
  <c r="T1377" i="5" s="1"/>
  <c r="U1377" i="5" s="1"/>
  <c r="D1377" i="5"/>
  <c r="C1377" i="5"/>
  <c r="S1376" i="5"/>
  <c r="R1376" i="5"/>
  <c r="Q1376" i="5"/>
  <c r="T1376" i="5" s="1"/>
  <c r="U1376" i="5" s="1"/>
  <c r="D1376" i="5"/>
  <c r="C1376" i="5"/>
  <c r="S1375" i="5"/>
  <c r="R1375" i="5"/>
  <c r="Q1375" i="5"/>
  <c r="T1375" i="5" s="1"/>
  <c r="U1375" i="5" s="1"/>
  <c r="D1375" i="5"/>
  <c r="C1375" i="5"/>
  <c r="S1374" i="5"/>
  <c r="R1374" i="5"/>
  <c r="Q1374" i="5"/>
  <c r="T1374" i="5" s="1"/>
  <c r="U1374" i="5" s="1"/>
  <c r="D1374" i="5"/>
  <c r="C1374" i="5"/>
  <c r="S1373" i="5"/>
  <c r="R1373" i="5"/>
  <c r="Q1373" i="5"/>
  <c r="T1373" i="5" s="1"/>
  <c r="U1373" i="5" s="1"/>
  <c r="D1373" i="5"/>
  <c r="C1373" i="5"/>
  <c r="S1372" i="5"/>
  <c r="R1372" i="5"/>
  <c r="Q1372" i="5"/>
  <c r="T1372" i="5" s="1"/>
  <c r="U1372" i="5" s="1"/>
  <c r="D1372" i="5"/>
  <c r="C1372" i="5"/>
  <c r="S1371" i="5"/>
  <c r="R1371" i="5"/>
  <c r="Q1371" i="5"/>
  <c r="T1371" i="5" s="1"/>
  <c r="U1371" i="5" s="1"/>
  <c r="D1371" i="5"/>
  <c r="C1371" i="5"/>
  <c r="S1370" i="5"/>
  <c r="R1370" i="5"/>
  <c r="Q1370" i="5"/>
  <c r="T1370" i="5" s="1"/>
  <c r="U1370" i="5" s="1"/>
  <c r="D1370" i="5"/>
  <c r="C1370" i="5"/>
  <c r="S1369" i="5"/>
  <c r="R1369" i="5"/>
  <c r="Q1369" i="5"/>
  <c r="T1369" i="5" s="1"/>
  <c r="U1369" i="5" s="1"/>
  <c r="D1369" i="5"/>
  <c r="C1369" i="5"/>
  <c r="S1368" i="5"/>
  <c r="R1368" i="5"/>
  <c r="Q1368" i="5"/>
  <c r="T1368" i="5" s="1"/>
  <c r="U1368" i="5" s="1"/>
  <c r="D1368" i="5"/>
  <c r="C1368" i="5"/>
  <c r="S1367" i="5"/>
  <c r="R1367" i="5"/>
  <c r="Q1367" i="5"/>
  <c r="T1367" i="5" s="1"/>
  <c r="U1367" i="5" s="1"/>
  <c r="D1367" i="5"/>
  <c r="C1367" i="5"/>
  <c r="S1366" i="5"/>
  <c r="R1366" i="5"/>
  <c r="Q1366" i="5"/>
  <c r="T1366" i="5" s="1"/>
  <c r="U1366" i="5" s="1"/>
  <c r="D1366" i="5"/>
  <c r="C1366" i="5"/>
  <c r="S1365" i="5"/>
  <c r="R1365" i="5"/>
  <c r="Q1365" i="5"/>
  <c r="T1365" i="5" s="1"/>
  <c r="U1365" i="5" s="1"/>
  <c r="D1365" i="5"/>
  <c r="C1365" i="5"/>
  <c r="S1364" i="5"/>
  <c r="R1364" i="5"/>
  <c r="Q1364" i="5"/>
  <c r="T1364" i="5" s="1"/>
  <c r="U1364" i="5" s="1"/>
  <c r="D1364" i="5"/>
  <c r="C1364" i="5"/>
  <c r="S1363" i="5"/>
  <c r="R1363" i="5"/>
  <c r="Q1363" i="5"/>
  <c r="T1363" i="5" s="1"/>
  <c r="U1363" i="5" s="1"/>
  <c r="D1363" i="5"/>
  <c r="C1363" i="5"/>
  <c r="S1362" i="5"/>
  <c r="R1362" i="5"/>
  <c r="Q1362" i="5"/>
  <c r="T1362" i="5" s="1"/>
  <c r="U1362" i="5" s="1"/>
  <c r="D1362" i="5"/>
  <c r="C1362" i="5"/>
  <c r="S1361" i="5"/>
  <c r="R1361" i="5"/>
  <c r="Q1361" i="5"/>
  <c r="T1361" i="5" s="1"/>
  <c r="U1361" i="5" s="1"/>
  <c r="D1361" i="5"/>
  <c r="C1361" i="5"/>
  <c r="S1360" i="5"/>
  <c r="R1360" i="5"/>
  <c r="Q1360" i="5"/>
  <c r="T1360" i="5" s="1"/>
  <c r="U1360" i="5" s="1"/>
  <c r="D1360" i="5"/>
  <c r="C1360" i="5"/>
  <c r="S1359" i="5"/>
  <c r="R1359" i="5"/>
  <c r="Q1359" i="5"/>
  <c r="T1359" i="5" s="1"/>
  <c r="U1359" i="5" s="1"/>
  <c r="D1359" i="5"/>
  <c r="C1359" i="5"/>
  <c r="S1358" i="5"/>
  <c r="R1358" i="5"/>
  <c r="Q1358" i="5"/>
  <c r="T1358" i="5" s="1"/>
  <c r="U1358" i="5" s="1"/>
  <c r="D1358" i="5"/>
  <c r="C1358" i="5"/>
  <c r="S1357" i="5"/>
  <c r="R1357" i="5"/>
  <c r="Q1357" i="5"/>
  <c r="T1357" i="5" s="1"/>
  <c r="U1357" i="5" s="1"/>
  <c r="D1357" i="5"/>
  <c r="C1357" i="5"/>
  <c r="S1356" i="5"/>
  <c r="R1356" i="5"/>
  <c r="Q1356" i="5"/>
  <c r="T1356" i="5" s="1"/>
  <c r="U1356" i="5" s="1"/>
  <c r="D1356" i="5"/>
  <c r="C1356" i="5"/>
  <c r="S1355" i="5"/>
  <c r="R1355" i="5"/>
  <c r="Q1355" i="5"/>
  <c r="T1355" i="5" s="1"/>
  <c r="U1355" i="5" s="1"/>
  <c r="D1355" i="5"/>
  <c r="C1355" i="5"/>
  <c r="S1354" i="5"/>
  <c r="R1354" i="5"/>
  <c r="Q1354" i="5"/>
  <c r="T1354" i="5" s="1"/>
  <c r="U1354" i="5" s="1"/>
  <c r="D1354" i="5"/>
  <c r="C1354" i="5"/>
  <c r="S1353" i="5"/>
  <c r="R1353" i="5"/>
  <c r="Q1353" i="5"/>
  <c r="T1353" i="5" s="1"/>
  <c r="U1353" i="5" s="1"/>
  <c r="D1353" i="5"/>
  <c r="C1353" i="5"/>
  <c r="S1352" i="5"/>
  <c r="R1352" i="5"/>
  <c r="Q1352" i="5"/>
  <c r="T1352" i="5" s="1"/>
  <c r="U1352" i="5" s="1"/>
  <c r="D1352" i="5"/>
  <c r="C1352" i="5"/>
  <c r="S1351" i="5"/>
  <c r="R1351" i="5"/>
  <c r="Q1351" i="5"/>
  <c r="T1351" i="5" s="1"/>
  <c r="U1351" i="5" s="1"/>
  <c r="D1351" i="5"/>
  <c r="C1351" i="5"/>
  <c r="S1350" i="5"/>
  <c r="R1350" i="5"/>
  <c r="Q1350" i="5"/>
  <c r="T1350" i="5" s="1"/>
  <c r="U1350" i="5" s="1"/>
  <c r="D1350" i="5"/>
  <c r="C1350" i="5"/>
  <c r="S1349" i="5"/>
  <c r="R1349" i="5"/>
  <c r="Q1349" i="5"/>
  <c r="T1349" i="5" s="1"/>
  <c r="U1349" i="5" s="1"/>
  <c r="D1349" i="5"/>
  <c r="C1349" i="5"/>
  <c r="S1348" i="5"/>
  <c r="R1348" i="5"/>
  <c r="Q1348" i="5"/>
  <c r="T1348" i="5" s="1"/>
  <c r="U1348" i="5" s="1"/>
  <c r="D1348" i="5"/>
  <c r="C1348" i="5"/>
  <c r="S1347" i="5"/>
  <c r="R1347" i="5"/>
  <c r="Q1347" i="5"/>
  <c r="T1347" i="5" s="1"/>
  <c r="U1347" i="5" s="1"/>
  <c r="D1347" i="5"/>
  <c r="C1347" i="5"/>
  <c r="S1346" i="5"/>
  <c r="R1346" i="5"/>
  <c r="Q1346" i="5"/>
  <c r="T1346" i="5" s="1"/>
  <c r="U1346" i="5" s="1"/>
  <c r="D1346" i="5"/>
  <c r="C1346" i="5"/>
  <c r="S1345" i="5"/>
  <c r="R1345" i="5"/>
  <c r="Q1345" i="5"/>
  <c r="T1345" i="5" s="1"/>
  <c r="U1345" i="5" s="1"/>
  <c r="D1345" i="5"/>
  <c r="C1345" i="5"/>
  <c r="S1344" i="5"/>
  <c r="R1344" i="5"/>
  <c r="Q1344" i="5"/>
  <c r="T1344" i="5" s="1"/>
  <c r="U1344" i="5" s="1"/>
  <c r="D1344" i="5"/>
  <c r="C1344" i="5"/>
  <c r="S1343" i="5"/>
  <c r="R1343" i="5"/>
  <c r="Q1343" i="5"/>
  <c r="T1343" i="5" s="1"/>
  <c r="U1343" i="5" s="1"/>
  <c r="D1343" i="5"/>
  <c r="C1343" i="5"/>
  <c r="S1342" i="5"/>
  <c r="R1342" i="5"/>
  <c r="Q1342" i="5"/>
  <c r="T1342" i="5" s="1"/>
  <c r="U1342" i="5" s="1"/>
  <c r="D1342" i="5"/>
  <c r="C1342" i="5"/>
  <c r="S1341" i="5"/>
  <c r="R1341" i="5"/>
  <c r="Q1341" i="5"/>
  <c r="T1341" i="5" s="1"/>
  <c r="U1341" i="5" s="1"/>
  <c r="D1341" i="5"/>
  <c r="C1341" i="5"/>
  <c r="S1340" i="5"/>
  <c r="R1340" i="5"/>
  <c r="Q1340" i="5"/>
  <c r="T1340" i="5" s="1"/>
  <c r="U1340" i="5" s="1"/>
  <c r="D1340" i="5"/>
  <c r="C1340" i="5"/>
  <c r="S1339" i="5"/>
  <c r="R1339" i="5"/>
  <c r="Q1339" i="5"/>
  <c r="T1339" i="5" s="1"/>
  <c r="U1339" i="5" s="1"/>
  <c r="D1339" i="5"/>
  <c r="C1339" i="5"/>
  <c r="S1338" i="5"/>
  <c r="R1338" i="5"/>
  <c r="Q1338" i="5"/>
  <c r="T1338" i="5" s="1"/>
  <c r="U1338" i="5" s="1"/>
  <c r="D1338" i="5"/>
  <c r="C1338" i="5"/>
  <c r="S1337" i="5"/>
  <c r="R1337" i="5"/>
  <c r="Q1337" i="5"/>
  <c r="T1337" i="5" s="1"/>
  <c r="U1337" i="5" s="1"/>
  <c r="D1337" i="5"/>
  <c r="C1337" i="5"/>
  <c r="S1336" i="5"/>
  <c r="R1336" i="5"/>
  <c r="Q1336" i="5"/>
  <c r="T1336" i="5" s="1"/>
  <c r="U1336" i="5" s="1"/>
  <c r="D1336" i="5"/>
  <c r="C1336" i="5"/>
  <c r="S1335" i="5"/>
  <c r="R1335" i="5"/>
  <c r="Q1335" i="5"/>
  <c r="T1335" i="5" s="1"/>
  <c r="U1335" i="5" s="1"/>
  <c r="D1335" i="5"/>
  <c r="C1335" i="5"/>
  <c r="S1334" i="5"/>
  <c r="R1334" i="5"/>
  <c r="Q1334" i="5"/>
  <c r="T1334" i="5" s="1"/>
  <c r="U1334" i="5" s="1"/>
  <c r="D1334" i="5"/>
  <c r="C1334" i="5"/>
  <c r="S1333" i="5"/>
  <c r="R1333" i="5"/>
  <c r="Q1333" i="5"/>
  <c r="T1333" i="5" s="1"/>
  <c r="U1333" i="5" s="1"/>
  <c r="D1333" i="5"/>
  <c r="C1333" i="5"/>
  <c r="S1332" i="5"/>
  <c r="R1332" i="5"/>
  <c r="Q1332" i="5"/>
  <c r="T1332" i="5" s="1"/>
  <c r="U1332" i="5" s="1"/>
  <c r="D1332" i="5"/>
  <c r="C1332" i="5"/>
  <c r="S1331" i="5"/>
  <c r="R1331" i="5"/>
  <c r="Q1331" i="5"/>
  <c r="T1331" i="5" s="1"/>
  <c r="U1331" i="5" s="1"/>
  <c r="D1331" i="5"/>
  <c r="C1331" i="5"/>
  <c r="S1330" i="5"/>
  <c r="R1330" i="5"/>
  <c r="Q1330" i="5"/>
  <c r="T1330" i="5" s="1"/>
  <c r="U1330" i="5" s="1"/>
  <c r="D1330" i="5"/>
  <c r="C1330" i="5"/>
  <c r="S1329" i="5"/>
  <c r="R1329" i="5"/>
  <c r="Q1329" i="5"/>
  <c r="T1329" i="5" s="1"/>
  <c r="U1329" i="5" s="1"/>
  <c r="D1329" i="5"/>
  <c r="C1329" i="5"/>
  <c r="S1328" i="5"/>
  <c r="R1328" i="5"/>
  <c r="Q1328" i="5"/>
  <c r="T1328" i="5" s="1"/>
  <c r="U1328" i="5" s="1"/>
  <c r="D1328" i="5"/>
  <c r="C1328" i="5"/>
  <c r="S1327" i="5"/>
  <c r="R1327" i="5"/>
  <c r="Q1327" i="5"/>
  <c r="T1327" i="5" s="1"/>
  <c r="U1327" i="5" s="1"/>
  <c r="D1327" i="5"/>
  <c r="C1327" i="5"/>
  <c r="S1326" i="5"/>
  <c r="R1326" i="5"/>
  <c r="Q1326" i="5"/>
  <c r="T1326" i="5" s="1"/>
  <c r="U1326" i="5" s="1"/>
  <c r="D1326" i="5"/>
  <c r="C1326" i="5"/>
  <c r="S1325" i="5"/>
  <c r="R1325" i="5"/>
  <c r="Q1325" i="5"/>
  <c r="T1325" i="5" s="1"/>
  <c r="U1325" i="5" s="1"/>
  <c r="D1325" i="5"/>
  <c r="C1325" i="5"/>
  <c r="S1324" i="5"/>
  <c r="R1324" i="5"/>
  <c r="Q1324" i="5"/>
  <c r="T1324" i="5" s="1"/>
  <c r="U1324" i="5" s="1"/>
  <c r="D1324" i="5"/>
  <c r="C1324" i="5"/>
  <c r="S1323" i="5"/>
  <c r="R1323" i="5"/>
  <c r="Q1323" i="5"/>
  <c r="T1323" i="5" s="1"/>
  <c r="U1323" i="5" s="1"/>
  <c r="D1323" i="5"/>
  <c r="C1323" i="5"/>
  <c r="S1322" i="5"/>
  <c r="R1322" i="5"/>
  <c r="Q1322" i="5"/>
  <c r="T1322" i="5" s="1"/>
  <c r="U1322" i="5" s="1"/>
  <c r="D1322" i="5"/>
  <c r="C1322" i="5"/>
  <c r="S1321" i="5"/>
  <c r="R1321" i="5"/>
  <c r="Q1321" i="5"/>
  <c r="T1321" i="5" s="1"/>
  <c r="U1321" i="5" s="1"/>
  <c r="D1321" i="5"/>
  <c r="C1321" i="5"/>
  <c r="S1320" i="5"/>
  <c r="R1320" i="5"/>
  <c r="Q1320" i="5"/>
  <c r="T1320" i="5" s="1"/>
  <c r="U1320" i="5" s="1"/>
  <c r="D1320" i="5"/>
  <c r="C1320" i="5"/>
  <c r="S1319" i="5"/>
  <c r="R1319" i="5"/>
  <c r="Q1319" i="5"/>
  <c r="T1319" i="5" s="1"/>
  <c r="U1319" i="5" s="1"/>
  <c r="D1319" i="5"/>
  <c r="C1319" i="5"/>
  <c r="S1318" i="5"/>
  <c r="R1318" i="5"/>
  <c r="Q1318" i="5"/>
  <c r="T1318" i="5" s="1"/>
  <c r="U1318" i="5" s="1"/>
  <c r="D1318" i="5"/>
  <c r="C1318" i="5"/>
  <c r="S1317" i="5"/>
  <c r="R1317" i="5"/>
  <c r="Q1317" i="5"/>
  <c r="T1317" i="5" s="1"/>
  <c r="U1317" i="5" s="1"/>
  <c r="D1317" i="5"/>
  <c r="C1317" i="5"/>
  <c r="S1316" i="5"/>
  <c r="R1316" i="5"/>
  <c r="Q1316" i="5"/>
  <c r="T1316" i="5" s="1"/>
  <c r="U1316" i="5" s="1"/>
  <c r="D1316" i="5"/>
  <c r="C1316" i="5"/>
  <c r="S1315" i="5"/>
  <c r="R1315" i="5"/>
  <c r="Q1315" i="5"/>
  <c r="T1315" i="5" s="1"/>
  <c r="U1315" i="5" s="1"/>
  <c r="D1315" i="5"/>
  <c r="C1315" i="5"/>
  <c r="S1314" i="5"/>
  <c r="R1314" i="5"/>
  <c r="Q1314" i="5"/>
  <c r="T1314" i="5" s="1"/>
  <c r="U1314" i="5" s="1"/>
  <c r="D1314" i="5"/>
  <c r="C1314" i="5"/>
  <c r="S1313" i="5"/>
  <c r="R1313" i="5"/>
  <c r="Q1313" i="5"/>
  <c r="T1313" i="5" s="1"/>
  <c r="U1313" i="5" s="1"/>
  <c r="D1313" i="5"/>
  <c r="C1313" i="5"/>
  <c r="S1312" i="5"/>
  <c r="R1312" i="5"/>
  <c r="Q1312" i="5"/>
  <c r="T1312" i="5" s="1"/>
  <c r="U1312" i="5" s="1"/>
  <c r="D1312" i="5"/>
  <c r="C1312" i="5"/>
  <c r="S1311" i="5"/>
  <c r="R1311" i="5"/>
  <c r="Q1311" i="5"/>
  <c r="T1311" i="5" s="1"/>
  <c r="U1311" i="5" s="1"/>
  <c r="D1311" i="5"/>
  <c r="C1311" i="5"/>
  <c r="S1310" i="5"/>
  <c r="R1310" i="5"/>
  <c r="Q1310" i="5"/>
  <c r="T1310" i="5" s="1"/>
  <c r="U1310" i="5" s="1"/>
  <c r="D1310" i="5"/>
  <c r="C1310" i="5"/>
  <c r="S1309" i="5"/>
  <c r="R1309" i="5"/>
  <c r="Q1309" i="5"/>
  <c r="T1309" i="5" s="1"/>
  <c r="U1309" i="5" s="1"/>
  <c r="D1309" i="5"/>
  <c r="C1309" i="5"/>
  <c r="S1308" i="5"/>
  <c r="R1308" i="5"/>
  <c r="Q1308" i="5"/>
  <c r="T1308" i="5" s="1"/>
  <c r="U1308" i="5" s="1"/>
  <c r="D1308" i="5"/>
  <c r="C1308" i="5"/>
  <c r="S1307" i="5"/>
  <c r="R1307" i="5"/>
  <c r="Q1307" i="5"/>
  <c r="T1307" i="5" s="1"/>
  <c r="U1307" i="5" s="1"/>
  <c r="D1307" i="5"/>
  <c r="C1307" i="5"/>
  <c r="S1306" i="5"/>
  <c r="R1306" i="5"/>
  <c r="Q1306" i="5"/>
  <c r="T1306" i="5" s="1"/>
  <c r="U1306" i="5" s="1"/>
  <c r="D1306" i="5"/>
  <c r="C1306" i="5"/>
  <c r="S1305" i="5"/>
  <c r="R1305" i="5"/>
  <c r="Q1305" i="5"/>
  <c r="T1305" i="5" s="1"/>
  <c r="U1305" i="5" s="1"/>
  <c r="D1305" i="5"/>
  <c r="C1305" i="5"/>
  <c r="S1304" i="5"/>
  <c r="R1304" i="5"/>
  <c r="Q1304" i="5"/>
  <c r="T1304" i="5" s="1"/>
  <c r="U1304" i="5" s="1"/>
  <c r="D1304" i="5"/>
  <c r="C1304" i="5"/>
  <c r="S1303" i="5"/>
  <c r="R1303" i="5"/>
  <c r="Q1303" i="5"/>
  <c r="T1303" i="5" s="1"/>
  <c r="U1303" i="5" s="1"/>
  <c r="D1303" i="5"/>
  <c r="C1303" i="5"/>
  <c r="S1302" i="5"/>
  <c r="R1302" i="5"/>
  <c r="Q1302" i="5"/>
  <c r="T1302" i="5" s="1"/>
  <c r="U1302" i="5" s="1"/>
  <c r="D1302" i="5"/>
  <c r="C1302" i="5"/>
  <c r="S1301" i="5"/>
  <c r="R1301" i="5"/>
  <c r="Q1301" i="5"/>
  <c r="T1301" i="5" s="1"/>
  <c r="U1301" i="5" s="1"/>
  <c r="D1301" i="5"/>
  <c r="C1301" i="5"/>
  <c r="S1300" i="5"/>
  <c r="R1300" i="5"/>
  <c r="Q1300" i="5"/>
  <c r="T1300" i="5" s="1"/>
  <c r="U1300" i="5" s="1"/>
  <c r="D1300" i="5"/>
  <c r="C1300" i="5"/>
  <c r="S1299" i="5"/>
  <c r="R1299" i="5"/>
  <c r="Q1299" i="5"/>
  <c r="T1299" i="5" s="1"/>
  <c r="U1299" i="5" s="1"/>
  <c r="D1299" i="5"/>
  <c r="C1299" i="5"/>
  <c r="S1298" i="5"/>
  <c r="R1298" i="5"/>
  <c r="Q1298" i="5"/>
  <c r="T1298" i="5" s="1"/>
  <c r="U1298" i="5" s="1"/>
  <c r="D1298" i="5"/>
  <c r="C1298" i="5"/>
  <c r="S1297" i="5"/>
  <c r="R1297" i="5"/>
  <c r="Q1297" i="5"/>
  <c r="T1297" i="5" s="1"/>
  <c r="U1297" i="5" s="1"/>
  <c r="D1297" i="5"/>
  <c r="C1297" i="5"/>
  <c r="S1296" i="5"/>
  <c r="R1296" i="5"/>
  <c r="Q1296" i="5"/>
  <c r="T1296" i="5" s="1"/>
  <c r="U1296" i="5" s="1"/>
  <c r="D1296" i="5"/>
  <c r="C1296" i="5"/>
  <c r="S1295" i="5"/>
  <c r="R1295" i="5"/>
  <c r="Q1295" i="5"/>
  <c r="T1295" i="5" s="1"/>
  <c r="U1295" i="5" s="1"/>
  <c r="D1295" i="5"/>
  <c r="C1295" i="5"/>
  <c r="S1294" i="5"/>
  <c r="R1294" i="5"/>
  <c r="Q1294" i="5"/>
  <c r="T1294" i="5" s="1"/>
  <c r="U1294" i="5" s="1"/>
  <c r="D1294" i="5"/>
  <c r="C1294" i="5"/>
  <c r="S1293" i="5"/>
  <c r="R1293" i="5"/>
  <c r="Q1293" i="5"/>
  <c r="T1293" i="5" s="1"/>
  <c r="U1293" i="5" s="1"/>
  <c r="D1293" i="5"/>
  <c r="C1293" i="5"/>
  <c r="S1292" i="5"/>
  <c r="R1292" i="5"/>
  <c r="Q1292" i="5"/>
  <c r="T1292" i="5" s="1"/>
  <c r="U1292" i="5" s="1"/>
  <c r="D1292" i="5"/>
  <c r="C1292" i="5"/>
  <c r="S1291" i="5"/>
  <c r="R1291" i="5"/>
  <c r="Q1291" i="5"/>
  <c r="T1291" i="5" s="1"/>
  <c r="U1291" i="5" s="1"/>
  <c r="D1291" i="5"/>
  <c r="C1291" i="5"/>
  <c r="S1290" i="5"/>
  <c r="R1290" i="5"/>
  <c r="Q1290" i="5"/>
  <c r="T1290" i="5" s="1"/>
  <c r="U1290" i="5" s="1"/>
  <c r="D1290" i="5"/>
  <c r="C1290" i="5"/>
  <c r="S1289" i="5"/>
  <c r="R1289" i="5"/>
  <c r="Q1289" i="5"/>
  <c r="T1289" i="5" s="1"/>
  <c r="U1289" i="5" s="1"/>
  <c r="D1289" i="5"/>
  <c r="C1289" i="5"/>
  <c r="S1288" i="5"/>
  <c r="R1288" i="5"/>
  <c r="Q1288" i="5"/>
  <c r="T1288" i="5" s="1"/>
  <c r="U1288" i="5" s="1"/>
  <c r="D1288" i="5"/>
  <c r="C1288" i="5"/>
  <c r="S1287" i="5"/>
  <c r="R1287" i="5"/>
  <c r="Q1287" i="5"/>
  <c r="T1287" i="5" s="1"/>
  <c r="U1287" i="5" s="1"/>
  <c r="D1287" i="5"/>
  <c r="C1287" i="5"/>
  <c r="S1286" i="5"/>
  <c r="R1286" i="5"/>
  <c r="Q1286" i="5"/>
  <c r="T1286" i="5" s="1"/>
  <c r="U1286" i="5" s="1"/>
  <c r="D1286" i="5"/>
  <c r="C1286" i="5"/>
  <c r="S1285" i="5"/>
  <c r="R1285" i="5"/>
  <c r="Q1285" i="5"/>
  <c r="T1285" i="5" s="1"/>
  <c r="U1285" i="5" s="1"/>
  <c r="D1285" i="5"/>
  <c r="C1285" i="5"/>
  <c r="S1284" i="5"/>
  <c r="R1284" i="5"/>
  <c r="Q1284" i="5"/>
  <c r="T1284" i="5" s="1"/>
  <c r="U1284" i="5" s="1"/>
  <c r="D1284" i="5"/>
  <c r="C1284" i="5"/>
  <c r="S1283" i="5"/>
  <c r="R1283" i="5"/>
  <c r="Q1283" i="5"/>
  <c r="T1283" i="5" s="1"/>
  <c r="U1283" i="5" s="1"/>
  <c r="D1283" i="5"/>
  <c r="C1283" i="5"/>
  <c r="S1282" i="5"/>
  <c r="R1282" i="5"/>
  <c r="Q1282" i="5"/>
  <c r="T1282" i="5" s="1"/>
  <c r="U1282" i="5" s="1"/>
  <c r="D1282" i="5"/>
  <c r="C1282" i="5"/>
  <c r="S1281" i="5"/>
  <c r="R1281" i="5"/>
  <c r="Q1281" i="5"/>
  <c r="T1281" i="5" s="1"/>
  <c r="U1281" i="5" s="1"/>
  <c r="D1281" i="5"/>
  <c r="C1281" i="5"/>
  <c r="S1280" i="5"/>
  <c r="R1280" i="5"/>
  <c r="Q1280" i="5"/>
  <c r="T1280" i="5" s="1"/>
  <c r="U1280" i="5" s="1"/>
  <c r="D1280" i="5"/>
  <c r="C1280" i="5"/>
  <c r="S1279" i="5"/>
  <c r="R1279" i="5"/>
  <c r="Q1279" i="5"/>
  <c r="T1279" i="5" s="1"/>
  <c r="U1279" i="5" s="1"/>
  <c r="D1279" i="5"/>
  <c r="C1279" i="5"/>
  <c r="S1278" i="5"/>
  <c r="R1278" i="5"/>
  <c r="Q1278" i="5"/>
  <c r="T1278" i="5" s="1"/>
  <c r="U1278" i="5" s="1"/>
  <c r="D1278" i="5"/>
  <c r="C1278" i="5"/>
  <c r="S1277" i="5"/>
  <c r="R1277" i="5"/>
  <c r="Q1277" i="5"/>
  <c r="T1277" i="5" s="1"/>
  <c r="U1277" i="5" s="1"/>
  <c r="D1277" i="5"/>
  <c r="C1277" i="5"/>
  <c r="S1276" i="5"/>
  <c r="R1276" i="5"/>
  <c r="Q1276" i="5"/>
  <c r="T1276" i="5" s="1"/>
  <c r="U1276" i="5" s="1"/>
  <c r="D1276" i="5"/>
  <c r="C1276" i="5"/>
  <c r="S1275" i="5"/>
  <c r="R1275" i="5"/>
  <c r="Q1275" i="5"/>
  <c r="T1275" i="5" s="1"/>
  <c r="U1275" i="5" s="1"/>
  <c r="D1275" i="5"/>
  <c r="C1275" i="5"/>
  <c r="S1274" i="5"/>
  <c r="R1274" i="5"/>
  <c r="Q1274" i="5"/>
  <c r="T1274" i="5" s="1"/>
  <c r="U1274" i="5" s="1"/>
  <c r="D1274" i="5"/>
  <c r="C1274" i="5"/>
  <c r="S1273" i="5"/>
  <c r="R1273" i="5"/>
  <c r="Q1273" i="5"/>
  <c r="T1273" i="5" s="1"/>
  <c r="U1273" i="5" s="1"/>
  <c r="D1273" i="5"/>
  <c r="C1273" i="5"/>
  <c r="S1272" i="5"/>
  <c r="R1272" i="5"/>
  <c r="Q1272" i="5"/>
  <c r="T1272" i="5" s="1"/>
  <c r="U1272" i="5" s="1"/>
  <c r="D1272" i="5"/>
  <c r="C1272" i="5"/>
  <c r="S1271" i="5"/>
  <c r="R1271" i="5"/>
  <c r="Q1271" i="5"/>
  <c r="T1271" i="5" s="1"/>
  <c r="U1271" i="5" s="1"/>
  <c r="D1271" i="5"/>
  <c r="C1271" i="5"/>
  <c r="S1270" i="5"/>
  <c r="R1270" i="5"/>
  <c r="Q1270" i="5"/>
  <c r="T1270" i="5" s="1"/>
  <c r="U1270" i="5" s="1"/>
  <c r="D1270" i="5"/>
  <c r="C1270" i="5"/>
  <c r="S1269" i="5"/>
  <c r="R1269" i="5"/>
  <c r="Q1269" i="5"/>
  <c r="T1269" i="5" s="1"/>
  <c r="U1269" i="5" s="1"/>
  <c r="D1269" i="5"/>
  <c r="C1269" i="5"/>
  <c r="S1268" i="5"/>
  <c r="R1268" i="5"/>
  <c r="Q1268" i="5"/>
  <c r="T1268" i="5" s="1"/>
  <c r="U1268" i="5" s="1"/>
  <c r="D1268" i="5"/>
  <c r="C1268" i="5"/>
  <c r="S1267" i="5"/>
  <c r="R1267" i="5"/>
  <c r="Q1267" i="5"/>
  <c r="T1267" i="5" s="1"/>
  <c r="U1267" i="5" s="1"/>
  <c r="D1267" i="5"/>
  <c r="C1267" i="5"/>
  <c r="S1266" i="5"/>
  <c r="R1266" i="5"/>
  <c r="Q1266" i="5"/>
  <c r="T1266" i="5" s="1"/>
  <c r="U1266" i="5" s="1"/>
  <c r="D1266" i="5"/>
  <c r="C1266" i="5"/>
  <c r="S1265" i="5"/>
  <c r="R1265" i="5"/>
  <c r="Q1265" i="5"/>
  <c r="T1265" i="5" s="1"/>
  <c r="U1265" i="5" s="1"/>
  <c r="D1265" i="5"/>
  <c r="C1265" i="5"/>
  <c r="S1264" i="5"/>
  <c r="R1264" i="5"/>
  <c r="Q1264" i="5"/>
  <c r="T1264" i="5" s="1"/>
  <c r="U1264" i="5" s="1"/>
  <c r="D1264" i="5"/>
  <c r="C1264" i="5"/>
  <c r="S1263" i="5"/>
  <c r="R1263" i="5"/>
  <c r="Q1263" i="5"/>
  <c r="T1263" i="5" s="1"/>
  <c r="U1263" i="5" s="1"/>
  <c r="D1263" i="5"/>
  <c r="C1263" i="5"/>
  <c r="S1262" i="5"/>
  <c r="R1262" i="5"/>
  <c r="Q1262" i="5"/>
  <c r="T1262" i="5" s="1"/>
  <c r="U1262" i="5" s="1"/>
  <c r="D1262" i="5"/>
  <c r="C1262" i="5"/>
  <c r="S1261" i="5"/>
  <c r="R1261" i="5"/>
  <c r="Q1261" i="5"/>
  <c r="T1261" i="5" s="1"/>
  <c r="U1261" i="5" s="1"/>
  <c r="D1261" i="5"/>
  <c r="C1261" i="5"/>
  <c r="S1260" i="5"/>
  <c r="R1260" i="5"/>
  <c r="Q1260" i="5"/>
  <c r="T1260" i="5" s="1"/>
  <c r="U1260" i="5" s="1"/>
  <c r="D1260" i="5"/>
  <c r="C1260" i="5"/>
  <c r="S1259" i="5"/>
  <c r="R1259" i="5"/>
  <c r="Q1259" i="5"/>
  <c r="T1259" i="5" s="1"/>
  <c r="U1259" i="5" s="1"/>
  <c r="D1259" i="5"/>
  <c r="C1259" i="5"/>
  <c r="S1258" i="5"/>
  <c r="R1258" i="5"/>
  <c r="Q1258" i="5"/>
  <c r="T1258" i="5" s="1"/>
  <c r="U1258" i="5" s="1"/>
  <c r="D1258" i="5"/>
  <c r="C1258" i="5"/>
  <c r="S1257" i="5"/>
  <c r="R1257" i="5"/>
  <c r="Q1257" i="5"/>
  <c r="T1257" i="5" s="1"/>
  <c r="U1257" i="5" s="1"/>
  <c r="D1257" i="5"/>
  <c r="C1257" i="5"/>
  <c r="S1256" i="5"/>
  <c r="R1256" i="5"/>
  <c r="Q1256" i="5"/>
  <c r="T1256" i="5" s="1"/>
  <c r="U1256" i="5" s="1"/>
  <c r="D1256" i="5"/>
  <c r="C1256" i="5"/>
  <c r="S1255" i="5"/>
  <c r="R1255" i="5"/>
  <c r="Q1255" i="5"/>
  <c r="T1255" i="5" s="1"/>
  <c r="U1255" i="5" s="1"/>
  <c r="D1255" i="5"/>
  <c r="C1255" i="5"/>
  <c r="S1254" i="5"/>
  <c r="R1254" i="5"/>
  <c r="Q1254" i="5"/>
  <c r="T1254" i="5" s="1"/>
  <c r="U1254" i="5" s="1"/>
  <c r="D1254" i="5"/>
  <c r="C1254" i="5"/>
  <c r="S1253" i="5"/>
  <c r="R1253" i="5"/>
  <c r="Q1253" i="5"/>
  <c r="T1253" i="5" s="1"/>
  <c r="U1253" i="5" s="1"/>
  <c r="D1253" i="5"/>
  <c r="C1253" i="5"/>
  <c r="S1252" i="5"/>
  <c r="R1252" i="5"/>
  <c r="Q1252" i="5"/>
  <c r="T1252" i="5" s="1"/>
  <c r="U1252" i="5" s="1"/>
  <c r="D1252" i="5"/>
  <c r="C1252" i="5"/>
  <c r="S1251" i="5"/>
  <c r="R1251" i="5"/>
  <c r="Q1251" i="5"/>
  <c r="T1251" i="5" s="1"/>
  <c r="U1251" i="5" s="1"/>
  <c r="D1251" i="5"/>
  <c r="C1251" i="5"/>
  <c r="S1250" i="5"/>
  <c r="R1250" i="5"/>
  <c r="Q1250" i="5"/>
  <c r="T1250" i="5" s="1"/>
  <c r="U1250" i="5" s="1"/>
  <c r="D1250" i="5"/>
  <c r="C1250" i="5"/>
  <c r="S1249" i="5"/>
  <c r="R1249" i="5"/>
  <c r="Q1249" i="5"/>
  <c r="T1249" i="5" s="1"/>
  <c r="U1249" i="5" s="1"/>
  <c r="D1249" i="5"/>
  <c r="C1249" i="5"/>
  <c r="S1248" i="5"/>
  <c r="R1248" i="5"/>
  <c r="Q1248" i="5"/>
  <c r="T1248" i="5" s="1"/>
  <c r="U1248" i="5" s="1"/>
  <c r="D1248" i="5"/>
  <c r="C1248" i="5"/>
  <c r="S1247" i="5"/>
  <c r="R1247" i="5"/>
  <c r="Q1247" i="5"/>
  <c r="T1247" i="5" s="1"/>
  <c r="U1247" i="5" s="1"/>
  <c r="D1247" i="5"/>
  <c r="C1247" i="5"/>
  <c r="S1246" i="5"/>
  <c r="R1246" i="5"/>
  <c r="Q1246" i="5"/>
  <c r="T1246" i="5" s="1"/>
  <c r="U1246" i="5" s="1"/>
  <c r="D1246" i="5"/>
  <c r="C1246" i="5"/>
  <c r="S1245" i="5"/>
  <c r="R1245" i="5"/>
  <c r="Q1245" i="5"/>
  <c r="T1245" i="5" s="1"/>
  <c r="U1245" i="5" s="1"/>
  <c r="D1245" i="5"/>
  <c r="C1245" i="5"/>
  <c r="S1244" i="5"/>
  <c r="R1244" i="5"/>
  <c r="Q1244" i="5"/>
  <c r="T1244" i="5" s="1"/>
  <c r="U1244" i="5" s="1"/>
  <c r="D1244" i="5"/>
  <c r="C1244" i="5"/>
  <c r="S1243" i="5"/>
  <c r="R1243" i="5"/>
  <c r="Q1243" i="5"/>
  <c r="T1243" i="5" s="1"/>
  <c r="U1243" i="5" s="1"/>
  <c r="D1243" i="5"/>
  <c r="C1243" i="5"/>
  <c r="S1242" i="5"/>
  <c r="R1242" i="5"/>
  <c r="Q1242" i="5"/>
  <c r="T1242" i="5" s="1"/>
  <c r="U1242" i="5" s="1"/>
  <c r="D1242" i="5"/>
  <c r="C1242" i="5"/>
  <c r="S1241" i="5"/>
  <c r="R1241" i="5"/>
  <c r="Q1241" i="5"/>
  <c r="T1241" i="5" s="1"/>
  <c r="U1241" i="5" s="1"/>
  <c r="D1241" i="5"/>
  <c r="C1241" i="5"/>
  <c r="S1240" i="5"/>
  <c r="R1240" i="5"/>
  <c r="Q1240" i="5"/>
  <c r="T1240" i="5" s="1"/>
  <c r="U1240" i="5" s="1"/>
  <c r="D1240" i="5"/>
  <c r="C1240" i="5"/>
  <c r="S1239" i="5"/>
  <c r="R1239" i="5"/>
  <c r="Q1239" i="5"/>
  <c r="T1239" i="5" s="1"/>
  <c r="U1239" i="5" s="1"/>
  <c r="D1239" i="5"/>
  <c r="C1239" i="5"/>
  <c r="S1238" i="5"/>
  <c r="R1238" i="5"/>
  <c r="Q1238" i="5"/>
  <c r="T1238" i="5" s="1"/>
  <c r="U1238" i="5" s="1"/>
  <c r="D1238" i="5"/>
  <c r="C1238" i="5"/>
  <c r="S1237" i="5"/>
  <c r="R1237" i="5"/>
  <c r="Q1237" i="5"/>
  <c r="T1237" i="5" s="1"/>
  <c r="U1237" i="5" s="1"/>
  <c r="D1237" i="5"/>
  <c r="C1237" i="5"/>
  <c r="S1236" i="5"/>
  <c r="R1236" i="5"/>
  <c r="Q1236" i="5"/>
  <c r="T1236" i="5" s="1"/>
  <c r="U1236" i="5" s="1"/>
  <c r="D1236" i="5"/>
  <c r="C1236" i="5"/>
  <c r="S1235" i="5"/>
  <c r="R1235" i="5"/>
  <c r="Q1235" i="5"/>
  <c r="T1235" i="5" s="1"/>
  <c r="U1235" i="5" s="1"/>
  <c r="D1235" i="5"/>
  <c r="C1235" i="5"/>
  <c r="S1234" i="5"/>
  <c r="R1234" i="5"/>
  <c r="Q1234" i="5"/>
  <c r="T1234" i="5" s="1"/>
  <c r="U1234" i="5" s="1"/>
  <c r="D1234" i="5"/>
  <c r="C1234" i="5"/>
  <c r="S1233" i="5"/>
  <c r="R1233" i="5"/>
  <c r="Q1233" i="5"/>
  <c r="T1233" i="5" s="1"/>
  <c r="U1233" i="5" s="1"/>
  <c r="D1233" i="5"/>
  <c r="C1233" i="5"/>
  <c r="S1232" i="5"/>
  <c r="R1232" i="5"/>
  <c r="Q1232" i="5"/>
  <c r="T1232" i="5" s="1"/>
  <c r="U1232" i="5" s="1"/>
  <c r="D1232" i="5"/>
  <c r="C1232" i="5"/>
  <c r="S1231" i="5"/>
  <c r="R1231" i="5"/>
  <c r="Q1231" i="5"/>
  <c r="T1231" i="5" s="1"/>
  <c r="U1231" i="5" s="1"/>
  <c r="D1231" i="5"/>
  <c r="C1231" i="5"/>
  <c r="S1230" i="5"/>
  <c r="R1230" i="5"/>
  <c r="Q1230" i="5"/>
  <c r="T1230" i="5" s="1"/>
  <c r="U1230" i="5" s="1"/>
  <c r="D1230" i="5"/>
  <c r="C1230" i="5"/>
  <c r="S1229" i="5"/>
  <c r="R1229" i="5"/>
  <c r="Q1229" i="5"/>
  <c r="T1229" i="5" s="1"/>
  <c r="U1229" i="5" s="1"/>
  <c r="D1229" i="5"/>
  <c r="C1229" i="5"/>
  <c r="S1228" i="5"/>
  <c r="R1228" i="5"/>
  <c r="Q1228" i="5"/>
  <c r="T1228" i="5" s="1"/>
  <c r="U1228" i="5" s="1"/>
  <c r="D1228" i="5"/>
  <c r="C1228" i="5"/>
  <c r="S1227" i="5"/>
  <c r="R1227" i="5"/>
  <c r="Q1227" i="5"/>
  <c r="T1227" i="5" s="1"/>
  <c r="U1227" i="5" s="1"/>
  <c r="D1227" i="5"/>
  <c r="C1227" i="5"/>
  <c r="S1226" i="5"/>
  <c r="R1226" i="5"/>
  <c r="Q1226" i="5"/>
  <c r="T1226" i="5" s="1"/>
  <c r="U1226" i="5" s="1"/>
  <c r="D1226" i="5"/>
  <c r="C1226" i="5"/>
  <c r="S1225" i="5"/>
  <c r="R1225" i="5"/>
  <c r="Q1225" i="5"/>
  <c r="T1225" i="5" s="1"/>
  <c r="U1225" i="5" s="1"/>
  <c r="D1225" i="5"/>
  <c r="C1225" i="5"/>
  <c r="S1224" i="5"/>
  <c r="R1224" i="5"/>
  <c r="Q1224" i="5"/>
  <c r="T1224" i="5" s="1"/>
  <c r="U1224" i="5" s="1"/>
  <c r="D1224" i="5"/>
  <c r="C1224" i="5"/>
  <c r="S1223" i="5"/>
  <c r="R1223" i="5"/>
  <c r="Q1223" i="5"/>
  <c r="T1223" i="5" s="1"/>
  <c r="U1223" i="5" s="1"/>
  <c r="D1223" i="5"/>
  <c r="C1223" i="5"/>
  <c r="S1222" i="5"/>
  <c r="R1222" i="5"/>
  <c r="Q1222" i="5"/>
  <c r="T1222" i="5" s="1"/>
  <c r="U1222" i="5" s="1"/>
  <c r="D1222" i="5"/>
  <c r="C1222" i="5"/>
  <c r="S1221" i="5"/>
  <c r="R1221" i="5"/>
  <c r="Q1221" i="5"/>
  <c r="T1221" i="5" s="1"/>
  <c r="U1221" i="5" s="1"/>
  <c r="D1221" i="5"/>
  <c r="C1221" i="5"/>
  <c r="S1220" i="5"/>
  <c r="R1220" i="5"/>
  <c r="Q1220" i="5"/>
  <c r="T1220" i="5" s="1"/>
  <c r="U1220" i="5" s="1"/>
  <c r="D1220" i="5"/>
  <c r="C1220" i="5"/>
  <c r="S1219" i="5"/>
  <c r="R1219" i="5"/>
  <c r="Q1219" i="5"/>
  <c r="T1219" i="5" s="1"/>
  <c r="U1219" i="5" s="1"/>
  <c r="D1219" i="5"/>
  <c r="C1219" i="5"/>
  <c r="S1218" i="5"/>
  <c r="R1218" i="5"/>
  <c r="Q1218" i="5"/>
  <c r="T1218" i="5" s="1"/>
  <c r="U1218" i="5" s="1"/>
  <c r="D1218" i="5"/>
  <c r="C1218" i="5"/>
  <c r="S1217" i="5"/>
  <c r="R1217" i="5"/>
  <c r="Q1217" i="5"/>
  <c r="T1217" i="5" s="1"/>
  <c r="U1217" i="5" s="1"/>
  <c r="D1217" i="5"/>
  <c r="C1217" i="5"/>
  <c r="S1216" i="5"/>
  <c r="R1216" i="5"/>
  <c r="Q1216" i="5"/>
  <c r="T1216" i="5" s="1"/>
  <c r="U1216" i="5" s="1"/>
  <c r="D1216" i="5"/>
  <c r="C1216" i="5"/>
  <c r="S1215" i="5"/>
  <c r="R1215" i="5"/>
  <c r="Q1215" i="5"/>
  <c r="T1215" i="5" s="1"/>
  <c r="U1215" i="5" s="1"/>
  <c r="D1215" i="5"/>
  <c r="C1215" i="5"/>
  <c r="S1214" i="5"/>
  <c r="R1214" i="5"/>
  <c r="Q1214" i="5"/>
  <c r="T1214" i="5" s="1"/>
  <c r="U1214" i="5" s="1"/>
  <c r="D1214" i="5"/>
  <c r="C1214" i="5"/>
  <c r="S1213" i="5"/>
  <c r="R1213" i="5"/>
  <c r="Q1213" i="5"/>
  <c r="T1213" i="5" s="1"/>
  <c r="U1213" i="5" s="1"/>
  <c r="D1213" i="5"/>
  <c r="C1213" i="5"/>
  <c r="S1212" i="5"/>
  <c r="R1212" i="5"/>
  <c r="Q1212" i="5"/>
  <c r="T1212" i="5" s="1"/>
  <c r="U1212" i="5" s="1"/>
  <c r="D1212" i="5"/>
  <c r="C1212" i="5"/>
  <c r="S1211" i="5"/>
  <c r="R1211" i="5"/>
  <c r="Q1211" i="5"/>
  <c r="T1211" i="5" s="1"/>
  <c r="U1211" i="5" s="1"/>
  <c r="D1211" i="5"/>
  <c r="C1211" i="5"/>
  <c r="S1210" i="5"/>
  <c r="R1210" i="5"/>
  <c r="Q1210" i="5"/>
  <c r="T1210" i="5" s="1"/>
  <c r="U1210" i="5" s="1"/>
  <c r="D1210" i="5"/>
  <c r="C1210" i="5"/>
  <c r="S1209" i="5"/>
  <c r="R1209" i="5"/>
  <c r="Q1209" i="5"/>
  <c r="T1209" i="5" s="1"/>
  <c r="U1209" i="5" s="1"/>
  <c r="D1209" i="5"/>
  <c r="C1209" i="5"/>
  <c r="S1208" i="5"/>
  <c r="R1208" i="5"/>
  <c r="Q1208" i="5"/>
  <c r="T1208" i="5" s="1"/>
  <c r="U1208" i="5" s="1"/>
  <c r="D1208" i="5"/>
  <c r="C1208" i="5"/>
  <c r="S1207" i="5"/>
  <c r="R1207" i="5"/>
  <c r="Q1207" i="5"/>
  <c r="T1207" i="5" s="1"/>
  <c r="U1207" i="5" s="1"/>
  <c r="D1207" i="5"/>
  <c r="C1207" i="5"/>
  <c r="S1206" i="5"/>
  <c r="R1206" i="5"/>
  <c r="Q1206" i="5"/>
  <c r="T1206" i="5" s="1"/>
  <c r="U1206" i="5" s="1"/>
  <c r="D1206" i="5"/>
  <c r="C1206" i="5"/>
  <c r="S1205" i="5"/>
  <c r="R1205" i="5"/>
  <c r="Q1205" i="5"/>
  <c r="T1205" i="5" s="1"/>
  <c r="U1205" i="5" s="1"/>
  <c r="D1205" i="5"/>
  <c r="C1205" i="5"/>
  <c r="S1204" i="5"/>
  <c r="R1204" i="5"/>
  <c r="Q1204" i="5"/>
  <c r="T1204" i="5" s="1"/>
  <c r="U1204" i="5" s="1"/>
  <c r="D1204" i="5"/>
  <c r="C1204" i="5"/>
  <c r="S1203" i="5"/>
  <c r="R1203" i="5"/>
  <c r="Q1203" i="5"/>
  <c r="T1203" i="5" s="1"/>
  <c r="U1203" i="5" s="1"/>
  <c r="D1203" i="5"/>
  <c r="C1203" i="5"/>
  <c r="S1202" i="5"/>
  <c r="R1202" i="5"/>
  <c r="Q1202" i="5"/>
  <c r="T1202" i="5" s="1"/>
  <c r="U1202" i="5" s="1"/>
  <c r="D1202" i="5"/>
  <c r="C1202" i="5"/>
  <c r="S1201" i="5"/>
  <c r="R1201" i="5"/>
  <c r="Q1201" i="5"/>
  <c r="T1201" i="5" s="1"/>
  <c r="U1201" i="5" s="1"/>
  <c r="D1201" i="5"/>
  <c r="C1201" i="5"/>
  <c r="S1200" i="5"/>
  <c r="R1200" i="5"/>
  <c r="Q1200" i="5"/>
  <c r="T1200" i="5" s="1"/>
  <c r="U1200" i="5" s="1"/>
  <c r="D1200" i="5"/>
  <c r="C1200" i="5"/>
  <c r="S1199" i="5"/>
  <c r="R1199" i="5"/>
  <c r="Q1199" i="5"/>
  <c r="T1199" i="5" s="1"/>
  <c r="U1199" i="5" s="1"/>
  <c r="D1199" i="5"/>
  <c r="C1199" i="5"/>
  <c r="S1198" i="5"/>
  <c r="R1198" i="5"/>
  <c r="Q1198" i="5"/>
  <c r="T1198" i="5" s="1"/>
  <c r="U1198" i="5" s="1"/>
  <c r="D1198" i="5"/>
  <c r="C1198" i="5"/>
  <c r="S1197" i="5"/>
  <c r="R1197" i="5"/>
  <c r="Q1197" i="5"/>
  <c r="T1197" i="5" s="1"/>
  <c r="U1197" i="5" s="1"/>
  <c r="D1197" i="5"/>
  <c r="C1197" i="5"/>
  <c r="S1196" i="5"/>
  <c r="R1196" i="5"/>
  <c r="Q1196" i="5"/>
  <c r="T1196" i="5" s="1"/>
  <c r="U1196" i="5" s="1"/>
  <c r="D1196" i="5"/>
  <c r="C1196" i="5"/>
  <c r="S1195" i="5"/>
  <c r="R1195" i="5"/>
  <c r="Q1195" i="5"/>
  <c r="T1195" i="5" s="1"/>
  <c r="U1195" i="5" s="1"/>
  <c r="D1195" i="5"/>
  <c r="C1195" i="5"/>
  <c r="S1194" i="5"/>
  <c r="R1194" i="5"/>
  <c r="Q1194" i="5"/>
  <c r="T1194" i="5" s="1"/>
  <c r="U1194" i="5" s="1"/>
  <c r="D1194" i="5"/>
  <c r="C1194" i="5"/>
  <c r="S1193" i="5"/>
  <c r="R1193" i="5"/>
  <c r="Q1193" i="5"/>
  <c r="T1193" i="5" s="1"/>
  <c r="U1193" i="5" s="1"/>
  <c r="D1193" i="5"/>
  <c r="C1193" i="5"/>
  <c r="S1192" i="5"/>
  <c r="R1192" i="5"/>
  <c r="Q1192" i="5"/>
  <c r="T1192" i="5" s="1"/>
  <c r="U1192" i="5" s="1"/>
  <c r="D1192" i="5"/>
  <c r="C1192" i="5"/>
  <c r="S1191" i="5"/>
  <c r="R1191" i="5"/>
  <c r="Q1191" i="5"/>
  <c r="T1191" i="5" s="1"/>
  <c r="U1191" i="5" s="1"/>
  <c r="D1191" i="5"/>
  <c r="C1191" i="5"/>
  <c r="S1190" i="5"/>
  <c r="R1190" i="5"/>
  <c r="Q1190" i="5"/>
  <c r="T1190" i="5" s="1"/>
  <c r="U1190" i="5" s="1"/>
  <c r="D1190" i="5"/>
  <c r="C1190" i="5"/>
  <c r="S1189" i="5"/>
  <c r="R1189" i="5"/>
  <c r="Q1189" i="5"/>
  <c r="T1189" i="5" s="1"/>
  <c r="U1189" i="5" s="1"/>
  <c r="D1189" i="5"/>
  <c r="C1189" i="5"/>
  <c r="S1188" i="5"/>
  <c r="R1188" i="5"/>
  <c r="Q1188" i="5"/>
  <c r="T1188" i="5" s="1"/>
  <c r="U1188" i="5" s="1"/>
  <c r="D1188" i="5"/>
  <c r="C1188" i="5"/>
  <c r="S1187" i="5"/>
  <c r="R1187" i="5"/>
  <c r="Q1187" i="5"/>
  <c r="T1187" i="5" s="1"/>
  <c r="U1187" i="5" s="1"/>
  <c r="D1187" i="5"/>
  <c r="C1187" i="5"/>
  <c r="S1186" i="5"/>
  <c r="R1186" i="5"/>
  <c r="Q1186" i="5"/>
  <c r="T1186" i="5" s="1"/>
  <c r="U1186" i="5" s="1"/>
  <c r="D1186" i="5"/>
  <c r="C1186" i="5"/>
  <c r="S1185" i="5"/>
  <c r="R1185" i="5"/>
  <c r="Q1185" i="5"/>
  <c r="T1185" i="5" s="1"/>
  <c r="U1185" i="5" s="1"/>
  <c r="D1185" i="5"/>
  <c r="C1185" i="5"/>
  <c r="S1184" i="5"/>
  <c r="R1184" i="5"/>
  <c r="Q1184" i="5"/>
  <c r="T1184" i="5" s="1"/>
  <c r="U1184" i="5" s="1"/>
  <c r="D1184" i="5"/>
  <c r="C1184" i="5"/>
  <c r="S1183" i="5"/>
  <c r="R1183" i="5"/>
  <c r="Q1183" i="5"/>
  <c r="T1183" i="5" s="1"/>
  <c r="U1183" i="5" s="1"/>
  <c r="D1183" i="5"/>
  <c r="C1183" i="5"/>
  <c r="S1182" i="5"/>
  <c r="R1182" i="5"/>
  <c r="Q1182" i="5"/>
  <c r="T1182" i="5" s="1"/>
  <c r="U1182" i="5" s="1"/>
  <c r="D1182" i="5"/>
  <c r="C1182" i="5"/>
  <c r="S1181" i="5"/>
  <c r="R1181" i="5"/>
  <c r="Q1181" i="5"/>
  <c r="T1181" i="5" s="1"/>
  <c r="U1181" i="5" s="1"/>
  <c r="D1181" i="5"/>
  <c r="C1181" i="5"/>
  <c r="S1180" i="5"/>
  <c r="R1180" i="5"/>
  <c r="Q1180" i="5"/>
  <c r="T1180" i="5" s="1"/>
  <c r="U1180" i="5" s="1"/>
  <c r="D1180" i="5"/>
  <c r="C1180" i="5"/>
  <c r="S1179" i="5"/>
  <c r="R1179" i="5"/>
  <c r="Q1179" i="5"/>
  <c r="T1179" i="5" s="1"/>
  <c r="U1179" i="5" s="1"/>
  <c r="D1179" i="5"/>
  <c r="C1179" i="5"/>
  <c r="S1178" i="5"/>
  <c r="R1178" i="5"/>
  <c r="Q1178" i="5"/>
  <c r="T1178" i="5" s="1"/>
  <c r="U1178" i="5" s="1"/>
  <c r="D1178" i="5"/>
  <c r="C1178" i="5"/>
  <c r="S1177" i="5"/>
  <c r="R1177" i="5"/>
  <c r="Q1177" i="5"/>
  <c r="T1177" i="5" s="1"/>
  <c r="U1177" i="5" s="1"/>
  <c r="D1177" i="5"/>
  <c r="C1177" i="5"/>
  <c r="S1176" i="5"/>
  <c r="R1176" i="5"/>
  <c r="Q1176" i="5"/>
  <c r="T1176" i="5" s="1"/>
  <c r="U1176" i="5" s="1"/>
  <c r="D1176" i="5"/>
  <c r="C1176" i="5"/>
  <c r="S1175" i="5"/>
  <c r="R1175" i="5"/>
  <c r="Q1175" i="5"/>
  <c r="T1175" i="5" s="1"/>
  <c r="U1175" i="5" s="1"/>
  <c r="D1175" i="5"/>
  <c r="C1175" i="5"/>
  <c r="S1174" i="5"/>
  <c r="R1174" i="5"/>
  <c r="Q1174" i="5"/>
  <c r="T1174" i="5" s="1"/>
  <c r="U1174" i="5" s="1"/>
  <c r="D1174" i="5"/>
  <c r="C1174" i="5"/>
  <c r="S1173" i="5"/>
  <c r="R1173" i="5"/>
  <c r="Q1173" i="5"/>
  <c r="T1173" i="5" s="1"/>
  <c r="U1173" i="5" s="1"/>
  <c r="D1173" i="5"/>
  <c r="C1173" i="5"/>
  <c r="S1172" i="5"/>
  <c r="R1172" i="5"/>
  <c r="Q1172" i="5"/>
  <c r="T1172" i="5" s="1"/>
  <c r="U1172" i="5" s="1"/>
  <c r="D1172" i="5"/>
  <c r="C1172" i="5"/>
  <c r="S1171" i="5"/>
  <c r="R1171" i="5"/>
  <c r="Q1171" i="5"/>
  <c r="T1171" i="5" s="1"/>
  <c r="U1171" i="5" s="1"/>
  <c r="D1171" i="5"/>
  <c r="C1171" i="5"/>
  <c r="S1170" i="5"/>
  <c r="R1170" i="5"/>
  <c r="Q1170" i="5"/>
  <c r="T1170" i="5" s="1"/>
  <c r="U1170" i="5" s="1"/>
  <c r="D1170" i="5"/>
  <c r="C1170" i="5"/>
  <c r="S1169" i="5"/>
  <c r="R1169" i="5"/>
  <c r="Q1169" i="5"/>
  <c r="T1169" i="5" s="1"/>
  <c r="U1169" i="5" s="1"/>
  <c r="D1169" i="5"/>
  <c r="C1169" i="5"/>
  <c r="S1168" i="5"/>
  <c r="R1168" i="5"/>
  <c r="Q1168" i="5"/>
  <c r="T1168" i="5" s="1"/>
  <c r="U1168" i="5" s="1"/>
  <c r="D1168" i="5"/>
  <c r="C1168" i="5"/>
  <c r="S1167" i="5"/>
  <c r="R1167" i="5"/>
  <c r="Q1167" i="5"/>
  <c r="T1167" i="5" s="1"/>
  <c r="U1167" i="5" s="1"/>
  <c r="D1167" i="5"/>
  <c r="C1167" i="5"/>
  <c r="S1166" i="5"/>
  <c r="R1166" i="5"/>
  <c r="Q1166" i="5"/>
  <c r="T1166" i="5" s="1"/>
  <c r="U1166" i="5" s="1"/>
  <c r="D1166" i="5"/>
  <c r="C1166" i="5"/>
  <c r="S1165" i="5"/>
  <c r="R1165" i="5"/>
  <c r="Q1165" i="5"/>
  <c r="T1165" i="5" s="1"/>
  <c r="U1165" i="5" s="1"/>
  <c r="D1165" i="5"/>
  <c r="C1165" i="5"/>
  <c r="S1164" i="5"/>
  <c r="R1164" i="5"/>
  <c r="Q1164" i="5"/>
  <c r="T1164" i="5" s="1"/>
  <c r="U1164" i="5" s="1"/>
  <c r="D1164" i="5"/>
  <c r="C1164" i="5"/>
  <c r="S1163" i="5"/>
  <c r="R1163" i="5"/>
  <c r="Q1163" i="5"/>
  <c r="T1163" i="5" s="1"/>
  <c r="U1163" i="5" s="1"/>
  <c r="D1163" i="5"/>
  <c r="C1163" i="5"/>
  <c r="S1162" i="5"/>
  <c r="R1162" i="5"/>
  <c r="Q1162" i="5"/>
  <c r="T1162" i="5" s="1"/>
  <c r="U1162" i="5" s="1"/>
  <c r="D1162" i="5"/>
  <c r="C1162" i="5"/>
  <c r="S1161" i="5"/>
  <c r="R1161" i="5"/>
  <c r="Q1161" i="5"/>
  <c r="T1161" i="5" s="1"/>
  <c r="U1161" i="5" s="1"/>
  <c r="D1161" i="5"/>
  <c r="C1161" i="5"/>
  <c r="S1160" i="5"/>
  <c r="R1160" i="5"/>
  <c r="Q1160" i="5"/>
  <c r="T1160" i="5" s="1"/>
  <c r="U1160" i="5" s="1"/>
  <c r="D1160" i="5"/>
  <c r="C1160" i="5"/>
  <c r="S1159" i="5"/>
  <c r="R1159" i="5"/>
  <c r="Q1159" i="5"/>
  <c r="T1159" i="5" s="1"/>
  <c r="U1159" i="5" s="1"/>
  <c r="D1159" i="5"/>
  <c r="C1159" i="5"/>
  <c r="S1158" i="5"/>
  <c r="R1158" i="5"/>
  <c r="Q1158" i="5"/>
  <c r="T1158" i="5" s="1"/>
  <c r="U1158" i="5" s="1"/>
  <c r="D1158" i="5"/>
  <c r="C1158" i="5"/>
  <c r="S1157" i="5"/>
  <c r="R1157" i="5"/>
  <c r="Q1157" i="5"/>
  <c r="T1157" i="5" s="1"/>
  <c r="U1157" i="5" s="1"/>
  <c r="D1157" i="5"/>
  <c r="C1157" i="5"/>
  <c r="S1156" i="5"/>
  <c r="R1156" i="5"/>
  <c r="Q1156" i="5"/>
  <c r="T1156" i="5" s="1"/>
  <c r="U1156" i="5" s="1"/>
  <c r="D1156" i="5"/>
  <c r="C1156" i="5"/>
  <c r="S1155" i="5"/>
  <c r="R1155" i="5"/>
  <c r="Q1155" i="5"/>
  <c r="T1155" i="5" s="1"/>
  <c r="U1155" i="5" s="1"/>
  <c r="D1155" i="5"/>
  <c r="C1155" i="5"/>
  <c r="S1154" i="5"/>
  <c r="R1154" i="5"/>
  <c r="Q1154" i="5"/>
  <c r="T1154" i="5" s="1"/>
  <c r="U1154" i="5" s="1"/>
  <c r="D1154" i="5"/>
  <c r="C1154" i="5"/>
  <c r="S1153" i="5"/>
  <c r="R1153" i="5"/>
  <c r="Q1153" i="5"/>
  <c r="T1153" i="5" s="1"/>
  <c r="U1153" i="5" s="1"/>
  <c r="D1153" i="5"/>
  <c r="C1153" i="5"/>
  <c r="S1152" i="5"/>
  <c r="R1152" i="5"/>
  <c r="Q1152" i="5"/>
  <c r="T1152" i="5" s="1"/>
  <c r="U1152" i="5" s="1"/>
  <c r="D1152" i="5"/>
  <c r="C1152" i="5"/>
  <c r="S1151" i="5"/>
  <c r="R1151" i="5"/>
  <c r="Q1151" i="5"/>
  <c r="T1151" i="5" s="1"/>
  <c r="U1151" i="5" s="1"/>
  <c r="D1151" i="5"/>
  <c r="C1151" i="5"/>
  <c r="S1150" i="5"/>
  <c r="R1150" i="5"/>
  <c r="Q1150" i="5"/>
  <c r="T1150" i="5" s="1"/>
  <c r="U1150" i="5" s="1"/>
  <c r="D1150" i="5"/>
  <c r="C1150" i="5"/>
  <c r="S1149" i="5"/>
  <c r="R1149" i="5"/>
  <c r="Q1149" i="5"/>
  <c r="T1149" i="5" s="1"/>
  <c r="U1149" i="5" s="1"/>
  <c r="D1149" i="5"/>
  <c r="C1149" i="5"/>
  <c r="S1148" i="5"/>
  <c r="R1148" i="5"/>
  <c r="Q1148" i="5"/>
  <c r="T1148" i="5" s="1"/>
  <c r="U1148" i="5" s="1"/>
  <c r="D1148" i="5"/>
  <c r="C1148" i="5"/>
  <c r="S1147" i="5"/>
  <c r="R1147" i="5"/>
  <c r="Q1147" i="5"/>
  <c r="T1147" i="5" s="1"/>
  <c r="U1147" i="5" s="1"/>
  <c r="D1147" i="5"/>
  <c r="C1147" i="5"/>
  <c r="S1146" i="5"/>
  <c r="R1146" i="5"/>
  <c r="Q1146" i="5"/>
  <c r="T1146" i="5" s="1"/>
  <c r="U1146" i="5" s="1"/>
  <c r="D1146" i="5"/>
  <c r="C1146" i="5"/>
  <c r="S1145" i="5"/>
  <c r="R1145" i="5"/>
  <c r="Q1145" i="5"/>
  <c r="T1145" i="5" s="1"/>
  <c r="U1145" i="5" s="1"/>
  <c r="D1145" i="5"/>
  <c r="C1145" i="5"/>
  <c r="S1144" i="5"/>
  <c r="R1144" i="5"/>
  <c r="Q1144" i="5"/>
  <c r="T1144" i="5" s="1"/>
  <c r="U1144" i="5" s="1"/>
  <c r="D1144" i="5"/>
  <c r="C1144" i="5"/>
  <c r="S1143" i="5"/>
  <c r="R1143" i="5"/>
  <c r="Q1143" i="5"/>
  <c r="T1143" i="5" s="1"/>
  <c r="U1143" i="5" s="1"/>
  <c r="D1143" i="5"/>
  <c r="C1143" i="5"/>
  <c r="S1142" i="5"/>
  <c r="R1142" i="5"/>
  <c r="Q1142" i="5"/>
  <c r="T1142" i="5" s="1"/>
  <c r="U1142" i="5" s="1"/>
  <c r="D1142" i="5"/>
  <c r="C1142" i="5"/>
  <c r="S1141" i="5"/>
  <c r="R1141" i="5"/>
  <c r="Q1141" i="5"/>
  <c r="T1141" i="5" s="1"/>
  <c r="U1141" i="5" s="1"/>
  <c r="D1141" i="5"/>
  <c r="C1141" i="5"/>
  <c r="S1140" i="5"/>
  <c r="R1140" i="5"/>
  <c r="Q1140" i="5"/>
  <c r="T1140" i="5" s="1"/>
  <c r="U1140" i="5" s="1"/>
  <c r="D1140" i="5"/>
  <c r="C1140" i="5"/>
  <c r="S1139" i="5"/>
  <c r="R1139" i="5"/>
  <c r="Q1139" i="5"/>
  <c r="T1139" i="5" s="1"/>
  <c r="U1139" i="5" s="1"/>
  <c r="D1139" i="5"/>
  <c r="C1139" i="5"/>
  <c r="S1138" i="5"/>
  <c r="R1138" i="5"/>
  <c r="Q1138" i="5"/>
  <c r="T1138" i="5" s="1"/>
  <c r="U1138" i="5" s="1"/>
  <c r="D1138" i="5"/>
  <c r="C1138" i="5"/>
  <c r="S1137" i="5"/>
  <c r="R1137" i="5"/>
  <c r="Q1137" i="5"/>
  <c r="T1137" i="5" s="1"/>
  <c r="U1137" i="5" s="1"/>
  <c r="D1137" i="5"/>
  <c r="C1137" i="5"/>
  <c r="S1136" i="5"/>
  <c r="R1136" i="5"/>
  <c r="Q1136" i="5"/>
  <c r="T1136" i="5" s="1"/>
  <c r="U1136" i="5" s="1"/>
  <c r="D1136" i="5"/>
  <c r="C1136" i="5"/>
  <c r="S1135" i="5"/>
  <c r="R1135" i="5"/>
  <c r="Q1135" i="5"/>
  <c r="T1135" i="5" s="1"/>
  <c r="U1135" i="5" s="1"/>
  <c r="D1135" i="5"/>
  <c r="C1135" i="5"/>
  <c r="S1134" i="5"/>
  <c r="R1134" i="5"/>
  <c r="Q1134" i="5"/>
  <c r="T1134" i="5" s="1"/>
  <c r="U1134" i="5" s="1"/>
  <c r="D1134" i="5"/>
  <c r="C1134" i="5"/>
  <c r="S1133" i="5"/>
  <c r="R1133" i="5"/>
  <c r="Q1133" i="5"/>
  <c r="T1133" i="5" s="1"/>
  <c r="U1133" i="5" s="1"/>
  <c r="D1133" i="5"/>
  <c r="C1133" i="5"/>
  <c r="S1132" i="5"/>
  <c r="R1132" i="5"/>
  <c r="Q1132" i="5"/>
  <c r="T1132" i="5" s="1"/>
  <c r="U1132" i="5" s="1"/>
  <c r="D1132" i="5"/>
  <c r="C1132" i="5"/>
  <c r="S1131" i="5"/>
  <c r="R1131" i="5"/>
  <c r="Q1131" i="5"/>
  <c r="T1131" i="5" s="1"/>
  <c r="U1131" i="5" s="1"/>
  <c r="D1131" i="5"/>
  <c r="C1131" i="5"/>
  <c r="S1130" i="5"/>
  <c r="R1130" i="5"/>
  <c r="Q1130" i="5"/>
  <c r="T1130" i="5" s="1"/>
  <c r="U1130" i="5" s="1"/>
  <c r="D1130" i="5"/>
  <c r="C1130" i="5"/>
  <c r="S1129" i="5"/>
  <c r="R1129" i="5"/>
  <c r="Q1129" i="5"/>
  <c r="T1129" i="5" s="1"/>
  <c r="U1129" i="5" s="1"/>
  <c r="D1129" i="5"/>
  <c r="C1129" i="5"/>
  <c r="S1128" i="5"/>
  <c r="R1128" i="5"/>
  <c r="Q1128" i="5"/>
  <c r="T1128" i="5" s="1"/>
  <c r="U1128" i="5" s="1"/>
  <c r="D1128" i="5"/>
  <c r="C1128" i="5"/>
  <c r="S1127" i="5"/>
  <c r="R1127" i="5"/>
  <c r="Q1127" i="5"/>
  <c r="T1127" i="5" s="1"/>
  <c r="U1127" i="5" s="1"/>
  <c r="D1127" i="5"/>
  <c r="C1127" i="5"/>
  <c r="S1126" i="5"/>
  <c r="R1126" i="5"/>
  <c r="Q1126" i="5"/>
  <c r="T1126" i="5" s="1"/>
  <c r="U1126" i="5" s="1"/>
  <c r="D1126" i="5"/>
  <c r="C1126" i="5"/>
  <c r="S1125" i="5"/>
  <c r="R1125" i="5"/>
  <c r="Q1125" i="5"/>
  <c r="T1125" i="5" s="1"/>
  <c r="U1125" i="5" s="1"/>
  <c r="D1125" i="5"/>
  <c r="C1125" i="5"/>
  <c r="S1124" i="5"/>
  <c r="R1124" i="5"/>
  <c r="Q1124" i="5"/>
  <c r="T1124" i="5" s="1"/>
  <c r="U1124" i="5" s="1"/>
  <c r="D1124" i="5"/>
  <c r="C1124" i="5"/>
  <c r="S1123" i="5"/>
  <c r="R1123" i="5"/>
  <c r="Q1123" i="5"/>
  <c r="T1123" i="5" s="1"/>
  <c r="U1123" i="5" s="1"/>
  <c r="D1123" i="5"/>
  <c r="C1123" i="5"/>
  <c r="S1122" i="5"/>
  <c r="R1122" i="5"/>
  <c r="Q1122" i="5"/>
  <c r="T1122" i="5" s="1"/>
  <c r="U1122" i="5" s="1"/>
  <c r="D1122" i="5"/>
  <c r="C1122" i="5"/>
  <c r="S1121" i="5"/>
  <c r="R1121" i="5"/>
  <c r="Q1121" i="5"/>
  <c r="T1121" i="5" s="1"/>
  <c r="U1121" i="5" s="1"/>
  <c r="D1121" i="5"/>
  <c r="C1121" i="5"/>
  <c r="S1120" i="5"/>
  <c r="R1120" i="5"/>
  <c r="Q1120" i="5"/>
  <c r="T1120" i="5" s="1"/>
  <c r="U1120" i="5" s="1"/>
  <c r="D1120" i="5"/>
  <c r="C1120" i="5"/>
  <c r="S1119" i="5"/>
  <c r="R1119" i="5"/>
  <c r="Q1119" i="5"/>
  <c r="T1119" i="5" s="1"/>
  <c r="U1119" i="5" s="1"/>
  <c r="D1119" i="5"/>
  <c r="C1119" i="5"/>
  <c r="S1118" i="5"/>
  <c r="R1118" i="5"/>
  <c r="Q1118" i="5"/>
  <c r="T1118" i="5" s="1"/>
  <c r="U1118" i="5" s="1"/>
  <c r="D1118" i="5"/>
  <c r="C1118" i="5"/>
  <c r="S1117" i="5"/>
  <c r="R1117" i="5"/>
  <c r="Q1117" i="5"/>
  <c r="T1117" i="5" s="1"/>
  <c r="U1117" i="5" s="1"/>
  <c r="D1117" i="5"/>
  <c r="C1117" i="5"/>
  <c r="S1116" i="5"/>
  <c r="R1116" i="5"/>
  <c r="Q1116" i="5"/>
  <c r="T1116" i="5" s="1"/>
  <c r="U1116" i="5" s="1"/>
  <c r="D1116" i="5"/>
  <c r="C1116" i="5"/>
  <c r="S1115" i="5"/>
  <c r="R1115" i="5"/>
  <c r="Q1115" i="5"/>
  <c r="T1115" i="5" s="1"/>
  <c r="U1115" i="5" s="1"/>
  <c r="D1115" i="5"/>
  <c r="C1115" i="5"/>
  <c r="S1114" i="5"/>
  <c r="R1114" i="5"/>
  <c r="Q1114" i="5"/>
  <c r="T1114" i="5" s="1"/>
  <c r="U1114" i="5" s="1"/>
  <c r="D1114" i="5"/>
  <c r="C1114" i="5"/>
  <c r="S1113" i="5"/>
  <c r="R1113" i="5"/>
  <c r="Q1113" i="5"/>
  <c r="T1113" i="5" s="1"/>
  <c r="U1113" i="5" s="1"/>
  <c r="D1113" i="5"/>
  <c r="C1113" i="5"/>
  <c r="S1112" i="5"/>
  <c r="R1112" i="5"/>
  <c r="Q1112" i="5"/>
  <c r="T1112" i="5" s="1"/>
  <c r="U1112" i="5" s="1"/>
  <c r="D1112" i="5"/>
  <c r="C1112" i="5"/>
  <c r="S1111" i="5"/>
  <c r="R1111" i="5"/>
  <c r="Q1111" i="5"/>
  <c r="T1111" i="5" s="1"/>
  <c r="U1111" i="5" s="1"/>
  <c r="D1111" i="5"/>
  <c r="C1111" i="5"/>
  <c r="S1110" i="5"/>
  <c r="R1110" i="5"/>
  <c r="Q1110" i="5"/>
  <c r="T1110" i="5" s="1"/>
  <c r="U1110" i="5" s="1"/>
  <c r="D1110" i="5"/>
  <c r="C1110" i="5"/>
  <c r="S1109" i="5"/>
  <c r="R1109" i="5"/>
  <c r="Q1109" i="5"/>
  <c r="T1109" i="5" s="1"/>
  <c r="U1109" i="5" s="1"/>
  <c r="D1109" i="5"/>
  <c r="C1109" i="5"/>
  <c r="S1108" i="5"/>
  <c r="R1108" i="5"/>
  <c r="Q1108" i="5"/>
  <c r="T1108" i="5" s="1"/>
  <c r="U1108" i="5" s="1"/>
  <c r="D1108" i="5"/>
  <c r="C1108" i="5"/>
  <c r="S1107" i="5"/>
  <c r="R1107" i="5"/>
  <c r="Q1107" i="5"/>
  <c r="T1107" i="5" s="1"/>
  <c r="U1107" i="5" s="1"/>
  <c r="D1107" i="5"/>
  <c r="C1107" i="5"/>
  <c r="S1106" i="5"/>
  <c r="R1106" i="5"/>
  <c r="Q1106" i="5"/>
  <c r="T1106" i="5" s="1"/>
  <c r="U1106" i="5" s="1"/>
  <c r="D1106" i="5"/>
  <c r="C1106" i="5"/>
  <c r="S1105" i="5"/>
  <c r="R1105" i="5"/>
  <c r="Q1105" i="5"/>
  <c r="T1105" i="5" s="1"/>
  <c r="U1105" i="5" s="1"/>
  <c r="D1105" i="5"/>
  <c r="C1105" i="5"/>
  <c r="S1104" i="5"/>
  <c r="R1104" i="5"/>
  <c r="Q1104" i="5"/>
  <c r="T1104" i="5" s="1"/>
  <c r="U1104" i="5" s="1"/>
  <c r="D1104" i="5"/>
  <c r="C1104" i="5"/>
  <c r="S1103" i="5"/>
  <c r="R1103" i="5"/>
  <c r="Q1103" i="5"/>
  <c r="T1103" i="5" s="1"/>
  <c r="U1103" i="5" s="1"/>
  <c r="D1103" i="5"/>
  <c r="C1103" i="5"/>
  <c r="S1102" i="5"/>
  <c r="R1102" i="5"/>
  <c r="Q1102" i="5"/>
  <c r="T1102" i="5" s="1"/>
  <c r="U1102" i="5" s="1"/>
  <c r="D1102" i="5"/>
  <c r="C1102" i="5"/>
  <c r="S1101" i="5"/>
  <c r="R1101" i="5"/>
  <c r="Q1101" i="5"/>
  <c r="T1101" i="5" s="1"/>
  <c r="U1101" i="5" s="1"/>
  <c r="D1101" i="5"/>
  <c r="C1101" i="5"/>
  <c r="S1100" i="5"/>
  <c r="R1100" i="5"/>
  <c r="Q1100" i="5"/>
  <c r="T1100" i="5" s="1"/>
  <c r="U1100" i="5" s="1"/>
  <c r="D1100" i="5"/>
  <c r="C1100" i="5"/>
  <c r="S1099" i="5"/>
  <c r="R1099" i="5"/>
  <c r="Q1099" i="5"/>
  <c r="T1099" i="5" s="1"/>
  <c r="U1099" i="5" s="1"/>
  <c r="D1099" i="5"/>
  <c r="C1099" i="5"/>
  <c r="S1098" i="5"/>
  <c r="R1098" i="5"/>
  <c r="Q1098" i="5"/>
  <c r="T1098" i="5" s="1"/>
  <c r="U1098" i="5" s="1"/>
  <c r="D1098" i="5"/>
  <c r="C1098" i="5"/>
  <c r="S1097" i="5"/>
  <c r="R1097" i="5"/>
  <c r="Q1097" i="5"/>
  <c r="T1097" i="5" s="1"/>
  <c r="U1097" i="5" s="1"/>
  <c r="D1097" i="5"/>
  <c r="C1097" i="5"/>
  <c r="S1096" i="5"/>
  <c r="R1096" i="5"/>
  <c r="Q1096" i="5"/>
  <c r="T1096" i="5" s="1"/>
  <c r="U1096" i="5" s="1"/>
  <c r="D1096" i="5"/>
  <c r="C1096" i="5"/>
  <c r="S1095" i="5"/>
  <c r="R1095" i="5"/>
  <c r="Q1095" i="5"/>
  <c r="T1095" i="5" s="1"/>
  <c r="U1095" i="5" s="1"/>
  <c r="D1095" i="5"/>
  <c r="C1095" i="5"/>
  <c r="S1094" i="5"/>
  <c r="R1094" i="5"/>
  <c r="Q1094" i="5"/>
  <c r="T1094" i="5" s="1"/>
  <c r="U1094" i="5" s="1"/>
  <c r="D1094" i="5"/>
  <c r="C1094" i="5"/>
  <c r="S1093" i="5"/>
  <c r="R1093" i="5"/>
  <c r="Q1093" i="5"/>
  <c r="T1093" i="5" s="1"/>
  <c r="U1093" i="5" s="1"/>
  <c r="D1093" i="5"/>
  <c r="C1093" i="5"/>
  <c r="S1092" i="5"/>
  <c r="R1092" i="5"/>
  <c r="Q1092" i="5"/>
  <c r="T1092" i="5" s="1"/>
  <c r="U1092" i="5" s="1"/>
  <c r="D1092" i="5"/>
  <c r="C1092" i="5"/>
  <c r="S1091" i="5"/>
  <c r="R1091" i="5"/>
  <c r="Q1091" i="5"/>
  <c r="T1091" i="5" s="1"/>
  <c r="U1091" i="5" s="1"/>
  <c r="D1091" i="5"/>
  <c r="C1091" i="5"/>
  <c r="S1090" i="5"/>
  <c r="R1090" i="5"/>
  <c r="Q1090" i="5"/>
  <c r="T1090" i="5" s="1"/>
  <c r="U1090" i="5" s="1"/>
  <c r="D1090" i="5"/>
  <c r="C1090" i="5"/>
  <c r="S1089" i="5"/>
  <c r="R1089" i="5"/>
  <c r="Q1089" i="5"/>
  <c r="T1089" i="5" s="1"/>
  <c r="U1089" i="5" s="1"/>
  <c r="D1089" i="5"/>
  <c r="C1089" i="5"/>
  <c r="S1088" i="5"/>
  <c r="R1088" i="5"/>
  <c r="Q1088" i="5"/>
  <c r="T1088" i="5" s="1"/>
  <c r="U1088" i="5" s="1"/>
  <c r="D1088" i="5"/>
  <c r="C1088" i="5"/>
  <c r="S1087" i="5"/>
  <c r="R1087" i="5"/>
  <c r="Q1087" i="5"/>
  <c r="T1087" i="5" s="1"/>
  <c r="U1087" i="5" s="1"/>
  <c r="D1087" i="5"/>
  <c r="C1087" i="5"/>
  <c r="S1086" i="5"/>
  <c r="R1086" i="5"/>
  <c r="Q1086" i="5"/>
  <c r="T1086" i="5" s="1"/>
  <c r="U1086" i="5" s="1"/>
  <c r="D1086" i="5"/>
  <c r="C1086" i="5"/>
  <c r="S1085" i="5"/>
  <c r="R1085" i="5"/>
  <c r="Q1085" i="5"/>
  <c r="T1085" i="5" s="1"/>
  <c r="U1085" i="5" s="1"/>
  <c r="D1085" i="5"/>
  <c r="C1085" i="5"/>
  <c r="S1084" i="5"/>
  <c r="R1084" i="5"/>
  <c r="Q1084" i="5"/>
  <c r="T1084" i="5" s="1"/>
  <c r="U1084" i="5" s="1"/>
  <c r="D1084" i="5"/>
  <c r="C1084" i="5"/>
  <c r="S1083" i="5"/>
  <c r="R1083" i="5"/>
  <c r="Q1083" i="5"/>
  <c r="T1083" i="5" s="1"/>
  <c r="U1083" i="5" s="1"/>
  <c r="D1083" i="5"/>
  <c r="C1083" i="5"/>
  <c r="S1082" i="5"/>
  <c r="R1082" i="5"/>
  <c r="Q1082" i="5"/>
  <c r="T1082" i="5" s="1"/>
  <c r="U1082" i="5" s="1"/>
  <c r="D1082" i="5"/>
  <c r="C1082" i="5"/>
  <c r="S1081" i="5"/>
  <c r="R1081" i="5"/>
  <c r="Q1081" i="5"/>
  <c r="T1081" i="5" s="1"/>
  <c r="U1081" i="5" s="1"/>
  <c r="D1081" i="5"/>
  <c r="C1081" i="5"/>
  <c r="S1080" i="5"/>
  <c r="R1080" i="5"/>
  <c r="Q1080" i="5"/>
  <c r="T1080" i="5" s="1"/>
  <c r="U1080" i="5" s="1"/>
  <c r="D1080" i="5"/>
  <c r="C1080" i="5"/>
  <c r="S1079" i="5"/>
  <c r="R1079" i="5"/>
  <c r="Q1079" i="5"/>
  <c r="T1079" i="5" s="1"/>
  <c r="U1079" i="5" s="1"/>
  <c r="D1079" i="5"/>
  <c r="C1079" i="5"/>
  <c r="S1078" i="5"/>
  <c r="R1078" i="5"/>
  <c r="Q1078" i="5"/>
  <c r="T1078" i="5" s="1"/>
  <c r="U1078" i="5" s="1"/>
  <c r="D1078" i="5"/>
  <c r="C1078" i="5"/>
  <c r="S1077" i="5"/>
  <c r="R1077" i="5"/>
  <c r="Q1077" i="5"/>
  <c r="T1077" i="5" s="1"/>
  <c r="U1077" i="5" s="1"/>
  <c r="D1077" i="5"/>
  <c r="C1077" i="5"/>
  <c r="S1076" i="5"/>
  <c r="R1076" i="5"/>
  <c r="Q1076" i="5"/>
  <c r="T1076" i="5" s="1"/>
  <c r="U1076" i="5" s="1"/>
  <c r="D1076" i="5"/>
  <c r="C1076" i="5"/>
  <c r="S1075" i="5"/>
  <c r="R1075" i="5"/>
  <c r="Q1075" i="5"/>
  <c r="T1075" i="5" s="1"/>
  <c r="U1075" i="5" s="1"/>
  <c r="D1075" i="5"/>
  <c r="C1075" i="5"/>
  <c r="S1074" i="5"/>
  <c r="R1074" i="5"/>
  <c r="Q1074" i="5"/>
  <c r="T1074" i="5" s="1"/>
  <c r="U1074" i="5" s="1"/>
  <c r="D1074" i="5"/>
  <c r="C1074" i="5"/>
  <c r="S1073" i="5"/>
  <c r="R1073" i="5"/>
  <c r="Q1073" i="5"/>
  <c r="T1073" i="5" s="1"/>
  <c r="U1073" i="5" s="1"/>
  <c r="D1073" i="5"/>
  <c r="C1073" i="5"/>
  <c r="S1072" i="5"/>
  <c r="R1072" i="5"/>
  <c r="Q1072" i="5"/>
  <c r="T1072" i="5" s="1"/>
  <c r="U1072" i="5" s="1"/>
  <c r="D1072" i="5"/>
  <c r="C1072" i="5"/>
  <c r="S1071" i="5"/>
  <c r="R1071" i="5"/>
  <c r="Q1071" i="5"/>
  <c r="T1071" i="5" s="1"/>
  <c r="U1071" i="5" s="1"/>
  <c r="D1071" i="5"/>
  <c r="C1071" i="5"/>
  <c r="S1070" i="5"/>
  <c r="R1070" i="5"/>
  <c r="Q1070" i="5"/>
  <c r="T1070" i="5" s="1"/>
  <c r="U1070" i="5" s="1"/>
  <c r="D1070" i="5"/>
  <c r="C1070" i="5"/>
  <c r="S1069" i="5"/>
  <c r="R1069" i="5"/>
  <c r="Q1069" i="5"/>
  <c r="T1069" i="5" s="1"/>
  <c r="U1069" i="5" s="1"/>
  <c r="D1069" i="5"/>
  <c r="C1069" i="5"/>
  <c r="S1068" i="5"/>
  <c r="R1068" i="5"/>
  <c r="Q1068" i="5"/>
  <c r="T1068" i="5" s="1"/>
  <c r="U1068" i="5" s="1"/>
  <c r="D1068" i="5"/>
  <c r="C1068" i="5"/>
  <c r="S1067" i="5"/>
  <c r="R1067" i="5"/>
  <c r="Q1067" i="5"/>
  <c r="T1067" i="5" s="1"/>
  <c r="U1067" i="5" s="1"/>
  <c r="D1067" i="5"/>
  <c r="C1067" i="5"/>
  <c r="S1066" i="5"/>
  <c r="R1066" i="5"/>
  <c r="Q1066" i="5"/>
  <c r="T1066" i="5" s="1"/>
  <c r="U1066" i="5" s="1"/>
  <c r="D1066" i="5"/>
  <c r="C1066" i="5"/>
  <c r="S1065" i="5"/>
  <c r="R1065" i="5"/>
  <c r="Q1065" i="5"/>
  <c r="T1065" i="5" s="1"/>
  <c r="U1065" i="5" s="1"/>
  <c r="D1065" i="5"/>
  <c r="C1065" i="5"/>
  <c r="S1064" i="5"/>
  <c r="R1064" i="5"/>
  <c r="Q1064" i="5"/>
  <c r="T1064" i="5" s="1"/>
  <c r="U1064" i="5" s="1"/>
  <c r="D1064" i="5"/>
  <c r="C1064" i="5"/>
  <c r="S1063" i="5"/>
  <c r="R1063" i="5"/>
  <c r="Q1063" i="5"/>
  <c r="T1063" i="5" s="1"/>
  <c r="U1063" i="5" s="1"/>
  <c r="D1063" i="5"/>
  <c r="C1063" i="5"/>
  <c r="S1062" i="5"/>
  <c r="R1062" i="5"/>
  <c r="Q1062" i="5"/>
  <c r="T1062" i="5" s="1"/>
  <c r="U1062" i="5" s="1"/>
  <c r="D1062" i="5"/>
  <c r="C1062" i="5"/>
  <c r="S1061" i="5"/>
  <c r="R1061" i="5"/>
  <c r="Q1061" i="5"/>
  <c r="T1061" i="5" s="1"/>
  <c r="U1061" i="5" s="1"/>
  <c r="D1061" i="5"/>
  <c r="C1061" i="5"/>
  <c r="S1060" i="5"/>
  <c r="R1060" i="5"/>
  <c r="Q1060" i="5"/>
  <c r="T1060" i="5" s="1"/>
  <c r="U1060" i="5" s="1"/>
  <c r="D1060" i="5"/>
  <c r="C1060" i="5"/>
  <c r="S1059" i="5"/>
  <c r="R1059" i="5"/>
  <c r="Q1059" i="5"/>
  <c r="T1059" i="5" s="1"/>
  <c r="U1059" i="5" s="1"/>
  <c r="D1059" i="5"/>
  <c r="C1059" i="5"/>
  <c r="S1058" i="5"/>
  <c r="R1058" i="5"/>
  <c r="Q1058" i="5"/>
  <c r="T1058" i="5" s="1"/>
  <c r="U1058" i="5" s="1"/>
  <c r="D1058" i="5"/>
  <c r="C1058" i="5"/>
  <c r="S1057" i="5"/>
  <c r="R1057" i="5"/>
  <c r="Q1057" i="5"/>
  <c r="T1057" i="5" s="1"/>
  <c r="U1057" i="5" s="1"/>
  <c r="D1057" i="5"/>
  <c r="C1057" i="5"/>
  <c r="S1056" i="5"/>
  <c r="R1056" i="5"/>
  <c r="Q1056" i="5"/>
  <c r="T1056" i="5" s="1"/>
  <c r="U1056" i="5" s="1"/>
  <c r="D1056" i="5"/>
  <c r="C1056" i="5"/>
  <c r="S1055" i="5"/>
  <c r="R1055" i="5"/>
  <c r="Q1055" i="5"/>
  <c r="T1055" i="5" s="1"/>
  <c r="U1055" i="5" s="1"/>
  <c r="D1055" i="5"/>
  <c r="C1055" i="5"/>
  <c r="S1054" i="5"/>
  <c r="R1054" i="5"/>
  <c r="Q1054" i="5"/>
  <c r="T1054" i="5" s="1"/>
  <c r="U1054" i="5" s="1"/>
  <c r="D1054" i="5"/>
  <c r="C1054" i="5"/>
  <c r="S1053" i="5"/>
  <c r="R1053" i="5"/>
  <c r="Q1053" i="5"/>
  <c r="T1053" i="5" s="1"/>
  <c r="U1053" i="5" s="1"/>
  <c r="D1053" i="5"/>
  <c r="C1053" i="5"/>
  <c r="S1052" i="5"/>
  <c r="R1052" i="5"/>
  <c r="Q1052" i="5"/>
  <c r="T1052" i="5" s="1"/>
  <c r="U1052" i="5" s="1"/>
  <c r="D1052" i="5"/>
  <c r="C1052" i="5"/>
  <c r="S1051" i="5"/>
  <c r="R1051" i="5"/>
  <c r="Q1051" i="5"/>
  <c r="T1051" i="5" s="1"/>
  <c r="U1051" i="5" s="1"/>
  <c r="D1051" i="5"/>
  <c r="C1051" i="5"/>
  <c r="S1050" i="5"/>
  <c r="R1050" i="5"/>
  <c r="Q1050" i="5"/>
  <c r="T1050" i="5" s="1"/>
  <c r="U1050" i="5" s="1"/>
  <c r="D1050" i="5"/>
  <c r="C1050" i="5"/>
  <c r="S1049" i="5"/>
  <c r="R1049" i="5"/>
  <c r="Q1049" i="5"/>
  <c r="T1049" i="5" s="1"/>
  <c r="U1049" i="5" s="1"/>
  <c r="D1049" i="5"/>
  <c r="C1049" i="5"/>
  <c r="S1048" i="5"/>
  <c r="R1048" i="5"/>
  <c r="Q1048" i="5"/>
  <c r="T1048" i="5" s="1"/>
  <c r="U1048" i="5" s="1"/>
  <c r="D1048" i="5"/>
  <c r="C1048" i="5"/>
  <c r="S1047" i="5"/>
  <c r="R1047" i="5"/>
  <c r="Q1047" i="5"/>
  <c r="T1047" i="5" s="1"/>
  <c r="U1047" i="5" s="1"/>
  <c r="D1047" i="5"/>
  <c r="C1047" i="5"/>
  <c r="S1046" i="5"/>
  <c r="R1046" i="5"/>
  <c r="Q1046" i="5"/>
  <c r="T1046" i="5" s="1"/>
  <c r="U1046" i="5" s="1"/>
  <c r="D1046" i="5"/>
  <c r="C1046" i="5"/>
  <c r="S1045" i="5"/>
  <c r="R1045" i="5"/>
  <c r="Q1045" i="5"/>
  <c r="T1045" i="5" s="1"/>
  <c r="U1045" i="5" s="1"/>
  <c r="D1045" i="5"/>
  <c r="C1045" i="5"/>
  <c r="S1044" i="5"/>
  <c r="R1044" i="5"/>
  <c r="Q1044" i="5"/>
  <c r="T1044" i="5" s="1"/>
  <c r="U1044" i="5" s="1"/>
  <c r="D1044" i="5"/>
  <c r="C1044" i="5"/>
  <c r="S1043" i="5"/>
  <c r="R1043" i="5"/>
  <c r="Q1043" i="5"/>
  <c r="T1043" i="5" s="1"/>
  <c r="U1043" i="5" s="1"/>
  <c r="D1043" i="5"/>
  <c r="C1043" i="5"/>
  <c r="S1042" i="5"/>
  <c r="R1042" i="5"/>
  <c r="Q1042" i="5"/>
  <c r="T1042" i="5" s="1"/>
  <c r="U1042" i="5" s="1"/>
  <c r="D1042" i="5"/>
  <c r="C1042" i="5"/>
  <c r="S1041" i="5"/>
  <c r="R1041" i="5"/>
  <c r="Q1041" i="5"/>
  <c r="T1041" i="5" s="1"/>
  <c r="U1041" i="5" s="1"/>
  <c r="D1041" i="5"/>
  <c r="C1041" i="5"/>
  <c r="S1040" i="5"/>
  <c r="R1040" i="5"/>
  <c r="Q1040" i="5"/>
  <c r="T1040" i="5" s="1"/>
  <c r="U1040" i="5" s="1"/>
  <c r="D1040" i="5"/>
  <c r="C1040" i="5"/>
  <c r="S1039" i="5"/>
  <c r="R1039" i="5"/>
  <c r="Q1039" i="5"/>
  <c r="T1039" i="5" s="1"/>
  <c r="U1039" i="5" s="1"/>
  <c r="D1039" i="5"/>
  <c r="C1039" i="5"/>
  <c r="S1038" i="5"/>
  <c r="R1038" i="5"/>
  <c r="Q1038" i="5"/>
  <c r="T1038" i="5" s="1"/>
  <c r="U1038" i="5" s="1"/>
  <c r="D1038" i="5"/>
  <c r="C1038" i="5"/>
  <c r="S1037" i="5"/>
  <c r="R1037" i="5"/>
  <c r="Q1037" i="5"/>
  <c r="T1037" i="5" s="1"/>
  <c r="U1037" i="5" s="1"/>
  <c r="D1037" i="5"/>
  <c r="C1037" i="5"/>
  <c r="S1036" i="5"/>
  <c r="R1036" i="5"/>
  <c r="Q1036" i="5"/>
  <c r="T1036" i="5" s="1"/>
  <c r="U1036" i="5" s="1"/>
  <c r="D1036" i="5"/>
  <c r="C1036" i="5"/>
  <c r="S1035" i="5"/>
  <c r="R1035" i="5"/>
  <c r="Q1035" i="5"/>
  <c r="T1035" i="5" s="1"/>
  <c r="U1035" i="5" s="1"/>
  <c r="D1035" i="5"/>
  <c r="C1035" i="5"/>
  <c r="S1034" i="5"/>
  <c r="R1034" i="5"/>
  <c r="Q1034" i="5"/>
  <c r="T1034" i="5" s="1"/>
  <c r="U1034" i="5" s="1"/>
  <c r="D1034" i="5"/>
  <c r="C1034" i="5"/>
  <c r="S1033" i="5"/>
  <c r="R1033" i="5"/>
  <c r="Q1033" i="5"/>
  <c r="T1033" i="5" s="1"/>
  <c r="U1033" i="5" s="1"/>
  <c r="D1033" i="5"/>
  <c r="C1033" i="5"/>
  <c r="S1032" i="5"/>
  <c r="R1032" i="5"/>
  <c r="Q1032" i="5"/>
  <c r="T1032" i="5" s="1"/>
  <c r="U1032" i="5" s="1"/>
  <c r="D1032" i="5"/>
  <c r="C1032" i="5"/>
  <c r="S1031" i="5"/>
  <c r="R1031" i="5"/>
  <c r="Q1031" i="5"/>
  <c r="T1031" i="5" s="1"/>
  <c r="U1031" i="5" s="1"/>
  <c r="D1031" i="5"/>
  <c r="C1031" i="5"/>
  <c r="S1030" i="5"/>
  <c r="R1030" i="5"/>
  <c r="Q1030" i="5"/>
  <c r="T1030" i="5" s="1"/>
  <c r="U1030" i="5" s="1"/>
  <c r="D1030" i="5"/>
  <c r="C1030" i="5"/>
  <c r="S1029" i="5"/>
  <c r="R1029" i="5"/>
  <c r="Q1029" i="5"/>
  <c r="T1029" i="5" s="1"/>
  <c r="U1029" i="5" s="1"/>
  <c r="D1029" i="5"/>
  <c r="C1029" i="5"/>
  <c r="S1028" i="5"/>
  <c r="R1028" i="5"/>
  <c r="Q1028" i="5"/>
  <c r="T1028" i="5" s="1"/>
  <c r="U1028" i="5" s="1"/>
  <c r="D1028" i="5"/>
  <c r="C1028" i="5"/>
  <c r="S1027" i="5"/>
  <c r="R1027" i="5"/>
  <c r="Q1027" i="5"/>
  <c r="T1027" i="5" s="1"/>
  <c r="U1027" i="5" s="1"/>
  <c r="D1027" i="5"/>
  <c r="C1027" i="5"/>
  <c r="S1026" i="5"/>
  <c r="R1026" i="5"/>
  <c r="Q1026" i="5"/>
  <c r="T1026" i="5" s="1"/>
  <c r="U1026" i="5" s="1"/>
  <c r="D1026" i="5"/>
  <c r="C1026" i="5"/>
  <c r="S1025" i="5"/>
  <c r="R1025" i="5"/>
  <c r="Q1025" i="5"/>
  <c r="T1025" i="5" s="1"/>
  <c r="U1025" i="5" s="1"/>
  <c r="D1025" i="5"/>
  <c r="C1025" i="5"/>
  <c r="S1024" i="5"/>
  <c r="R1024" i="5"/>
  <c r="Q1024" i="5"/>
  <c r="T1024" i="5" s="1"/>
  <c r="U1024" i="5" s="1"/>
  <c r="D1024" i="5"/>
  <c r="C1024" i="5"/>
  <c r="S1023" i="5"/>
  <c r="R1023" i="5"/>
  <c r="Q1023" i="5"/>
  <c r="T1023" i="5" s="1"/>
  <c r="U1023" i="5" s="1"/>
  <c r="D1023" i="5"/>
  <c r="C1023" i="5"/>
  <c r="S1022" i="5"/>
  <c r="R1022" i="5"/>
  <c r="Q1022" i="5"/>
  <c r="T1022" i="5" s="1"/>
  <c r="U1022" i="5" s="1"/>
  <c r="D1022" i="5"/>
  <c r="C1022" i="5"/>
  <c r="S1021" i="5"/>
  <c r="R1021" i="5"/>
  <c r="Q1021" i="5"/>
  <c r="T1021" i="5" s="1"/>
  <c r="U1021" i="5" s="1"/>
  <c r="D1021" i="5"/>
  <c r="C1021" i="5"/>
  <c r="S1020" i="5"/>
  <c r="R1020" i="5"/>
  <c r="Q1020" i="5"/>
  <c r="T1020" i="5" s="1"/>
  <c r="U1020" i="5" s="1"/>
  <c r="D1020" i="5"/>
  <c r="C1020" i="5"/>
  <c r="S1019" i="5"/>
  <c r="R1019" i="5"/>
  <c r="Q1019" i="5"/>
  <c r="T1019" i="5" s="1"/>
  <c r="U1019" i="5" s="1"/>
  <c r="D1019" i="5"/>
  <c r="C1019" i="5"/>
  <c r="S1018" i="5"/>
  <c r="R1018" i="5"/>
  <c r="Q1018" i="5"/>
  <c r="T1018" i="5" s="1"/>
  <c r="U1018" i="5" s="1"/>
  <c r="D1018" i="5"/>
  <c r="C1018" i="5"/>
  <c r="S1017" i="5"/>
  <c r="R1017" i="5"/>
  <c r="Q1017" i="5"/>
  <c r="T1017" i="5" s="1"/>
  <c r="U1017" i="5" s="1"/>
  <c r="D1017" i="5"/>
  <c r="C1017" i="5"/>
  <c r="S1016" i="5"/>
  <c r="R1016" i="5"/>
  <c r="Q1016" i="5"/>
  <c r="T1016" i="5" s="1"/>
  <c r="U1016" i="5" s="1"/>
  <c r="D1016" i="5"/>
  <c r="C1016" i="5"/>
  <c r="S1015" i="5"/>
  <c r="R1015" i="5"/>
  <c r="Q1015" i="5"/>
  <c r="T1015" i="5" s="1"/>
  <c r="U1015" i="5" s="1"/>
  <c r="D1015" i="5"/>
  <c r="C1015" i="5"/>
  <c r="S1014" i="5"/>
  <c r="R1014" i="5"/>
  <c r="Q1014" i="5"/>
  <c r="T1014" i="5" s="1"/>
  <c r="U1014" i="5" s="1"/>
  <c r="D1014" i="5"/>
  <c r="C1014" i="5"/>
  <c r="S1013" i="5"/>
  <c r="R1013" i="5"/>
  <c r="Q1013" i="5"/>
  <c r="T1013" i="5" s="1"/>
  <c r="U1013" i="5" s="1"/>
  <c r="D1013" i="5"/>
  <c r="C1013" i="5"/>
  <c r="S1012" i="5"/>
  <c r="R1012" i="5"/>
  <c r="Q1012" i="5"/>
  <c r="T1012" i="5" s="1"/>
  <c r="U1012" i="5" s="1"/>
  <c r="D1012" i="5"/>
  <c r="C1012" i="5"/>
  <c r="S1011" i="5"/>
  <c r="R1011" i="5"/>
  <c r="Q1011" i="5"/>
  <c r="T1011" i="5" s="1"/>
  <c r="U1011" i="5" s="1"/>
  <c r="D1011" i="5"/>
  <c r="C1011" i="5"/>
  <c r="S1010" i="5"/>
  <c r="R1010" i="5"/>
  <c r="Q1010" i="5"/>
  <c r="T1010" i="5" s="1"/>
  <c r="U1010" i="5" s="1"/>
  <c r="D1010" i="5"/>
  <c r="C1010" i="5"/>
  <c r="S1009" i="5"/>
  <c r="R1009" i="5"/>
  <c r="Q1009" i="5"/>
  <c r="T1009" i="5" s="1"/>
  <c r="U1009" i="5" s="1"/>
  <c r="D1009" i="5"/>
  <c r="C1009" i="5"/>
  <c r="S1008" i="5"/>
  <c r="R1008" i="5"/>
  <c r="Q1008" i="5"/>
  <c r="T1008" i="5" s="1"/>
  <c r="U1008" i="5" s="1"/>
  <c r="D1008" i="5"/>
  <c r="C1008" i="5"/>
  <c r="S1007" i="5"/>
  <c r="R1007" i="5"/>
  <c r="Q1007" i="5"/>
  <c r="T1007" i="5" s="1"/>
  <c r="U1007" i="5" s="1"/>
  <c r="D1007" i="5"/>
  <c r="C1007" i="5"/>
  <c r="S1006" i="5"/>
  <c r="R1006" i="5"/>
  <c r="Q1006" i="5"/>
  <c r="T1006" i="5" s="1"/>
  <c r="U1006" i="5" s="1"/>
  <c r="D1006" i="5"/>
  <c r="C1006" i="5"/>
  <c r="S1005" i="5"/>
  <c r="R1005" i="5"/>
  <c r="Q1005" i="5"/>
  <c r="T1005" i="5" s="1"/>
  <c r="U1005" i="5" s="1"/>
  <c r="D1005" i="5"/>
  <c r="C1005" i="5"/>
  <c r="S1004" i="5"/>
  <c r="R1004" i="5"/>
  <c r="Q1004" i="5"/>
  <c r="T1004" i="5" s="1"/>
  <c r="U1004" i="5" s="1"/>
  <c r="D1004" i="5"/>
  <c r="C1004" i="5"/>
  <c r="S1003" i="5"/>
  <c r="R1003" i="5"/>
  <c r="Q1003" i="5"/>
  <c r="T1003" i="5" s="1"/>
  <c r="U1003" i="5" s="1"/>
  <c r="D1003" i="5"/>
  <c r="C1003" i="5"/>
  <c r="S1002" i="5"/>
  <c r="R1002" i="5"/>
  <c r="Q1002" i="5"/>
  <c r="T1002" i="5" s="1"/>
  <c r="U1002" i="5" s="1"/>
  <c r="D1002" i="5"/>
  <c r="C1002" i="5"/>
  <c r="S1001" i="5"/>
  <c r="R1001" i="5"/>
  <c r="Q1001" i="5"/>
  <c r="T1001" i="5" s="1"/>
  <c r="U1001" i="5" s="1"/>
  <c r="D1001" i="5"/>
  <c r="C1001" i="5"/>
  <c r="S1000" i="5"/>
  <c r="R1000" i="5"/>
  <c r="Q1000" i="5"/>
  <c r="T1000" i="5" s="1"/>
  <c r="U1000" i="5" s="1"/>
  <c r="D1000" i="5"/>
  <c r="C1000" i="5"/>
  <c r="S999" i="5"/>
  <c r="R999" i="5"/>
  <c r="Q999" i="5"/>
  <c r="T999" i="5" s="1"/>
  <c r="U999" i="5" s="1"/>
  <c r="D999" i="5"/>
  <c r="C999" i="5"/>
  <c r="S998" i="5"/>
  <c r="R998" i="5"/>
  <c r="Q998" i="5"/>
  <c r="T998" i="5" s="1"/>
  <c r="U998" i="5" s="1"/>
  <c r="D998" i="5"/>
  <c r="C998" i="5"/>
  <c r="S997" i="5"/>
  <c r="R997" i="5"/>
  <c r="Q997" i="5"/>
  <c r="T997" i="5" s="1"/>
  <c r="U997" i="5" s="1"/>
  <c r="D997" i="5"/>
  <c r="C997" i="5"/>
  <c r="S996" i="5"/>
  <c r="R996" i="5"/>
  <c r="Q996" i="5"/>
  <c r="T996" i="5" s="1"/>
  <c r="U996" i="5" s="1"/>
  <c r="D996" i="5"/>
  <c r="C996" i="5"/>
  <c r="S995" i="5"/>
  <c r="R995" i="5"/>
  <c r="Q995" i="5"/>
  <c r="T995" i="5" s="1"/>
  <c r="U995" i="5" s="1"/>
  <c r="D995" i="5"/>
  <c r="C995" i="5"/>
  <c r="S994" i="5"/>
  <c r="R994" i="5"/>
  <c r="Q994" i="5"/>
  <c r="T994" i="5" s="1"/>
  <c r="U994" i="5" s="1"/>
  <c r="D994" i="5"/>
  <c r="C994" i="5"/>
  <c r="S993" i="5"/>
  <c r="R993" i="5"/>
  <c r="Q993" i="5"/>
  <c r="T993" i="5" s="1"/>
  <c r="U993" i="5" s="1"/>
  <c r="D993" i="5"/>
  <c r="C993" i="5"/>
  <c r="S992" i="5"/>
  <c r="R992" i="5"/>
  <c r="Q992" i="5"/>
  <c r="T992" i="5" s="1"/>
  <c r="U992" i="5" s="1"/>
  <c r="D992" i="5"/>
  <c r="C992" i="5"/>
  <c r="S991" i="5"/>
  <c r="R991" i="5"/>
  <c r="Q991" i="5"/>
  <c r="T991" i="5" s="1"/>
  <c r="U991" i="5" s="1"/>
  <c r="D991" i="5"/>
  <c r="C991" i="5"/>
  <c r="S990" i="5"/>
  <c r="R990" i="5"/>
  <c r="Q990" i="5"/>
  <c r="T990" i="5" s="1"/>
  <c r="U990" i="5" s="1"/>
  <c r="D990" i="5"/>
  <c r="C990" i="5"/>
  <c r="S989" i="5"/>
  <c r="R989" i="5"/>
  <c r="Q989" i="5"/>
  <c r="T989" i="5" s="1"/>
  <c r="U989" i="5" s="1"/>
  <c r="D989" i="5"/>
  <c r="C989" i="5"/>
  <c r="S988" i="5"/>
  <c r="R988" i="5"/>
  <c r="Q988" i="5"/>
  <c r="T988" i="5" s="1"/>
  <c r="U988" i="5" s="1"/>
  <c r="D988" i="5"/>
  <c r="C988" i="5"/>
  <c r="S987" i="5"/>
  <c r="R987" i="5"/>
  <c r="Q987" i="5"/>
  <c r="T987" i="5" s="1"/>
  <c r="U987" i="5" s="1"/>
  <c r="D987" i="5"/>
  <c r="C987" i="5"/>
  <c r="S986" i="5"/>
  <c r="R986" i="5"/>
  <c r="Q986" i="5"/>
  <c r="T986" i="5" s="1"/>
  <c r="U986" i="5" s="1"/>
  <c r="D986" i="5"/>
  <c r="C986" i="5"/>
  <c r="S985" i="5"/>
  <c r="R985" i="5"/>
  <c r="Q985" i="5"/>
  <c r="T985" i="5" s="1"/>
  <c r="U985" i="5" s="1"/>
  <c r="D985" i="5"/>
  <c r="C985" i="5"/>
  <c r="S984" i="5"/>
  <c r="R984" i="5"/>
  <c r="Q984" i="5"/>
  <c r="T984" i="5" s="1"/>
  <c r="U984" i="5" s="1"/>
  <c r="D984" i="5"/>
  <c r="C984" i="5"/>
  <c r="S983" i="5"/>
  <c r="R983" i="5"/>
  <c r="Q983" i="5"/>
  <c r="T983" i="5" s="1"/>
  <c r="U983" i="5" s="1"/>
  <c r="D983" i="5"/>
  <c r="C983" i="5"/>
  <c r="S982" i="5"/>
  <c r="R982" i="5"/>
  <c r="Q982" i="5"/>
  <c r="T982" i="5" s="1"/>
  <c r="U982" i="5" s="1"/>
  <c r="D982" i="5"/>
  <c r="C982" i="5"/>
  <c r="S981" i="5"/>
  <c r="R981" i="5"/>
  <c r="Q981" i="5"/>
  <c r="T981" i="5" s="1"/>
  <c r="U981" i="5" s="1"/>
  <c r="D981" i="5"/>
  <c r="C981" i="5"/>
  <c r="S980" i="5"/>
  <c r="R980" i="5"/>
  <c r="Q980" i="5"/>
  <c r="T980" i="5" s="1"/>
  <c r="U980" i="5" s="1"/>
  <c r="D980" i="5"/>
  <c r="C980" i="5"/>
  <c r="S979" i="5"/>
  <c r="R979" i="5"/>
  <c r="Q979" i="5"/>
  <c r="T979" i="5" s="1"/>
  <c r="U979" i="5" s="1"/>
  <c r="D979" i="5"/>
  <c r="C979" i="5"/>
  <c r="S978" i="5"/>
  <c r="R978" i="5"/>
  <c r="Q978" i="5"/>
  <c r="T978" i="5" s="1"/>
  <c r="U978" i="5" s="1"/>
  <c r="D978" i="5"/>
  <c r="C978" i="5"/>
  <c r="S977" i="5"/>
  <c r="R977" i="5"/>
  <c r="Q977" i="5"/>
  <c r="T977" i="5" s="1"/>
  <c r="U977" i="5" s="1"/>
  <c r="D977" i="5"/>
  <c r="C977" i="5"/>
  <c r="S976" i="5"/>
  <c r="R976" i="5"/>
  <c r="Q976" i="5"/>
  <c r="T976" i="5" s="1"/>
  <c r="U976" i="5" s="1"/>
  <c r="D976" i="5"/>
  <c r="C976" i="5"/>
  <c r="S975" i="5"/>
  <c r="R975" i="5"/>
  <c r="Q975" i="5"/>
  <c r="T975" i="5" s="1"/>
  <c r="U975" i="5" s="1"/>
  <c r="D975" i="5"/>
  <c r="C975" i="5"/>
  <c r="S974" i="5"/>
  <c r="R974" i="5"/>
  <c r="Q974" i="5"/>
  <c r="T974" i="5" s="1"/>
  <c r="U974" i="5" s="1"/>
  <c r="D974" i="5"/>
  <c r="C974" i="5"/>
  <c r="S973" i="5"/>
  <c r="R973" i="5"/>
  <c r="Q973" i="5"/>
  <c r="T973" i="5" s="1"/>
  <c r="U973" i="5" s="1"/>
  <c r="D973" i="5"/>
  <c r="C973" i="5"/>
  <c r="S972" i="5"/>
  <c r="R972" i="5"/>
  <c r="Q972" i="5"/>
  <c r="T972" i="5" s="1"/>
  <c r="U972" i="5" s="1"/>
  <c r="D972" i="5"/>
  <c r="C972" i="5"/>
  <c r="S971" i="5"/>
  <c r="R971" i="5"/>
  <c r="Q971" i="5"/>
  <c r="T971" i="5" s="1"/>
  <c r="U971" i="5" s="1"/>
  <c r="D971" i="5"/>
  <c r="C971" i="5"/>
  <c r="S970" i="5"/>
  <c r="R970" i="5"/>
  <c r="Q970" i="5"/>
  <c r="T970" i="5" s="1"/>
  <c r="U970" i="5" s="1"/>
  <c r="D970" i="5"/>
  <c r="C970" i="5"/>
  <c r="S969" i="5"/>
  <c r="R969" i="5"/>
  <c r="Q969" i="5"/>
  <c r="T969" i="5" s="1"/>
  <c r="U969" i="5" s="1"/>
  <c r="D969" i="5"/>
  <c r="C969" i="5"/>
  <c r="S968" i="5"/>
  <c r="R968" i="5"/>
  <c r="Q968" i="5"/>
  <c r="T968" i="5" s="1"/>
  <c r="U968" i="5" s="1"/>
  <c r="D968" i="5"/>
  <c r="C968" i="5"/>
  <c r="S967" i="5"/>
  <c r="R967" i="5"/>
  <c r="Q967" i="5"/>
  <c r="T967" i="5" s="1"/>
  <c r="U967" i="5" s="1"/>
  <c r="D967" i="5"/>
  <c r="C967" i="5"/>
  <c r="S966" i="5"/>
  <c r="R966" i="5"/>
  <c r="Q966" i="5"/>
  <c r="T966" i="5" s="1"/>
  <c r="U966" i="5" s="1"/>
  <c r="D966" i="5"/>
  <c r="C966" i="5"/>
  <c r="S965" i="5"/>
  <c r="R965" i="5"/>
  <c r="Q965" i="5"/>
  <c r="T965" i="5" s="1"/>
  <c r="U965" i="5" s="1"/>
  <c r="D965" i="5"/>
  <c r="C965" i="5"/>
  <c r="S964" i="5"/>
  <c r="R964" i="5"/>
  <c r="Q964" i="5"/>
  <c r="T964" i="5" s="1"/>
  <c r="U964" i="5" s="1"/>
  <c r="D964" i="5"/>
  <c r="C964" i="5"/>
  <c r="S963" i="5"/>
  <c r="R963" i="5"/>
  <c r="Q963" i="5"/>
  <c r="T963" i="5" s="1"/>
  <c r="U963" i="5" s="1"/>
  <c r="D963" i="5"/>
  <c r="C963" i="5"/>
  <c r="S962" i="5"/>
  <c r="R962" i="5"/>
  <c r="Q962" i="5"/>
  <c r="T962" i="5" s="1"/>
  <c r="U962" i="5" s="1"/>
  <c r="D962" i="5"/>
  <c r="C962" i="5"/>
  <c r="S961" i="5"/>
  <c r="R961" i="5"/>
  <c r="Q961" i="5"/>
  <c r="T961" i="5" s="1"/>
  <c r="U961" i="5" s="1"/>
  <c r="D961" i="5"/>
  <c r="C961" i="5"/>
  <c r="S960" i="5"/>
  <c r="R960" i="5"/>
  <c r="Q960" i="5"/>
  <c r="T960" i="5" s="1"/>
  <c r="U960" i="5" s="1"/>
  <c r="D960" i="5"/>
  <c r="C960" i="5"/>
  <c r="S959" i="5"/>
  <c r="R959" i="5"/>
  <c r="Q959" i="5"/>
  <c r="T959" i="5" s="1"/>
  <c r="U959" i="5" s="1"/>
  <c r="D959" i="5"/>
  <c r="C959" i="5"/>
  <c r="S958" i="5"/>
  <c r="R958" i="5"/>
  <c r="Q958" i="5"/>
  <c r="T958" i="5" s="1"/>
  <c r="U958" i="5" s="1"/>
  <c r="D958" i="5"/>
  <c r="C958" i="5"/>
  <c r="S957" i="5"/>
  <c r="R957" i="5"/>
  <c r="Q957" i="5"/>
  <c r="T957" i="5" s="1"/>
  <c r="U957" i="5" s="1"/>
  <c r="D957" i="5"/>
  <c r="C957" i="5"/>
  <c r="S956" i="5"/>
  <c r="R956" i="5"/>
  <c r="Q956" i="5"/>
  <c r="T956" i="5" s="1"/>
  <c r="U956" i="5" s="1"/>
  <c r="D956" i="5"/>
  <c r="C956" i="5"/>
  <c r="S955" i="5"/>
  <c r="R955" i="5"/>
  <c r="Q955" i="5"/>
  <c r="T955" i="5" s="1"/>
  <c r="U955" i="5" s="1"/>
  <c r="D955" i="5"/>
  <c r="C955" i="5"/>
  <c r="S954" i="5"/>
  <c r="R954" i="5"/>
  <c r="Q954" i="5"/>
  <c r="T954" i="5" s="1"/>
  <c r="U954" i="5" s="1"/>
  <c r="D954" i="5"/>
  <c r="C954" i="5"/>
  <c r="S953" i="5"/>
  <c r="R953" i="5"/>
  <c r="Q953" i="5"/>
  <c r="T953" i="5" s="1"/>
  <c r="U953" i="5" s="1"/>
  <c r="D953" i="5"/>
  <c r="C953" i="5"/>
  <c r="S952" i="5"/>
  <c r="R952" i="5"/>
  <c r="Q952" i="5"/>
  <c r="T952" i="5" s="1"/>
  <c r="U952" i="5" s="1"/>
  <c r="D952" i="5"/>
  <c r="C952" i="5"/>
  <c r="S951" i="5"/>
  <c r="R951" i="5"/>
  <c r="Q951" i="5"/>
  <c r="T951" i="5" s="1"/>
  <c r="U951" i="5" s="1"/>
  <c r="D951" i="5"/>
  <c r="C951" i="5"/>
  <c r="S950" i="5"/>
  <c r="R950" i="5"/>
  <c r="Q950" i="5"/>
  <c r="T950" i="5" s="1"/>
  <c r="U950" i="5" s="1"/>
  <c r="D950" i="5"/>
  <c r="C950" i="5"/>
  <c r="S949" i="5"/>
  <c r="R949" i="5"/>
  <c r="Q949" i="5"/>
  <c r="T949" i="5" s="1"/>
  <c r="U949" i="5" s="1"/>
  <c r="D949" i="5"/>
  <c r="C949" i="5"/>
  <c r="S948" i="5"/>
  <c r="R948" i="5"/>
  <c r="Q948" i="5"/>
  <c r="T948" i="5" s="1"/>
  <c r="U948" i="5" s="1"/>
  <c r="D948" i="5"/>
  <c r="C948" i="5"/>
  <c r="S947" i="5"/>
  <c r="R947" i="5"/>
  <c r="Q947" i="5"/>
  <c r="T947" i="5" s="1"/>
  <c r="U947" i="5" s="1"/>
  <c r="D947" i="5"/>
  <c r="C947" i="5"/>
  <c r="S946" i="5"/>
  <c r="R946" i="5"/>
  <c r="Q946" i="5"/>
  <c r="T946" i="5" s="1"/>
  <c r="U946" i="5" s="1"/>
  <c r="D946" i="5"/>
  <c r="C946" i="5"/>
  <c r="S945" i="5"/>
  <c r="R945" i="5"/>
  <c r="Q945" i="5"/>
  <c r="T945" i="5" s="1"/>
  <c r="U945" i="5" s="1"/>
  <c r="D945" i="5"/>
  <c r="C945" i="5"/>
  <c r="S944" i="5"/>
  <c r="R944" i="5"/>
  <c r="Q944" i="5"/>
  <c r="T944" i="5" s="1"/>
  <c r="U944" i="5" s="1"/>
  <c r="D944" i="5"/>
  <c r="C944" i="5"/>
  <c r="S943" i="5"/>
  <c r="R943" i="5"/>
  <c r="Q943" i="5"/>
  <c r="T943" i="5" s="1"/>
  <c r="U943" i="5" s="1"/>
  <c r="D943" i="5"/>
  <c r="C943" i="5"/>
  <c r="S942" i="5"/>
  <c r="R942" i="5"/>
  <c r="Q942" i="5"/>
  <c r="T942" i="5" s="1"/>
  <c r="U942" i="5" s="1"/>
  <c r="D942" i="5"/>
  <c r="C942" i="5"/>
  <c r="S941" i="5"/>
  <c r="R941" i="5"/>
  <c r="Q941" i="5"/>
  <c r="T941" i="5" s="1"/>
  <c r="U941" i="5" s="1"/>
  <c r="D941" i="5"/>
  <c r="C941" i="5"/>
  <c r="S940" i="5"/>
  <c r="R940" i="5"/>
  <c r="Q940" i="5"/>
  <c r="T940" i="5" s="1"/>
  <c r="U940" i="5" s="1"/>
  <c r="D940" i="5"/>
  <c r="C940" i="5"/>
  <c r="S939" i="5"/>
  <c r="R939" i="5"/>
  <c r="Q939" i="5"/>
  <c r="T939" i="5" s="1"/>
  <c r="U939" i="5" s="1"/>
  <c r="D939" i="5"/>
  <c r="C939" i="5"/>
  <c r="S938" i="5"/>
  <c r="R938" i="5"/>
  <c r="Q938" i="5"/>
  <c r="T938" i="5" s="1"/>
  <c r="U938" i="5" s="1"/>
  <c r="D938" i="5"/>
  <c r="C938" i="5"/>
  <c r="S937" i="5"/>
  <c r="R937" i="5"/>
  <c r="Q937" i="5"/>
  <c r="T937" i="5" s="1"/>
  <c r="U937" i="5" s="1"/>
  <c r="D937" i="5"/>
  <c r="C937" i="5"/>
  <c r="S936" i="5"/>
  <c r="R936" i="5"/>
  <c r="Q936" i="5"/>
  <c r="T936" i="5" s="1"/>
  <c r="U936" i="5" s="1"/>
  <c r="D936" i="5"/>
  <c r="C936" i="5"/>
  <c r="S935" i="5"/>
  <c r="R935" i="5"/>
  <c r="Q935" i="5"/>
  <c r="T935" i="5" s="1"/>
  <c r="U935" i="5" s="1"/>
  <c r="D935" i="5"/>
  <c r="C935" i="5"/>
  <c r="S934" i="5"/>
  <c r="R934" i="5"/>
  <c r="Q934" i="5"/>
  <c r="T934" i="5" s="1"/>
  <c r="U934" i="5" s="1"/>
  <c r="D934" i="5"/>
  <c r="C934" i="5"/>
  <c r="S933" i="5"/>
  <c r="R933" i="5"/>
  <c r="Q933" i="5"/>
  <c r="T933" i="5" s="1"/>
  <c r="U933" i="5" s="1"/>
  <c r="D933" i="5"/>
  <c r="C933" i="5"/>
  <c r="S932" i="5"/>
  <c r="R932" i="5"/>
  <c r="Q932" i="5"/>
  <c r="T932" i="5" s="1"/>
  <c r="U932" i="5" s="1"/>
  <c r="D932" i="5"/>
  <c r="C932" i="5"/>
  <c r="S931" i="5"/>
  <c r="R931" i="5"/>
  <c r="Q931" i="5"/>
  <c r="T931" i="5" s="1"/>
  <c r="U931" i="5" s="1"/>
  <c r="D931" i="5"/>
  <c r="C931" i="5"/>
  <c r="S930" i="5"/>
  <c r="R930" i="5"/>
  <c r="Q930" i="5"/>
  <c r="T930" i="5" s="1"/>
  <c r="U930" i="5" s="1"/>
  <c r="D930" i="5"/>
  <c r="C930" i="5"/>
  <c r="S929" i="5"/>
  <c r="R929" i="5"/>
  <c r="Q929" i="5"/>
  <c r="T929" i="5" s="1"/>
  <c r="U929" i="5" s="1"/>
  <c r="D929" i="5"/>
  <c r="C929" i="5"/>
  <c r="S928" i="5"/>
  <c r="R928" i="5"/>
  <c r="Q928" i="5"/>
  <c r="T928" i="5" s="1"/>
  <c r="U928" i="5" s="1"/>
  <c r="D928" i="5"/>
  <c r="C928" i="5"/>
  <c r="S927" i="5"/>
  <c r="R927" i="5"/>
  <c r="Q927" i="5"/>
  <c r="T927" i="5" s="1"/>
  <c r="U927" i="5" s="1"/>
  <c r="D927" i="5"/>
  <c r="C927" i="5"/>
  <c r="S926" i="5"/>
  <c r="R926" i="5"/>
  <c r="Q926" i="5"/>
  <c r="T926" i="5" s="1"/>
  <c r="U926" i="5" s="1"/>
  <c r="D926" i="5"/>
  <c r="C926" i="5"/>
  <c r="S925" i="5"/>
  <c r="R925" i="5"/>
  <c r="Q925" i="5"/>
  <c r="T925" i="5" s="1"/>
  <c r="U925" i="5" s="1"/>
  <c r="D925" i="5"/>
  <c r="C925" i="5"/>
  <c r="S924" i="5"/>
  <c r="R924" i="5"/>
  <c r="Q924" i="5"/>
  <c r="T924" i="5" s="1"/>
  <c r="U924" i="5" s="1"/>
  <c r="D924" i="5"/>
  <c r="C924" i="5"/>
  <c r="S923" i="5"/>
  <c r="R923" i="5"/>
  <c r="Q923" i="5"/>
  <c r="T923" i="5" s="1"/>
  <c r="U923" i="5" s="1"/>
  <c r="D923" i="5"/>
  <c r="C923" i="5"/>
  <c r="S922" i="5"/>
  <c r="R922" i="5"/>
  <c r="Q922" i="5"/>
  <c r="T922" i="5" s="1"/>
  <c r="U922" i="5" s="1"/>
  <c r="D922" i="5"/>
  <c r="C922" i="5"/>
  <c r="S921" i="5"/>
  <c r="R921" i="5"/>
  <c r="Q921" i="5"/>
  <c r="T921" i="5" s="1"/>
  <c r="U921" i="5" s="1"/>
  <c r="D921" i="5"/>
  <c r="C921" i="5"/>
  <c r="S920" i="5"/>
  <c r="R920" i="5"/>
  <c r="Q920" i="5"/>
  <c r="T920" i="5" s="1"/>
  <c r="U920" i="5" s="1"/>
  <c r="D920" i="5"/>
  <c r="C920" i="5"/>
  <c r="S919" i="5"/>
  <c r="R919" i="5"/>
  <c r="Q919" i="5"/>
  <c r="T919" i="5" s="1"/>
  <c r="U919" i="5" s="1"/>
  <c r="D919" i="5"/>
  <c r="C919" i="5"/>
  <c r="S918" i="5"/>
  <c r="R918" i="5"/>
  <c r="Q918" i="5"/>
  <c r="T918" i="5" s="1"/>
  <c r="U918" i="5" s="1"/>
  <c r="D918" i="5"/>
  <c r="C918" i="5"/>
  <c r="S917" i="5"/>
  <c r="R917" i="5"/>
  <c r="Q917" i="5"/>
  <c r="T917" i="5" s="1"/>
  <c r="U917" i="5" s="1"/>
  <c r="D917" i="5"/>
  <c r="C917" i="5"/>
  <c r="S916" i="5"/>
  <c r="R916" i="5"/>
  <c r="Q916" i="5"/>
  <c r="T916" i="5" s="1"/>
  <c r="U916" i="5" s="1"/>
  <c r="D916" i="5"/>
  <c r="C916" i="5"/>
  <c r="S915" i="5"/>
  <c r="R915" i="5"/>
  <c r="Q915" i="5"/>
  <c r="T915" i="5" s="1"/>
  <c r="U915" i="5" s="1"/>
  <c r="D915" i="5"/>
  <c r="C915" i="5"/>
  <c r="S914" i="5"/>
  <c r="R914" i="5"/>
  <c r="Q914" i="5"/>
  <c r="T914" i="5" s="1"/>
  <c r="U914" i="5" s="1"/>
  <c r="D914" i="5"/>
  <c r="C914" i="5"/>
  <c r="S913" i="5"/>
  <c r="R913" i="5"/>
  <c r="Q913" i="5"/>
  <c r="T913" i="5" s="1"/>
  <c r="U913" i="5" s="1"/>
  <c r="D913" i="5"/>
  <c r="C913" i="5"/>
  <c r="S912" i="5"/>
  <c r="R912" i="5"/>
  <c r="Q912" i="5"/>
  <c r="T912" i="5" s="1"/>
  <c r="U912" i="5" s="1"/>
  <c r="D912" i="5"/>
  <c r="C912" i="5"/>
  <c r="S911" i="5"/>
  <c r="R911" i="5"/>
  <c r="Q911" i="5"/>
  <c r="T911" i="5" s="1"/>
  <c r="U911" i="5" s="1"/>
  <c r="D911" i="5"/>
  <c r="C911" i="5"/>
  <c r="S910" i="5"/>
  <c r="R910" i="5"/>
  <c r="Q910" i="5"/>
  <c r="T910" i="5" s="1"/>
  <c r="U910" i="5" s="1"/>
  <c r="D910" i="5"/>
  <c r="C910" i="5"/>
  <c r="S909" i="5"/>
  <c r="R909" i="5"/>
  <c r="Q909" i="5"/>
  <c r="T909" i="5" s="1"/>
  <c r="U909" i="5" s="1"/>
  <c r="D909" i="5"/>
  <c r="C909" i="5"/>
  <c r="S908" i="5"/>
  <c r="R908" i="5"/>
  <c r="Q908" i="5"/>
  <c r="T908" i="5" s="1"/>
  <c r="U908" i="5" s="1"/>
  <c r="D908" i="5"/>
  <c r="C908" i="5"/>
  <c r="S907" i="5"/>
  <c r="R907" i="5"/>
  <c r="Q907" i="5"/>
  <c r="T907" i="5" s="1"/>
  <c r="U907" i="5" s="1"/>
  <c r="D907" i="5"/>
  <c r="C907" i="5"/>
  <c r="S906" i="5"/>
  <c r="R906" i="5"/>
  <c r="Q906" i="5"/>
  <c r="T906" i="5" s="1"/>
  <c r="U906" i="5" s="1"/>
  <c r="D906" i="5"/>
  <c r="C906" i="5"/>
  <c r="S905" i="5"/>
  <c r="R905" i="5"/>
  <c r="Q905" i="5"/>
  <c r="T905" i="5" s="1"/>
  <c r="U905" i="5" s="1"/>
  <c r="D905" i="5"/>
  <c r="C905" i="5"/>
  <c r="S904" i="5"/>
  <c r="R904" i="5"/>
  <c r="Q904" i="5"/>
  <c r="T904" i="5" s="1"/>
  <c r="U904" i="5" s="1"/>
  <c r="D904" i="5"/>
  <c r="C904" i="5"/>
  <c r="S903" i="5"/>
  <c r="R903" i="5"/>
  <c r="Q903" i="5"/>
  <c r="T903" i="5" s="1"/>
  <c r="U903" i="5" s="1"/>
  <c r="D903" i="5"/>
  <c r="C903" i="5"/>
  <c r="S902" i="5"/>
  <c r="R902" i="5"/>
  <c r="Q902" i="5"/>
  <c r="T902" i="5" s="1"/>
  <c r="U902" i="5" s="1"/>
  <c r="D902" i="5"/>
  <c r="C902" i="5"/>
  <c r="S901" i="5"/>
  <c r="R901" i="5"/>
  <c r="Q901" i="5"/>
  <c r="T901" i="5" s="1"/>
  <c r="U901" i="5" s="1"/>
  <c r="D901" i="5"/>
  <c r="C901" i="5"/>
  <c r="S900" i="5"/>
  <c r="R900" i="5"/>
  <c r="Q900" i="5"/>
  <c r="T900" i="5" s="1"/>
  <c r="U900" i="5" s="1"/>
  <c r="D900" i="5"/>
  <c r="C900" i="5"/>
  <c r="S899" i="5"/>
  <c r="R899" i="5"/>
  <c r="Q899" i="5"/>
  <c r="T899" i="5" s="1"/>
  <c r="U899" i="5" s="1"/>
  <c r="D899" i="5"/>
  <c r="C899" i="5"/>
  <c r="S898" i="5"/>
  <c r="R898" i="5"/>
  <c r="Q898" i="5"/>
  <c r="T898" i="5" s="1"/>
  <c r="U898" i="5" s="1"/>
  <c r="D898" i="5"/>
  <c r="C898" i="5"/>
  <c r="S897" i="5"/>
  <c r="R897" i="5"/>
  <c r="Q897" i="5"/>
  <c r="T897" i="5" s="1"/>
  <c r="U897" i="5" s="1"/>
  <c r="D897" i="5"/>
  <c r="C897" i="5"/>
  <c r="S896" i="5"/>
  <c r="R896" i="5"/>
  <c r="Q896" i="5"/>
  <c r="T896" i="5" s="1"/>
  <c r="U896" i="5" s="1"/>
  <c r="D896" i="5"/>
  <c r="C896" i="5"/>
  <c r="S895" i="5"/>
  <c r="R895" i="5"/>
  <c r="Q895" i="5"/>
  <c r="T895" i="5" s="1"/>
  <c r="U895" i="5" s="1"/>
  <c r="D895" i="5"/>
  <c r="C895" i="5"/>
  <c r="S894" i="5"/>
  <c r="R894" i="5"/>
  <c r="Q894" i="5"/>
  <c r="T894" i="5" s="1"/>
  <c r="U894" i="5" s="1"/>
  <c r="D894" i="5"/>
  <c r="C894" i="5"/>
  <c r="S893" i="5"/>
  <c r="R893" i="5"/>
  <c r="Q893" i="5"/>
  <c r="T893" i="5" s="1"/>
  <c r="U893" i="5" s="1"/>
  <c r="D893" i="5"/>
  <c r="C893" i="5"/>
  <c r="S892" i="5"/>
  <c r="R892" i="5"/>
  <c r="Q892" i="5"/>
  <c r="T892" i="5" s="1"/>
  <c r="U892" i="5" s="1"/>
  <c r="D892" i="5"/>
  <c r="C892" i="5"/>
  <c r="S891" i="5"/>
  <c r="R891" i="5"/>
  <c r="Q891" i="5"/>
  <c r="T891" i="5" s="1"/>
  <c r="U891" i="5" s="1"/>
  <c r="D891" i="5"/>
  <c r="C891" i="5"/>
  <c r="S890" i="5"/>
  <c r="R890" i="5"/>
  <c r="Q890" i="5"/>
  <c r="T890" i="5" s="1"/>
  <c r="U890" i="5" s="1"/>
  <c r="D890" i="5"/>
  <c r="C890" i="5"/>
  <c r="S889" i="5"/>
  <c r="R889" i="5"/>
  <c r="Q889" i="5"/>
  <c r="T889" i="5" s="1"/>
  <c r="U889" i="5" s="1"/>
  <c r="D889" i="5"/>
  <c r="C889" i="5"/>
  <c r="S888" i="5"/>
  <c r="R888" i="5"/>
  <c r="Q888" i="5"/>
  <c r="T888" i="5" s="1"/>
  <c r="U888" i="5" s="1"/>
  <c r="D888" i="5"/>
  <c r="C888" i="5"/>
  <c r="S887" i="5"/>
  <c r="R887" i="5"/>
  <c r="Q887" i="5"/>
  <c r="T887" i="5" s="1"/>
  <c r="U887" i="5" s="1"/>
  <c r="D887" i="5"/>
  <c r="C887" i="5"/>
  <c r="S886" i="5"/>
  <c r="R886" i="5"/>
  <c r="Q886" i="5"/>
  <c r="T886" i="5" s="1"/>
  <c r="U886" i="5" s="1"/>
  <c r="D886" i="5"/>
  <c r="C886" i="5"/>
  <c r="S885" i="5"/>
  <c r="R885" i="5"/>
  <c r="Q885" i="5"/>
  <c r="T885" i="5" s="1"/>
  <c r="U885" i="5" s="1"/>
  <c r="D885" i="5"/>
  <c r="C885" i="5"/>
  <c r="S884" i="5"/>
  <c r="R884" i="5"/>
  <c r="Q884" i="5"/>
  <c r="T884" i="5" s="1"/>
  <c r="U884" i="5" s="1"/>
  <c r="D884" i="5"/>
  <c r="C884" i="5"/>
  <c r="S883" i="5"/>
  <c r="R883" i="5"/>
  <c r="Q883" i="5"/>
  <c r="T883" i="5" s="1"/>
  <c r="U883" i="5" s="1"/>
  <c r="D883" i="5"/>
  <c r="C883" i="5"/>
  <c r="S882" i="5"/>
  <c r="R882" i="5"/>
  <c r="Q882" i="5"/>
  <c r="T882" i="5" s="1"/>
  <c r="U882" i="5" s="1"/>
  <c r="D882" i="5"/>
  <c r="C882" i="5"/>
  <c r="S881" i="5"/>
  <c r="R881" i="5"/>
  <c r="Q881" i="5"/>
  <c r="T881" i="5" s="1"/>
  <c r="U881" i="5" s="1"/>
  <c r="D881" i="5"/>
  <c r="C881" i="5"/>
  <c r="S880" i="5"/>
  <c r="R880" i="5"/>
  <c r="Q880" i="5"/>
  <c r="T880" i="5" s="1"/>
  <c r="U880" i="5" s="1"/>
  <c r="D880" i="5"/>
  <c r="C880" i="5"/>
  <c r="S879" i="5"/>
  <c r="R879" i="5"/>
  <c r="Q879" i="5"/>
  <c r="T879" i="5" s="1"/>
  <c r="U879" i="5" s="1"/>
  <c r="D879" i="5"/>
  <c r="C879" i="5"/>
  <c r="S878" i="5"/>
  <c r="R878" i="5"/>
  <c r="Q878" i="5"/>
  <c r="T878" i="5" s="1"/>
  <c r="U878" i="5" s="1"/>
  <c r="D878" i="5"/>
  <c r="C878" i="5"/>
  <c r="S877" i="5"/>
  <c r="R877" i="5"/>
  <c r="Q877" i="5"/>
  <c r="T877" i="5" s="1"/>
  <c r="U877" i="5" s="1"/>
  <c r="D877" i="5"/>
  <c r="C877" i="5"/>
  <c r="S876" i="5"/>
  <c r="R876" i="5"/>
  <c r="Q876" i="5"/>
  <c r="T876" i="5" s="1"/>
  <c r="U876" i="5" s="1"/>
  <c r="D876" i="5"/>
  <c r="C876" i="5"/>
  <c r="S875" i="5"/>
  <c r="R875" i="5"/>
  <c r="Q875" i="5"/>
  <c r="T875" i="5" s="1"/>
  <c r="U875" i="5" s="1"/>
  <c r="D875" i="5"/>
  <c r="C875" i="5"/>
  <c r="S874" i="5"/>
  <c r="R874" i="5"/>
  <c r="Q874" i="5"/>
  <c r="T874" i="5" s="1"/>
  <c r="U874" i="5" s="1"/>
  <c r="D874" i="5"/>
  <c r="C874" i="5"/>
  <c r="S873" i="5"/>
  <c r="R873" i="5"/>
  <c r="Q873" i="5"/>
  <c r="T873" i="5" s="1"/>
  <c r="U873" i="5" s="1"/>
  <c r="D873" i="5"/>
  <c r="C873" i="5"/>
  <c r="S872" i="5"/>
  <c r="R872" i="5"/>
  <c r="Q872" i="5"/>
  <c r="T872" i="5" s="1"/>
  <c r="U872" i="5" s="1"/>
  <c r="D872" i="5"/>
  <c r="C872" i="5"/>
  <c r="S871" i="5"/>
  <c r="R871" i="5"/>
  <c r="Q871" i="5"/>
  <c r="T871" i="5" s="1"/>
  <c r="U871" i="5" s="1"/>
  <c r="D871" i="5"/>
  <c r="C871" i="5"/>
  <c r="S870" i="5"/>
  <c r="R870" i="5"/>
  <c r="Q870" i="5"/>
  <c r="T870" i="5" s="1"/>
  <c r="U870" i="5" s="1"/>
  <c r="D870" i="5"/>
  <c r="C870" i="5"/>
  <c r="S869" i="5"/>
  <c r="R869" i="5"/>
  <c r="Q869" i="5"/>
  <c r="T869" i="5" s="1"/>
  <c r="U869" i="5" s="1"/>
  <c r="D869" i="5"/>
  <c r="C869" i="5"/>
  <c r="S868" i="5"/>
  <c r="R868" i="5"/>
  <c r="Q868" i="5"/>
  <c r="T868" i="5" s="1"/>
  <c r="U868" i="5" s="1"/>
  <c r="D868" i="5"/>
  <c r="C868" i="5"/>
  <c r="S867" i="5"/>
  <c r="R867" i="5"/>
  <c r="Q867" i="5"/>
  <c r="T867" i="5" s="1"/>
  <c r="U867" i="5" s="1"/>
  <c r="D867" i="5"/>
  <c r="C867" i="5"/>
  <c r="S866" i="5"/>
  <c r="R866" i="5"/>
  <c r="Q866" i="5"/>
  <c r="T866" i="5" s="1"/>
  <c r="U866" i="5" s="1"/>
  <c r="D866" i="5"/>
  <c r="C866" i="5"/>
  <c r="S865" i="5"/>
  <c r="R865" i="5"/>
  <c r="Q865" i="5"/>
  <c r="T865" i="5" s="1"/>
  <c r="U865" i="5" s="1"/>
  <c r="D865" i="5"/>
  <c r="C865" i="5"/>
  <c r="S864" i="5"/>
  <c r="R864" i="5"/>
  <c r="Q864" i="5"/>
  <c r="T864" i="5" s="1"/>
  <c r="U864" i="5" s="1"/>
  <c r="D864" i="5"/>
  <c r="C864" i="5"/>
  <c r="S863" i="5"/>
  <c r="R863" i="5"/>
  <c r="Q863" i="5"/>
  <c r="T863" i="5" s="1"/>
  <c r="U863" i="5" s="1"/>
  <c r="D863" i="5"/>
  <c r="C863" i="5"/>
  <c r="S862" i="5"/>
  <c r="R862" i="5"/>
  <c r="Q862" i="5"/>
  <c r="T862" i="5" s="1"/>
  <c r="U862" i="5" s="1"/>
  <c r="D862" i="5"/>
  <c r="C862" i="5"/>
  <c r="S861" i="5"/>
  <c r="R861" i="5"/>
  <c r="Q861" i="5"/>
  <c r="T861" i="5" s="1"/>
  <c r="U861" i="5" s="1"/>
  <c r="D861" i="5"/>
  <c r="C861" i="5"/>
  <c r="S860" i="5"/>
  <c r="R860" i="5"/>
  <c r="Q860" i="5"/>
  <c r="T860" i="5" s="1"/>
  <c r="U860" i="5" s="1"/>
  <c r="D860" i="5"/>
  <c r="C860" i="5"/>
  <c r="S859" i="5"/>
  <c r="R859" i="5"/>
  <c r="Q859" i="5"/>
  <c r="T859" i="5" s="1"/>
  <c r="U859" i="5" s="1"/>
  <c r="D859" i="5"/>
  <c r="C859" i="5"/>
  <c r="S858" i="5"/>
  <c r="R858" i="5"/>
  <c r="Q858" i="5"/>
  <c r="T858" i="5" s="1"/>
  <c r="U858" i="5" s="1"/>
  <c r="D858" i="5"/>
  <c r="C858" i="5"/>
  <c r="S857" i="5"/>
  <c r="R857" i="5"/>
  <c r="Q857" i="5"/>
  <c r="T857" i="5" s="1"/>
  <c r="U857" i="5" s="1"/>
  <c r="D857" i="5"/>
  <c r="C857" i="5"/>
  <c r="S856" i="5"/>
  <c r="R856" i="5"/>
  <c r="Q856" i="5"/>
  <c r="T856" i="5" s="1"/>
  <c r="U856" i="5" s="1"/>
  <c r="D856" i="5"/>
  <c r="C856" i="5"/>
  <c r="S855" i="5"/>
  <c r="R855" i="5"/>
  <c r="Q855" i="5"/>
  <c r="T855" i="5" s="1"/>
  <c r="U855" i="5" s="1"/>
  <c r="D855" i="5"/>
  <c r="C855" i="5"/>
  <c r="S854" i="5"/>
  <c r="R854" i="5"/>
  <c r="Q854" i="5"/>
  <c r="T854" i="5" s="1"/>
  <c r="U854" i="5" s="1"/>
  <c r="D854" i="5"/>
  <c r="C854" i="5"/>
  <c r="S853" i="5"/>
  <c r="R853" i="5"/>
  <c r="Q853" i="5"/>
  <c r="T853" i="5" s="1"/>
  <c r="U853" i="5" s="1"/>
  <c r="D853" i="5"/>
  <c r="C853" i="5"/>
  <c r="S852" i="5"/>
  <c r="R852" i="5"/>
  <c r="Q852" i="5"/>
  <c r="T852" i="5" s="1"/>
  <c r="U852" i="5" s="1"/>
  <c r="D852" i="5"/>
  <c r="C852" i="5"/>
  <c r="S851" i="5"/>
  <c r="R851" i="5"/>
  <c r="Q851" i="5"/>
  <c r="T851" i="5" s="1"/>
  <c r="U851" i="5" s="1"/>
  <c r="D851" i="5"/>
  <c r="C851" i="5"/>
  <c r="S850" i="5"/>
  <c r="R850" i="5"/>
  <c r="Q850" i="5"/>
  <c r="T850" i="5" s="1"/>
  <c r="U850" i="5" s="1"/>
  <c r="D850" i="5"/>
  <c r="C850" i="5"/>
  <c r="S849" i="5"/>
  <c r="R849" i="5"/>
  <c r="Q849" i="5"/>
  <c r="T849" i="5" s="1"/>
  <c r="U849" i="5" s="1"/>
  <c r="D849" i="5"/>
  <c r="C849" i="5"/>
  <c r="S848" i="5"/>
  <c r="R848" i="5"/>
  <c r="Q848" i="5"/>
  <c r="T848" i="5" s="1"/>
  <c r="U848" i="5" s="1"/>
  <c r="D848" i="5"/>
  <c r="C848" i="5"/>
  <c r="S847" i="5"/>
  <c r="R847" i="5"/>
  <c r="Q847" i="5"/>
  <c r="T847" i="5" s="1"/>
  <c r="U847" i="5" s="1"/>
  <c r="D847" i="5"/>
  <c r="C847" i="5"/>
  <c r="S846" i="5"/>
  <c r="R846" i="5"/>
  <c r="Q846" i="5"/>
  <c r="T846" i="5" s="1"/>
  <c r="U846" i="5" s="1"/>
  <c r="D846" i="5"/>
  <c r="C846" i="5"/>
  <c r="S845" i="5"/>
  <c r="R845" i="5"/>
  <c r="Q845" i="5"/>
  <c r="T845" i="5" s="1"/>
  <c r="U845" i="5" s="1"/>
  <c r="D845" i="5"/>
  <c r="C845" i="5"/>
  <c r="S844" i="5"/>
  <c r="R844" i="5"/>
  <c r="Q844" i="5"/>
  <c r="T844" i="5" s="1"/>
  <c r="U844" i="5" s="1"/>
  <c r="D844" i="5"/>
  <c r="C844" i="5"/>
  <c r="S843" i="5"/>
  <c r="R843" i="5"/>
  <c r="Q843" i="5"/>
  <c r="T843" i="5" s="1"/>
  <c r="U843" i="5" s="1"/>
  <c r="D843" i="5"/>
  <c r="C843" i="5"/>
  <c r="S842" i="5"/>
  <c r="R842" i="5"/>
  <c r="Q842" i="5"/>
  <c r="T842" i="5" s="1"/>
  <c r="U842" i="5" s="1"/>
  <c r="D842" i="5"/>
  <c r="C842" i="5"/>
  <c r="S841" i="5"/>
  <c r="R841" i="5"/>
  <c r="Q841" i="5"/>
  <c r="T841" i="5" s="1"/>
  <c r="U841" i="5" s="1"/>
  <c r="D841" i="5"/>
  <c r="C841" i="5"/>
  <c r="S840" i="5"/>
  <c r="R840" i="5"/>
  <c r="Q840" i="5"/>
  <c r="T840" i="5" s="1"/>
  <c r="U840" i="5" s="1"/>
  <c r="D840" i="5"/>
  <c r="C840" i="5"/>
  <c r="S839" i="5"/>
  <c r="R839" i="5"/>
  <c r="Q839" i="5"/>
  <c r="T839" i="5" s="1"/>
  <c r="U839" i="5" s="1"/>
  <c r="D839" i="5"/>
  <c r="C839" i="5"/>
  <c r="S838" i="5"/>
  <c r="R838" i="5"/>
  <c r="Q838" i="5"/>
  <c r="T838" i="5" s="1"/>
  <c r="U838" i="5" s="1"/>
  <c r="D838" i="5"/>
  <c r="C838" i="5"/>
  <c r="S837" i="5"/>
  <c r="R837" i="5"/>
  <c r="Q837" i="5"/>
  <c r="T837" i="5" s="1"/>
  <c r="U837" i="5" s="1"/>
  <c r="D837" i="5"/>
  <c r="C837" i="5"/>
  <c r="S836" i="5"/>
  <c r="R836" i="5"/>
  <c r="Q836" i="5"/>
  <c r="T836" i="5" s="1"/>
  <c r="U836" i="5" s="1"/>
  <c r="D836" i="5"/>
  <c r="C836" i="5"/>
  <c r="S835" i="5"/>
  <c r="R835" i="5"/>
  <c r="Q835" i="5"/>
  <c r="T835" i="5" s="1"/>
  <c r="U835" i="5" s="1"/>
  <c r="D835" i="5"/>
  <c r="C835" i="5"/>
  <c r="S834" i="5"/>
  <c r="R834" i="5"/>
  <c r="Q834" i="5"/>
  <c r="T834" i="5" s="1"/>
  <c r="U834" i="5" s="1"/>
  <c r="D834" i="5"/>
  <c r="C834" i="5"/>
  <c r="S833" i="5"/>
  <c r="R833" i="5"/>
  <c r="Q833" i="5"/>
  <c r="T833" i="5" s="1"/>
  <c r="U833" i="5" s="1"/>
  <c r="D833" i="5"/>
  <c r="C833" i="5"/>
  <c r="S832" i="5"/>
  <c r="R832" i="5"/>
  <c r="Q832" i="5"/>
  <c r="T832" i="5" s="1"/>
  <c r="U832" i="5" s="1"/>
  <c r="D832" i="5"/>
  <c r="C832" i="5"/>
  <c r="S831" i="5"/>
  <c r="R831" i="5"/>
  <c r="Q831" i="5"/>
  <c r="T831" i="5" s="1"/>
  <c r="U831" i="5" s="1"/>
  <c r="D831" i="5"/>
  <c r="C831" i="5"/>
  <c r="S830" i="5"/>
  <c r="R830" i="5"/>
  <c r="Q830" i="5"/>
  <c r="T830" i="5" s="1"/>
  <c r="U830" i="5" s="1"/>
  <c r="D830" i="5"/>
  <c r="C830" i="5"/>
  <c r="S829" i="5"/>
  <c r="R829" i="5"/>
  <c r="Q829" i="5"/>
  <c r="T829" i="5" s="1"/>
  <c r="U829" i="5" s="1"/>
  <c r="D829" i="5"/>
  <c r="C829" i="5"/>
  <c r="S828" i="5"/>
  <c r="R828" i="5"/>
  <c r="Q828" i="5"/>
  <c r="T828" i="5" s="1"/>
  <c r="U828" i="5" s="1"/>
  <c r="D828" i="5"/>
  <c r="C828" i="5"/>
  <c r="S827" i="5"/>
  <c r="R827" i="5"/>
  <c r="Q827" i="5"/>
  <c r="T827" i="5" s="1"/>
  <c r="U827" i="5" s="1"/>
  <c r="D827" i="5"/>
  <c r="C827" i="5"/>
  <c r="S826" i="5"/>
  <c r="R826" i="5"/>
  <c r="Q826" i="5"/>
  <c r="T826" i="5" s="1"/>
  <c r="U826" i="5" s="1"/>
  <c r="D826" i="5"/>
  <c r="C826" i="5"/>
  <c r="S825" i="5"/>
  <c r="R825" i="5"/>
  <c r="Q825" i="5"/>
  <c r="T825" i="5" s="1"/>
  <c r="U825" i="5" s="1"/>
  <c r="D825" i="5"/>
  <c r="C825" i="5"/>
  <c r="S824" i="5"/>
  <c r="R824" i="5"/>
  <c r="Q824" i="5"/>
  <c r="T824" i="5" s="1"/>
  <c r="U824" i="5" s="1"/>
  <c r="D824" i="5"/>
  <c r="C824" i="5"/>
  <c r="S823" i="5"/>
  <c r="R823" i="5"/>
  <c r="Q823" i="5"/>
  <c r="T823" i="5" s="1"/>
  <c r="U823" i="5" s="1"/>
  <c r="D823" i="5"/>
  <c r="C823" i="5"/>
  <c r="S822" i="5"/>
  <c r="R822" i="5"/>
  <c r="Q822" i="5"/>
  <c r="T822" i="5" s="1"/>
  <c r="U822" i="5" s="1"/>
  <c r="D822" i="5"/>
  <c r="C822" i="5"/>
  <c r="S821" i="5"/>
  <c r="R821" i="5"/>
  <c r="Q821" i="5"/>
  <c r="T821" i="5" s="1"/>
  <c r="U821" i="5" s="1"/>
  <c r="D821" i="5"/>
  <c r="C821" i="5"/>
  <c r="S820" i="5"/>
  <c r="R820" i="5"/>
  <c r="Q820" i="5"/>
  <c r="T820" i="5" s="1"/>
  <c r="U820" i="5" s="1"/>
  <c r="D820" i="5"/>
  <c r="C820" i="5"/>
  <c r="S819" i="5"/>
  <c r="R819" i="5"/>
  <c r="Q819" i="5"/>
  <c r="T819" i="5" s="1"/>
  <c r="U819" i="5" s="1"/>
  <c r="D819" i="5"/>
  <c r="C819" i="5"/>
  <c r="S818" i="5"/>
  <c r="R818" i="5"/>
  <c r="Q818" i="5"/>
  <c r="T818" i="5" s="1"/>
  <c r="U818" i="5" s="1"/>
  <c r="D818" i="5"/>
  <c r="C818" i="5"/>
  <c r="S817" i="5"/>
  <c r="R817" i="5"/>
  <c r="Q817" i="5"/>
  <c r="T817" i="5" s="1"/>
  <c r="U817" i="5" s="1"/>
  <c r="D817" i="5"/>
  <c r="C817" i="5"/>
  <c r="S816" i="5"/>
  <c r="R816" i="5"/>
  <c r="Q816" i="5"/>
  <c r="T816" i="5" s="1"/>
  <c r="U816" i="5" s="1"/>
  <c r="D816" i="5"/>
  <c r="C816" i="5"/>
  <c r="S815" i="5"/>
  <c r="R815" i="5"/>
  <c r="Q815" i="5"/>
  <c r="T815" i="5" s="1"/>
  <c r="U815" i="5" s="1"/>
  <c r="D815" i="5"/>
  <c r="C815" i="5"/>
  <c r="S814" i="5"/>
  <c r="R814" i="5"/>
  <c r="Q814" i="5"/>
  <c r="T814" i="5" s="1"/>
  <c r="U814" i="5" s="1"/>
  <c r="D814" i="5"/>
  <c r="C814" i="5"/>
  <c r="S813" i="5"/>
  <c r="R813" i="5"/>
  <c r="Q813" i="5"/>
  <c r="T813" i="5" s="1"/>
  <c r="U813" i="5" s="1"/>
  <c r="D813" i="5"/>
  <c r="C813" i="5"/>
  <c r="S812" i="5"/>
  <c r="R812" i="5"/>
  <c r="Q812" i="5"/>
  <c r="T812" i="5" s="1"/>
  <c r="U812" i="5" s="1"/>
  <c r="D812" i="5"/>
  <c r="C812" i="5"/>
  <c r="S811" i="5"/>
  <c r="R811" i="5"/>
  <c r="Q811" i="5"/>
  <c r="T811" i="5" s="1"/>
  <c r="U811" i="5" s="1"/>
  <c r="D811" i="5"/>
  <c r="C811" i="5"/>
  <c r="S810" i="5"/>
  <c r="R810" i="5"/>
  <c r="Q810" i="5"/>
  <c r="T810" i="5" s="1"/>
  <c r="U810" i="5" s="1"/>
  <c r="D810" i="5"/>
  <c r="C810" i="5"/>
  <c r="S809" i="5"/>
  <c r="R809" i="5"/>
  <c r="Q809" i="5"/>
  <c r="T809" i="5" s="1"/>
  <c r="U809" i="5" s="1"/>
  <c r="D809" i="5"/>
  <c r="C809" i="5"/>
  <c r="S808" i="5"/>
  <c r="R808" i="5"/>
  <c r="Q808" i="5"/>
  <c r="T808" i="5" s="1"/>
  <c r="U808" i="5" s="1"/>
  <c r="D808" i="5"/>
  <c r="C808" i="5"/>
  <c r="S807" i="5"/>
  <c r="R807" i="5"/>
  <c r="Q807" i="5"/>
  <c r="T807" i="5" s="1"/>
  <c r="U807" i="5" s="1"/>
  <c r="D807" i="5"/>
  <c r="C807" i="5"/>
  <c r="S806" i="5"/>
  <c r="R806" i="5"/>
  <c r="Q806" i="5"/>
  <c r="T806" i="5" s="1"/>
  <c r="U806" i="5" s="1"/>
  <c r="D806" i="5"/>
  <c r="C806" i="5"/>
  <c r="S805" i="5"/>
  <c r="R805" i="5"/>
  <c r="Q805" i="5"/>
  <c r="T805" i="5" s="1"/>
  <c r="U805" i="5" s="1"/>
  <c r="D805" i="5"/>
  <c r="C805" i="5"/>
  <c r="S804" i="5"/>
  <c r="R804" i="5"/>
  <c r="Q804" i="5"/>
  <c r="T804" i="5" s="1"/>
  <c r="U804" i="5" s="1"/>
  <c r="D804" i="5"/>
  <c r="C804" i="5"/>
  <c r="S803" i="5"/>
  <c r="R803" i="5"/>
  <c r="Q803" i="5"/>
  <c r="T803" i="5" s="1"/>
  <c r="U803" i="5" s="1"/>
  <c r="D803" i="5"/>
  <c r="C803" i="5"/>
  <c r="S802" i="5"/>
  <c r="R802" i="5"/>
  <c r="Q802" i="5"/>
  <c r="T802" i="5" s="1"/>
  <c r="U802" i="5" s="1"/>
  <c r="D802" i="5"/>
  <c r="C802" i="5"/>
  <c r="S801" i="5"/>
  <c r="R801" i="5"/>
  <c r="Q801" i="5"/>
  <c r="T801" i="5" s="1"/>
  <c r="U801" i="5" s="1"/>
  <c r="D801" i="5"/>
  <c r="C801" i="5"/>
  <c r="S800" i="5"/>
  <c r="R800" i="5"/>
  <c r="Q800" i="5"/>
  <c r="T800" i="5" s="1"/>
  <c r="U800" i="5" s="1"/>
  <c r="D800" i="5"/>
  <c r="C800" i="5"/>
  <c r="S799" i="5"/>
  <c r="R799" i="5"/>
  <c r="Q799" i="5"/>
  <c r="T799" i="5" s="1"/>
  <c r="U799" i="5" s="1"/>
  <c r="D799" i="5"/>
  <c r="C799" i="5"/>
  <c r="S798" i="5"/>
  <c r="R798" i="5"/>
  <c r="Q798" i="5"/>
  <c r="T798" i="5" s="1"/>
  <c r="U798" i="5" s="1"/>
  <c r="D798" i="5"/>
  <c r="C798" i="5"/>
  <c r="S797" i="5"/>
  <c r="R797" i="5"/>
  <c r="Q797" i="5"/>
  <c r="T797" i="5" s="1"/>
  <c r="U797" i="5" s="1"/>
  <c r="D797" i="5"/>
  <c r="C797" i="5"/>
  <c r="S796" i="5"/>
  <c r="R796" i="5"/>
  <c r="Q796" i="5"/>
  <c r="T796" i="5" s="1"/>
  <c r="U796" i="5" s="1"/>
  <c r="D796" i="5"/>
  <c r="C796" i="5"/>
  <c r="S795" i="5"/>
  <c r="R795" i="5"/>
  <c r="Q795" i="5"/>
  <c r="T795" i="5" s="1"/>
  <c r="U795" i="5" s="1"/>
  <c r="D795" i="5"/>
  <c r="C795" i="5"/>
  <c r="S794" i="5"/>
  <c r="R794" i="5"/>
  <c r="Q794" i="5"/>
  <c r="T794" i="5" s="1"/>
  <c r="U794" i="5" s="1"/>
  <c r="D794" i="5"/>
  <c r="C794" i="5"/>
  <c r="S793" i="5"/>
  <c r="R793" i="5"/>
  <c r="Q793" i="5"/>
  <c r="T793" i="5" s="1"/>
  <c r="U793" i="5" s="1"/>
  <c r="D793" i="5"/>
  <c r="C793" i="5"/>
  <c r="S792" i="5"/>
  <c r="R792" i="5"/>
  <c r="Q792" i="5"/>
  <c r="T792" i="5" s="1"/>
  <c r="U792" i="5" s="1"/>
  <c r="D792" i="5"/>
  <c r="C792" i="5"/>
  <c r="S791" i="5"/>
  <c r="R791" i="5"/>
  <c r="Q791" i="5"/>
  <c r="T791" i="5" s="1"/>
  <c r="U791" i="5" s="1"/>
  <c r="D791" i="5"/>
  <c r="C791" i="5"/>
  <c r="S790" i="5"/>
  <c r="R790" i="5"/>
  <c r="Q790" i="5"/>
  <c r="T790" i="5" s="1"/>
  <c r="U790" i="5" s="1"/>
  <c r="D790" i="5"/>
  <c r="C790" i="5"/>
  <c r="S789" i="5"/>
  <c r="R789" i="5"/>
  <c r="Q789" i="5"/>
  <c r="T789" i="5" s="1"/>
  <c r="U789" i="5" s="1"/>
  <c r="D789" i="5"/>
  <c r="C789" i="5"/>
  <c r="S788" i="5"/>
  <c r="R788" i="5"/>
  <c r="Q788" i="5"/>
  <c r="T788" i="5" s="1"/>
  <c r="U788" i="5" s="1"/>
  <c r="D788" i="5"/>
  <c r="C788" i="5"/>
  <c r="S787" i="5"/>
  <c r="R787" i="5"/>
  <c r="Q787" i="5"/>
  <c r="T787" i="5" s="1"/>
  <c r="U787" i="5" s="1"/>
  <c r="D787" i="5"/>
  <c r="C787" i="5"/>
  <c r="S786" i="5"/>
  <c r="R786" i="5"/>
  <c r="Q786" i="5"/>
  <c r="T786" i="5" s="1"/>
  <c r="U786" i="5" s="1"/>
  <c r="D786" i="5"/>
  <c r="C786" i="5"/>
  <c r="S785" i="5"/>
  <c r="R785" i="5"/>
  <c r="Q785" i="5"/>
  <c r="T785" i="5" s="1"/>
  <c r="U785" i="5" s="1"/>
  <c r="D785" i="5"/>
  <c r="C785" i="5"/>
  <c r="S784" i="5"/>
  <c r="R784" i="5"/>
  <c r="Q784" i="5"/>
  <c r="T784" i="5" s="1"/>
  <c r="U784" i="5" s="1"/>
  <c r="D784" i="5"/>
  <c r="C784" i="5"/>
  <c r="S783" i="5"/>
  <c r="R783" i="5"/>
  <c r="Q783" i="5"/>
  <c r="T783" i="5" s="1"/>
  <c r="U783" i="5" s="1"/>
  <c r="D783" i="5"/>
  <c r="C783" i="5"/>
  <c r="S782" i="5"/>
  <c r="R782" i="5"/>
  <c r="Q782" i="5"/>
  <c r="T782" i="5" s="1"/>
  <c r="U782" i="5" s="1"/>
  <c r="D782" i="5"/>
  <c r="C782" i="5"/>
  <c r="S781" i="5"/>
  <c r="R781" i="5"/>
  <c r="Q781" i="5"/>
  <c r="T781" i="5" s="1"/>
  <c r="U781" i="5" s="1"/>
  <c r="D781" i="5"/>
  <c r="C781" i="5"/>
  <c r="S780" i="5"/>
  <c r="R780" i="5"/>
  <c r="Q780" i="5"/>
  <c r="T780" i="5" s="1"/>
  <c r="U780" i="5" s="1"/>
  <c r="D780" i="5"/>
  <c r="C780" i="5"/>
  <c r="S779" i="5"/>
  <c r="R779" i="5"/>
  <c r="Q779" i="5"/>
  <c r="T779" i="5" s="1"/>
  <c r="U779" i="5" s="1"/>
  <c r="D779" i="5"/>
  <c r="C779" i="5"/>
  <c r="S778" i="5"/>
  <c r="R778" i="5"/>
  <c r="Q778" i="5"/>
  <c r="T778" i="5" s="1"/>
  <c r="U778" i="5" s="1"/>
  <c r="D778" i="5"/>
  <c r="C778" i="5"/>
  <c r="S777" i="5"/>
  <c r="R777" i="5"/>
  <c r="Q777" i="5"/>
  <c r="T777" i="5" s="1"/>
  <c r="U777" i="5" s="1"/>
  <c r="D777" i="5"/>
  <c r="C777" i="5"/>
  <c r="S776" i="5"/>
  <c r="R776" i="5"/>
  <c r="Q776" i="5"/>
  <c r="T776" i="5" s="1"/>
  <c r="U776" i="5" s="1"/>
  <c r="D776" i="5"/>
  <c r="C776" i="5"/>
  <c r="S775" i="5"/>
  <c r="R775" i="5"/>
  <c r="Q775" i="5"/>
  <c r="T775" i="5" s="1"/>
  <c r="U775" i="5" s="1"/>
  <c r="D775" i="5"/>
  <c r="C775" i="5"/>
  <c r="S774" i="5"/>
  <c r="R774" i="5"/>
  <c r="Q774" i="5"/>
  <c r="T774" i="5" s="1"/>
  <c r="U774" i="5" s="1"/>
  <c r="D774" i="5"/>
  <c r="C774" i="5"/>
  <c r="S773" i="5"/>
  <c r="R773" i="5"/>
  <c r="Q773" i="5"/>
  <c r="T773" i="5" s="1"/>
  <c r="U773" i="5" s="1"/>
  <c r="D773" i="5"/>
  <c r="C773" i="5"/>
  <c r="S772" i="5"/>
  <c r="R772" i="5"/>
  <c r="Q772" i="5"/>
  <c r="T772" i="5" s="1"/>
  <c r="U772" i="5" s="1"/>
  <c r="D772" i="5"/>
  <c r="C772" i="5"/>
  <c r="S771" i="5"/>
  <c r="R771" i="5"/>
  <c r="Q771" i="5"/>
  <c r="T771" i="5" s="1"/>
  <c r="U771" i="5" s="1"/>
  <c r="D771" i="5"/>
  <c r="C771" i="5"/>
  <c r="S770" i="5"/>
  <c r="R770" i="5"/>
  <c r="Q770" i="5"/>
  <c r="T770" i="5" s="1"/>
  <c r="U770" i="5" s="1"/>
  <c r="D770" i="5"/>
  <c r="C770" i="5"/>
  <c r="S769" i="5"/>
  <c r="R769" i="5"/>
  <c r="Q769" i="5"/>
  <c r="T769" i="5" s="1"/>
  <c r="U769" i="5" s="1"/>
  <c r="D769" i="5"/>
  <c r="C769" i="5"/>
  <c r="S768" i="5"/>
  <c r="R768" i="5"/>
  <c r="Q768" i="5"/>
  <c r="T768" i="5" s="1"/>
  <c r="U768" i="5" s="1"/>
  <c r="D768" i="5"/>
  <c r="C768" i="5"/>
  <c r="S767" i="5"/>
  <c r="R767" i="5"/>
  <c r="Q767" i="5"/>
  <c r="T767" i="5" s="1"/>
  <c r="U767" i="5" s="1"/>
  <c r="D767" i="5"/>
  <c r="C767" i="5"/>
  <c r="S766" i="5"/>
  <c r="R766" i="5"/>
  <c r="Q766" i="5"/>
  <c r="T766" i="5" s="1"/>
  <c r="U766" i="5" s="1"/>
  <c r="D766" i="5"/>
  <c r="C766" i="5"/>
  <c r="S765" i="5"/>
  <c r="R765" i="5"/>
  <c r="Q765" i="5"/>
  <c r="T765" i="5" s="1"/>
  <c r="U765" i="5" s="1"/>
  <c r="D765" i="5"/>
  <c r="C765" i="5"/>
  <c r="S764" i="5"/>
  <c r="R764" i="5"/>
  <c r="Q764" i="5"/>
  <c r="T764" i="5" s="1"/>
  <c r="U764" i="5" s="1"/>
  <c r="D764" i="5"/>
  <c r="C764" i="5"/>
  <c r="S763" i="5"/>
  <c r="R763" i="5"/>
  <c r="Q763" i="5"/>
  <c r="T763" i="5" s="1"/>
  <c r="U763" i="5" s="1"/>
  <c r="D763" i="5"/>
  <c r="C763" i="5"/>
  <c r="S762" i="5"/>
  <c r="R762" i="5"/>
  <c r="Q762" i="5"/>
  <c r="T762" i="5" s="1"/>
  <c r="U762" i="5" s="1"/>
  <c r="D762" i="5"/>
  <c r="C762" i="5"/>
  <c r="S761" i="5"/>
  <c r="R761" i="5"/>
  <c r="Q761" i="5"/>
  <c r="T761" i="5" s="1"/>
  <c r="U761" i="5" s="1"/>
  <c r="D761" i="5"/>
  <c r="C761" i="5"/>
  <c r="S760" i="5"/>
  <c r="R760" i="5"/>
  <c r="Q760" i="5"/>
  <c r="T760" i="5" s="1"/>
  <c r="U760" i="5" s="1"/>
  <c r="D760" i="5"/>
  <c r="C760" i="5"/>
  <c r="S759" i="5"/>
  <c r="R759" i="5"/>
  <c r="Q759" i="5"/>
  <c r="T759" i="5" s="1"/>
  <c r="U759" i="5" s="1"/>
  <c r="D759" i="5"/>
  <c r="C759" i="5"/>
  <c r="S758" i="5"/>
  <c r="R758" i="5"/>
  <c r="Q758" i="5"/>
  <c r="T758" i="5" s="1"/>
  <c r="U758" i="5" s="1"/>
  <c r="D758" i="5"/>
  <c r="C758" i="5"/>
  <c r="S757" i="5"/>
  <c r="R757" i="5"/>
  <c r="Q757" i="5"/>
  <c r="T757" i="5" s="1"/>
  <c r="U757" i="5" s="1"/>
  <c r="D757" i="5"/>
  <c r="C757" i="5"/>
  <c r="S756" i="5"/>
  <c r="R756" i="5"/>
  <c r="Q756" i="5"/>
  <c r="T756" i="5" s="1"/>
  <c r="U756" i="5" s="1"/>
  <c r="D756" i="5"/>
  <c r="C756" i="5"/>
  <c r="S755" i="5"/>
  <c r="R755" i="5"/>
  <c r="Q755" i="5"/>
  <c r="T755" i="5" s="1"/>
  <c r="U755" i="5" s="1"/>
  <c r="D755" i="5"/>
  <c r="C755" i="5"/>
  <c r="S754" i="5"/>
  <c r="R754" i="5"/>
  <c r="Q754" i="5"/>
  <c r="T754" i="5" s="1"/>
  <c r="U754" i="5" s="1"/>
  <c r="D754" i="5"/>
  <c r="C754" i="5"/>
  <c r="S753" i="5"/>
  <c r="R753" i="5"/>
  <c r="Q753" i="5"/>
  <c r="T753" i="5" s="1"/>
  <c r="U753" i="5" s="1"/>
  <c r="D753" i="5"/>
  <c r="C753" i="5"/>
  <c r="S752" i="5"/>
  <c r="R752" i="5"/>
  <c r="Q752" i="5"/>
  <c r="T752" i="5" s="1"/>
  <c r="U752" i="5" s="1"/>
  <c r="D752" i="5"/>
  <c r="C752" i="5"/>
  <c r="S751" i="5"/>
  <c r="R751" i="5"/>
  <c r="Q751" i="5"/>
  <c r="T751" i="5" s="1"/>
  <c r="U751" i="5" s="1"/>
  <c r="D751" i="5"/>
  <c r="C751" i="5"/>
  <c r="S750" i="5"/>
  <c r="R750" i="5"/>
  <c r="Q750" i="5"/>
  <c r="T750" i="5" s="1"/>
  <c r="U750" i="5" s="1"/>
  <c r="D750" i="5"/>
  <c r="C750" i="5"/>
  <c r="S749" i="5"/>
  <c r="R749" i="5"/>
  <c r="Q749" i="5"/>
  <c r="T749" i="5" s="1"/>
  <c r="U749" i="5" s="1"/>
  <c r="D749" i="5"/>
  <c r="C749" i="5"/>
  <c r="S748" i="5"/>
  <c r="R748" i="5"/>
  <c r="Q748" i="5"/>
  <c r="T748" i="5" s="1"/>
  <c r="U748" i="5" s="1"/>
  <c r="D748" i="5"/>
  <c r="C748" i="5"/>
  <c r="S747" i="5"/>
  <c r="R747" i="5"/>
  <c r="Q747" i="5"/>
  <c r="T747" i="5" s="1"/>
  <c r="U747" i="5" s="1"/>
  <c r="D747" i="5"/>
  <c r="C747" i="5"/>
  <c r="S746" i="5"/>
  <c r="R746" i="5"/>
  <c r="Q746" i="5"/>
  <c r="T746" i="5" s="1"/>
  <c r="U746" i="5" s="1"/>
  <c r="D746" i="5"/>
  <c r="C746" i="5"/>
  <c r="S745" i="5"/>
  <c r="R745" i="5"/>
  <c r="Q745" i="5"/>
  <c r="T745" i="5" s="1"/>
  <c r="U745" i="5" s="1"/>
  <c r="D745" i="5"/>
  <c r="C745" i="5"/>
  <c r="S744" i="5"/>
  <c r="R744" i="5"/>
  <c r="Q744" i="5"/>
  <c r="T744" i="5" s="1"/>
  <c r="U744" i="5" s="1"/>
  <c r="D744" i="5"/>
  <c r="C744" i="5"/>
  <c r="S743" i="5"/>
  <c r="R743" i="5"/>
  <c r="Q743" i="5"/>
  <c r="T743" i="5" s="1"/>
  <c r="U743" i="5" s="1"/>
  <c r="D743" i="5"/>
  <c r="C743" i="5"/>
  <c r="S742" i="5"/>
  <c r="R742" i="5"/>
  <c r="Q742" i="5"/>
  <c r="T742" i="5" s="1"/>
  <c r="U742" i="5" s="1"/>
  <c r="D742" i="5"/>
  <c r="C742" i="5"/>
  <c r="S741" i="5"/>
  <c r="R741" i="5"/>
  <c r="Q741" i="5"/>
  <c r="T741" i="5" s="1"/>
  <c r="U741" i="5" s="1"/>
  <c r="D741" i="5"/>
  <c r="C741" i="5"/>
  <c r="S740" i="5"/>
  <c r="R740" i="5"/>
  <c r="Q740" i="5"/>
  <c r="T740" i="5" s="1"/>
  <c r="U740" i="5" s="1"/>
  <c r="D740" i="5"/>
  <c r="C740" i="5"/>
  <c r="S739" i="5"/>
  <c r="R739" i="5"/>
  <c r="Q739" i="5"/>
  <c r="T739" i="5" s="1"/>
  <c r="U739" i="5" s="1"/>
  <c r="D739" i="5"/>
  <c r="C739" i="5"/>
  <c r="S738" i="5"/>
  <c r="R738" i="5"/>
  <c r="Q738" i="5"/>
  <c r="T738" i="5" s="1"/>
  <c r="U738" i="5" s="1"/>
  <c r="D738" i="5"/>
  <c r="C738" i="5"/>
  <c r="S737" i="5"/>
  <c r="R737" i="5"/>
  <c r="Q737" i="5"/>
  <c r="T737" i="5" s="1"/>
  <c r="U737" i="5" s="1"/>
  <c r="D737" i="5"/>
  <c r="C737" i="5"/>
  <c r="S736" i="5"/>
  <c r="R736" i="5"/>
  <c r="Q736" i="5"/>
  <c r="T736" i="5" s="1"/>
  <c r="U736" i="5" s="1"/>
  <c r="D736" i="5"/>
  <c r="C736" i="5"/>
  <c r="S735" i="5"/>
  <c r="R735" i="5"/>
  <c r="Q735" i="5"/>
  <c r="T735" i="5" s="1"/>
  <c r="U735" i="5" s="1"/>
  <c r="D735" i="5"/>
  <c r="C735" i="5"/>
  <c r="S734" i="5"/>
  <c r="R734" i="5"/>
  <c r="Q734" i="5"/>
  <c r="T734" i="5" s="1"/>
  <c r="U734" i="5" s="1"/>
  <c r="D734" i="5"/>
  <c r="C734" i="5"/>
  <c r="S733" i="5"/>
  <c r="R733" i="5"/>
  <c r="Q733" i="5"/>
  <c r="T733" i="5" s="1"/>
  <c r="U733" i="5" s="1"/>
  <c r="D733" i="5"/>
  <c r="C733" i="5"/>
  <c r="S732" i="5"/>
  <c r="R732" i="5"/>
  <c r="Q732" i="5"/>
  <c r="T732" i="5" s="1"/>
  <c r="U732" i="5" s="1"/>
  <c r="D732" i="5"/>
  <c r="C732" i="5"/>
  <c r="S731" i="5"/>
  <c r="R731" i="5"/>
  <c r="Q731" i="5"/>
  <c r="T731" i="5" s="1"/>
  <c r="U731" i="5" s="1"/>
  <c r="D731" i="5"/>
  <c r="C731" i="5"/>
  <c r="S730" i="5"/>
  <c r="R730" i="5"/>
  <c r="Q730" i="5"/>
  <c r="T730" i="5" s="1"/>
  <c r="U730" i="5" s="1"/>
  <c r="D730" i="5"/>
  <c r="C730" i="5"/>
  <c r="S729" i="5"/>
  <c r="R729" i="5"/>
  <c r="Q729" i="5"/>
  <c r="T729" i="5" s="1"/>
  <c r="U729" i="5" s="1"/>
  <c r="D729" i="5"/>
  <c r="C729" i="5"/>
  <c r="S728" i="5"/>
  <c r="R728" i="5"/>
  <c r="Q728" i="5"/>
  <c r="T728" i="5" s="1"/>
  <c r="U728" i="5" s="1"/>
  <c r="D728" i="5"/>
  <c r="C728" i="5"/>
  <c r="S727" i="5"/>
  <c r="R727" i="5"/>
  <c r="Q727" i="5"/>
  <c r="T727" i="5" s="1"/>
  <c r="U727" i="5" s="1"/>
  <c r="D727" i="5"/>
  <c r="C727" i="5"/>
  <c r="S726" i="5"/>
  <c r="R726" i="5"/>
  <c r="Q726" i="5"/>
  <c r="T726" i="5" s="1"/>
  <c r="U726" i="5" s="1"/>
  <c r="D726" i="5"/>
  <c r="C726" i="5"/>
  <c r="S725" i="5"/>
  <c r="R725" i="5"/>
  <c r="Q725" i="5"/>
  <c r="T725" i="5" s="1"/>
  <c r="U725" i="5" s="1"/>
  <c r="D725" i="5"/>
  <c r="C725" i="5"/>
  <c r="S724" i="5"/>
  <c r="R724" i="5"/>
  <c r="Q724" i="5"/>
  <c r="T724" i="5" s="1"/>
  <c r="U724" i="5" s="1"/>
  <c r="D724" i="5"/>
  <c r="C724" i="5"/>
  <c r="S723" i="5"/>
  <c r="R723" i="5"/>
  <c r="Q723" i="5"/>
  <c r="T723" i="5" s="1"/>
  <c r="U723" i="5" s="1"/>
  <c r="D723" i="5"/>
  <c r="C723" i="5"/>
  <c r="S722" i="5"/>
  <c r="R722" i="5"/>
  <c r="Q722" i="5"/>
  <c r="T722" i="5" s="1"/>
  <c r="U722" i="5" s="1"/>
  <c r="D722" i="5"/>
  <c r="C722" i="5"/>
  <c r="S721" i="5"/>
  <c r="R721" i="5"/>
  <c r="Q721" i="5"/>
  <c r="T721" i="5" s="1"/>
  <c r="U721" i="5" s="1"/>
  <c r="D721" i="5"/>
  <c r="C721" i="5"/>
  <c r="S720" i="5"/>
  <c r="R720" i="5"/>
  <c r="Q720" i="5"/>
  <c r="T720" i="5" s="1"/>
  <c r="U720" i="5" s="1"/>
  <c r="D720" i="5"/>
  <c r="C720" i="5"/>
  <c r="S719" i="5"/>
  <c r="R719" i="5"/>
  <c r="Q719" i="5"/>
  <c r="T719" i="5" s="1"/>
  <c r="U719" i="5" s="1"/>
  <c r="D719" i="5"/>
  <c r="C719" i="5"/>
  <c r="S718" i="5"/>
  <c r="R718" i="5"/>
  <c r="Q718" i="5"/>
  <c r="T718" i="5" s="1"/>
  <c r="U718" i="5" s="1"/>
  <c r="D718" i="5"/>
  <c r="C718" i="5"/>
  <c r="S717" i="5"/>
  <c r="R717" i="5"/>
  <c r="Q717" i="5"/>
  <c r="T717" i="5" s="1"/>
  <c r="U717" i="5" s="1"/>
  <c r="D717" i="5"/>
  <c r="C717" i="5"/>
  <c r="S716" i="5"/>
  <c r="R716" i="5"/>
  <c r="Q716" i="5"/>
  <c r="T716" i="5" s="1"/>
  <c r="U716" i="5" s="1"/>
  <c r="D716" i="5"/>
  <c r="C716" i="5"/>
  <c r="S715" i="5"/>
  <c r="R715" i="5"/>
  <c r="Q715" i="5"/>
  <c r="T715" i="5" s="1"/>
  <c r="U715" i="5" s="1"/>
  <c r="D715" i="5"/>
  <c r="C715" i="5"/>
  <c r="S714" i="5"/>
  <c r="R714" i="5"/>
  <c r="Q714" i="5"/>
  <c r="T714" i="5" s="1"/>
  <c r="U714" i="5" s="1"/>
  <c r="D714" i="5"/>
  <c r="C714" i="5"/>
  <c r="S713" i="5"/>
  <c r="R713" i="5"/>
  <c r="Q713" i="5"/>
  <c r="T713" i="5" s="1"/>
  <c r="U713" i="5" s="1"/>
  <c r="D713" i="5"/>
  <c r="C713" i="5"/>
  <c r="S712" i="5"/>
  <c r="R712" i="5"/>
  <c r="Q712" i="5"/>
  <c r="T712" i="5" s="1"/>
  <c r="U712" i="5" s="1"/>
  <c r="D712" i="5"/>
  <c r="C712" i="5"/>
  <c r="S711" i="5"/>
  <c r="R711" i="5"/>
  <c r="Q711" i="5"/>
  <c r="T711" i="5" s="1"/>
  <c r="U711" i="5" s="1"/>
  <c r="D711" i="5"/>
  <c r="C711" i="5"/>
  <c r="S710" i="5"/>
  <c r="R710" i="5"/>
  <c r="Q710" i="5"/>
  <c r="T710" i="5" s="1"/>
  <c r="U710" i="5" s="1"/>
  <c r="D710" i="5"/>
  <c r="C710" i="5"/>
  <c r="S709" i="5"/>
  <c r="R709" i="5"/>
  <c r="Q709" i="5"/>
  <c r="T709" i="5" s="1"/>
  <c r="U709" i="5" s="1"/>
  <c r="D709" i="5"/>
  <c r="C709" i="5"/>
  <c r="S708" i="5"/>
  <c r="R708" i="5"/>
  <c r="Q708" i="5"/>
  <c r="T708" i="5" s="1"/>
  <c r="U708" i="5" s="1"/>
  <c r="D708" i="5"/>
  <c r="C708" i="5"/>
  <c r="S707" i="5"/>
  <c r="R707" i="5"/>
  <c r="Q707" i="5"/>
  <c r="T707" i="5" s="1"/>
  <c r="U707" i="5" s="1"/>
  <c r="D707" i="5"/>
  <c r="C707" i="5"/>
  <c r="S706" i="5"/>
  <c r="R706" i="5"/>
  <c r="Q706" i="5"/>
  <c r="T706" i="5" s="1"/>
  <c r="U706" i="5" s="1"/>
  <c r="D706" i="5"/>
  <c r="C706" i="5"/>
  <c r="S705" i="5"/>
  <c r="R705" i="5"/>
  <c r="Q705" i="5"/>
  <c r="T705" i="5" s="1"/>
  <c r="U705" i="5" s="1"/>
  <c r="D705" i="5"/>
  <c r="C705" i="5"/>
  <c r="S704" i="5"/>
  <c r="R704" i="5"/>
  <c r="Q704" i="5"/>
  <c r="T704" i="5" s="1"/>
  <c r="U704" i="5" s="1"/>
  <c r="D704" i="5"/>
  <c r="C704" i="5"/>
  <c r="S703" i="5"/>
  <c r="R703" i="5"/>
  <c r="Q703" i="5"/>
  <c r="T703" i="5" s="1"/>
  <c r="U703" i="5" s="1"/>
  <c r="D703" i="5"/>
  <c r="C703" i="5"/>
  <c r="S702" i="5"/>
  <c r="R702" i="5"/>
  <c r="Q702" i="5"/>
  <c r="T702" i="5" s="1"/>
  <c r="U702" i="5" s="1"/>
  <c r="D702" i="5"/>
  <c r="C702" i="5"/>
  <c r="S701" i="5"/>
  <c r="R701" i="5"/>
  <c r="Q701" i="5"/>
  <c r="T701" i="5" s="1"/>
  <c r="U701" i="5" s="1"/>
  <c r="D701" i="5"/>
  <c r="C701" i="5"/>
  <c r="S700" i="5"/>
  <c r="R700" i="5"/>
  <c r="Q700" i="5"/>
  <c r="T700" i="5" s="1"/>
  <c r="U700" i="5" s="1"/>
  <c r="D700" i="5"/>
  <c r="C700" i="5"/>
  <c r="S699" i="5"/>
  <c r="R699" i="5"/>
  <c r="Q699" i="5"/>
  <c r="T699" i="5" s="1"/>
  <c r="U699" i="5" s="1"/>
  <c r="D699" i="5"/>
  <c r="C699" i="5"/>
  <c r="S698" i="5"/>
  <c r="R698" i="5"/>
  <c r="Q698" i="5"/>
  <c r="T698" i="5" s="1"/>
  <c r="U698" i="5" s="1"/>
  <c r="D698" i="5"/>
  <c r="C698" i="5"/>
  <c r="S697" i="5"/>
  <c r="R697" i="5"/>
  <c r="Q697" i="5"/>
  <c r="T697" i="5" s="1"/>
  <c r="U697" i="5" s="1"/>
  <c r="D697" i="5"/>
  <c r="C697" i="5"/>
  <c r="S696" i="5"/>
  <c r="R696" i="5"/>
  <c r="Q696" i="5"/>
  <c r="T696" i="5" s="1"/>
  <c r="U696" i="5" s="1"/>
  <c r="D696" i="5"/>
  <c r="C696" i="5"/>
  <c r="S695" i="5"/>
  <c r="R695" i="5"/>
  <c r="Q695" i="5"/>
  <c r="T695" i="5" s="1"/>
  <c r="U695" i="5" s="1"/>
  <c r="D695" i="5"/>
  <c r="C695" i="5"/>
  <c r="S694" i="5"/>
  <c r="R694" i="5"/>
  <c r="Q694" i="5"/>
  <c r="T694" i="5" s="1"/>
  <c r="U694" i="5" s="1"/>
  <c r="D694" i="5"/>
  <c r="C694" i="5"/>
  <c r="S693" i="5"/>
  <c r="R693" i="5"/>
  <c r="Q693" i="5"/>
  <c r="T693" i="5" s="1"/>
  <c r="U693" i="5" s="1"/>
  <c r="D693" i="5"/>
  <c r="C693" i="5"/>
  <c r="S692" i="5"/>
  <c r="R692" i="5"/>
  <c r="Q692" i="5"/>
  <c r="T692" i="5" s="1"/>
  <c r="U692" i="5" s="1"/>
  <c r="D692" i="5"/>
  <c r="C692" i="5"/>
  <c r="S691" i="5"/>
  <c r="R691" i="5"/>
  <c r="Q691" i="5"/>
  <c r="T691" i="5" s="1"/>
  <c r="U691" i="5" s="1"/>
  <c r="D691" i="5"/>
  <c r="C691" i="5"/>
  <c r="S690" i="5"/>
  <c r="R690" i="5"/>
  <c r="Q690" i="5"/>
  <c r="T690" i="5" s="1"/>
  <c r="U690" i="5" s="1"/>
  <c r="D690" i="5"/>
  <c r="C690" i="5"/>
  <c r="S689" i="5"/>
  <c r="R689" i="5"/>
  <c r="Q689" i="5"/>
  <c r="T689" i="5" s="1"/>
  <c r="U689" i="5" s="1"/>
  <c r="D689" i="5"/>
  <c r="C689" i="5"/>
  <c r="S688" i="5"/>
  <c r="R688" i="5"/>
  <c r="Q688" i="5"/>
  <c r="T688" i="5" s="1"/>
  <c r="U688" i="5" s="1"/>
  <c r="D688" i="5"/>
  <c r="C688" i="5"/>
  <c r="S687" i="5"/>
  <c r="R687" i="5"/>
  <c r="Q687" i="5"/>
  <c r="T687" i="5" s="1"/>
  <c r="U687" i="5" s="1"/>
  <c r="D687" i="5"/>
  <c r="C687" i="5"/>
  <c r="S686" i="5"/>
  <c r="R686" i="5"/>
  <c r="Q686" i="5"/>
  <c r="T686" i="5" s="1"/>
  <c r="U686" i="5" s="1"/>
  <c r="D686" i="5"/>
  <c r="C686" i="5"/>
  <c r="S685" i="5"/>
  <c r="R685" i="5"/>
  <c r="Q685" i="5"/>
  <c r="T685" i="5" s="1"/>
  <c r="U685" i="5" s="1"/>
  <c r="D685" i="5"/>
  <c r="C685" i="5"/>
  <c r="S684" i="5"/>
  <c r="R684" i="5"/>
  <c r="Q684" i="5"/>
  <c r="T684" i="5" s="1"/>
  <c r="U684" i="5" s="1"/>
  <c r="D684" i="5"/>
  <c r="C684" i="5"/>
  <c r="S683" i="5"/>
  <c r="R683" i="5"/>
  <c r="Q683" i="5"/>
  <c r="T683" i="5" s="1"/>
  <c r="U683" i="5" s="1"/>
  <c r="D683" i="5"/>
  <c r="C683" i="5"/>
  <c r="S682" i="5"/>
  <c r="R682" i="5"/>
  <c r="Q682" i="5"/>
  <c r="T682" i="5" s="1"/>
  <c r="U682" i="5" s="1"/>
  <c r="D682" i="5"/>
  <c r="C682" i="5"/>
  <c r="S681" i="5"/>
  <c r="R681" i="5"/>
  <c r="Q681" i="5"/>
  <c r="T681" i="5" s="1"/>
  <c r="U681" i="5" s="1"/>
  <c r="D681" i="5"/>
  <c r="C681" i="5"/>
  <c r="S680" i="5"/>
  <c r="R680" i="5"/>
  <c r="Q680" i="5"/>
  <c r="T680" i="5" s="1"/>
  <c r="U680" i="5" s="1"/>
  <c r="D680" i="5"/>
  <c r="C680" i="5"/>
  <c r="S679" i="5"/>
  <c r="R679" i="5"/>
  <c r="Q679" i="5"/>
  <c r="T679" i="5" s="1"/>
  <c r="U679" i="5" s="1"/>
  <c r="D679" i="5"/>
  <c r="C679" i="5"/>
  <c r="S678" i="5"/>
  <c r="R678" i="5"/>
  <c r="Q678" i="5"/>
  <c r="T678" i="5" s="1"/>
  <c r="U678" i="5" s="1"/>
  <c r="D678" i="5"/>
  <c r="C678" i="5"/>
  <c r="S677" i="5"/>
  <c r="R677" i="5"/>
  <c r="Q677" i="5"/>
  <c r="T677" i="5" s="1"/>
  <c r="U677" i="5" s="1"/>
  <c r="D677" i="5"/>
  <c r="C677" i="5"/>
  <c r="S676" i="5"/>
  <c r="R676" i="5"/>
  <c r="Q676" i="5"/>
  <c r="T676" i="5" s="1"/>
  <c r="U676" i="5" s="1"/>
  <c r="D676" i="5"/>
  <c r="C676" i="5"/>
  <c r="S675" i="5"/>
  <c r="R675" i="5"/>
  <c r="Q675" i="5"/>
  <c r="T675" i="5" s="1"/>
  <c r="U675" i="5" s="1"/>
  <c r="D675" i="5"/>
  <c r="C675" i="5"/>
  <c r="S674" i="5"/>
  <c r="R674" i="5"/>
  <c r="Q674" i="5"/>
  <c r="T674" i="5" s="1"/>
  <c r="U674" i="5" s="1"/>
  <c r="D674" i="5"/>
  <c r="C674" i="5"/>
  <c r="S673" i="5"/>
  <c r="R673" i="5"/>
  <c r="Q673" i="5"/>
  <c r="T673" i="5" s="1"/>
  <c r="U673" i="5" s="1"/>
  <c r="D673" i="5"/>
  <c r="C673" i="5"/>
  <c r="S672" i="5"/>
  <c r="R672" i="5"/>
  <c r="Q672" i="5"/>
  <c r="T672" i="5" s="1"/>
  <c r="U672" i="5" s="1"/>
  <c r="D672" i="5"/>
  <c r="C672" i="5"/>
  <c r="S671" i="5"/>
  <c r="R671" i="5"/>
  <c r="Q671" i="5"/>
  <c r="T671" i="5" s="1"/>
  <c r="U671" i="5" s="1"/>
  <c r="D671" i="5"/>
  <c r="C671" i="5"/>
  <c r="S670" i="5"/>
  <c r="R670" i="5"/>
  <c r="Q670" i="5"/>
  <c r="T670" i="5" s="1"/>
  <c r="U670" i="5" s="1"/>
  <c r="D670" i="5"/>
  <c r="C670" i="5"/>
  <c r="S669" i="5"/>
  <c r="R669" i="5"/>
  <c r="Q669" i="5"/>
  <c r="T669" i="5" s="1"/>
  <c r="U669" i="5" s="1"/>
  <c r="D669" i="5"/>
  <c r="C669" i="5"/>
  <c r="S668" i="5"/>
  <c r="R668" i="5"/>
  <c r="Q668" i="5"/>
  <c r="T668" i="5" s="1"/>
  <c r="U668" i="5" s="1"/>
  <c r="D668" i="5"/>
  <c r="C668" i="5"/>
  <c r="S667" i="5"/>
  <c r="R667" i="5"/>
  <c r="Q667" i="5"/>
  <c r="T667" i="5" s="1"/>
  <c r="U667" i="5" s="1"/>
  <c r="D667" i="5"/>
  <c r="C667" i="5"/>
  <c r="S666" i="5"/>
  <c r="R666" i="5"/>
  <c r="Q666" i="5"/>
  <c r="T666" i="5" s="1"/>
  <c r="U666" i="5" s="1"/>
  <c r="D666" i="5"/>
  <c r="C666" i="5"/>
  <c r="S665" i="5"/>
  <c r="R665" i="5"/>
  <c r="Q665" i="5"/>
  <c r="T665" i="5" s="1"/>
  <c r="U665" i="5" s="1"/>
  <c r="D665" i="5"/>
  <c r="C665" i="5"/>
  <c r="S664" i="5"/>
  <c r="R664" i="5"/>
  <c r="Q664" i="5"/>
  <c r="T664" i="5" s="1"/>
  <c r="U664" i="5" s="1"/>
  <c r="D664" i="5"/>
  <c r="C664" i="5"/>
  <c r="S663" i="5"/>
  <c r="R663" i="5"/>
  <c r="Q663" i="5"/>
  <c r="T663" i="5" s="1"/>
  <c r="U663" i="5" s="1"/>
  <c r="D663" i="5"/>
  <c r="C663" i="5"/>
  <c r="S662" i="5"/>
  <c r="R662" i="5"/>
  <c r="Q662" i="5"/>
  <c r="T662" i="5" s="1"/>
  <c r="U662" i="5" s="1"/>
  <c r="D662" i="5"/>
  <c r="C662" i="5"/>
  <c r="S661" i="5"/>
  <c r="R661" i="5"/>
  <c r="Q661" i="5"/>
  <c r="T661" i="5" s="1"/>
  <c r="U661" i="5" s="1"/>
  <c r="D661" i="5"/>
  <c r="C661" i="5"/>
  <c r="S660" i="5"/>
  <c r="R660" i="5"/>
  <c r="Q660" i="5"/>
  <c r="T660" i="5" s="1"/>
  <c r="U660" i="5" s="1"/>
  <c r="D660" i="5"/>
  <c r="C660" i="5"/>
  <c r="S659" i="5"/>
  <c r="R659" i="5"/>
  <c r="Q659" i="5"/>
  <c r="T659" i="5" s="1"/>
  <c r="U659" i="5" s="1"/>
  <c r="D659" i="5"/>
  <c r="C659" i="5"/>
  <c r="S658" i="5"/>
  <c r="R658" i="5"/>
  <c r="Q658" i="5"/>
  <c r="T658" i="5" s="1"/>
  <c r="U658" i="5" s="1"/>
  <c r="D658" i="5"/>
  <c r="C658" i="5"/>
  <c r="S657" i="5"/>
  <c r="R657" i="5"/>
  <c r="Q657" i="5"/>
  <c r="T657" i="5" s="1"/>
  <c r="U657" i="5" s="1"/>
  <c r="D657" i="5"/>
  <c r="C657" i="5"/>
  <c r="S656" i="5"/>
  <c r="R656" i="5"/>
  <c r="Q656" i="5"/>
  <c r="T656" i="5" s="1"/>
  <c r="U656" i="5" s="1"/>
  <c r="D656" i="5"/>
  <c r="C656" i="5"/>
  <c r="S655" i="5"/>
  <c r="R655" i="5"/>
  <c r="Q655" i="5"/>
  <c r="T655" i="5" s="1"/>
  <c r="U655" i="5" s="1"/>
  <c r="D655" i="5"/>
  <c r="C655" i="5"/>
  <c r="S654" i="5"/>
  <c r="R654" i="5"/>
  <c r="Q654" i="5"/>
  <c r="T654" i="5" s="1"/>
  <c r="U654" i="5" s="1"/>
  <c r="D654" i="5"/>
  <c r="C654" i="5"/>
  <c r="S653" i="5"/>
  <c r="R653" i="5"/>
  <c r="Q653" i="5"/>
  <c r="T653" i="5" s="1"/>
  <c r="U653" i="5" s="1"/>
  <c r="D653" i="5"/>
  <c r="C653" i="5"/>
  <c r="S652" i="5"/>
  <c r="R652" i="5"/>
  <c r="Q652" i="5"/>
  <c r="T652" i="5" s="1"/>
  <c r="U652" i="5" s="1"/>
  <c r="D652" i="5"/>
  <c r="C652" i="5"/>
  <c r="S651" i="5"/>
  <c r="R651" i="5"/>
  <c r="Q651" i="5"/>
  <c r="T651" i="5" s="1"/>
  <c r="U651" i="5" s="1"/>
  <c r="D651" i="5"/>
  <c r="C651" i="5"/>
  <c r="S650" i="5"/>
  <c r="R650" i="5"/>
  <c r="Q650" i="5"/>
  <c r="T650" i="5" s="1"/>
  <c r="U650" i="5" s="1"/>
  <c r="D650" i="5"/>
  <c r="C650" i="5"/>
  <c r="S649" i="5"/>
  <c r="R649" i="5"/>
  <c r="Q649" i="5"/>
  <c r="T649" i="5" s="1"/>
  <c r="U649" i="5" s="1"/>
  <c r="D649" i="5"/>
  <c r="C649" i="5"/>
  <c r="S648" i="5"/>
  <c r="R648" i="5"/>
  <c r="Q648" i="5"/>
  <c r="T648" i="5" s="1"/>
  <c r="U648" i="5" s="1"/>
  <c r="D648" i="5"/>
  <c r="C648" i="5"/>
  <c r="S647" i="5"/>
  <c r="R647" i="5"/>
  <c r="Q647" i="5"/>
  <c r="T647" i="5" s="1"/>
  <c r="U647" i="5" s="1"/>
  <c r="D647" i="5"/>
  <c r="C647" i="5"/>
  <c r="S646" i="5"/>
  <c r="R646" i="5"/>
  <c r="Q646" i="5"/>
  <c r="T646" i="5" s="1"/>
  <c r="U646" i="5" s="1"/>
  <c r="D646" i="5"/>
  <c r="C646" i="5"/>
  <c r="S645" i="5"/>
  <c r="R645" i="5"/>
  <c r="Q645" i="5"/>
  <c r="T645" i="5" s="1"/>
  <c r="U645" i="5" s="1"/>
  <c r="D645" i="5"/>
  <c r="C645" i="5"/>
  <c r="S644" i="5"/>
  <c r="R644" i="5"/>
  <c r="Q644" i="5"/>
  <c r="T644" i="5" s="1"/>
  <c r="U644" i="5" s="1"/>
  <c r="D644" i="5"/>
  <c r="C644" i="5"/>
  <c r="S643" i="5"/>
  <c r="R643" i="5"/>
  <c r="Q643" i="5"/>
  <c r="T643" i="5" s="1"/>
  <c r="U643" i="5" s="1"/>
  <c r="D643" i="5"/>
  <c r="C643" i="5"/>
  <c r="S642" i="5"/>
  <c r="R642" i="5"/>
  <c r="Q642" i="5"/>
  <c r="T642" i="5" s="1"/>
  <c r="U642" i="5" s="1"/>
  <c r="D642" i="5"/>
  <c r="C642" i="5"/>
  <c r="S641" i="5"/>
  <c r="R641" i="5"/>
  <c r="Q641" i="5"/>
  <c r="T641" i="5" s="1"/>
  <c r="U641" i="5" s="1"/>
  <c r="D641" i="5"/>
  <c r="C641" i="5"/>
  <c r="S640" i="5"/>
  <c r="R640" i="5"/>
  <c r="Q640" i="5"/>
  <c r="T640" i="5" s="1"/>
  <c r="U640" i="5" s="1"/>
  <c r="D640" i="5"/>
  <c r="C640" i="5"/>
  <c r="S639" i="5"/>
  <c r="R639" i="5"/>
  <c r="Q639" i="5"/>
  <c r="T639" i="5" s="1"/>
  <c r="U639" i="5" s="1"/>
  <c r="D639" i="5"/>
  <c r="C639" i="5"/>
  <c r="S638" i="5"/>
  <c r="R638" i="5"/>
  <c r="Q638" i="5"/>
  <c r="T638" i="5" s="1"/>
  <c r="U638" i="5" s="1"/>
  <c r="D638" i="5"/>
  <c r="C638" i="5"/>
  <c r="S637" i="5"/>
  <c r="R637" i="5"/>
  <c r="Q637" i="5"/>
  <c r="T637" i="5" s="1"/>
  <c r="U637" i="5" s="1"/>
  <c r="D637" i="5"/>
  <c r="C637" i="5"/>
  <c r="S636" i="5"/>
  <c r="R636" i="5"/>
  <c r="Q636" i="5"/>
  <c r="T636" i="5" s="1"/>
  <c r="U636" i="5" s="1"/>
  <c r="D636" i="5"/>
  <c r="C636" i="5"/>
  <c r="S635" i="5"/>
  <c r="R635" i="5"/>
  <c r="Q635" i="5"/>
  <c r="T635" i="5" s="1"/>
  <c r="U635" i="5" s="1"/>
  <c r="D635" i="5"/>
  <c r="C635" i="5"/>
  <c r="S634" i="5"/>
  <c r="R634" i="5"/>
  <c r="Q634" i="5"/>
  <c r="T634" i="5" s="1"/>
  <c r="U634" i="5" s="1"/>
  <c r="D634" i="5"/>
  <c r="C634" i="5"/>
  <c r="S633" i="5"/>
  <c r="R633" i="5"/>
  <c r="Q633" i="5"/>
  <c r="T633" i="5" s="1"/>
  <c r="U633" i="5" s="1"/>
  <c r="D633" i="5"/>
  <c r="C633" i="5"/>
  <c r="S632" i="5"/>
  <c r="R632" i="5"/>
  <c r="Q632" i="5"/>
  <c r="T632" i="5" s="1"/>
  <c r="U632" i="5" s="1"/>
  <c r="D632" i="5"/>
  <c r="C632" i="5"/>
  <c r="S631" i="5"/>
  <c r="R631" i="5"/>
  <c r="Q631" i="5"/>
  <c r="T631" i="5" s="1"/>
  <c r="U631" i="5" s="1"/>
  <c r="D631" i="5"/>
  <c r="C631" i="5"/>
  <c r="S630" i="5"/>
  <c r="R630" i="5"/>
  <c r="Q630" i="5"/>
  <c r="T630" i="5" s="1"/>
  <c r="U630" i="5" s="1"/>
  <c r="D630" i="5"/>
  <c r="C630" i="5"/>
  <c r="S629" i="5"/>
  <c r="R629" i="5"/>
  <c r="Q629" i="5"/>
  <c r="T629" i="5" s="1"/>
  <c r="U629" i="5" s="1"/>
  <c r="D629" i="5"/>
  <c r="C629" i="5"/>
  <c r="S628" i="5"/>
  <c r="R628" i="5"/>
  <c r="Q628" i="5"/>
  <c r="T628" i="5" s="1"/>
  <c r="U628" i="5" s="1"/>
  <c r="D628" i="5"/>
  <c r="C628" i="5"/>
  <c r="S627" i="5"/>
  <c r="R627" i="5"/>
  <c r="Q627" i="5"/>
  <c r="T627" i="5" s="1"/>
  <c r="U627" i="5" s="1"/>
  <c r="D627" i="5"/>
  <c r="C627" i="5"/>
  <c r="S626" i="5"/>
  <c r="R626" i="5"/>
  <c r="Q626" i="5"/>
  <c r="T626" i="5" s="1"/>
  <c r="U626" i="5" s="1"/>
  <c r="D626" i="5"/>
  <c r="C626" i="5"/>
  <c r="S625" i="5"/>
  <c r="R625" i="5"/>
  <c r="Q625" i="5"/>
  <c r="T625" i="5" s="1"/>
  <c r="U625" i="5" s="1"/>
  <c r="D625" i="5"/>
  <c r="C625" i="5"/>
  <c r="S624" i="5"/>
  <c r="R624" i="5"/>
  <c r="Q624" i="5"/>
  <c r="T624" i="5" s="1"/>
  <c r="U624" i="5" s="1"/>
  <c r="D624" i="5"/>
  <c r="C624" i="5"/>
  <c r="S623" i="5"/>
  <c r="R623" i="5"/>
  <c r="Q623" i="5"/>
  <c r="T623" i="5" s="1"/>
  <c r="U623" i="5" s="1"/>
  <c r="D623" i="5"/>
  <c r="C623" i="5"/>
  <c r="S622" i="5"/>
  <c r="R622" i="5"/>
  <c r="Q622" i="5"/>
  <c r="T622" i="5" s="1"/>
  <c r="U622" i="5" s="1"/>
  <c r="D622" i="5"/>
  <c r="C622" i="5"/>
  <c r="S621" i="5"/>
  <c r="R621" i="5"/>
  <c r="Q621" i="5"/>
  <c r="T621" i="5" s="1"/>
  <c r="U621" i="5" s="1"/>
  <c r="D621" i="5"/>
  <c r="C621" i="5"/>
  <c r="S620" i="5"/>
  <c r="R620" i="5"/>
  <c r="Q620" i="5"/>
  <c r="T620" i="5" s="1"/>
  <c r="U620" i="5" s="1"/>
  <c r="D620" i="5"/>
  <c r="C620" i="5"/>
  <c r="S619" i="5"/>
  <c r="R619" i="5"/>
  <c r="Q619" i="5"/>
  <c r="T619" i="5" s="1"/>
  <c r="U619" i="5" s="1"/>
  <c r="D619" i="5"/>
  <c r="C619" i="5"/>
  <c r="S618" i="5"/>
  <c r="R618" i="5"/>
  <c r="Q618" i="5"/>
  <c r="T618" i="5" s="1"/>
  <c r="U618" i="5" s="1"/>
  <c r="D618" i="5"/>
  <c r="C618" i="5"/>
  <c r="S617" i="5"/>
  <c r="R617" i="5"/>
  <c r="Q617" i="5"/>
  <c r="T617" i="5" s="1"/>
  <c r="U617" i="5" s="1"/>
  <c r="D617" i="5"/>
  <c r="C617" i="5"/>
  <c r="S616" i="5"/>
  <c r="R616" i="5"/>
  <c r="Q616" i="5"/>
  <c r="T616" i="5" s="1"/>
  <c r="U616" i="5" s="1"/>
  <c r="D616" i="5"/>
  <c r="C616" i="5"/>
  <c r="S615" i="5"/>
  <c r="R615" i="5"/>
  <c r="Q615" i="5"/>
  <c r="T615" i="5" s="1"/>
  <c r="U615" i="5" s="1"/>
  <c r="D615" i="5"/>
  <c r="C615" i="5"/>
  <c r="S614" i="5"/>
  <c r="R614" i="5"/>
  <c r="Q614" i="5"/>
  <c r="T614" i="5" s="1"/>
  <c r="U614" i="5" s="1"/>
  <c r="D614" i="5"/>
  <c r="C614" i="5"/>
  <c r="S613" i="5"/>
  <c r="R613" i="5"/>
  <c r="Q613" i="5"/>
  <c r="T613" i="5" s="1"/>
  <c r="U613" i="5" s="1"/>
  <c r="D613" i="5"/>
  <c r="C613" i="5"/>
  <c r="S612" i="5"/>
  <c r="R612" i="5"/>
  <c r="Q612" i="5"/>
  <c r="T612" i="5" s="1"/>
  <c r="U612" i="5" s="1"/>
  <c r="D612" i="5"/>
  <c r="C612" i="5"/>
  <c r="S611" i="5"/>
  <c r="R611" i="5"/>
  <c r="Q611" i="5"/>
  <c r="T611" i="5" s="1"/>
  <c r="U611" i="5" s="1"/>
  <c r="D611" i="5"/>
  <c r="C611" i="5"/>
  <c r="S610" i="5"/>
  <c r="R610" i="5"/>
  <c r="Q610" i="5"/>
  <c r="T610" i="5" s="1"/>
  <c r="U610" i="5" s="1"/>
  <c r="D610" i="5"/>
  <c r="C610" i="5"/>
  <c r="S609" i="5"/>
  <c r="R609" i="5"/>
  <c r="Q609" i="5"/>
  <c r="T609" i="5" s="1"/>
  <c r="U609" i="5" s="1"/>
  <c r="D609" i="5"/>
  <c r="C609" i="5"/>
  <c r="S608" i="5"/>
  <c r="R608" i="5"/>
  <c r="Q608" i="5"/>
  <c r="T608" i="5" s="1"/>
  <c r="U608" i="5" s="1"/>
  <c r="D608" i="5"/>
  <c r="C608" i="5"/>
  <c r="S607" i="5"/>
  <c r="R607" i="5"/>
  <c r="Q607" i="5"/>
  <c r="T607" i="5" s="1"/>
  <c r="U607" i="5" s="1"/>
  <c r="D607" i="5"/>
  <c r="C607" i="5"/>
  <c r="S606" i="5"/>
  <c r="R606" i="5"/>
  <c r="Q606" i="5"/>
  <c r="T606" i="5" s="1"/>
  <c r="U606" i="5" s="1"/>
  <c r="D606" i="5"/>
  <c r="C606" i="5"/>
  <c r="S605" i="5"/>
  <c r="R605" i="5"/>
  <c r="Q605" i="5"/>
  <c r="T605" i="5" s="1"/>
  <c r="U605" i="5" s="1"/>
  <c r="D605" i="5"/>
  <c r="C605" i="5"/>
  <c r="S604" i="5"/>
  <c r="R604" i="5"/>
  <c r="Q604" i="5"/>
  <c r="T604" i="5" s="1"/>
  <c r="U604" i="5" s="1"/>
  <c r="D604" i="5"/>
  <c r="C604" i="5"/>
  <c r="S603" i="5"/>
  <c r="R603" i="5"/>
  <c r="Q603" i="5"/>
  <c r="T603" i="5" s="1"/>
  <c r="U603" i="5" s="1"/>
  <c r="D603" i="5"/>
  <c r="C603" i="5"/>
  <c r="S602" i="5"/>
  <c r="R602" i="5"/>
  <c r="Q602" i="5"/>
  <c r="T602" i="5" s="1"/>
  <c r="U602" i="5" s="1"/>
  <c r="D602" i="5"/>
  <c r="C602" i="5"/>
  <c r="S601" i="5"/>
  <c r="R601" i="5"/>
  <c r="Q601" i="5"/>
  <c r="T601" i="5" s="1"/>
  <c r="U601" i="5" s="1"/>
  <c r="D601" i="5"/>
  <c r="C601" i="5"/>
  <c r="S600" i="5"/>
  <c r="R600" i="5"/>
  <c r="Q600" i="5"/>
  <c r="T600" i="5" s="1"/>
  <c r="U600" i="5" s="1"/>
  <c r="D600" i="5"/>
  <c r="C600" i="5"/>
  <c r="S599" i="5"/>
  <c r="R599" i="5"/>
  <c r="Q599" i="5"/>
  <c r="T599" i="5" s="1"/>
  <c r="U599" i="5" s="1"/>
  <c r="D599" i="5"/>
  <c r="C599" i="5"/>
  <c r="S598" i="5"/>
  <c r="R598" i="5"/>
  <c r="Q598" i="5"/>
  <c r="T598" i="5" s="1"/>
  <c r="U598" i="5" s="1"/>
  <c r="D598" i="5"/>
  <c r="C598" i="5"/>
  <c r="S597" i="5"/>
  <c r="R597" i="5"/>
  <c r="Q597" i="5"/>
  <c r="T597" i="5" s="1"/>
  <c r="U597" i="5" s="1"/>
  <c r="D597" i="5"/>
  <c r="C597" i="5"/>
  <c r="S596" i="5"/>
  <c r="R596" i="5"/>
  <c r="Q596" i="5"/>
  <c r="T596" i="5" s="1"/>
  <c r="U596" i="5" s="1"/>
  <c r="D596" i="5"/>
  <c r="C596" i="5"/>
  <c r="S595" i="5"/>
  <c r="R595" i="5"/>
  <c r="Q595" i="5"/>
  <c r="T595" i="5" s="1"/>
  <c r="U595" i="5" s="1"/>
  <c r="D595" i="5"/>
  <c r="C595" i="5"/>
  <c r="S594" i="5"/>
  <c r="R594" i="5"/>
  <c r="Q594" i="5"/>
  <c r="T594" i="5" s="1"/>
  <c r="U594" i="5" s="1"/>
  <c r="D594" i="5"/>
  <c r="C594" i="5"/>
  <c r="S593" i="5"/>
  <c r="R593" i="5"/>
  <c r="Q593" i="5"/>
  <c r="T593" i="5" s="1"/>
  <c r="U593" i="5" s="1"/>
  <c r="D593" i="5"/>
  <c r="C593" i="5"/>
  <c r="S592" i="5"/>
  <c r="R592" i="5"/>
  <c r="Q592" i="5"/>
  <c r="T592" i="5" s="1"/>
  <c r="U592" i="5" s="1"/>
  <c r="D592" i="5"/>
  <c r="C592" i="5"/>
  <c r="S591" i="5"/>
  <c r="R591" i="5"/>
  <c r="Q591" i="5"/>
  <c r="T591" i="5" s="1"/>
  <c r="U591" i="5" s="1"/>
  <c r="D591" i="5"/>
  <c r="C591" i="5"/>
  <c r="S590" i="5"/>
  <c r="R590" i="5"/>
  <c r="Q590" i="5"/>
  <c r="T590" i="5" s="1"/>
  <c r="U590" i="5" s="1"/>
  <c r="D590" i="5"/>
  <c r="C590" i="5"/>
  <c r="S589" i="5"/>
  <c r="R589" i="5"/>
  <c r="Q589" i="5"/>
  <c r="T589" i="5" s="1"/>
  <c r="U589" i="5" s="1"/>
  <c r="D589" i="5"/>
  <c r="C589" i="5"/>
  <c r="S588" i="5"/>
  <c r="R588" i="5"/>
  <c r="Q588" i="5"/>
  <c r="T588" i="5" s="1"/>
  <c r="U588" i="5" s="1"/>
  <c r="D588" i="5"/>
  <c r="C588" i="5"/>
  <c r="S587" i="5"/>
  <c r="R587" i="5"/>
  <c r="Q587" i="5"/>
  <c r="T587" i="5" s="1"/>
  <c r="U587" i="5" s="1"/>
  <c r="D587" i="5"/>
  <c r="C587" i="5"/>
  <c r="S586" i="5"/>
  <c r="R586" i="5"/>
  <c r="Q586" i="5"/>
  <c r="T586" i="5" s="1"/>
  <c r="U586" i="5" s="1"/>
  <c r="D586" i="5"/>
  <c r="C586" i="5"/>
  <c r="S585" i="5"/>
  <c r="R585" i="5"/>
  <c r="Q585" i="5"/>
  <c r="T585" i="5" s="1"/>
  <c r="U585" i="5" s="1"/>
  <c r="D585" i="5"/>
  <c r="C585" i="5"/>
  <c r="S584" i="5"/>
  <c r="R584" i="5"/>
  <c r="Q584" i="5"/>
  <c r="T584" i="5" s="1"/>
  <c r="U584" i="5" s="1"/>
  <c r="D584" i="5"/>
  <c r="C584" i="5"/>
  <c r="S583" i="5"/>
  <c r="R583" i="5"/>
  <c r="Q583" i="5"/>
  <c r="T583" i="5" s="1"/>
  <c r="U583" i="5" s="1"/>
  <c r="D583" i="5"/>
  <c r="C583" i="5"/>
  <c r="S582" i="5"/>
  <c r="R582" i="5"/>
  <c r="Q582" i="5"/>
  <c r="T582" i="5" s="1"/>
  <c r="U582" i="5" s="1"/>
  <c r="D582" i="5"/>
  <c r="C582" i="5"/>
  <c r="S581" i="5"/>
  <c r="R581" i="5"/>
  <c r="Q581" i="5"/>
  <c r="T581" i="5" s="1"/>
  <c r="U581" i="5" s="1"/>
  <c r="D581" i="5"/>
  <c r="C581" i="5"/>
  <c r="S580" i="5"/>
  <c r="R580" i="5"/>
  <c r="Q580" i="5"/>
  <c r="T580" i="5" s="1"/>
  <c r="U580" i="5" s="1"/>
  <c r="D580" i="5"/>
  <c r="C580" i="5"/>
  <c r="S579" i="5"/>
  <c r="R579" i="5"/>
  <c r="Q579" i="5"/>
  <c r="T579" i="5" s="1"/>
  <c r="U579" i="5" s="1"/>
  <c r="D579" i="5"/>
  <c r="C579" i="5"/>
  <c r="S578" i="5"/>
  <c r="R578" i="5"/>
  <c r="Q578" i="5"/>
  <c r="T578" i="5" s="1"/>
  <c r="U578" i="5" s="1"/>
  <c r="D578" i="5"/>
  <c r="C578" i="5"/>
  <c r="S577" i="5"/>
  <c r="R577" i="5"/>
  <c r="Q577" i="5"/>
  <c r="T577" i="5" s="1"/>
  <c r="U577" i="5" s="1"/>
  <c r="D577" i="5"/>
  <c r="C577" i="5"/>
  <c r="S576" i="5"/>
  <c r="R576" i="5"/>
  <c r="Q576" i="5"/>
  <c r="T576" i="5" s="1"/>
  <c r="U576" i="5" s="1"/>
  <c r="D576" i="5"/>
  <c r="C576" i="5"/>
  <c r="S575" i="5"/>
  <c r="R575" i="5"/>
  <c r="Q575" i="5"/>
  <c r="T575" i="5" s="1"/>
  <c r="U575" i="5" s="1"/>
  <c r="D575" i="5"/>
  <c r="C575" i="5"/>
  <c r="S574" i="5"/>
  <c r="R574" i="5"/>
  <c r="Q574" i="5"/>
  <c r="T574" i="5" s="1"/>
  <c r="U574" i="5" s="1"/>
  <c r="D574" i="5"/>
  <c r="C574" i="5"/>
  <c r="S573" i="5"/>
  <c r="R573" i="5"/>
  <c r="Q573" i="5"/>
  <c r="T573" i="5" s="1"/>
  <c r="U573" i="5" s="1"/>
  <c r="D573" i="5"/>
  <c r="C573" i="5"/>
  <c r="S572" i="5"/>
  <c r="R572" i="5"/>
  <c r="Q572" i="5"/>
  <c r="T572" i="5" s="1"/>
  <c r="U572" i="5" s="1"/>
  <c r="D572" i="5"/>
  <c r="C572" i="5"/>
  <c r="S571" i="5"/>
  <c r="R571" i="5"/>
  <c r="Q571" i="5"/>
  <c r="T571" i="5" s="1"/>
  <c r="U571" i="5" s="1"/>
  <c r="D571" i="5"/>
  <c r="C571" i="5"/>
  <c r="S570" i="5"/>
  <c r="R570" i="5"/>
  <c r="Q570" i="5"/>
  <c r="T570" i="5" s="1"/>
  <c r="U570" i="5" s="1"/>
  <c r="D570" i="5"/>
  <c r="C570" i="5"/>
  <c r="S569" i="5"/>
  <c r="R569" i="5"/>
  <c r="Q569" i="5"/>
  <c r="T569" i="5" s="1"/>
  <c r="U569" i="5" s="1"/>
  <c r="D569" i="5"/>
  <c r="C569" i="5"/>
  <c r="S568" i="5"/>
  <c r="R568" i="5"/>
  <c r="Q568" i="5"/>
  <c r="T568" i="5" s="1"/>
  <c r="U568" i="5" s="1"/>
  <c r="D568" i="5"/>
  <c r="C568" i="5"/>
  <c r="S567" i="5"/>
  <c r="R567" i="5"/>
  <c r="Q567" i="5"/>
  <c r="T567" i="5" s="1"/>
  <c r="U567" i="5" s="1"/>
  <c r="D567" i="5"/>
  <c r="C567" i="5"/>
  <c r="S566" i="5"/>
  <c r="R566" i="5"/>
  <c r="Q566" i="5"/>
  <c r="T566" i="5" s="1"/>
  <c r="U566" i="5" s="1"/>
  <c r="D566" i="5"/>
  <c r="C566" i="5"/>
  <c r="S565" i="5"/>
  <c r="R565" i="5"/>
  <c r="Q565" i="5"/>
  <c r="T565" i="5" s="1"/>
  <c r="U565" i="5" s="1"/>
  <c r="D565" i="5"/>
  <c r="C565" i="5"/>
  <c r="S564" i="5"/>
  <c r="R564" i="5"/>
  <c r="Q564" i="5"/>
  <c r="T564" i="5" s="1"/>
  <c r="U564" i="5" s="1"/>
  <c r="D564" i="5"/>
  <c r="C564" i="5"/>
  <c r="S563" i="5"/>
  <c r="R563" i="5"/>
  <c r="Q563" i="5"/>
  <c r="T563" i="5" s="1"/>
  <c r="U563" i="5" s="1"/>
  <c r="D563" i="5"/>
  <c r="C563" i="5"/>
  <c r="S562" i="5"/>
  <c r="R562" i="5"/>
  <c r="Q562" i="5"/>
  <c r="T562" i="5" s="1"/>
  <c r="U562" i="5" s="1"/>
  <c r="D562" i="5"/>
  <c r="C562" i="5"/>
  <c r="S561" i="5"/>
  <c r="R561" i="5"/>
  <c r="Q561" i="5"/>
  <c r="T561" i="5" s="1"/>
  <c r="U561" i="5" s="1"/>
  <c r="D561" i="5"/>
  <c r="C561" i="5"/>
  <c r="S560" i="5"/>
  <c r="R560" i="5"/>
  <c r="Q560" i="5"/>
  <c r="T560" i="5" s="1"/>
  <c r="U560" i="5" s="1"/>
  <c r="D560" i="5"/>
  <c r="C560" i="5"/>
  <c r="S559" i="5"/>
  <c r="R559" i="5"/>
  <c r="Q559" i="5"/>
  <c r="T559" i="5" s="1"/>
  <c r="U559" i="5" s="1"/>
  <c r="D559" i="5"/>
  <c r="C559" i="5"/>
  <c r="S558" i="5"/>
  <c r="R558" i="5"/>
  <c r="Q558" i="5"/>
  <c r="T558" i="5" s="1"/>
  <c r="U558" i="5" s="1"/>
  <c r="D558" i="5"/>
  <c r="C558" i="5"/>
  <c r="S557" i="5"/>
  <c r="R557" i="5"/>
  <c r="Q557" i="5"/>
  <c r="T557" i="5" s="1"/>
  <c r="U557" i="5" s="1"/>
  <c r="D557" i="5"/>
  <c r="C557" i="5"/>
  <c r="S556" i="5"/>
  <c r="R556" i="5"/>
  <c r="Q556" i="5"/>
  <c r="T556" i="5" s="1"/>
  <c r="U556" i="5" s="1"/>
  <c r="D556" i="5"/>
  <c r="C556" i="5"/>
  <c r="S555" i="5"/>
  <c r="R555" i="5"/>
  <c r="Q555" i="5"/>
  <c r="T555" i="5" s="1"/>
  <c r="U555" i="5" s="1"/>
  <c r="D555" i="5"/>
  <c r="C555" i="5"/>
  <c r="S554" i="5"/>
  <c r="R554" i="5"/>
  <c r="Q554" i="5"/>
  <c r="T554" i="5" s="1"/>
  <c r="U554" i="5" s="1"/>
  <c r="D554" i="5"/>
  <c r="C554" i="5"/>
  <c r="S553" i="5"/>
  <c r="R553" i="5"/>
  <c r="Q553" i="5"/>
  <c r="T553" i="5" s="1"/>
  <c r="U553" i="5" s="1"/>
  <c r="D553" i="5"/>
  <c r="C553" i="5"/>
  <c r="S552" i="5"/>
  <c r="R552" i="5"/>
  <c r="Q552" i="5"/>
  <c r="T552" i="5" s="1"/>
  <c r="U552" i="5" s="1"/>
  <c r="D552" i="5"/>
  <c r="C552" i="5"/>
  <c r="S551" i="5"/>
  <c r="R551" i="5"/>
  <c r="Q551" i="5"/>
  <c r="T551" i="5" s="1"/>
  <c r="U551" i="5" s="1"/>
  <c r="D551" i="5"/>
  <c r="C551" i="5"/>
  <c r="S550" i="5"/>
  <c r="R550" i="5"/>
  <c r="Q550" i="5"/>
  <c r="T550" i="5" s="1"/>
  <c r="U550" i="5" s="1"/>
  <c r="D550" i="5"/>
  <c r="C550" i="5"/>
  <c r="S549" i="5"/>
  <c r="R549" i="5"/>
  <c r="Q549" i="5"/>
  <c r="T549" i="5" s="1"/>
  <c r="U549" i="5" s="1"/>
  <c r="D549" i="5"/>
  <c r="C549" i="5"/>
  <c r="S548" i="5"/>
  <c r="R548" i="5"/>
  <c r="Q548" i="5"/>
  <c r="T548" i="5" s="1"/>
  <c r="U548" i="5" s="1"/>
  <c r="D548" i="5"/>
  <c r="C548" i="5"/>
  <c r="S547" i="5"/>
  <c r="R547" i="5"/>
  <c r="Q547" i="5"/>
  <c r="T547" i="5" s="1"/>
  <c r="U547" i="5" s="1"/>
  <c r="D547" i="5"/>
  <c r="C547" i="5"/>
  <c r="S546" i="5"/>
  <c r="R546" i="5"/>
  <c r="Q546" i="5"/>
  <c r="T546" i="5" s="1"/>
  <c r="U546" i="5" s="1"/>
  <c r="D546" i="5"/>
  <c r="C546" i="5"/>
  <c r="S545" i="5"/>
  <c r="R545" i="5"/>
  <c r="Q545" i="5"/>
  <c r="T545" i="5" s="1"/>
  <c r="U545" i="5" s="1"/>
  <c r="D545" i="5"/>
  <c r="C545" i="5"/>
  <c r="S544" i="5"/>
  <c r="R544" i="5"/>
  <c r="Q544" i="5"/>
  <c r="T544" i="5" s="1"/>
  <c r="U544" i="5" s="1"/>
  <c r="D544" i="5"/>
  <c r="C544" i="5"/>
  <c r="S543" i="5"/>
  <c r="R543" i="5"/>
  <c r="Q543" i="5"/>
  <c r="T543" i="5" s="1"/>
  <c r="U543" i="5" s="1"/>
  <c r="D543" i="5"/>
  <c r="C543" i="5"/>
  <c r="S542" i="5"/>
  <c r="R542" i="5"/>
  <c r="Q542" i="5"/>
  <c r="T542" i="5" s="1"/>
  <c r="U542" i="5" s="1"/>
  <c r="D542" i="5"/>
  <c r="C542" i="5"/>
  <c r="S541" i="5"/>
  <c r="R541" i="5"/>
  <c r="Q541" i="5"/>
  <c r="T541" i="5" s="1"/>
  <c r="U541" i="5" s="1"/>
  <c r="D541" i="5"/>
  <c r="C541" i="5"/>
  <c r="S540" i="5"/>
  <c r="R540" i="5"/>
  <c r="Q540" i="5"/>
  <c r="T540" i="5" s="1"/>
  <c r="U540" i="5" s="1"/>
  <c r="D540" i="5"/>
  <c r="C540" i="5"/>
  <c r="S539" i="5"/>
  <c r="R539" i="5"/>
  <c r="Q539" i="5"/>
  <c r="T539" i="5" s="1"/>
  <c r="U539" i="5" s="1"/>
  <c r="D539" i="5"/>
  <c r="C539" i="5"/>
  <c r="S538" i="5"/>
  <c r="R538" i="5"/>
  <c r="Q538" i="5"/>
  <c r="T538" i="5" s="1"/>
  <c r="U538" i="5" s="1"/>
  <c r="D538" i="5"/>
  <c r="C538" i="5"/>
  <c r="S537" i="5"/>
  <c r="R537" i="5"/>
  <c r="Q537" i="5"/>
  <c r="T537" i="5" s="1"/>
  <c r="U537" i="5" s="1"/>
  <c r="D537" i="5"/>
  <c r="C537" i="5"/>
  <c r="S536" i="5"/>
  <c r="R536" i="5"/>
  <c r="Q536" i="5"/>
  <c r="T536" i="5" s="1"/>
  <c r="U536" i="5" s="1"/>
  <c r="D536" i="5"/>
  <c r="C536" i="5"/>
  <c r="S535" i="5"/>
  <c r="R535" i="5"/>
  <c r="Q535" i="5"/>
  <c r="T535" i="5" s="1"/>
  <c r="U535" i="5" s="1"/>
  <c r="D535" i="5"/>
  <c r="C535" i="5"/>
  <c r="S534" i="5"/>
  <c r="R534" i="5"/>
  <c r="Q534" i="5"/>
  <c r="T534" i="5" s="1"/>
  <c r="U534" i="5" s="1"/>
  <c r="D534" i="5"/>
  <c r="C534" i="5"/>
  <c r="S533" i="5"/>
  <c r="R533" i="5"/>
  <c r="Q533" i="5"/>
  <c r="T533" i="5" s="1"/>
  <c r="U533" i="5" s="1"/>
  <c r="D533" i="5"/>
  <c r="C533" i="5"/>
  <c r="S532" i="5"/>
  <c r="R532" i="5"/>
  <c r="Q532" i="5"/>
  <c r="T532" i="5" s="1"/>
  <c r="U532" i="5" s="1"/>
  <c r="D532" i="5"/>
  <c r="C532" i="5"/>
  <c r="S531" i="5"/>
  <c r="R531" i="5"/>
  <c r="Q531" i="5"/>
  <c r="T531" i="5" s="1"/>
  <c r="U531" i="5" s="1"/>
  <c r="D531" i="5"/>
  <c r="C531" i="5"/>
  <c r="S530" i="5"/>
  <c r="R530" i="5"/>
  <c r="Q530" i="5"/>
  <c r="T530" i="5" s="1"/>
  <c r="U530" i="5" s="1"/>
  <c r="D530" i="5"/>
  <c r="C530" i="5"/>
  <c r="S529" i="5"/>
  <c r="R529" i="5"/>
  <c r="Q529" i="5"/>
  <c r="T529" i="5" s="1"/>
  <c r="U529" i="5" s="1"/>
  <c r="D529" i="5"/>
  <c r="C529" i="5"/>
  <c r="S528" i="5"/>
  <c r="R528" i="5"/>
  <c r="Q528" i="5"/>
  <c r="T528" i="5" s="1"/>
  <c r="U528" i="5" s="1"/>
  <c r="D528" i="5"/>
  <c r="C528" i="5"/>
  <c r="S527" i="5"/>
  <c r="R527" i="5"/>
  <c r="Q527" i="5"/>
  <c r="T527" i="5" s="1"/>
  <c r="U527" i="5" s="1"/>
  <c r="D527" i="5"/>
  <c r="C527" i="5"/>
  <c r="S526" i="5"/>
  <c r="R526" i="5"/>
  <c r="Q526" i="5"/>
  <c r="T526" i="5" s="1"/>
  <c r="U526" i="5" s="1"/>
  <c r="D526" i="5"/>
  <c r="C526" i="5"/>
  <c r="S525" i="5"/>
  <c r="R525" i="5"/>
  <c r="Q525" i="5"/>
  <c r="T525" i="5" s="1"/>
  <c r="U525" i="5" s="1"/>
  <c r="D525" i="5"/>
  <c r="C525" i="5"/>
  <c r="S524" i="5"/>
  <c r="R524" i="5"/>
  <c r="Q524" i="5"/>
  <c r="T524" i="5" s="1"/>
  <c r="U524" i="5" s="1"/>
  <c r="D524" i="5"/>
  <c r="C524" i="5"/>
  <c r="S523" i="5"/>
  <c r="R523" i="5"/>
  <c r="Q523" i="5"/>
  <c r="T523" i="5" s="1"/>
  <c r="U523" i="5" s="1"/>
  <c r="D523" i="5"/>
  <c r="C523" i="5"/>
  <c r="S522" i="5"/>
  <c r="R522" i="5"/>
  <c r="Q522" i="5"/>
  <c r="T522" i="5" s="1"/>
  <c r="U522" i="5" s="1"/>
  <c r="D522" i="5"/>
  <c r="C522" i="5"/>
  <c r="S521" i="5"/>
  <c r="R521" i="5"/>
  <c r="Q521" i="5"/>
  <c r="T521" i="5" s="1"/>
  <c r="U521" i="5" s="1"/>
  <c r="D521" i="5"/>
  <c r="C521" i="5"/>
  <c r="S520" i="5"/>
  <c r="R520" i="5"/>
  <c r="Q520" i="5"/>
  <c r="T520" i="5" s="1"/>
  <c r="U520" i="5" s="1"/>
  <c r="D520" i="5"/>
  <c r="C520" i="5"/>
  <c r="S519" i="5"/>
  <c r="R519" i="5"/>
  <c r="Q519" i="5"/>
  <c r="T519" i="5" s="1"/>
  <c r="U519" i="5" s="1"/>
  <c r="D519" i="5"/>
  <c r="C519" i="5"/>
  <c r="S518" i="5"/>
  <c r="R518" i="5"/>
  <c r="Q518" i="5"/>
  <c r="T518" i="5" s="1"/>
  <c r="U518" i="5" s="1"/>
  <c r="D518" i="5"/>
  <c r="C518" i="5"/>
  <c r="S517" i="5"/>
  <c r="R517" i="5"/>
  <c r="Q517" i="5"/>
  <c r="T517" i="5" s="1"/>
  <c r="U517" i="5" s="1"/>
  <c r="D517" i="5"/>
  <c r="C517" i="5"/>
  <c r="S516" i="5"/>
  <c r="R516" i="5"/>
  <c r="Q516" i="5"/>
  <c r="T516" i="5" s="1"/>
  <c r="U516" i="5" s="1"/>
  <c r="D516" i="5"/>
  <c r="C516" i="5"/>
  <c r="S515" i="5"/>
  <c r="R515" i="5"/>
  <c r="Q515" i="5"/>
  <c r="T515" i="5" s="1"/>
  <c r="U515" i="5" s="1"/>
  <c r="D515" i="5"/>
  <c r="C515" i="5"/>
  <c r="S514" i="5"/>
  <c r="R514" i="5"/>
  <c r="Q514" i="5"/>
  <c r="T514" i="5" s="1"/>
  <c r="U514" i="5" s="1"/>
  <c r="D514" i="5"/>
  <c r="C514" i="5"/>
  <c r="S513" i="5"/>
  <c r="R513" i="5"/>
  <c r="Q513" i="5"/>
  <c r="T513" i="5" s="1"/>
  <c r="U513" i="5" s="1"/>
  <c r="D513" i="5"/>
  <c r="C513" i="5"/>
  <c r="S512" i="5"/>
  <c r="R512" i="5"/>
  <c r="Q512" i="5"/>
  <c r="T512" i="5" s="1"/>
  <c r="U512" i="5" s="1"/>
  <c r="D512" i="5"/>
  <c r="C512" i="5"/>
  <c r="S511" i="5"/>
  <c r="R511" i="5"/>
  <c r="Q511" i="5"/>
  <c r="T511" i="5" s="1"/>
  <c r="U511" i="5" s="1"/>
  <c r="D511" i="5"/>
  <c r="C511" i="5"/>
  <c r="S510" i="5"/>
  <c r="R510" i="5"/>
  <c r="Q510" i="5"/>
  <c r="T510" i="5" s="1"/>
  <c r="U510" i="5" s="1"/>
  <c r="D510" i="5"/>
  <c r="C510" i="5"/>
  <c r="S509" i="5"/>
  <c r="R509" i="5"/>
  <c r="Q509" i="5"/>
  <c r="T509" i="5" s="1"/>
  <c r="U509" i="5" s="1"/>
  <c r="D509" i="5"/>
  <c r="C509" i="5"/>
  <c r="S508" i="5"/>
  <c r="R508" i="5"/>
  <c r="Q508" i="5"/>
  <c r="T508" i="5" s="1"/>
  <c r="U508" i="5" s="1"/>
  <c r="D508" i="5"/>
  <c r="C508" i="5"/>
  <c r="S507" i="5"/>
  <c r="R507" i="5"/>
  <c r="Q507" i="5"/>
  <c r="T507" i="5" s="1"/>
  <c r="U507" i="5" s="1"/>
  <c r="D507" i="5"/>
  <c r="C507" i="5"/>
  <c r="S506" i="5"/>
  <c r="R506" i="5"/>
  <c r="Q506" i="5"/>
  <c r="T506" i="5" s="1"/>
  <c r="U506" i="5" s="1"/>
  <c r="D506" i="5"/>
  <c r="C506" i="5"/>
  <c r="S505" i="5"/>
  <c r="R505" i="5"/>
  <c r="Q505" i="5"/>
  <c r="T505" i="5" s="1"/>
  <c r="U505" i="5" s="1"/>
  <c r="D505" i="5"/>
  <c r="C505" i="5"/>
  <c r="S504" i="5"/>
  <c r="R504" i="5"/>
  <c r="Q504" i="5"/>
  <c r="T504" i="5" s="1"/>
  <c r="U504" i="5" s="1"/>
  <c r="D504" i="5"/>
  <c r="C504" i="5"/>
  <c r="S503" i="5"/>
  <c r="R503" i="5"/>
  <c r="Q503" i="5"/>
  <c r="T503" i="5" s="1"/>
  <c r="U503" i="5" s="1"/>
  <c r="D503" i="5"/>
  <c r="C503" i="5"/>
  <c r="S502" i="5"/>
  <c r="R502" i="5"/>
  <c r="Q502" i="5"/>
  <c r="T502" i="5" s="1"/>
  <c r="U502" i="5" s="1"/>
  <c r="D502" i="5"/>
  <c r="C502" i="5"/>
  <c r="S501" i="5"/>
  <c r="R501" i="5"/>
  <c r="Q501" i="5"/>
  <c r="T501" i="5" s="1"/>
  <c r="U501" i="5" s="1"/>
  <c r="D501" i="5"/>
  <c r="C501" i="5"/>
  <c r="S500" i="5"/>
  <c r="R500" i="5"/>
  <c r="Q500" i="5"/>
  <c r="T500" i="5" s="1"/>
  <c r="U500" i="5" s="1"/>
  <c r="D500" i="5"/>
  <c r="C500" i="5"/>
  <c r="S499" i="5"/>
  <c r="R499" i="5"/>
  <c r="Q499" i="5"/>
  <c r="T499" i="5" s="1"/>
  <c r="U499" i="5" s="1"/>
  <c r="D499" i="5"/>
  <c r="C499" i="5"/>
  <c r="S498" i="5"/>
  <c r="R498" i="5"/>
  <c r="Q498" i="5"/>
  <c r="T498" i="5" s="1"/>
  <c r="U498" i="5" s="1"/>
  <c r="D498" i="5"/>
  <c r="C498" i="5"/>
  <c r="S497" i="5"/>
  <c r="R497" i="5"/>
  <c r="Q497" i="5"/>
  <c r="T497" i="5" s="1"/>
  <c r="U497" i="5" s="1"/>
  <c r="D497" i="5"/>
  <c r="C497" i="5"/>
  <c r="S496" i="5"/>
  <c r="R496" i="5"/>
  <c r="Q496" i="5"/>
  <c r="T496" i="5" s="1"/>
  <c r="U496" i="5" s="1"/>
  <c r="D496" i="5"/>
  <c r="C496" i="5"/>
  <c r="S495" i="5"/>
  <c r="R495" i="5"/>
  <c r="Q495" i="5"/>
  <c r="T495" i="5" s="1"/>
  <c r="U495" i="5" s="1"/>
  <c r="D495" i="5"/>
  <c r="C495" i="5"/>
  <c r="S494" i="5"/>
  <c r="R494" i="5"/>
  <c r="Q494" i="5"/>
  <c r="T494" i="5" s="1"/>
  <c r="U494" i="5" s="1"/>
  <c r="D494" i="5"/>
  <c r="C494" i="5"/>
  <c r="S493" i="5"/>
  <c r="R493" i="5"/>
  <c r="Q493" i="5"/>
  <c r="T493" i="5" s="1"/>
  <c r="U493" i="5" s="1"/>
  <c r="D493" i="5"/>
  <c r="C493" i="5"/>
  <c r="S492" i="5"/>
  <c r="R492" i="5"/>
  <c r="Q492" i="5"/>
  <c r="T492" i="5" s="1"/>
  <c r="U492" i="5" s="1"/>
  <c r="D492" i="5"/>
  <c r="C492" i="5"/>
  <c r="S491" i="5"/>
  <c r="R491" i="5"/>
  <c r="Q491" i="5"/>
  <c r="T491" i="5" s="1"/>
  <c r="U491" i="5" s="1"/>
  <c r="D491" i="5"/>
  <c r="C491" i="5"/>
  <c r="S490" i="5"/>
  <c r="R490" i="5"/>
  <c r="Q490" i="5"/>
  <c r="T490" i="5" s="1"/>
  <c r="U490" i="5" s="1"/>
  <c r="D490" i="5"/>
  <c r="C490" i="5"/>
  <c r="S489" i="5"/>
  <c r="R489" i="5"/>
  <c r="Q489" i="5"/>
  <c r="T489" i="5" s="1"/>
  <c r="U489" i="5" s="1"/>
  <c r="D489" i="5"/>
  <c r="C489" i="5"/>
  <c r="S488" i="5"/>
  <c r="R488" i="5"/>
  <c r="Q488" i="5"/>
  <c r="T488" i="5" s="1"/>
  <c r="U488" i="5" s="1"/>
  <c r="D488" i="5"/>
  <c r="C488" i="5"/>
  <c r="S487" i="5"/>
  <c r="R487" i="5"/>
  <c r="Q487" i="5"/>
  <c r="T487" i="5" s="1"/>
  <c r="U487" i="5" s="1"/>
  <c r="D487" i="5"/>
  <c r="C487" i="5"/>
  <c r="S486" i="5"/>
  <c r="R486" i="5"/>
  <c r="Q486" i="5"/>
  <c r="T486" i="5" s="1"/>
  <c r="U486" i="5" s="1"/>
  <c r="D486" i="5"/>
  <c r="C486" i="5"/>
  <c r="S485" i="5"/>
  <c r="R485" i="5"/>
  <c r="Q485" i="5"/>
  <c r="T485" i="5" s="1"/>
  <c r="U485" i="5" s="1"/>
  <c r="D485" i="5"/>
  <c r="C485" i="5"/>
  <c r="S484" i="5"/>
  <c r="R484" i="5"/>
  <c r="Q484" i="5"/>
  <c r="T484" i="5" s="1"/>
  <c r="U484" i="5" s="1"/>
  <c r="D484" i="5"/>
  <c r="C484" i="5"/>
  <c r="S483" i="5"/>
  <c r="R483" i="5"/>
  <c r="Q483" i="5"/>
  <c r="T483" i="5" s="1"/>
  <c r="U483" i="5" s="1"/>
  <c r="D483" i="5"/>
  <c r="C483" i="5"/>
  <c r="S482" i="5"/>
  <c r="R482" i="5"/>
  <c r="Q482" i="5"/>
  <c r="T482" i="5" s="1"/>
  <c r="U482" i="5" s="1"/>
  <c r="D482" i="5"/>
  <c r="C482" i="5"/>
  <c r="S481" i="5"/>
  <c r="R481" i="5"/>
  <c r="Q481" i="5"/>
  <c r="T481" i="5" s="1"/>
  <c r="U481" i="5" s="1"/>
  <c r="D481" i="5"/>
  <c r="C481" i="5"/>
  <c r="S480" i="5"/>
  <c r="R480" i="5"/>
  <c r="Q480" i="5"/>
  <c r="T480" i="5" s="1"/>
  <c r="U480" i="5" s="1"/>
  <c r="D480" i="5"/>
  <c r="C480" i="5"/>
  <c r="S479" i="5"/>
  <c r="R479" i="5"/>
  <c r="Q479" i="5"/>
  <c r="T479" i="5" s="1"/>
  <c r="U479" i="5" s="1"/>
  <c r="D479" i="5"/>
  <c r="C479" i="5"/>
  <c r="S478" i="5"/>
  <c r="R478" i="5"/>
  <c r="Q478" i="5"/>
  <c r="T478" i="5" s="1"/>
  <c r="U478" i="5" s="1"/>
  <c r="D478" i="5"/>
  <c r="C478" i="5"/>
  <c r="S477" i="5"/>
  <c r="R477" i="5"/>
  <c r="Q477" i="5"/>
  <c r="T477" i="5" s="1"/>
  <c r="U477" i="5" s="1"/>
  <c r="D477" i="5"/>
  <c r="C477" i="5"/>
  <c r="S476" i="5"/>
  <c r="R476" i="5"/>
  <c r="Q476" i="5"/>
  <c r="T476" i="5" s="1"/>
  <c r="U476" i="5" s="1"/>
  <c r="D476" i="5"/>
  <c r="C476" i="5"/>
  <c r="S475" i="5"/>
  <c r="R475" i="5"/>
  <c r="Q475" i="5"/>
  <c r="T475" i="5" s="1"/>
  <c r="U475" i="5" s="1"/>
  <c r="D475" i="5"/>
  <c r="C475" i="5"/>
  <c r="S474" i="5"/>
  <c r="R474" i="5"/>
  <c r="Q474" i="5"/>
  <c r="T474" i="5" s="1"/>
  <c r="U474" i="5" s="1"/>
  <c r="D474" i="5"/>
  <c r="C474" i="5"/>
  <c r="S473" i="5"/>
  <c r="R473" i="5"/>
  <c r="Q473" i="5"/>
  <c r="T473" i="5" s="1"/>
  <c r="U473" i="5" s="1"/>
  <c r="D473" i="5"/>
  <c r="C473" i="5"/>
  <c r="S472" i="5"/>
  <c r="R472" i="5"/>
  <c r="Q472" i="5"/>
  <c r="T472" i="5" s="1"/>
  <c r="U472" i="5" s="1"/>
  <c r="D472" i="5"/>
  <c r="C472" i="5"/>
  <c r="S471" i="5"/>
  <c r="R471" i="5"/>
  <c r="Q471" i="5"/>
  <c r="T471" i="5" s="1"/>
  <c r="U471" i="5" s="1"/>
  <c r="D471" i="5"/>
  <c r="C471" i="5"/>
  <c r="S470" i="5"/>
  <c r="R470" i="5"/>
  <c r="Q470" i="5"/>
  <c r="T470" i="5" s="1"/>
  <c r="U470" i="5" s="1"/>
  <c r="D470" i="5"/>
  <c r="C470" i="5"/>
  <c r="S469" i="5"/>
  <c r="R469" i="5"/>
  <c r="Q469" i="5"/>
  <c r="T469" i="5" s="1"/>
  <c r="U469" i="5" s="1"/>
  <c r="D469" i="5"/>
  <c r="C469" i="5"/>
  <c r="S468" i="5"/>
  <c r="R468" i="5"/>
  <c r="Q468" i="5"/>
  <c r="T468" i="5" s="1"/>
  <c r="U468" i="5" s="1"/>
  <c r="D468" i="5"/>
  <c r="C468" i="5"/>
  <c r="S467" i="5"/>
  <c r="R467" i="5"/>
  <c r="Q467" i="5"/>
  <c r="T467" i="5" s="1"/>
  <c r="U467" i="5" s="1"/>
  <c r="D467" i="5"/>
  <c r="C467" i="5"/>
  <c r="S466" i="5"/>
  <c r="R466" i="5"/>
  <c r="Q466" i="5"/>
  <c r="T466" i="5" s="1"/>
  <c r="U466" i="5" s="1"/>
  <c r="D466" i="5"/>
  <c r="C466" i="5"/>
  <c r="S465" i="5"/>
  <c r="R465" i="5"/>
  <c r="Q465" i="5"/>
  <c r="T465" i="5" s="1"/>
  <c r="U465" i="5" s="1"/>
  <c r="D465" i="5"/>
  <c r="C465" i="5"/>
  <c r="S464" i="5"/>
  <c r="R464" i="5"/>
  <c r="Q464" i="5"/>
  <c r="T464" i="5" s="1"/>
  <c r="U464" i="5" s="1"/>
  <c r="D464" i="5"/>
  <c r="C464" i="5"/>
  <c r="S463" i="5"/>
  <c r="R463" i="5"/>
  <c r="Q463" i="5"/>
  <c r="T463" i="5" s="1"/>
  <c r="U463" i="5" s="1"/>
  <c r="D463" i="5"/>
  <c r="C463" i="5"/>
  <c r="S462" i="5"/>
  <c r="R462" i="5"/>
  <c r="Q462" i="5"/>
  <c r="T462" i="5" s="1"/>
  <c r="U462" i="5" s="1"/>
  <c r="D462" i="5"/>
  <c r="C462" i="5"/>
  <c r="S461" i="5"/>
  <c r="R461" i="5"/>
  <c r="Q461" i="5"/>
  <c r="T461" i="5" s="1"/>
  <c r="U461" i="5" s="1"/>
  <c r="D461" i="5"/>
  <c r="C461" i="5"/>
  <c r="S460" i="5"/>
  <c r="R460" i="5"/>
  <c r="Q460" i="5"/>
  <c r="T460" i="5" s="1"/>
  <c r="U460" i="5" s="1"/>
  <c r="D460" i="5"/>
  <c r="C460" i="5"/>
  <c r="S459" i="5"/>
  <c r="R459" i="5"/>
  <c r="Q459" i="5"/>
  <c r="T459" i="5" s="1"/>
  <c r="U459" i="5" s="1"/>
  <c r="D459" i="5"/>
  <c r="C459" i="5"/>
  <c r="S458" i="5"/>
  <c r="R458" i="5"/>
  <c r="Q458" i="5"/>
  <c r="T458" i="5" s="1"/>
  <c r="U458" i="5" s="1"/>
  <c r="D458" i="5"/>
  <c r="C458" i="5"/>
  <c r="S457" i="5"/>
  <c r="R457" i="5"/>
  <c r="Q457" i="5"/>
  <c r="T457" i="5" s="1"/>
  <c r="U457" i="5" s="1"/>
  <c r="D457" i="5"/>
  <c r="C457" i="5"/>
  <c r="S456" i="5"/>
  <c r="R456" i="5"/>
  <c r="Q456" i="5"/>
  <c r="T456" i="5" s="1"/>
  <c r="U456" i="5" s="1"/>
  <c r="D456" i="5"/>
  <c r="C456" i="5"/>
  <c r="S455" i="5"/>
  <c r="R455" i="5"/>
  <c r="Q455" i="5"/>
  <c r="T455" i="5" s="1"/>
  <c r="U455" i="5" s="1"/>
  <c r="D455" i="5"/>
  <c r="C455" i="5"/>
  <c r="S454" i="5"/>
  <c r="R454" i="5"/>
  <c r="Q454" i="5"/>
  <c r="T454" i="5" s="1"/>
  <c r="U454" i="5" s="1"/>
  <c r="D454" i="5"/>
  <c r="C454" i="5"/>
  <c r="S453" i="5"/>
  <c r="R453" i="5"/>
  <c r="Q453" i="5"/>
  <c r="T453" i="5" s="1"/>
  <c r="U453" i="5" s="1"/>
  <c r="D453" i="5"/>
  <c r="C453" i="5"/>
  <c r="S452" i="5"/>
  <c r="R452" i="5"/>
  <c r="Q452" i="5"/>
  <c r="T452" i="5" s="1"/>
  <c r="U452" i="5" s="1"/>
  <c r="D452" i="5"/>
  <c r="C452" i="5"/>
  <c r="S451" i="5"/>
  <c r="R451" i="5"/>
  <c r="Q451" i="5"/>
  <c r="T451" i="5" s="1"/>
  <c r="U451" i="5" s="1"/>
  <c r="D451" i="5"/>
  <c r="C451" i="5"/>
  <c r="S450" i="5"/>
  <c r="R450" i="5"/>
  <c r="Q450" i="5"/>
  <c r="T450" i="5" s="1"/>
  <c r="U450" i="5" s="1"/>
  <c r="D450" i="5"/>
  <c r="C450" i="5"/>
  <c r="S449" i="5"/>
  <c r="R449" i="5"/>
  <c r="Q449" i="5"/>
  <c r="T449" i="5" s="1"/>
  <c r="U449" i="5" s="1"/>
  <c r="D449" i="5"/>
  <c r="C449" i="5"/>
  <c r="S448" i="5"/>
  <c r="R448" i="5"/>
  <c r="Q448" i="5"/>
  <c r="T448" i="5" s="1"/>
  <c r="U448" i="5" s="1"/>
  <c r="D448" i="5"/>
  <c r="C448" i="5"/>
  <c r="S447" i="5"/>
  <c r="R447" i="5"/>
  <c r="Q447" i="5"/>
  <c r="T447" i="5" s="1"/>
  <c r="U447" i="5" s="1"/>
  <c r="D447" i="5"/>
  <c r="C447" i="5"/>
  <c r="S446" i="5"/>
  <c r="R446" i="5"/>
  <c r="Q446" i="5"/>
  <c r="T446" i="5" s="1"/>
  <c r="U446" i="5" s="1"/>
  <c r="D446" i="5"/>
  <c r="C446" i="5"/>
  <c r="S445" i="5"/>
  <c r="R445" i="5"/>
  <c r="Q445" i="5"/>
  <c r="T445" i="5" s="1"/>
  <c r="U445" i="5" s="1"/>
  <c r="D445" i="5"/>
  <c r="C445" i="5"/>
  <c r="S444" i="5"/>
  <c r="R444" i="5"/>
  <c r="Q444" i="5"/>
  <c r="T444" i="5" s="1"/>
  <c r="U444" i="5" s="1"/>
  <c r="D444" i="5"/>
  <c r="C444" i="5"/>
  <c r="S443" i="5"/>
  <c r="R443" i="5"/>
  <c r="Q443" i="5"/>
  <c r="T443" i="5" s="1"/>
  <c r="U443" i="5" s="1"/>
  <c r="D443" i="5"/>
  <c r="C443" i="5"/>
  <c r="S442" i="5"/>
  <c r="R442" i="5"/>
  <c r="Q442" i="5"/>
  <c r="T442" i="5" s="1"/>
  <c r="U442" i="5" s="1"/>
  <c r="D442" i="5"/>
  <c r="C442" i="5"/>
  <c r="S441" i="5"/>
  <c r="R441" i="5"/>
  <c r="Q441" i="5"/>
  <c r="T441" i="5" s="1"/>
  <c r="U441" i="5" s="1"/>
  <c r="D441" i="5"/>
  <c r="C441" i="5"/>
  <c r="S440" i="5"/>
  <c r="R440" i="5"/>
  <c r="Q440" i="5"/>
  <c r="T440" i="5" s="1"/>
  <c r="U440" i="5" s="1"/>
  <c r="D440" i="5"/>
  <c r="C440" i="5"/>
  <c r="S439" i="5"/>
  <c r="R439" i="5"/>
  <c r="Q439" i="5"/>
  <c r="T439" i="5" s="1"/>
  <c r="U439" i="5" s="1"/>
  <c r="D439" i="5"/>
  <c r="C439" i="5"/>
  <c r="S438" i="5"/>
  <c r="R438" i="5"/>
  <c r="Q438" i="5"/>
  <c r="T438" i="5" s="1"/>
  <c r="U438" i="5" s="1"/>
  <c r="D438" i="5"/>
  <c r="C438" i="5"/>
  <c r="S437" i="5"/>
  <c r="R437" i="5"/>
  <c r="Q437" i="5"/>
  <c r="T437" i="5" s="1"/>
  <c r="U437" i="5" s="1"/>
  <c r="D437" i="5"/>
  <c r="C437" i="5"/>
  <c r="S436" i="5"/>
  <c r="R436" i="5"/>
  <c r="Q436" i="5"/>
  <c r="T436" i="5" s="1"/>
  <c r="U436" i="5" s="1"/>
  <c r="D436" i="5"/>
  <c r="C436" i="5"/>
  <c r="S435" i="5"/>
  <c r="R435" i="5"/>
  <c r="Q435" i="5"/>
  <c r="T435" i="5" s="1"/>
  <c r="U435" i="5" s="1"/>
  <c r="D435" i="5"/>
  <c r="C435" i="5"/>
  <c r="S434" i="5"/>
  <c r="R434" i="5"/>
  <c r="Q434" i="5"/>
  <c r="T434" i="5" s="1"/>
  <c r="U434" i="5" s="1"/>
  <c r="D434" i="5"/>
  <c r="C434" i="5"/>
  <c r="S433" i="5"/>
  <c r="R433" i="5"/>
  <c r="Q433" i="5"/>
  <c r="T433" i="5" s="1"/>
  <c r="U433" i="5" s="1"/>
  <c r="D433" i="5"/>
  <c r="C433" i="5"/>
  <c r="S432" i="5"/>
  <c r="R432" i="5"/>
  <c r="Q432" i="5"/>
  <c r="T432" i="5" s="1"/>
  <c r="U432" i="5" s="1"/>
  <c r="D432" i="5"/>
  <c r="C432" i="5"/>
  <c r="S431" i="5"/>
  <c r="R431" i="5"/>
  <c r="Q431" i="5"/>
  <c r="T431" i="5" s="1"/>
  <c r="U431" i="5" s="1"/>
  <c r="D431" i="5"/>
  <c r="C431" i="5"/>
  <c r="S430" i="5"/>
  <c r="R430" i="5"/>
  <c r="Q430" i="5"/>
  <c r="T430" i="5" s="1"/>
  <c r="U430" i="5" s="1"/>
  <c r="D430" i="5"/>
  <c r="C430" i="5"/>
  <c r="S429" i="5"/>
  <c r="R429" i="5"/>
  <c r="Q429" i="5"/>
  <c r="T429" i="5" s="1"/>
  <c r="U429" i="5" s="1"/>
  <c r="D429" i="5"/>
  <c r="C429" i="5"/>
  <c r="S428" i="5"/>
  <c r="R428" i="5"/>
  <c r="Q428" i="5"/>
  <c r="T428" i="5" s="1"/>
  <c r="U428" i="5" s="1"/>
  <c r="D428" i="5"/>
  <c r="C428" i="5"/>
  <c r="S427" i="5"/>
  <c r="R427" i="5"/>
  <c r="Q427" i="5"/>
  <c r="T427" i="5" s="1"/>
  <c r="U427" i="5" s="1"/>
  <c r="D427" i="5"/>
  <c r="C427" i="5"/>
  <c r="S426" i="5"/>
  <c r="R426" i="5"/>
  <c r="Q426" i="5"/>
  <c r="T426" i="5" s="1"/>
  <c r="U426" i="5" s="1"/>
  <c r="D426" i="5"/>
  <c r="C426" i="5"/>
  <c r="S425" i="5"/>
  <c r="R425" i="5"/>
  <c r="Q425" i="5"/>
  <c r="T425" i="5" s="1"/>
  <c r="U425" i="5" s="1"/>
  <c r="D425" i="5"/>
  <c r="C425" i="5"/>
  <c r="S424" i="5"/>
  <c r="R424" i="5"/>
  <c r="Q424" i="5"/>
  <c r="T424" i="5" s="1"/>
  <c r="U424" i="5" s="1"/>
  <c r="D424" i="5"/>
  <c r="C424" i="5"/>
  <c r="S423" i="5"/>
  <c r="R423" i="5"/>
  <c r="Q423" i="5"/>
  <c r="T423" i="5" s="1"/>
  <c r="U423" i="5" s="1"/>
  <c r="D423" i="5"/>
  <c r="C423" i="5"/>
  <c r="S422" i="5"/>
  <c r="R422" i="5"/>
  <c r="Q422" i="5"/>
  <c r="T422" i="5" s="1"/>
  <c r="U422" i="5" s="1"/>
  <c r="D422" i="5"/>
  <c r="C422" i="5"/>
  <c r="S421" i="5"/>
  <c r="R421" i="5"/>
  <c r="Q421" i="5"/>
  <c r="T421" i="5" s="1"/>
  <c r="U421" i="5" s="1"/>
  <c r="D421" i="5"/>
  <c r="C421" i="5"/>
  <c r="S420" i="5"/>
  <c r="R420" i="5"/>
  <c r="Q420" i="5"/>
  <c r="T420" i="5" s="1"/>
  <c r="U420" i="5" s="1"/>
  <c r="D420" i="5"/>
  <c r="C420" i="5"/>
  <c r="S419" i="5"/>
  <c r="R419" i="5"/>
  <c r="Q419" i="5"/>
  <c r="T419" i="5" s="1"/>
  <c r="U419" i="5" s="1"/>
  <c r="D419" i="5"/>
  <c r="C419" i="5"/>
  <c r="S418" i="5"/>
  <c r="R418" i="5"/>
  <c r="Q418" i="5"/>
  <c r="T418" i="5" s="1"/>
  <c r="U418" i="5" s="1"/>
  <c r="D418" i="5"/>
  <c r="C418" i="5"/>
  <c r="S417" i="5"/>
  <c r="R417" i="5"/>
  <c r="Q417" i="5"/>
  <c r="T417" i="5" s="1"/>
  <c r="U417" i="5" s="1"/>
  <c r="D417" i="5"/>
  <c r="C417" i="5"/>
  <c r="S416" i="5"/>
  <c r="R416" i="5"/>
  <c r="Q416" i="5"/>
  <c r="T416" i="5" s="1"/>
  <c r="U416" i="5" s="1"/>
  <c r="D416" i="5"/>
  <c r="C416" i="5"/>
  <c r="S415" i="5"/>
  <c r="R415" i="5"/>
  <c r="Q415" i="5"/>
  <c r="T415" i="5" s="1"/>
  <c r="U415" i="5" s="1"/>
  <c r="D415" i="5"/>
  <c r="C415" i="5"/>
  <c r="S414" i="5"/>
  <c r="R414" i="5"/>
  <c r="Q414" i="5"/>
  <c r="T414" i="5" s="1"/>
  <c r="U414" i="5" s="1"/>
  <c r="D414" i="5"/>
  <c r="C414" i="5"/>
  <c r="S413" i="5"/>
  <c r="R413" i="5"/>
  <c r="Q413" i="5"/>
  <c r="T413" i="5" s="1"/>
  <c r="U413" i="5" s="1"/>
  <c r="D413" i="5"/>
  <c r="C413" i="5"/>
  <c r="S412" i="5"/>
  <c r="R412" i="5"/>
  <c r="Q412" i="5"/>
  <c r="T412" i="5" s="1"/>
  <c r="U412" i="5" s="1"/>
  <c r="D412" i="5"/>
  <c r="C412" i="5"/>
  <c r="S411" i="5"/>
  <c r="R411" i="5"/>
  <c r="Q411" i="5"/>
  <c r="T411" i="5" s="1"/>
  <c r="U411" i="5" s="1"/>
  <c r="D411" i="5"/>
  <c r="C411" i="5"/>
  <c r="S410" i="5"/>
  <c r="R410" i="5"/>
  <c r="Q410" i="5"/>
  <c r="T410" i="5" s="1"/>
  <c r="U410" i="5" s="1"/>
  <c r="D410" i="5"/>
  <c r="C410" i="5"/>
  <c r="S409" i="5"/>
  <c r="R409" i="5"/>
  <c r="Q409" i="5"/>
  <c r="T409" i="5" s="1"/>
  <c r="U409" i="5" s="1"/>
  <c r="D409" i="5"/>
  <c r="C409" i="5"/>
  <c r="S408" i="5"/>
  <c r="R408" i="5"/>
  <c r="Q408" i="5"/>
  <c r="T408" i="5" s="1"/>
  <c r="U408" i="5" s="1"/>
  <c r="D408" i="5"/>
  <c r="C408" i="5"/>
  <c r="S407" i="5"/>
  <c r="R407" i="5"/>
  <c r="Q407" i="5"/>
  <c r="T407" i="5" s="1"/>
  <c r="U407" i="5" s="1"/>
  <c r="D407" i="5"/>
  <c r="C407" i="5"/>
  <c r="S406" i="5"/>
  <c r="R406" i="5"/>
  <c r="Q406" i="5"/>
  <c r="T406" i="5" s="1"/>
  <c r="U406" i="5" s="1"/>
  <c r="D406" i="5"/>
  <c r="C406" i="5"/>
  <c r="S405" i="5"/>
  <c r="R405" i="5"/>
  <c r="Q405" i="5"/>
  <c r="T405" i="5" s="1"/>
  <c r="U405" i="5" s="1"/>
  <c r="D405" i="5"/>
  <c r="C405" i="5"/>
  <c r="S404" i="5"/>
  <c r="R404" i="5"/>
  <c r="Q404" i="5"/>
  <c r="T404" i="5" s="1"/>
  <c r="U404" i="5" s="1"/>
  <c r="D404" i="5"/>
  <c r="C404" i="5"/>
  <c r="S403" i="5"/>
  <c r="R403" i="5"/>
  <c r="Q403" i="5"/>
  <c r="T403" i="5" s="1"/>
  <c r="U403" i="5" s="1"/>
  <c r="D403" i="5"/>
  <c r="C403" i="5"/>
  <c r="S402" i="5"/>
  <c r="R402" i="5"/>
  <c r="Q402" i="5"/>
  <c r="T402" i="5" s="1"/>
  <c r="U402" i="5" s="1"/>
  <c r="D402" i="5"/>
  <c r="C402" i="5"/>
  <c r="S401" i="5"/>
  <c r="R401" i="5"/>
  <c r="Q401" i="5"/>
  <c r="T401" i="5" s="1"/>
  <c r="U401" i="5" s="1"/>
  <c r="D401" i="5"/>
  <c r="C401" i="5"/>
  <c r="S400" i="5"/>
  <c r="R400" i="5"/>
  <c r="Q400" i="5"/>
  <c r="T400" i="5" s="1"/>
  <c r="U400" i="5" s="1"/>
  <c r="D400" i="5"/>
  <c r="C400" i="5"/>
  <c r="S399" i="5"/>
  <c r="R399" i="5"/>
  <c r="Q399" i="5"/>
  <c r="T399" i="5" s="1"/>
  <c r="U399" i="5" s="1"/>
  <c r="D399" i="5"/>
  <c r="C399" i="5"/>
  <c r="S398" i="5"/>
  <c r="R398" i="5"/>
  <c r="Q398" i="5"/>
  <c r="T398" i="5" s="1"/>
  <c r="U398" i="5" s="1"/>
  <c r="D398" i="5"/>
  <c r="C398" i="5"/>
  <c r="S397" i="5"/>
  <c r="R397" i="5"/>
  <c r="Q397" i="5"/>
  <c r="T397" i="5" s="1"/>
  <c r="U397" i="5" s="1"/>
  <c r="D397" i="5"/>
  <c r="C397" i="5"/>
  <c r="S396" i="5"/>
  <c r="R396" i="5"/>
  <c r="Q396" i="5"/>
  <c r="T396" i="5" s="1"/>
  <c r="U396" i="5" s="1"/>
  <c r="D396" i="5"/>
  <c r="C396" i="5"/>
  <c r="S395" i="5"/>
  <c r="R395" i="5"/>
  <c r="Q395" i="5"/>
  <c r="T395" i="5" s="1"/>
  <c r="U395" i="5" s="1"/>
  <c r="D395" i="5"/>
  <c r="C395" i="5"/>
  <c r="S394" i="5"/>
  <c r="R394" i="5"/>
  <c r="Q394" i="5"/>
  <c r="T394" i="5" s="1"/>
  <c r="U394" i="5" s="1"/>
  <c r="D394" i="5"/>
  <c r="C394" i="5"/>
  <c r="S393" i="5"/>
  <c r="R393" i="5"/>
  <c r="Q393" i="5"/>
  <c r="T393" i="5" s="1"/>
  <c r="U393" i="5" s="1"/>
  <c r="D393" i="5"/>
  <c r="C393" i="5"/>
  <c r="S392" i="5"/>
  <c r="R392" i="5"/>
  <c r="Q392" i="5"/>
  <c r="T392" i="5" s="1"/>
  <c r="U392" i="5" s="1"/>
  <c r="D392" i="5"/>
  <c r="C392" i="5"/>
  <c r="S391" i="5"/>
  <c r="R391" i="5"/>
  <c r="Q391" i="5"/>
  <c r="T391" i="5" s="1"/>
  <c r="U391" i="5" s="1"/>
  <c r="D391" i="5"/>
  <c r="C391" i="5"/>
  <c r="S390" i="5"/>
  <c r="R390" i="5"/>
  <c r="Q390" i="5"/>
  <c r="T390" i="5" s="1"/>
  <c r="U390" i="5" s="1"/>
  <c r="D390" i="5"/>
  <c r="C390" i="5"/>
  <c r="S389" i="5"/>
  <c r="R389" i="5"/>
  <c r="Q389" i="5"/>
  <c r="T389" i="5" s="1"/>
  <c r="U389" i="5" s="1"/>
  <c r="D389" i="5"/>
  <c r="C389" i="5"/>
  <c r="S388" i="5"/>
  <c r="R388" i="5"/>
  <c r="Q388" i="5"/>
  <c r="T388" i="5" s="1"/>
  <c r="U388" i="5" s="1"/>
  <c r="D388" i="5"/>
  <c r="C388" i="5"/>
  <c r="S387" i="5"/>
  <c r="R387" i="5"/>
  <c r="Q387" i="5"/>
  <c r="T387" i="5" s="1"/>
  <c r="U387" i="5" s="1"/>
  <c r="D387" i="5"/>
  <c r="C387" i="5"/>
  <c r="S386" i="5"/>
  <c r="R386" i="5"/>
  <c r="Q386" i="5"/>
  <c r="T386" i="5" s="1"/>
  <c r="U386" i="5" s="1"/>
  <c r="D386" i="5"/>
  <c r="C386" i="5"/>
  <c r="S385" i="5"/>
  <c r="R385" i="5"/>
  <c r="Q385" i="5"/>
  <c r="T385" i="5" s="1"/>
  <c r="U385" i="5" s="1"/>
  <c r="D385" i="5"/>
  <c r="C385" i="5"/>
  <c r="S384" i="5"/>
  <c r="R384" i="5"/>
  <c r="Q384" i="5"/>
  <c r="T384" i="5" s="1"/>
  <c r="U384" i="5" s="1"/>
  <c r="D384" i="5"/>
  <c r="C384" i="5"/>
  <c r="S383" i="5"/>
  <c r="R383" i="5"/>
  <c r="Q383" i="5"/>
  <c r="T383" i="5" s="1"/>
  <c r="U383" i="5" s="1"/>
  <c r="D383" i="5"/>
  <c r="C383" i="5"/>
  <c r="S382" i="5"/>
  <c r="R382" i="5"/>
  <c r="Q382" i="5"/>
  <c r="T382" i="5" s="1"/>
  <c r="U382" i="5" s="1"/>
  <c r="D382" i="5"/>
  <c r="C382" i="5"/>
  <c r="S381" i="5"/>
  <c r="R381" i="5"/>
  <c r="Q381" i="5"/>
  <c r="T381" i="5" s="1"/>
  <c r="U381" i="5" s="1"/>
  <c r="D381" i="5"/>
  <c r="C381" i="5"/>
  <c r="S380" i="5"/>
  <c r="R380" i="5"/>
  <c r="Q380" i="5"/>
  <c r="T380" i="5" s="1"/>
  <c r="U380" i="5" s="1"/>
  <c r="D380" i="5"/>
  <c r="C380" i="5"/>
  <c r="S379" i="5"/>
  <c r="R379" i="5"/>
  <c r="Q379" i="5"/>
  <c r="T379" i="5" s="1"/>
  <c r="U379" i="5" s="1"/>
  <c r="D379" i="5"/>
  <c r="C379" i="5"/>
  <c r="S378" i="5"/>
  <c r="R378" i="5"/>
  <c r="Q378" i="5"/>
  <c r="T378" i="5" s="1"/>
  <c r="U378" i="5" s="1"/>
  <c r="D378" i="5"/>
  <c r="C378" i="5"/>
  <c r="S377" i="5"/>
  <c r="R377" i="5"/>
  <c r="Q377" i="5"/>
  <c r="T377" i="5" s="1"/>
  <c r="U377" i="5" s="1"/>
  <c r="D377" i="5"/>
  <c r="C377" i="5"/>
  <c r="S376" i="5"/>
  <c r="R376" i="5"/>
  <c r="Q376" i="5"/>
  <c r="T376" i="5" s="1"/>
  <c r="U376" i="5" s="1"/>
  <c r="D376" i="5"/>
  <c r="C376" i="5"/>
  <c r="S375" i="5"/>
  <c r="R375" i="5"/>
  <c r="Q375" i="5"/>
  <c r="T375" i="5" s="1"/>
  <c r="U375" i="5" s="1"/>
  <c r="D375" i="5"/>
  <c r="C375" i="5"/>
  <c r="S374" i="5"/>
  <c r="R374" i="5"/>
  <c r="Q374" i="5"/>
  <c r="T374" i="5" s="1"/>
  <c r="U374" i="5" s="1"/>
  <c r="D374" i="5"/>
  <c r="C374" i="5"/>
  <c r="S373" i="5"/>
  <c r="R373" i="5"/>
  <c r="Q373" i="5"/>
  <c r="T373" i="5" s="1"/>
  <c r="U373" i="5" s="1"/>
  <c r="D373" i="5"/>
  <c r="C373" i="5"/>
  <c r="S372" i="5"/>
  <c r="R372" i="5"/>
  <c r="Q372" i="5"/>
  <c r="T372" i="5" s="1"/>
  <c r="U372" i="5" s="1"/>
  <c r="D372" i="5"/>
  <c r="C372" i="5"/>
  <c r="S371" i="5"/>
  <c r="R371" i="5"/>
  <c r="Q371" i="5"/>
  <c r="T371" i="5" s="1"/>
  <c r="U371" i="5" s="1"/>
  <c r="D371" i="5"/>
  <c r="C371" i="5"/>
  <c r="S370" i="5"/>
  <c r="R370" i="5"/>
  <c r="Q370" i="5"/>
  <c r="T370" i="5" s="1"/>
  <c r="U370" i="5" s="1"/>
  <c r="D370" i="5"/>
  <c r="C370" i="5"/>
  <c r="S369" i="5"/>
  <c r="R369" i="5"/>
  <c r="Q369" i="5"/>
  <c r="T369" i="5" s="1"/>
  <c r="U369" i="5" s="1"/>
  <c r="D369" i="5"/>
  <c r="C369" i="5"/>
  <c r="S368" i="5"/>
  <c r="R368" i="5"/>
  <c r="Q368" i="5"/>
  <c r="T368" i="5" s="1"/>
  <c r="U368" i="5" s="1"/>
  <c r="D368" i="5"/>
  <c r="C368" i="5"/>
  <c r="S367" i="5"/>
  <c r="R367" i="5"/>
  <c r="Q367" i="5"/>
  <c r="T367" i="5" s="1"/>
  <c r="U367" i="5" s="1"/>
  <c r="D367" i="5"/>
  <c r="C367" i="5"/>
  <c r="S366" i="5"/>
  <c r="R366" i="5"/>
  <c r="Q366" i="5"/>
  <c r="T366" i="5" s="1"/>
  <c r="U366" i="5" s="1"/>
  <c r="D366" i="5"/>
  <c r="C366" i="5"/>
  <c r="S365" i="5"/>
  <c r="R365" i="5"/>
  <c r="Q365" i="5"/>
  <c r="T365" i="5" s="1"/>
  <c r="U365" i="5" s="1"/>
  <c r="D365" i="5"/>
  <c r="C365" i="5"/>
  <c r="S364" i="5"/>
  <c r="R364" i="5"/>
  <c r="Q364" i="5"/>
  <c r="T364" i="5" s="1"/>
  <c r="U364" i="5" s="1"/>
  <c r="D364" i="5"/>
  <c r="C364" i="5"/>
  <c r="S363" i="5"/>
  <c r="R363" i="5"/>
  <c r="Q363" i="5"/>
  <c r="T363" i="5" s="1"/>
  <c r="U363" i="5" s="1"/>
  <c r="D363" i="5"/>
  <c r="C363" i="5"/>
  <c r="S362" i="5"/>
  <c r="R362" i="5"/>
  <c r="Q362" i="5"/>
  <c r="T362" i="5" s="1"/>
  <c r="U362" i="5" s="1"/>
  <c r="D362" i="5"/>
  <c r="C362" i="5"/>
  <c r="S361" i="5"/>
  <c r="R361" i="5"/>
  <c r="Q361" i="5"/>
  <c r="T361" i="5" s="1"/>
  <c r="U361" i="5" s="1"/>
  <c r="D361" i="5"/>
  <c r="C361" i="5"/>
  <c r="S360" i="5"/>
  <c r="R360" i="5"/>
  <c r="Q360" i="5"/>
  <c r="T360" i="5" s="1"/>
  <c r="U360" i="5" s="1"/>
  <c r="D360" i="5"/>
  <c r="C360" i="5"/>
  <c r="S359" i="5"/>
  <c r="R359" i="5"/>
  <c r="Q359" i="5"/>
  <c r="T359" i="5" s="1"/>
  <c r="U359" i="5" s="1"/>
  <c r="D359" i="5"/>
  <c r="C359" i="5"/>
  <c r="S358" i="5"/>
  <c r="R358" i="5"/>
  <c r="Q358" i="5"/>
  <c r="T358" i="5" s="1"/>
  <c r="U358" i="5" s="1"/>
  <c r="D358" i="5"/>
  <c r="C358" i="5"/>
  <c r="S357" i="5"/>
  <c r="R357" i="5"/>
  <c r="Q357" i="5"/>
  <c r="T357" i="5" s="1"/>
  <c r="U357" i="5" s="1"/>
  <c r="D357" i="5"/>
  <c r="C357" i="5"/>
  <c r="S356" i="5"/>
  <c r="R356" i="5"/>
  <c r="Q356" i="5"/>
  <c r="T356" i="5" s="1"/>
  <c r="U356" i="5" s="1"/>
  <c r="D356" i="5"/>
  <c r="C356" i="5"/>
  <c r="S355" i="5"/>
  <c r="R355" i="5"/>
  <c r="Q355" i="5"/>
  <c r="T355" i="5" s="1"/>
  <c r="U355" i="5" s="1"/>
  <c r="D355" i="5"/>
  <c r="C355" i="5"/>
  <c r="S354" i="5"/>
  <c r="R354" i="5"/>
  <c r="Q354" i="5"/>
  <c r="D354" i="5"/>
  <c r="C354" i="5"/>
  <c r="S353" i="5"/>
  <c r="R353" i="5"/>
  <c r="Q353" i="5"/>
  <c r="T353" i="5" s="1"/>
  <c r="U353" i="5" s="1"/>
  <c r="D353" i="5"/>
  <c r="C353" i="5"/>
  <c r="S352" i="5"/>
  <c r="R352" i="5"/>
  <c r="Q352" i="5"/>
  <c r="T352" i="5" s="1"/>
  <c r="U352" i="5" s="1"/>
  <c r="D352" i="5"/>
  <c r="C352" i="5"/>
  <c r="S351" i="5"/>
  <c r="R351" i="5"/>
  <c r="Q351" i="5"/>
  <c r="T351" i="5" s="1"/>
  <c r="U351" i="5" s="1"/>
  <c r="D351" i="5"/>
  <c r="C351" i="5"/>
  <c r="S350" i="5"/>
  <c r="R350" i="5"/>
  <c r="Q350" i="5"/>
  <c r="T350" i="5" s="1"/>
  <c r="U350" i="5" s="1"/>
  <c r="D350" i="5"/>
  <c r="C350" i="5"/>
  <c r="S349" i="5"/>
  <c r="R349" i="5"/>
  <c r="Q349" i="5"/>
  <c r="T349" i="5" s="1"/>
  <c r="U349" i="5" s="1"/>
  <c r="D349" i="5"/>
  <c r="C349" i="5"/>
  <c r="S348" i="5"/>
  <c r="R348" i="5"/>
  <c r="Q348" i="5"/>
  <c r="T348" i="5" s="1"/>
  <c r="U348" i="5" s="1"/>
  <c r="D348" i="5"/>
  <c r="C348" i="5"/>
  <c r="S347" i="5"/>
  <c r="R347" i="5"/>
  <c r="Q347" i="5"/>
  <c r="T347" i="5" s="1"/>
  <c r="U347" i="5" s="1"/>
  <c r="D347" i="5"/>
  <c r="C347" i="5"/>
  <c r="S346" i="5"/>
  <c r="R346" i="5"/>
  <c r="Q346" i="5"/>
  <c r="T346" i="5" s="1"/>
  <c r="U346" i="5" s="1"/>
  <c r="D346" i="5"/>
  <c r="C346" i="5"/>
  <c r="S345" i="5"/>
  <c r="R345" i="5"/>
  <c r="Q345" i="5"/>
  <c r="T345" i="5" s="1"/>
  <c r="U345" i="5" s="1"/>
  <c r="D345" i="5"/>
  <c r="C345" i="5"/>
  <c r="S344" i="5"/>
  <c r="R344" i="5"/>
  <c r="Q344" i="5"/>
  <c r="T344" i="5" s="1"/>
  <c r="U344" i="5" s="1"/>
  <c r="D344" i="5"/>
  <c r="C344" i="5"/>
  <c r="S343" i="5"/>
  <c r="R343" i="5"/>
  <c r="Q343" i="5"/>
  <c r="T343" i="5" s="1"/>
  <c r="U343" i="5" s="1"/>
  <c r="D343" i="5"/>
  <c r="C343" i="5"/>
  <c r="S342" i="5"/>
  <c r="R342" i="5"/>
  <c r="Q342" i="5"/>
  <c r="T342" i="5" s="1"/>
  <c r="U342" i="5" s="1"/>
  <c r="D342" i="5"/>
  <c r="C342" i="5"/>
  <c r="S341" i="5"/>
  <c r="R341" i="5"/>
  <c r="Q341" i="5"/>
  <c r="T341" i="5" s="1"/>
  <c r="U341" i="5" s="1"/>
  <c r="D341" i="5"/>
  <c r="C341" i="5"/>
  <c r="S340" i="5"/>
  <c r="R340" i="5"/>
  <c r="Q340" i="5"/>
  <c r="T340" i="5" s="1"/>
  <c r="U340" i="5" s="1"/>
  <c r="D340" i="5"/>
  <c r="C340" i="5"/>
  <c r="S339" i="5"/>
  <c r="R339" i="5"/>
  <c r="Q339" i="5"/>
  <c r="T339" i="5" s="1"/>
  <c r="U339" i="5" s="1"/>
  <c r="D339" i="5"/>
  <c r="C339" i="5"/>
  <c r="S338" i="5"/>
  <c r="R338" i="5"/>
  <c r="Q338" i="5"/>
  <c r="T338" i="5" s="1"/>
  <c r="U338" i="5" s="1"/>
  <c r="D338" i="5"/>
  <c r="C338" i="5"/>
  <c r="S337" i="5"/>
  <c r="R337" i="5"/>
  <c r="Q337" i="5"/>
  <c r="T337" i="5" s="1"/>
  <c r="U337" i="5" s="1"/>
  <c r="D337" i="5"/>
  <c r="C337" i="5"/>
  <c r="S336" i="5"/>
  <c r="R336" i="5"/>
  <c r="Q336" i="5"/>
  <c r="T336" i="5" s="1"/>
  <c r="U336" i="5" s="1"/>
  <c r="D336" i="5"/>
  <c r="C336" i="5"/>
  <c r="S335" i="5"/>
  <c r="R335" i="5"/>
  <c r="Q335" i="5"/>
  <c r="T335" i="5" s="1"/>
  <c r="U335" i="5" s="1"/>
  <c r="D335" i="5"/>
  <c r="C335" i="5"/>
  <c r="S334" i="5"/>
  <c r="R334" i="5"/>
  <c r="Q334" i="5"/>
  <c r="T334" i="5" s="1"/>
  <c r="U334" i="5" s="1"/>
  <c r="D334" i="5"/>
  <c r="C334" i="5"/>
  <c r="S333" i="5"/>
  <c r="R333" i="5"/>
  <c r="Q333" i="5"/>
  <c r="T333" i="5" s="1"/>
  <c r="U333" i="5" s="1"/>
  <c r="D333" i="5"/>
  <c r="C333" i="5"/>
  <c r="S332" i="5"/>
  <c r="R332" i="5"/>
  <c r="Q332" i="5"/>
  <c r="T332" i="5" s="1"/>
  <c r="U332" i="5" s="1"/>
  <c r="D332" i="5"/>
  <c r="C332" i="5"/>
  <c r="S331" i="5"/>
  <c r="R331" i="5"/>
  <c r="Q331" i="5"/>
  <c r="T331" i="5" s="1"/>
  <c r="U331" i="5" s="1"/>
  <c r="D331" i="5"/>
  <c r="C331" i="5"/>
  <c r="S330" i="5"/>
  <c r="R330" i="5"/>
  <c r="Q330" i="5"/>
  <c r="T330" i="5" s="1"/>
  <c r="U330" i="5" s="1"/>
  <c r="D330" i="5"/>
  <c r="C330" i="5"/>
  <c r="S329" i="5"/>
  <c r="R329" i="5"/>
  <c r="Q329" i="5"/>
  <c r="T329" i="5" s="1"/>
  <c r="U329" i="5" s="1"/>
  <c r="D329" i="5"/>
  <c r="C329" i="5"/>
  <c r="S328" i="5"/>
  <c r="R328" i="5"/>
  <c r="Q328" i="5"/>
  <c r="T328" i="5" s="1"/>
  <c r="U328" i="5" s="1"/>
  <c r="D328" i="5"/>
  <c r="C328" i="5"/>
  <c r="S327" i="5"/>
  <c r="R327" i="5"/>
  <c r="Q327" i="5"/>
  <c r="T327" i="5" s="1"/>
  <c r="U327" i="5" s="1"/>
  <c r="D327" i="5"/>
  <c r="C327" i="5"/>
  <c r="S326" i="5"/>
  <c r="R326" i="5"/>
  <c r="Q326" i="5"/>
  <c r="T326" i="5" s="1"/>
  <c r="U326" i="5" s="1"/>
  <c r="D326" i="5"/>
  <c r="C326" i="5"/>
  <c r="S325" i="5"/>
  <c r="R325" i="5"/>
  <c r="Q325" i="5"/>
  <c r="T325" i="5" s="1"/>
  <c r="U325" i="5" s="1"/>
  <c r="D325" i="5"/>
  <c r="C325" i="5"/>
  <c r="S324" i="5"/>
  <c r="R324" i="5"/>
  <c r="Q324" i="5"/>
  <c r="T324" i="5" s="1"/>
  <c r="U324" i="5" s="1"/>
  <c r="D324" i="5"/>
  <c r="C324" i="5"/>
  <c r="S323" i="5"/>
  <c r="R323" i="5"/>
  <c r="Q323" i="5"/>
  <c r="T323" i="5" s="1"/>
  <c r="U323" i="5" s="1"/>
  <c r="D323" i="5"/>
  <c r="C323" i="5"/>
  <c r="S322" i="5"/>
  <c r="R322" i="5"/>
  <c r="Q322" i="5"/>
  <c r="T322" i="5" s="1"/>
  <c r="U322" i="5" s="1"/>
  <c r="D322" i="5"/>
  <c r="C322" i="5"/>
  <c r="S321" i="5"/>
  <c r="R321" i="5"/>
  <c r="Q321" i="5"/>
  <c r="T321" i="5" s="1"/>
  <c r="U321" i="5" s="1"/>
  <c r="D321" i="5"/>
  <c r="C321" i="5"/>
  <c r="S320" i="5"/>
  <c r="R320" i="5"/>
  <c r="Q320" i="5"/>
  <c r="T320" i="5" s="1"/>
  <c r="U320" i="5" s="1"/>
  <c r="D320" i="5"/>
  <c r="C320" i="5"/>
  <c r="S319" i="5"/>
  <c r="R319" i="5"/>
  <c r="Q319" i="5"/>
  <c r="T319" i="5" s="1"/>
  <c r="U319" i="5" s="1"/>
  <c r="D319" i="5"/>
  <c r="C319" i="5"/>
  <c r="S318" i="5"/>
  <c r="R318" i="5"/>
  <c r="Q318" i="5"/>
  <c r="T318" i="5" s="1"/>
  <c r="U318" i="5" s="1"/>
  <c r="D318" i="5"/>
  <c r="C318" i="5"/>
  <c r="S317" i="5"/>
  <c r="R317" i="5"/>
  <c r="Q317" i="5"/>
  <c r="T317" i="5" s="1"/>
  <c r="U317" i="5" s="1"/>
  <c r="D317" i="5"/>
  <c r="C317" i="5"/>
  <c r="S316" i="5"/>
  <c r="R316" i="5"/>
  <c r="Q316" i="5"/>
  <c r="T316" i="5" s="1"/>
  <c r="U316" i="5" s="1"/>
  <c r="D316" i="5"/>
  <c r="C316" i="5"/>
  <c r="S315" i="5"/>
  <c r="R315" i="5"/>
  <c r="Q315" i="5"/>
  <c r="T315" i="5" s="1"/>
  <c r="U315" i="5" s="1"/>
  <c r="D315" i="5"/>
  <c r="C315" i="5"/>
  <c r="S314" i="5"/>
  <c r="R314" i="5"/>
  <c r="Q314" i="5"/>
  <c r="T314" i="5" s="1"/>
  <c r="U314" i="5" s="1"/>
  <c r="D314" i="5"/>
  <c r="C314" i="5"/>
  <c r="S313" i="5"/>
  <c r="R313" i="5"/>
  <c r="Q313" i="5"/>
  <c r="T313" i="5" s="1"/>
  <c r="U313" i="5" s="1"/>
  <c r="D313" i="5"/>
  <c r="C313" i="5"/>
  <c r="S312" i="5"/>
  <c r="R312" i="5"/>
  <c r="Q312" i="5"/>
  <c r="T312" i="5" s="1"/>
  <c r="U312" i="5" s="1"/>
  <c r="D312" i="5"/>
  <c r="C312" i="5"/>
  <c r="S311" i="5"/>
  <c r="R311" i="5"/>
  <c r="Q311" i="5"/>
  <c r="T311" i="5" s="1"/>
  <c r="U311" i="5" s="1"/>
  <c r="D311" i="5"/>
  <c r="C311" i="5"/>
  <c r="S310" i="5"/>
  <c r="R310" i="5"/>
  <c r="Q310" i="5"/>
  <c r="T310" i="5" s="1"/>
  <c r="U310" i="5" s="1"/>
  <c r="D310" i="5"/>
  <c r="C310" i="5"/>
  <c r="S309" i="5"/>
  <c r="R309" i="5"/>
  <c r="Q309" i="5"/>
  <c r="T309" i="5" s="1"/>
  <c r="U309" i="5" s="1"/>
  <c r="D309" i="5"/>
  <c r="C309" i="5"/>
  <c r="S308" i="5"/>
  <c r="R308" i="5"/>
  <c r="Q308" i="5"/>
  <c r="T308" i="5" s="1"/>
  <c r="U308" i="5" s="1"/>
  <c r="D308" i="5"/>
  <c r="C308" i="5"/>
  <c r="S307" i="5"/>
  <c r="R307" i="5"/>
  <c r="Q307" i="5"/>
  <c r="T307" i="5" s="1"/>
  <c r="U307" i="5" s="1"/>
  <c r="D307" i="5"/>
  <c r="C307" i="5"/>
  <c r="S306" i="5"/>
  <c r="R306" i="5"/>
  <c r="Q306" i="5"/>
  <c r="T306" i="5" s="1"/>
  <c r="U306" i="5" s="1"/>
  <c r="D306" i="5"/>
  <c r="C306" i="5"/>
  <c r="S305" i="5"/>
  <c r="R305" i="5"/>
  <c r="Q305" i="5"/>
  <c r="T305" i="5" s="1"/>
  <c r="U305" i="5" s="1"/>
  <c r="D305" i="5"/>
  <c r="C305" i="5"/>
  <c r="S304" i="5"/>
  <c r="R304" i="5"/>
  <c r="Q304" i="5"/>
  <c r="T304" i="5" s="1"/>
  <c r="U304" i="5" s="1"/>
  <c r="D304" i="5"/>
  <c r="C304" i="5"/>
  <c r="S303" i="5"/>
  <c r="R303" i="5"/>
  <c r="Q303" i="5"/>
  <c r="T303" i="5" s="1"/>
  <c r="U303" i="5" s="1"/>
  <c r="D303" i="5"/>
  <c r="C303" i="5"/>
  <c r="S302" i="5"/>
  <c r="R302" i="5"/>
  <c r="Q302" i="5"/>
  <c r="T302" i="5" s="1"/>
  <c r="U302" i="5" s="1"/>
  <c r="D302" i="5"/>
  <c r="C302" i="5"/>
  <c r="S301" i="5"/>
  <c r="R301" i="5"/>
  <c r="Q301" i="5"/>
  <c r="T301" i="5" s="1"/>
  <c r="U301" i="5" s="1"/>
  <c r="D301" i="5"/>
  <c r="C301" i="5"/>
  <c r="S300" i="5"/>
  <c r="R300" i="5"/>
  <c r="Q300" i="5"/>
  <c r="T300" i="5" s="1"/>
  <c r="U300" i="5" s="1"/>
  <c r="D300" i="5"/>
  <c r="C300" i="5"/>
  <c r="S299" i="5"/>
  <c r="R299" i="5"/>
  <c r="Q299" i="5"/>
  <c r="T299" i="5" s="1"/>
  <c r="U299" i="5" s="1"/>
  <c r="D299" i="5"/>
  <c r="C299" i="5"/>
  <c r="S298" i="5"/>
  <c r="R298" i="5"/>
  <c r="Q298" i="5"/>
  <c r="T298" i="5" s="1"/>
  <c r="U298" i="5" s="1"/>
  <c r="D298" i="5"/>
  <c r="C298" i="5"/>
  <c r="S297" i="5"/>
  <c r="R297" i="5"/>
  <c r="Q297" i="5"/>
  <c r="T297" i="5" s="1"/>
  <c r="U297" i="5" s="1"/>
  <c r="D297" i="5"/>
  <c r="C297" i="5"/>
  <c r="S296" i="5"/>
  <c r="R296" i="5"/>
  <c r="Q296" i="5"/>
  <c r="T296" i="5" s="1"/>
  <c r="U296" i="5" s="1"/>
  <c r="D296" i="5"/>
  <c r="C296" i="5"/>
  <c r="S295" i="5"/>
  <c r="R295" i="5"/>
  <c r="Q295" i="5"/>
  <c r="T295" i="5" s="1"/>
  <c r="U295" i="5" s="1"/>
  <c r="D295" i="5"/>
  <c r="C295" i="5"/>
  <c r="S294" i="5"/>
  <c r="R294" i="5"/>
  <c r="Q294" i="5"/>
  <c r="T294" i="5" s="1"/>
  <c r="U294" i="5" s="1"/>
  <c r="D294" i="5"/>
  <c r="C294" i="5"/>
  <c r="S293" i="5"/>
  <c r="R293" i="5"/>
  <c r="Q293" i="5"/>
  <c r="T293" i="5" s="1"/>
  <c r="U293" i="5" s="1"/>
  <c r="D293" i="5"/>
  <c r="C293" i="5"/>
  <c r="S292" i="5"/>
  <c r="R292" i="5"/>
  <c r="Q292" i="5"/>
  <c r="T292" i="5" s="1"/>
  <c r="U292" i="5" s="1"/>
  <c r="D292" i="5"/>
  <c r="C292" i="5"/>
  <c r="S291" i="5"/>
  <c r="R291" i="5"/>
  <c r="Q291" i="5"/>
  <c r="T291" i="5" s="1"/>
  <c r="U291" i="5" s="1"/>
  <c r="D291" i="5"/>
  <c r="C291" i="5"/>
  <c r="S290" i="5"/>
  <c r="R290" i="5"/>
  <c r="Q290" i="5"/>
  <c r="T290" i="5" s="1"/>
  <c r="U290" i="5" s="1"/>
  <c r="D290" i="5"/>
  <c r="C290" i="5"/>
  <c r="S289" i="5"/>
  <c r="R289" i="5"/>
  <c r="Q289" i="5"/>
  <c r="T289" i="5" s="1"/>
  <c r="U289" i="5" s="1"/>
  <c r="D289" i="5"/>
  <c r="C289" i="5"/>
  <c r="S288" i="5"/>
  <c r="R288" i="5"/>
  <c r="Q288" i="5"/>
  <c r="T288" i="5" s="1"/>
  <c r="U288" i="5" s="1"/>
  <c r="D288" i="5"/>
  <c r="C288" i="5"/>
  <c r="S287" i="5"/>
  <c r="R287" i="5"/>
  <c r="Q287" i="5"/>
  <c r="T287" i="5" s="1"/>
  <c r="U287" i="5" s="1"/>
  <c r="D287" i="5"/>
  <c r="C287" i="5"/>
  <c r="S286" i="5"/>
  <c r="R286" i="5"/>
  <c r="Q286" i="5"/>
  <c r="T286" i="5" s="1"/>
  <c r="U286" i="5" s="1"/>
  <c r="D286" i="5"/>
  <c r="C286" i="5"/>
  <c r="S285" i="5"/>
  <c r="R285" i="5"/>
  <c r="Q285" i="5"/>
  <c r="T285" i="5" s="1"/>
  <c r="U285" i="5" s="1"/>
  <c r="D285" i="5"/>
  <c r="C285" i="5"/>
  <c r="S284" i="5"/>
  <c r="R284" i="5"/>
  <c r="Q284" i="5"/>
  <c r="T284" i="5" s="1"/>
  <c r="U284" i="5" s="1"/>
  <c r="D284" i="5"/>
  <c r="C284" i="5"/>
  <c r="S283" i="5"/>
  <c r="R283" i="5"/>
  <c r="Q283" i="5"/>
  <c r="T283" i="5" s="1"/>
  <c r="U283" i="5" s="1"/>
  <c r="D283" i="5"/>
  <c r="C283" i="5"/>
  <c r="S282" i="5"/>
  <c r="R282" i="5"/>
  <c r="Q282" i="5"/>
  <c r="T282" i="5" s="1"/>
  <c r="U282" i="5" s="1"/>
  <c r="D282" i="5"/>
  <c r="C282" i="5"/>
  <c r="S281" i="5"/>
  <c r="R281" i="5"/>
  <c r="Q281" i="5"/>
  <c r="T281" i="5" s="1"/>
  <c r="U281" i="5" s="1"/>
  <c r="D281" i="5"/>
  <c r="C281" i="5"/>
  <c r="S280" i="5"/>
  <c r="R280" i="5"/>
  <c r="Q280" i="5"/>
  <c r="T280" i="5" s="1"/>
  <c r="U280" i="5" s="1"/>
  <c r="D280" i="5"/>
  <c r="C280" i="5"/>
  <c r="S279" i="5"/>
  <c r="R279" i="5"/>
  <c r="Q279" i="5"/>
  <c r="T279" i="5" s="1"/>
  <c r="U279" i="5" s="1"/>
  <c r="D279" i="5"/>
  <c r="C279" i="5"/>
  <c r="S278" i="5"/>
  <c r="R278" i="5"/>
  <c r="Q278" i="5"/>
  <c r="T278" i="5" s="1"/>
  <c r="U278" i="5" s="1"/>
  <c r="D278" i="5"/>
  <c r="C278" i="5"/>
  <c r="S277" i="5"/>
  <c r="R277" i="5"/>
  <c r="Q277" i="5"/>
  <c r="T277" i="5" s="1"/>
  <c r="U277" i="5" s="1"/>
  <c r="D277" i="5"/>
  <c r="C277" i="5"/>
  <c r="S276" i="5"/>
  <c r="R276" i="5"/>
  <c r="Q276" i="5"/>
  <c r="T276" i="5" s="1"/>
  <c r="U276" i="5" s="1"/>
  <c r="D276" i="5"/>
  <c r="C276" i="5"/>
  <c r="S275" i="5"/>
  <c r="R275" i="5"/>
  <c r="Q275" i="5"/>
  <c r="T275" i="5" s="1"/>
  <c r="U275" i="5" s="1"/>
  <c r="D275" i="5"/>
  <c r="C275" i="5"/>
  <c r="S274" i="5"/>
  <c r="R274" i="5"/>
  <c r="Q274" i="5"/>
  <c r="T274" i="5" s="1"/>
  <c r="U274" i="5" s="1"/>
  <c r="D274" i="5"/>
  <c r="C274" i="5"/>
  <c r="S273" i="5"/>
  <c r="R273" i="5"/>
  <c r="Q273" i="5"/>
  <c r="T273" i="5" s="1"/>
  <c r="U273" i="5" s="1"/>
  <c r="D273" i="5"/>
  <c r="C273" i="5"/>
  <c r="S272" i="5"/>
  <c r="R272" i="5"/>
  <c r="Q272" i="5"/>
  <c r="T272" i="5" s="1"/>
  <c r="U272" i="5" s="1"/>
  <c r="D272" i="5"/>
  <c r="C272" i="5"/>
  <c r="S271" i="5"/>
  <c r="R271" i="5"/>
  <c r="Q271" i="5"/>
  <c r="T271" i="5" s="1"/>
  <c r="U271" i="5" s="1"/>
  <c r="D271" i="5"/>
  <c r="C271" i="5"/>
  <c r="S270" i="5"/>
  <c r="R270" i="5"/>
  <c r="Q270" i="5"/>
  <c r="T270" i="5" s="1"/>
  <c r="U270" i="5" s="1"/>
  <c r="D270" i="5"/>
  <c r="C270" i="5"/>
  <c r="S269" i="5"/>
  <c r="R269" i="5"/>
  <c r="Q269" i="5"/>
  <c r="T269" i="5" s="1"/>
  <c r="U269" i="5" s="1"/>
  <c r="D269" i="5"/>
  <c r="C269" i="5"/>
  <c r="S268" i="5"/>
  <c r="R268" i="5"/>
  <c r="Q268" i="5"/>
  <c r="T268" i="5" s="1"/>
  <c r="U268" i="5" s="1"/>
  <c r="D268" i="5"/>
  <c r="C268" i="5"/>
  <c r="S267" i="5"/>
  <c r="R267" i="5"/>
  <c r="Q267" i="5"/>
  <c r="T267" i="5" s="1"/>
  <c r="U267" i="5" s="1"/>
  <c r="D267" i="5"/>
  <c r="C267" i="5"/>
  <c r="S266" i="5"/>
  <c r="R266" i="5"/>
  <c r="Q266" i="5"/>
  <c r="T266" i="5" s="1"/>
  <c r="U266" i="5" s="1"/>
  <c r="D266" i="5"/>
  <c r="C266" i="5"/>
  <c r="S265" i="5"/>
  <c r="R265" i="5"/>
  <c r="Q265" i="5"/>
  <c r="T265" i="5" s="1"/>
  <c r="U265" i="5" s="1"/>
  <c r="D265" i="5"/>
  <c r="C265" i="5"/>
  <c r="S264" i="5"/>
  <c r="R264" i="5"/>
  <c r="Q264" i="5"/>
  <c r="T264" i="5" s="1"/>
  <c r="U264" i="5" s="1"/>
  <c r="D264" i="5"/>
  <c r="C264" i="5"/>
  <c r="S263" i="5"/>
  <c r="R263" i="5"/>
  <c r="Q263" i="5"/>
  <c r="T263" i="5" s="1"/>
  <c r="U263" i="5" s="1"/>
  <c r="D263" i="5"/>
  <c r="C263" i="5"/>
  <c r="S262" i="5"/>
  <c r="R262" i="5"/>
  <c r="Q262" i="5"/>
  <c r="T262" i="5" s="1"/>
  <c r="U262" i="5" s="1"/>
  <c r="D262" i="5"/>
  <c r="C262" i="5"/>
  <c r="S261" i="5"/>
  <c r="R261" i="5"/>
  <c r="Q261" i="5"/>
  <c r="T261" i="5" s="1"/>
  <c r="U261" i="5" s="1"/>
  <c r="D261" i="5"/>
  <c r="C261" i="5"/>
  <c r="S260" i="5"/>
  <c r="R260" i="5"/>
  <c r="Q260" i="5"/>
  <c r="T260" i="5" s="1"/>
  <c r="U260" i="5" s="1"/>
  <c r="D260" i="5"/>
  <c r="C260" i="5"/>
  <c r="S259" i="5"/>
  <c r="R259" i="5"/>
  <c r="Q259" i="5"/>
  <c r="T259" i="5" s="1"/>
  <c r="U259" i="5" s="1"/>
  <c r="D259" i="5"/>
  <c r="C259" i="5"/>
  <c r="S258" i="5"/>
  <c r="R258" i="5"/>
  <c r="Q258" i="5"/>
  <c r="T258" i="5" s="1"/>
  <c r="U258" i="5" s="1"/>
  <c r="D258" i="5"/>
  <c r="C258" i="5"/>
  <c r="S257" i="5"/>
  <c r="R257" i="5"/>
  <c r="Q257" i="5"/>
  <c r="T257" i="5" s="1"/>
  <c r="U257" i="5" s="1"/>
  <c r="D257" i="5"/>
  <c r="C257" i="5"/>
  <c r="S256" i="5"/>
  <c r="R256" i="5"/>
  <c r="Q256" i="5"/>
  <c r="T256" i="5" s="1"/>
  <c r="U256" i="5" s="1"/>
  <c r="D256" i="5"/>
  <c r="C256" i="5"/>
  <c r="S255" i="5"/>
  <c r="R255" i="5"/>
  <c r="Q255" i="5"/>
  <c r="T255" i="5" s="1"/>
  <c r="U255" i="5" s="1"/>
  <c r="D255" i="5"/>
  <c r="C255" i="5"/>
  <c r="S254" i="5"/>
  <c r="R254" i="5"/>
  <c r="Q254" i="5"/>
  <c r="T254" i="5" s="1"/>
  <c r="U254" i="5" s="1"/>
  <c r="D254" i="5"/>
  <c r="C254" i="5"/>
  <c r="S253" i="5"/>
  <c r="R253" i="5"/>
  <c r="Q253" i="5"/>
  <c r="T253" i="5" s="1"/>
  <c r="U253" i="5" s="1"/>
  <c r="D253" i="5"/>
  <c r="C253" i="5"/>
  <c r="S252" i="5"/>
  <c r="R252" i="5"/>
  <c r="Q252" i="5"/>
  <c r="T252" i="5" s="1"/>
  <c r="U252" i="5" s="1"/>
  <c r="D252" i="5"/>
  <c r="C252" i="5"/>
  <c r="S251" i="5"/>
  <c r="R251" i="5"/>
  <c r="Q251" i="5"/>
  <c r="T251" i="5" s="1"/>
  <c r="U251" i="5" s="1"/>
  <c r="D251" i="5"/>
  <c r="C251" i="5"/>
  <c r="S250" i="5"/>
  <c r="R250" i="5"/>
  <c r="Q250" i="5"/>
  <c r="T250" i="5" s="1"/>
  <c r="U250" i="5" s="1"/>
  <c r="D250" i="5"/>
  <c r="C250" i="5"/>
  <c r="S249" i="5"/>
  <c r="R249" i="5"/>
  <c r="Q249" i="5"/>
  <c r="T249" i="5" s="1"/>
  <c r="U249" i="5" s="1"/>
  <c r="D249" i="5"/>
  <c r="C249" i="5"/>
  <c r="S248" i="5"/>
  <c r="R248" i="5"/>
  <c r="Q248" i="5"/>
  <c r="T248" i="5" s="1"/>
  <c r="U248" i="5" s="1"/>
  <c r="D248" i="5"/>
  <c r="C248" i="5"/>
  <c r="S247" i="5"/>
  <c r="R247" i="5"/>
  <c r="Q247" i="5"/>
  <c r="T247" i="5" s="1"/>
  <c r="U247" i="5" s="1"/>
  <c r="D247" i="5"/>
  <c r="C247" i="5"/>
  <c r="S246" i="5"/>
  <c r="R246" i="5"/>
  <c r="Q246" i="5"/>
  <c r="T246" i="5" s="1"/>
  <c r="U246" i="5" s="1"/>
  <c r="D246" i="5"/>
  <c r="C246" i="5"/>
  <c r="S245" i="5"/>
  <c r="R245" i="5"/>
  <c r="Q245" i="5"/>
  <c r="T245" i="5" s="1"/>
  <c r="U245" i="5" s="1"/>
  <c r="D245" i="5"/>
  <c r="C245" i="5"/>
  <c r="S244" i="5"/>
  <c r="R244" i="5"/>
  <c r="Q244" i="5"/>
  <c r="T244" i="5" s="1"/>
  <c r="U244" i="5" s="1"/>
  <c r="D244" i="5"/>
  <c r="C244" i="5"/>
  <c r="S243" i="5"/>
  <c r="R243" i="5"/>
  <c r="Q243" i="5"/>
  <c r="T243" i="5" s="1"/>
  <c r="U243" i="5" s="1"/>
  <c r="D243" i="5"/>
  <c r="C243" i="5"/>
  <c r="S242" i="5"/>
  <c r="R242" i="5"/>
  <c r="Q242" i="5"/>
  <c r="T242" i="5" s="1"/>
  <c r="U242" i="5" s="1"/>
  <c r="D242" i="5"/>
  <c r="C242" i="5"/>
  <c r="S241" i="5"/>
  <c r="R241" i="5"/>
  <c r="Q241" i="5"/>
  <c r="T241" i="5" s="1"/>
  <c r="U241" i="5" s="1"/>
  <c r="D241" i="5"/>
  <c r="C241" i="5"/>
  <c r="S240" i="5"/>
  <c r="R240" i="5"/>
  <c r="Q240" i="5"/>
  <c r="T240" i="5" s="1"/>
  <c r="U240" i="5" s="1"/>
  <c r="D240" i="5"/>
  <c r="C240" i="5"/>
  <c r="S239" i="5"/>
  <c r="R239" i="5"/>
  <c r="Q239" i="5"/>
  <c r="T239" i="5" s="1"/>
  <c r="U239" i="5" s="1"/>
  <c r="D239" i="5"/>
  <c r="C239" i="5"/>
  <c r="S238" i="5"/>
  <c r="R238" i="5"/>
  <c r="Q238" i="5"/>
  <c r="T238" i="5" s="1"/>
  <c r="U238" i="5" s="1"/>
  <c r="D238" i="5"/>
  <c r="C238" i="5"/>
  <c r="S237" i="5"/>
  <c r="R237" i="5"/>
  <c r="Q237" i="5"/>
  <c r="T237" i="5" s="1"/>
  <c r="U237" i="5" s="1"/>
  <c r="D237" i="5"/>
  <c r="C237" i="5"/>
  <c r="S236" i="5"/>
  <c r="R236" i="5"/>
  <c r="Q236" i="5"/>
  <c r="T236" i="5" s="1"/>
  <c r="U236" i="5" s="1"/>
  <c r="D236" i="5"/>
  <c r="C236" i="5"/>
  <c r="S235" i="5"/>
  <c r="R235" i="5"/>
  <c r="Q235" i="5"/>
  <c r="T235" i="5" s="1"/>
  <c r="U235" i="5" s="1"/>
  <c r="D235" i="5"/>
  <c r="C235" i="5"/>
  <c r="S234" i="5"/>
  <c r="R234" i="5"/>
  <c r="Q234" i="5"/>
  <c r="T234" i="5" s="1"/>
  <c r="U234" i="5" s="1"/>
  <c r="D234" i="5"/>
  <c r="C234" i="5"/>
  <c r="S233" i="5"/>
  <c r="R233" i="5"/>
  <c r="Q233" i="5"/>
  <c r="T233" i="5" s="1"/>
  <c r="U233" i="5" s="1"/>
  <c r="D233" i="5"/>
  <c r="C233" i="5"/>
  <c r="S232" i="5"/>
  <c r="R232" i="5"/>
  <c r="Q232" i="5"/>
  <c r="T232" i="5" s="1"/>
  <c r="U232" i="5" s="1"/>
  <c r="D232" i="5"/>
  <c r="C232" i="5"/>
  <c r="S231" i="5"/>
  <c r="R231" i="5"/>
  <c r="Q231" i="5"/>
  <c r="T231" i="5" s="1"/>
  <c r="U231" i="5" s="1"/>
  <c r="D231" i="5"/>
  <c r="C231" i="5"/>
  <c r="S230" i="5"/>
  <c r="R230" i="5"/>
  <c r="Q230" i="5"/>
  <c r="T230" i="5" s="1"/>
  <c r="U230" i="5" s="1"/>
  <c r="D230" i="5"/>
  <c r="C230" i="5"/>
  <c r="S229" i="5"/>
  <c r="R229" i="5"/>
  <c r="Q229" i="5"/>
  <c r="T229" i="5" s="1"/>
  <c r="U229" i="5" s="1"/>
  <c r="D229" i="5"/>
  <c r="C229" i="5"/>
  <c r="S228" i="5"/>
  <c r="R228" i="5"/>
  <c r="Q228" i="5"/>
  <c r="T228" i="5" s="1"/>
  <c r="U228" i="5" s="1"/>
  <c r="D228" i="5"/>
  <c r="C228" i="5"/>
  <c r="S227" i="5"/>
  <c r="R227" i="5"/>
  <c r="Q227" i="5"/>
  <c r="T227" i="5" s="1"/>
  <c r="U227" i="5" s="1"/>
  <c r="D227" i="5"/>
  <c r="C227" i="5"/>
  <c r="S226" i="5"/>
  <c r="R226" i="5"/>
  <c r="Q226" i="5"/>
  <c r="T226" i="5" s="1"/>
  <c r="U226" i="5" s="1"/>
  <c r="D226" i="5"/>
  <c r="C226" i="5"/>
  <c r="S225" i="5"/>
  <c r="R225" i="5"/>
  <c r="Q225" i="5"/>
  <c r="T225" i="5" s="1"/>
  <c r="U225" i="5" s="1"/>
  <c r="D225" i="5"/>
  <c r="C225" i="5"/>
  <c r="S224" i="5"/>
  <c r="R224" i="5"/>
  <c r="Q224" i="5"/>
  <c r="T224" i="5" s="1"/>
  <c r="U224" i="5" s="1"/>
  <c r="D224" i="5"/>
  <c r="C224" i="5"/>
  <c r="S223" i="5"/>
  <c r="R223" i="5"/>
  <c r="Q223" i="5"/>
  <c r="T223" i="5" s="1"/>
  <c r="U223" i="5" s="1"/>
  <c r="D223" i="5"/>
  <c r="C223" i="5"/>
  <c r="S222" i="5"/>
  <c r="R222" i="5"/>
  <c r="Q222" i="5"/>
  <c r="T222" i="5" s="1"/>
  <c r="U222" i="5" s="1"/>
  <c r="D222" i="5"/>
  <c r="C222" i="5"/>
  <c r="S221" i="5"/>
  <c r="R221" i="5"/>
  <c r="Q221" i="5"/>
  <c r="T221" i="5" s="1"/>
  <c r="U221" i="5" s="1"/>
  <c r="D221" i="5"/>
  <c r="C221" i="5"/>
  <c r="S220" i="5"/>
  <c r="R220" i="5"/>
  <c r="Q220" i="5"/>
  <c r="T220" i="5" s="1"/>
  <c r="U220" i="5" s="1"/>
  <c r="D220" i="5"/>
  <c r="C220" i="5"/>
  <c r="S219" i="5"/>
  <c r="R219" i="5"/>
  <c r="Q219" i="5"/>
  <c r="T219" i="5" s="1"/>
  <c r="U219" i="5" s="1"/>
  <c r="D219" i="5"/>
  <c r="C219" i="5"/>
  <c r="S218" i="5"/>
  <c r="R218" i="5"/>
  <c r="Q218" i="5"/>
  <c r="T218" i="5" s="1"/>
  <c r="U218" i="5" s="1"/>
  <c r="D218" i="5"/>
  <c r="C218" i="5"/>
  <c r="S217" i="5"/>
  <c r="R217" i="5"/>
  <c r="Q217" i="5"/>
  <c r="T217" i="5" s="1"/>
  <c r="U217" i="5" s="1"/>
  <c r="D217" i="5"/>
  <c r="C217" i="5"/>
  <c r="S216" i="5"/>
  <c r="R216" i="5"/>
  <c r="Q216" i="5"/>
  <c r="T216" i="5" s="1"/>
  <c r="U216" i="5" s="1"/>
  <c r="D216" i="5"/>
  <c r="C216" i="5"/>
  <c r="S215" i="5"/>
  <c r="R215" i="5"/>
  <c r="Q215" i="5"/>
  <c r="T215" i="5" s="1"/>
  <c r="U215" i="5" s="1"/>
  <c r="D215" i="5"/>
  <c r="C215" i="5"/>
  <c r="S214" i="5"/>
  <c r="R214" i="5"/>
  <c r="Q214" i="5"/>
  <c r="T214" i="5" s="1"/>
  <c r="U214" i="5" s="1"/>
  <c r="D214" i="5"/>
  <c r="C214" i="5"/>
  <c r="S213" i="5"/>
  <c r="R213" i="5"/>
  <c r="Q213" i="5"/>
  <c r="T213" i="5" s="1"/>
  <c r="U213" i="5" s="1"/>
  <c r="D213" i="5"/>
  <c r="C213" i="5"/>
  <c r="S212" i="5"/>
  <c r="R212" i="5"/>
  <c r="Q212" i="5"/>
  <c r="T212" i="5" s="1"/>
  <c r="U212" i="5" s="1"/>
  <c r="D212" i="5"/>
  <c r="C212" i="5"/>
  <c r="S211" i="5"/>
  <c r="R211" i="5"/>
  <c r="Q211" i="5"/>
  <c r="T211" i="5" s="1"/>
  <c r="U211" i="5" s="1"/>
  <c r="D211" i="5"/>
  <c r="C211" i="5"/>
  <c r="S210" i="5"/>
  <c r="R210" i="5"/>
  <c r="Q210" i="5"/>
  <c r="T210" i="5" s="1"/>
  <c r="U210" i="5" s="1"/>
  <c r="D210" i="5"/>
  <c r="C210" i="5"/>
  <c r="S209" i="5"/>
  <c r="R209" i="5"/>
  <c r="Q209" i="5"/>
  <c r="T209" i="5" s="1"/>
  <c r="U209" i="5" s="1"/>
  <c r="D209" i="5"/>
  <c r="C209" i="5"/>
  <c r="S208" i="5"/>
  <c r="R208" i="5"/>
  <c r="Q208" i="5"/>
  <c r="T208" i="5" s="1"/>
  <c r="U208" i="5" s="1"/>
  <c r="D208" i="5"/>
  <c r="C208" i="5"/>
  <c r="S207" i="5"/>
  <c r="R207" i="5"/>
  <c r="Q207" i="5"/>
  <c r="T207" i="5" s="1"/>
  <c r="U207" i="5" s="1"/>
  <c r="D207" i="5"/>
  <c r="C207" i="5"/>
  <c r="S206" i="5"/>
  <c r="R206" i="5"/>
  <c r="Q206" i="5"/>
  <c r="T206" i="5" s="1"/>
  <c r="U206" i="5" s="1"/>
  <c r="D206" i="5"/>
  <c r="C206" i="5"/>
  <c r="S205" i="5"/>
  <c r="R205" i="5"/>
  <c r="Q205" i="5"/>
  <c r="T205" i="5" s="1"/>
  <c r="U205" i="5" s="1"/>
  <c r="D205" i="5"/>
  <c r="C205" i="5"/>
  <c r="S204" i="5"/>
  <c r="R204" i="5"/>
  <c r="Q204" i="5"/>
  <c r="T204" i="5" s="1"/>
  <c r="U204" i="5" s="1"/>
  <c r="D204" i="5"/>
  <c r="C204" i="5"/>
  <c r="S203" i="5"/>
  <c r="R203" i="5"/>
  <c r="Q203" i="5"/>
  <c r="T203" i="5" s="1"/>
  <c r="U203" i="5" s="1"/>
  <c r="D203" i="5"/>
  <c r="C203" i="5"/>
  <c r="S202" i="5"/>
  <c r="R202" i="5"/>
  <c r="Q202" i="5"/>
  <c r="T202" i="5" s="1"/>
  <c r="U202" i="5" s="1"/>
  <c r="D202" i="5"/>
  <c r="C202" i="5"/>
  <c r="S201" i="5"/>
  <c r="R201" i="5"/>
  <c r="Q201" i="5"/>
  <c r="T201" i="5" s="1"/>
  <c r="U201" i="5" s="1"/>
  <c r="D201" i="5"/>
  <c r="C201" i="5"/>
  <c r="S200" i="5"/>
  <c r="R200" i="5"/>
  <c r="Q200" i="5"/>
  <c r="T200" i="5" s="1"/>
  <c r="U200" i="5" s="1"/>
  <c r="D200" i="5"/>
  <c r="C200" i="5"/>
  <c r="S199" i="5"/>
  <c r="R199" i="5"/>
  <c r="Q199" i="5"/>
  <c r="T199" i="5" s="1"/>
  <c r="U199" i="5" s="1"/>
  <c r="D199" i="5"/>
  <c r="C199" i="5"/>
  <c r="S198" i="5"/>
  <c r="R198" i="5"/>
  <c r="Q198" i="5"/>
  <c r="T198" i="5" s="1"/>
  <c r="U198" i="5" s="1"/>
  <c r="D198" i="5"/>
  <c r="C198" i="5"/>
  <c r="S197" i="5"/>
  <c r="R197" i="5"/>
  <c r="Q197" i="5"/>
  <c r="T197" i="5" s="1"/>
  <c r="U197" i="5" s="1"/>
  <c r="D197" i="5"/>
  <c r="C197" i="5"/>
  <c r="S196" i="5"/>
  <c r="R196" i="5"/>
  <c r="Q196" i="5"/>
  <c r="T196" i="5" s="1"/>
  <c r="U196" i="5" s="1"/>
  <c r="D196" i="5"/>
  <c r="C196" i="5"/>
  <c r="S195" i="5"/>
  <c r="R195" i="5"/>
  <c r="Q195" i="5"/>
  <c r="T195" i="5" s="1"/>
  <c r="U195" i="5" s="1"/>
  <c r="D195" i="5"/>
  <c r="C195" i="5"/>
  <c r="S194" i="5"/>
  <c r="R194" i="5"/>
  <c r="Q194" i="5"/>
  <c r="T194" i="5" s="1"/>
  <c r="U194" i="5" s="1"/>
  <c r="D194" i="5"/>
  <c r="C194" i="5"/>
  <c r="S193" i="5"/>
  <c r="R193" i="5"/>
  <c r="Q193" i="5"/>
  <c r="T193" i="5" s="1"/>
  <c r="U193" i="5" s="1"/>
  <c r="D193" i="5"/>
  <c r="C193" i="5"/>
  <c r="S192" i="5"/>
  <c r="R192" i="5"/>
  <c r="Q192" i="5"/>
  <c r="T192" i="5" s="1"/>
  <c r="U192" i="5" s="1"/>
  <c r="D192" i="5"/>
  <c r="C192" i="5"/>
  <c r="S191" i="5"/>
  <c r="R191" i="5"/>
  <c r="Q191" i="5"/>
  <c r="T191" i="5" s="1"/>
  <c r="U191" i="5" s="1"/>
  <c r="D191" i="5"/>
  <c r="C191" i="5"/>
  <c r="S190" i="5"/>
  <c r="R190" i="5"/>
  <c r="Q190" i="5"/>
  <c r="T190" i="5" s="1"/>
  <c r="U190" i="5" s="1"/>
  <c r="D190" i="5"/>
  <c r="C190" i="5"/>
  <c r="S189" i="5"/>
  <c r="R189" i="5"/>
  <c r="Q189" i="5"/>
  <c r="T189" i="5" s="1"/>
  <c r="U189" i="5" s="1"/>
  <c r="D189" i="5"/>
  <c r="C189" i="5"/>
  <c r="S188" i="5"/>
  <c r="R188" i="5"/>
  <c r="Q188" i="5"/>
  <c r="D188" i="5"/>
  <c r="C188" i="5"/>
  <c r="S187" i="5"/>
  <c r="R187" i="5"/>
  <c r="Q187" i="5"/>
  <c r="T187" i="5" s="1"/>
  <c r="U187" i="5" s="1"/>
  <c r="D187" i="5"/>
  <c r="C187" i="5"/>
  <c r="S186" i="5"/>
  <c r="R186" i="5"/>
  <c r="Q186" i="5"/>
  <c r="T186" i="5" s="1"/>
  <c r="U186" i="5" s="1"/>
  <c r="D186" i="5"/>
  <c r="C186" i="5"/>
  <c r="S185" i="5"/>
  <c r="R185" i="5"/>
  <c r="Q185" i="5"/>
  <c r="T185" i="5" s="1"/>
  <c r="U185" i="5" s="1"/>
  <c r="D185" i="5"/>
  <c r="C185" i="5"/>
  <c r="S184" i="5"/>
  <c r="R184" i="5"/>
  <c r="Q184" i="5"/>
  <c r="T184" i="5" s="1"/>
  <c r="U184" i="5" s="1"/>
  <c r="D184" i="5"/>
  <c r="C184" i="5"/>
  <c r="S183" i="5"/>
  <c r="R183" i="5"/>
  <c r="Q183" i="5"/>
  <c r="T183" i="5" s="1"/>
  <c r="U183" i="5" s="1"/>
  <c r="D183" i="5"/>
  <c r="C183" i="5"/>
  <c r="S182" i="5"/>
  <c r="R182" i="5"/>
  <c r="Q182" i="5"/>
  <c r="T182" i="5" s="1"/>
  <c r="U182" i="5" s="1"/>
  <c r="D182" i="5"/>
  <c r="C182" i="5"/>
  <c r="S181" i="5"/>
  <c r="R181" i="5"/>
  <c r="Q181" i="5"/>
  <c r="T181" i="5" s="1"/>
  <c r="U181" i="5" s="1"/>
  <c r="D181" i="5"/>
  <c r="C181" i="5"/>
  <c r="S180" i="5"/>
  <c r="R180" i="5"/>
  <c r="Q180" i="5"/>
  <c r="T180" i="5" s="1"/>
  <c r="U180" i="5" s="1"/>
  <c r="D180" i="5"/>
  <c r="C180" i="5"/>
  <c r="S179" i="5"/>
  <c r="R179" i="5"/>
  <c r="Q179" i="5"/>
  <c r="T179" i="5" s="1"/>
  <c r="U179" i="5" s="1"/>
  <c r="D179" i="5"/>
  <c r="C179" i="5"/>
  <c r="S178" i="5"/>
  <c r="R178" i="5"/>
  <c r="Q178" i="5"/>
  <c r="T178" i="5" s="1"/>
  <c r="U178" i="5" s="1"/>
  <c r="D178" i="5"/>
  <c r="C178" i="5"/>
  <c r="S177" i="5"/>
  <c r="R177" i="5"/>
  <c r="Q177" i="5"/>
  <c r="T177" i="5" s="1"/>
  <c r="U177" i="5" s="1"/>
  <c r="D177" i="5"/>
  <c r="C177" i="5"/>
  <c r="S176" i="5"/>
  <c r="R176" i="5"/>
  <c r="Q176" i="5"/>
  <c r="T176" i="5" s="1"/>
  <c r="U176" i="5" s="1"/>
  <c r="D176" i="5"/>
  <c r="C176" i="5"/>
  <c r="S175" i="5"/>
  <c r="R175" i="5"/>
  <c r="Q175" i="5"/>
  <c r="T175" i="5" s="1"/>
  <c r="U175" i="5" s="1"/>
  <c r="D175" i="5"/>
  <c r="C175" i="5"/>
  <c r="S174" i="5"/>
  <c r="R174" i="5"/>
  <c r="Q174" i="5"/>
  <c r="T174" i="5" s="1"/>
  <c r="U174" i="5" s="1"/>
  <c r="D174" i="5"/>
  <c r="C174" i="5"/>
  <c r="S173" i="5"/>
  <c r="R173" i="5"/>
  <c r="Q173" i="5"/>
  <c r="T173" i="5" s="1"/>
  <c r="U173" i="5" s="1"/>
  <c r="D173" i="5"/>
  <c r="C173" i="5"/>
  <c r="S172" i="5"/>
  <c r="R172" i="5"/>
  <c r="Q172" i="5"/>
  <c r="T172" i="5" s="1"/>
  <c r="U172" i="5" s="1"/>
  <c r="D172" i="5"/>
  <c r="C172" i="5"/>
  <c r="S171" i="5"/>
  <c r="R171" i="5"/>
  <c r="Q171" i="5"/>
  <c r="T171" i="5" s="1"/>
  <c r="U171" i="5" s="1"/>
  <c r="D171" i="5"/>
  <c r="C171" i="5"/>
  <c r="S170" i="5"/>
  <c r="R170" i="5"/>
  <c r="Q170" i="5"/>
  <c r="T170" i="5" s="1"/>
  <c r="U170" i="5" s="1"/>
  <c r="D170" i="5"/>
  <c r="C170" i="5"/>
  <c r="S169" i="5"/>
  <c r="R169" i="5"/>
  <c r="Q169" i="5"/>
  <c r="T169" i="5" s="1"/>
  <c r="U169" i="5" s="1"/>
  <c r="D169" i="5"/>
  <c r="C169" i="5"/>
  <c r="S168" i="5"/>
  <c r="R168" i="5"/>
  <c r="Q168" i="5"/>
  <c r="T168" i="5" s="1"/>
  <c r="U168" i="5" s="1"/>
  <c r="D168" i="5"/>
  <c r="C168" i="5"/>
  <c r="S167" i="5"/>
  <c r="R167" i="5"/>
  <c r="Q167" i="5"/>
  <c r="T167" i="5" s="1"/>
  <c r="U167" i="5" s="1"/>
  <c r="D167" i="5"/>
  <c r="C167" i="5"/>
  <c r="S166" i="5"/>
  <c r="R166" i="5"/>
  <c r="Q166" i="5"/>
  <c r="T166" i="5" s="1"/>
  <c r="U166" i="5" s="1"/>
  <c r="D166" i="5"/>
  <c r="C166" i="5"/>
  <c r="S165" i="5"/>
  <c r="R165" i="5"/>
  <c r="Q165" i="5"/>
  <c r="T165" i="5" s="1"/>
  <c r="U165" i="5" s="1"/>
  <c r="D165" i="5"/>
  <c r="C165" i="5"/>
  <c r="S164" i="5"/>
  <c r="R164" i="5"/>
  <c r="Q164" i="5"/>
  <c r="T164" i="5" s="1"/>
  <c r="U164" i="5" s="1"/>
  <c r="D164" i="5"/>
  <c r="C164" i="5"/>
  <c r="S163" i="5"/>
  <c r="R163" i="5"/>
  <c r="Q163" i="5"/>
  <c r="T163" i="5" s="1"/>
  <c r="U163" i="5" s="1"/>
  <c r="D163" i="5"/>
  <c r="C163" i="5"/>
  <c r="S162" i="5"/>
  <c r="R162" i="5"/>
  <c r="Q162" i="5"/>
  <c r="T162" i="5" s="1"/>
  <c r="U162" i="5" s="1"/>
  <c r="D162" i="5"/>
  <c r="C162" i="5"/>
  <c r="S161" i="5"/>
  <c r="R161" i="5"/>
  <c r="Q161" i="5"/>
  <c r="T161" i="5" s="1"/>
  <c r="U161" i="5" s="1"/>
  <c r="D161" i="5"/>
  <c r="C161" i="5"/>
  <c r="S160" i="5"/>
  <c r="R160" i="5"/>
  <c r="Q160" i="5"/>
  <c r="T160" i="5" s="1"/>
  <c r="U160" i="5" s="1"/>
  <c r="D160" i="5"/>
  <c r="C160" i="5"/>
  <c r="S159" i="5"/>
  <c r="R159" i="5"/>
  <c r="Q159" i="5"/>
  <c r="T159" i="5" s="1"/>
  <c r="U159" i="5" s="1"/>
  <c r="D159" i="5"/>
  <c r="C159" i="5"/>
  <c r="S158" i="5"/>
  <c r="R158" i="5"/>
  <c r="Q158" i="5"/>
  <c r="T158" i="5" s="1"/>
  <c r="U158" i="5" s="1"/>
  <c r="D158" i="5"/>
  <c r="C158" i="5"/>
  <c r="S157" i="5"/>
  <c r="R157" i="5"/>
  <c r="Q157" i="5"/>
  <c r="T157" i="5" s="1"/>
  <c r="U157" i="5" s="1"/>
  <c r="D157" i="5"/>
  <c r="C157" i="5"/>
  <c r="S156" i="5"/>
  <c r="R156" i="5"/>
  <c r="Q156" i="5"/>
  <c r="T156" i="5" s="1"/>
  <c r="U156" i="5" s="1"/>
  <c r="D156" i="5"/>
  <c r="C156" i="5"/>
  <c r="S155" i="5"/>
  <c r="R155" i="5"/>
  <c r="Q155" i="5"/>
  <c r="T155" i="5" s="1"/>
  <c r="U155" i="5" s="1"/>
  <c r="D155" i="5"/>
  <c r="C155" i="5"/>
  <c r="S154" i="5"/>
  <c r="R154" i="5"/>
  <c r="Q154" i="5"/>
  <c r="T154" i="5" s="1"/>
  <c r="U154" i="5" s="1"/>
  <c r="D154" i="5"/>
  <c r="C154" i="5"/>
  <c r="S153" i="5"/>
  <c r="R153" i="5"/>
  <c r="Q153" i="5"/>
  <c r="T153" i="5" s="1"/>
  <c r="U153" i="5" s="1"/>
  <c r="D153" i="5"/>
  <c r="C153" i="5"/>
  <c r="S152" i="5"/>
  <c r="R152" i="5"/>
  <c r="Q152" i="5"/>
  <c r="T152" i="5" s="1"/>
  <c r="U152" i="5" s="1"/>
  <c r="D152" i="5"/>
  <c r="C152" i="5"/>
  <c r="S151" i="5"/>
  <c r="R151" i="5"/>
  <c r="Q151" i="5"/>
  <c r="T151" i="5" s="1"/>
  <c r="U151" i="5" s="1"/>
  <c r="D151" i="5"/>
  <c r="C151" i="5"/>
  <c r="S150" i="5"/>
  <c r="R150" i="5"/>
  <c r="Q150" i="5"/>
  <c r="T150" i="5" s="1"/>
  <c r="U150" i="5" s="1"/>
  <c r="D150" i="5"/>
  <c r="C150" i="5"/>
  <c r="S149" i="5"/>
  <c r="R149" i="5"/>
  <c r="Q149" i="5"/>
  <c r="T149" i="5" s="1"/>
  <c r="U149" i="5" s="1"/>
  <c r="D149" i="5"/>
  <c r="C149" i="5"/>
  <c r="S148" i="5"/>
  <c r="R148" i="5"/>
  <c r="Q148" i="5"/>
  <c r="T148" i="5" s="1"/>
  <c r="U148" i="5" s="1"/>
  <c r="D148" i="5"/>
  <c r="C148" i="5"/>
  <c r="S147" i="5"/>
  <c r="R147" i="5"/>
  <c r="Q147" i="5"/>
  <c r="T147" i="5" s="1"/>
  <c r="U147" i="5" s="1"/>
  <c r="D147" i="5"/>
  <c r="C147" i="5"/>
  <c r="S146" i="5"/>
  <c r="R146" i="5"/>
  <c r="Q146" i="5"/>
  <c r="T146" i="5" s="1"/>
  <c r="U146" i="5" s="1"/>
  <c r="D146" i="5"/>
  <c r="C146" i="5"/>
  <c r="S145" i="5"/>
  <c r="R145" i="5"/>
  <c r="Q145" i="5"/>
  <c r="T145" i="5" s="1"/>
  <c r="U145" i="5" s="1"/>
  <c r="D145" i="5"/>
  <c r="C145" i="5"/>
  <c r="S144" i="5"/>
  <c r="R144" i="5"/>
  <c r="Q144" i="5"/>
  <c r="T144" i="5" s="1"/>
  <c r="U144" i="5" s="1"/>
  <c r="D144" i="5"/>
  <c r="C144" i="5"/>
  <c r="S143" i="5"/>
  <c r="R143" i="5"/>
  <c r="Q143" i="5"/>
  <c r="T143" i="5" s="1"/>
  <c r="U143" i="5" s="1"/>
  <c r="D143" i="5"/>
  <c r="C143" i="5"/>
  <c r="S142" i="5"/>
  <c r="R142" i="5"/>
  <c r="Q142" i="5"/>
  <c r="T142" i="5" s="1"/>
  <c r="U142" i="5" s="1"/>
  <c r="D142" i="5"/>
  <c r="C142" i="5"/>
  <c r="S141" i="5"/>
  <c r="R141" i="5"/>
  <c r="Q141" i="5"/>
  <c r="T141" i="5" s="1"/>
  <c r="U141" i="5" s="1"/>
  <c r="D141" i="5"/>
  <c r="C141" i="5"/>
  <c r="S140" i="5"/>
  <c r="R140" i="5"/>
  <c r="Q140" i="5"/>
  <c r="T140" i="5" s="1"/>
  <c r="U140" i="5" s="1"/>
  <c r="D140" i="5"/>
  <c r="C140" i="5"/>
  <c r="S139" i="5"/>
  <c r="R139" i="5"/>
  <c r="Q139" i="5"/>
  <c r="T139" i="5" s="1"/>
  <c r="U139" i="5" s="1"/>
  <c r="D139" i="5"/>
  <c r="C139" i="5"/>
  <c r="S138" i="5"/>
  <c r="R138" i="5"/>
  <c r="Q138" i="5"/>
  <c r="T138" i="5" s="1"/>
  <c r="U138" i="5" s="1"/>
  <c r="D138" i="5"/>
  <c r="C138" i="5"/>
  <c r="S137" i="5"/>
  <c r="R137" i="5"/>
  <c r="Q137" i="5"/>
  <c r="T137" i="5" s="1"/>
  <c r="U137" i="5" s="1"/>
  <c r="D137" i="5"/>
  <c r="C137" i="5"/>
  <c r="S136" i="5"/>
  <c r="R136" i="5"/>
  <c r="Q136" i="5"/>
  <c r="T136" i="5" s="1"/>
  <c r="U136" i="5" s="1"/>
  <c r="D136" i="5"/>
  <c r="C136" i="5"/>
  <c r="S135" i="5"/>
  <c r="R135" i="5"/>
  <c r="Q135" i="5"/>
  <c r="T135" i="5" s="1"/>
  <c r="U135" i="5" s="1"/>
  <c r="D135" i="5"/>
  <c r="C135" i="5"/>
  <c r="S134" i="5"/>
  <c r="R134" i="5"/>
  <c r="Q134" i="5"/>
  <c r="T134" i="5" s="1"/>
  <c r="U134" i="5" s="1"/>
  <c r="D134" i="5"/>
  <c r="C134" i="5"/>
  <c r="S133" i="5"/>
  <c r="R133" i="5"/>
  <c r="Q133" i="5"/>
  <c r="T133" i="5" s="1"/>
  <c r="U133" i="5" s="1"/>
  <c r="D133" i="5"/>
  <c r="C133" i="5"/>
  <c r="S132" i="5"/>
  <c r="R132" i="5"/>
  <c r="Q132" i="5"/>
  <c r="T132" i="5" s="1"/>
  <c r="U132" i="5" s="1"/>
  <c r="D132" i="5"/>
  <c r="C132" i="5"/>
  <c r="S131" i="5"/>
  <c r="R131" i="5"/>
  <c r="Q131" i="5"/>
  <c r="T131" i="5" s="1"/>
  <c r="U131" i="5" s="1"/>
  <c r="D131" i="5"/>
  <c r="C131" i="5"/>
  <c r="S130" i="5"/>
  <c r="R130" i="5"/>
  <c r="Q130" i="5"/>
  <c r="T130" i="5" s="1"/>
  <c r="U130" i="5" s="1"/>
  <c r="D130" i="5"/>
  <c r="C130" i="5"/>
  <c r="S129" i="5"/>
  <c r="R129" i="5"/>
  <c r="Q129" i="5"/>
  <c r="T129" i="5" s="1"/>
  <c r="U129" i="5" s="1"/>
  <c r="D129" i="5"/>
  <c r="C129" i="5"/>
  <c r="S128" i="5"/>
  <c r="R128" i="5"/>
  <c r="Q128" i="5"/>
  <c r="T128" i="5" s="1"/>
  <c r="U128" i="5" s="1"/>
  <c r="D128" i="5"/>
  <c r="C128" i="5"/>
  <c r="S127" i="5"/>
  <c r="R127" i="5"/>
  <c r="Q127" i="5"/>
  <c r="T127" i="5" s="1"/>
  <c r="U127" i="5" s="1"/>
  <c r="D127" i="5"/>
  <c r="C127" i="5"/>
  <c r="S126" i="5"/>
  <c r="R126" i="5"/>
  <c r="Q126" i="5"/>
  <c r="T126" i="5" s="1"/>
  <c r="U126" i="5" s="1"/>
  <c r="D126" i="5"/>
  <c r="C126" i="5"/>
  <c r="S125" i="5"/>
  <c r="R125" i="5"/>
  <c r="Q125" i="5"/>
  <c r="T125" i="5" s="1"/>
  <c r="U125" i="5" s="1"/>
  <c r="D125" i="5"/>
  <c r="C125" i="5"/>
  <c r="S124" i="5"/>
  <c r="R124" i="5"/>
  <c r="Q124" i="5"/>
  <c r="T124" i="5" s="1"/>
  <c r="U124" i="5" s="1"/>
  <c r="D124" i="5"/>
  <c r="C124" i="5"/>
  <c r="S123" i="5"/>
  <c r="R123" i="5"/>
  <c r="Q123" i="5"/>
  <c r="T123" i="5" s="1"/>
  <c r="U123" i="5" s="1"/>
  <c r="D123" i="5"/>
  <c r="C123" i="5"/>
  <c r="S122" i="5"/>
  <c r="R122" i="5"/>
  <c r="Q122" i="5"/>
  <c r="T122" i="5" s="1"/>
  <c r="U122" i="5" s="1"/>
  <c r="D122" i="5"/>
  <c r="C122" i="5"/>
  <c r="S121" i="5"/>
  <c r="R121" i="5"/>
  <c r="Q121" i="5"/>
  <c r="T121" i="5" s="1"/>
  <c r="U121" i="5" s="1"/>
  <c r="D121" i="5"/>
  <c r="C121" i="5"/>
  <c r="S120" i="5"/>
  <c r="R120" i="5"/>
  <c r="Q120" i="5"/>
  <c r="T120" i="5" s="1"/>
  <c r="U120" i="5" s="1"/>
  <c r="D120" i="5"/>
  <c r="C120" i="5"/>
  <c r="S119" i="5"/>
  <c r="R119" i="5"/>
  <c r="Q119" i="5"/>
  <c r="T119" i="5" s="1"/>
  <c r="U119" i="5" s="1"/>
  <c r="D119" i="5"/>
  <c r="C119" i="5"/>
  <c r="S118" i="5"/>
  <c r="R118" i="5"/>
  <c r="Q118" i="5"/>
  <c r="T118" i="5" s="1"/>
  <c r="U118" i="5" s="1"/>
  <c r="D118" i="5"/>
  <c r="C118" i="5"/>
  <c r="S117" i="5"/>
  <c r="R117" i="5"/>
  <c r="Q117" i="5"/>
  <c r="T117" i="5" s="1"/>
  <c r="U117" i="5" s="1"/>
  <c r="D117" i="5"/>
  <c r="C117" i="5"/>
  <c r="S116" i="5"/>
  <c r="R116" i="5"/>
  <c r="Q116" i="5"/>
  <c r="T116" i="5" s="1"/>
  <c r="U116" i="5" s="1"/>
  <c r="D116" i="5"/>
  <c r="C116" i="5"/>
  <c r="S115" i="5"/>
  <c r="R115" i="5"/>
  <c r="Q115" i="5"/>
  <c r="T115" i="5" s="1"/>
  <c r="U115" i="5" s="1"/>
  <c r="D115" i="5"/>
  <c r="C115" i="5"/>
  <c r="S114" i="5"/>
  <c r="R114" i="5"/>
  <c r="Q114" i="5"/>
  <c r="T114" i="5" s="1"/>
  <c r="U114" i="5" s="1"/>
  <c r="D114" i="5"/>
  <c r="C114" i="5"/>
  <c r="S113" i="5"/>
  <c r="R113" i="5"/>
  <c r="Q113" i="5"/>
  <c r="T113" i="5" s="1"/>
  <c r="U113" i="5" s="1"/>
  <c r="D113" i="5"/>
  <c r="C113" i="5"/>
  <c r="S112" i="5"/>
  <c r="R112" i="5"/>
  <c r="Q112" i="5"/>
  <c r="T112" i="5" s="1"/>
  <c r="U112" i="5" s="1"/>
  <c r="D112" i="5"/>
  <c r="C112" i="5"/>
  <c r="S111" i="5"/>
  <c r="R111" i="5"/>
  <c r="Q111" i="5"/>
  <c r="T111" i="5" s="1"/>
  <c r="U111" i="5" s="1"/>
  <c r="D111" i="5"/>
  <c r="C111" i="5"/>
  <c r="S110" i="5"/>
  <c r="R110" i="5"/>
  <c r="Q110" i="5"/>
  <c r="T110" i="5" s="1"/>
  <c r="U110" i="5" s="1"/>
  <c r="D110" i="5"/>
  <c r="C110" i="5"/>
  <c r="S109" i="5"/>
  <c r="R109" i="5"/>
  <c r="Q109" i="5"/>
  <c r="T109" i="5" s="1"/>
  <c r="U109" i="5" s="1"/>
  <c r="D109" i="5"/>
  <c r="C109" i="5"/>
  <c r="S108" i="5"/>
  <c r="R108" i="5"/>
  <c r="Q108" i="5"/>
  <c r="T108" i="5" s="1"/>
  <c r="U108" i="5" s="1"/>
  <c r="D108" i="5"/>
  <c r="C108" i="5"/>
  <c r="S107" i="5"/>
  <c r="R107" i="5"/>
  <c r="Q107" i="5"/>
  <c r="T107" i="5" s="1"/>
  <c r="U107" i="5" s="1"/>
  <c r="D107" i="5"/>
  <c r="C107" i="5"/>
  <c r="S106" i="5"/>
  <c r="R106" i="5"/>
  <c r="Q106" i="5"/>
  <c r="T106" i="5" s="1"/>
  <c r="U106" i="5" s="1"/>
  <c r="D106" i="5"/>
  <c r="C106" i="5"/>
  <c r="S105" i="5"/>
  <c r="R105" i="5"/>
  <c r="Q105" i="5"/>
  <c r="T105" i="5" s="1"/>
  <c r="U105" i="5" s="1"/>
  <c r="D105" i="5"/>
  <c r="C105" i="5"/>
  <c r="S104" i="5"/>
  <c r="R104" i="5"/>
  <c r="Q104" i="5"/>
  <c r="T104" i="5" s="1"/>
  <c r="U104" i="5" s="1"/>
  <c r="D104" i="5"/>
  <c r="C104" i="5"/>
  <c r="S103" i="5"/>
  <c r="R103" i="5"/>
  <c r="Q103" i="5"/>
  <c r="T103" i="5" s="1"/>
  <c r="U103" i="5" s="1"/>
  <c r="D103" i="5"/>
  <c r="C103" i="5"/>
  <c r="S102" i="5"/>
  <c r="R102" i="5"/>
  <c r="Q102" i="5"/>
  <c r="T102" i="5" s="1"/>
  <c r="U102" i="5" s="1"/>
  <c r="D102" i="5"/>
  <c r="C102" i="5"/>
  <c r="S101" i="5"/>
  <c r="R101" i="5"/>
  <c r="Q101" i="5"/>
  <c r="T101" i="5" s="1"/>
  <c r="U101" i="5" s="1"/>
  <c r="D101" i="5"/>
  <c r="C101" i="5"/>
  <c r="S100" i="5"/>
  <c r="R100" i="5"/>
  <c r="Q100" i="5"/>
  <c r="T100" i="5" s="1"/>
  <c r="U100" i="5" s="1"/>
  <c r="D100" i="5"/>
  <c r="C100" i="5"/>
  <c r="S99" i="5"/>
  <c r="R99" i="5"/>
  <c r="Q99" i="5"/>
  <c r="T99" i="5" s="1"/>
  <c r="U99" i="5" s="1"/>
  <c r="D99" i="5"/>
  <c r="C99" i="5"/>
  <c r="S98" i="5"/>
  <c r="R98" i="5"/>
  <c r="Q98" i="5"/>
  <c r="T98" i="5" s="1"/>
  <c r="U98" i="5" s="1"/>
  <c r="D98" i="5"/>
  <c r="C98" i="5"/>
  <c r="S97" i="5"/>
  <c r="R97" i="5"/>
  <c r="Q97" i="5"/>
  <c r="T97" i="5" s="1"/>
  <c r="U97" i="5" s="1"/>
  <c r="D97" i="5"/>
  <c r="C97" i="5"/>
  <c r="S96" i="5"/>
  <c r="R96" i="5"/>
  <c r="Q96" i="5"/>
  <c r="T96" i="5" s="1"/>
  <c r="U96" i="5" s="1"/>
  <c r="D96" i="5"/>
  <c r="C96" i="5"/>
  <c r="S95" i="5"/>
  <c r="R95" i="5"/>
  <c r="Q95" i="5"/>
  <c r="T95" i="5" s="1"/>
  <c r="U95" i="5" s="1"/>
  <c r="D95" i="5"/>
  <c r="C95" i="5"/>
  <c r="S94" i="5"/>
  <c r="R94" i="5"/>
  <c r="Q94" i="5"/>
  <c r="T94" i="5" s="1"/>
  <c r="U94" i="5" s="1"/>
  <c r="D94" i="5"/>
  <c r="C94" i="5"/>
  <c r="S93" i="5"/>
  <c r="R93" i="5"/>
  <c r="Q93" i="5"/>
  <c r="T93" i="5" s="1"/>
  <c r="U93" i="5" s="1"/>
  <c r="D93" i="5"/>
  <c r="C93" i="5"/>
  <c r="S92" i="5"/>
  <c r="R92" i="5"/>
  <c r="Q92" i="5"/>
  <c r="T92" i="5" s="1"/>
  <c r="U92" i="5" s="1"/>
  <c r="D92" i="5"/>
  <c r="C92" i="5"/>
  <c r="S91" i="5"/>
  <c r="R91" i="5"/>
  <c r="Q91" i="5"/>
  <c r="T91" i="5" s="1"/>
  <c r="U91" i="5" s="1"/>
  <c r="D91" i="5"/>
  <c r="C91" i="5"/>
  <c r="S90" i="5"/>
  <c r="R90" i="5"/>
  <c r="Q90" i="5"/>
  <c r="T90" i="5" s="1"/>
  <c r="U90" i="5" s="1"/>
  <c r="D90" i="5"/>
  <c r="C90" i="5"/>
  <c r="S89" i="5"/>
  <c r="R89" i="5"/>
  <c r="Q89" i="5"/>
  <c r="T89" i="5" s="1"/>
  <c r="U89" i="5" s="1"/>
  <c r="D89" i="5"/>
  <c r="C89" i="5"/>
  <c r="S88" i="5"/>
  <c r="R88" i="5"/>
  <c r="Q88" i="5"/>
  <c r="T88" i="5" s="1"/>
  <c r="U88" i="5" s="1"/>
  <c r="D88" i="5"/>
  <c r="C88" i="5"/>
  <c r="S87" i="5"/>
  <c r="R87" i="5"/>
  <c r="Q87" i="5"/>
  <c r="T87" i="5" s="1"/>
  <c r="U87" i="5" s="1"/>
  <c r="D87" i="5"/>
  <c r="C87" i="5"/>
  <c r="S86" i="5"/>
  <c r="R86" i="5"/>
  <c r="Q86" i="5"/>
  <c r="T86" i="5" s="1"/>
  <c r="U86" i="5" s="1"/>
  <c r="D86" i="5"/>
  <c r="C86" i="5"/>
  <c r="S85" i="5"/>
  <c r="R85" i="5"/>
  <c r="Q85" i="5"/>
  <c r="T85" i="5" s="1"/>
  <c r="U85" i="5" s="1"/>
  <c r="D85" i="5"/>
  <c r="C85" i="5"/>
  <c r="S84" i="5"/>
  <c r="R84" i="5"/>
  <c r="Q84" i="5"/>
  <c r="T84" i="5" s="1"/>
  <c r="U84" i="5" s="1"/>
  <c r="D84" i="5"/>
  <c r="C84" i="5"/>
  <c r="S83" i="5"/>
  <c r="R83" i="5"/>
  <c r="Q83" i="5"/>
  <c r="T83" i="5" s="1"/>
  <c r="U83" i="5" s="1"/>
  <c r="D83" i="5"/>
  <c r="C83" i="5"/>
  <c r="S82" i="5"/>
  <c r="R82" i="5"/>
  <c r="Q82" i="5"/>
  <c r="T82" i="5" s="1"/>
  <c r="U82" i="5" s="1"/>
  <c r="D82" i="5"/>
  <c r="C82" i="5"/>
  <c r="S81" i="5"/>
  <c r="R81" i="5"/>
  <c r="Q81" i="5"/>
  <c r="T81" i="5" s="1"/>
  <c r="U81" i="5" s="1"/>
  <c r="D81" i="5"/>
  <c r="C81" i="5"/>
  <c r="S80" i="5"/>
  <c r="R80" i="5"/>
  <c r="Q80" i="5"/>
  <c r="T80" i="5" s="1"/>
  <c r="U80" i="5" s="1"/>
  <c r="D80" i="5"/>
  <c r="C80" i="5"/>
  <c r="S79" i="5"/>
  <c r="R79" i="5"/>
  <c r="Q79" i="5"/>
  <c r="D79" i="5"/>
  <c r="C79" i="5"/>
  <c r="S78" i="5"/>
  <c r="R78" i="5"/>
  <c r="Q78" i="5"/>
  <c r="T78" i="5" s="1"/>
  <c r="U78" i="5" s="1"/>
  <c r="D78" i="5"/>
  <c r="C78" i="5"/>
  <c r="S77" i="5"/>
  <c r="R77" i="5"/>
  <c r="Q77" i="5"/>
  <c r="T77" i="5" s="1"/>
  <c r="U77" i="5" s="1"/>
  <c r="D77" i="5"/>
  <c r="C77" i="5"/>
  <c r="S76" i="5"/>
  <c r="R76" i="5"/>
  <c r="Q76" i="5"/>
  <c r="T76" i="5" s="1"/>
  <c r="U76" i="5" s="1"/>
  <c r="D76" i="5"/>
  <c r="C76" i="5"/>
  <c r="S75" i="5"/>
  <c r="R75" i="5"/>
  <c r="Q75" i="5"/>
  <c r="T75" i="5" s="1"/>
  <c r="U75" i="5" s="1"/>
  <c r="D75" i="5"/>
  <c r="C75" i="5"/>
  <c r="S74" i="5"/>
  <c r="R74" i="5"/>
  <c r="Q74" i="5"/>
  <c r="T74" i="5" s="1"/>
  <c r="U74" i="5" s="1"/>
  <c r="D74" i="5"/>
  <c r="C74" i="5"/>
  <c r="S73" i="5"/>
  <c r="R73" i="5"/>
  <c r="Q73" i="5"/>
  <c r="T73" i="5" s="1"/>
  <c r="U73" i="5" s="1"/>
  <c r="D73" i="5"/>
  <c r="C73" i="5"/>
  <c r="S72" i="5"/>
  <c r="R72" i="5"/>
  <c r="Q72" i="5"/>
  <c r="T72" i="5" s="1"/>
  <c r="U72" i="5" s="1"/>
  <c r="D72" i="5"/>
  <c r="C72" i="5"/>
  <c r="S71" i="5"/>
  <c r="R71" i="5"/>
  <c r="Q71" i="5"/>
  <c r="T71" i="5" s="1"/>
  <c r="U71" i="5" s="1"/>
  <c r="D71" i="5"/>
  <c r="C71" i="5"/>
  <c r="S70" i="5"/>
  <c r="R70" i="5"/>
  <c r="Q70" i="5"/>
  <c r="T70" i="5" s="1"/>
  <c r="U70" i="5" s="1"/>
  <c r="D70" i="5"/>
  <c r="C70" i="5"/>
  <c r="S69" i="5"/>
  <c r="R69" i="5"/>
  <c r="Q69" i="5"/>
  <c r="T69" i="5" s="1"/>
  <c r="U69" i="5" s="1"/>
  <c r="D69" i="5"/>
  <c r="C69" i="5"/>
  <c r="S68" i="5"/>
  <c r="R68" i="5"/>
  <c r="Q68" i="5"/>
  <c r="T68" i="5" s="1"/>
  <c r="U68" i="5" s="1"/>
  <c r="D68" i="5"/>
  <c r="C68" i="5"/>
  <c r="S67" i="5"/>
  <c r="R67" i="5"/>
  <c r="Q67" i="5"/>
  <c r="T67" i="5" s="1"/>
  <c r="U67" i="5" s="1"/>
  <c r="D67" i="5"/>
  <c r="C67" i="5"/>
  <c r="S66" i="5"/>
  <c r="R66" i="5"/>
  <c r="Q66" i="5"/>
  <c r="T66" i="5" s="1"/>
  <c r="U66" i="5" s="1"/>
  <c r="D66" i="5"/>
  <c r="C66" i="5"/>
  <c r="S65" i="5"/>
  <c r="R65" i="5"/>
  <c r="Q65" i="5"/>
  <c r="T65" i="5" s="1"/>
  <c r="U65" i="5" s="1"/>
  <c r="D65" i="5"/>
  <c r="C65" i="5"/>
  <c r="S64" i="5"/>
  <c r="R64" i="5"/>
  <c r="Q64" i="5"/>
  <c r="D64" i="5"/>
  <c r="C64" i="5"/>
  <c r="S63" i="5"/>
  <c r="R63" i="5"/>
  <c r="Q63" i="5"/>
  <c r="T63" i="5" s="1"/>
  <c r="U63" i="5" s="1"/>
  <c r="D63" i="5"/>
  <c r="C63" i="5"/>
  <c r="S62" i="5"/>
  <c r="R62" i="5"/>
  <c r="Q62" i="5"/>
  <c r="T62" i="5" s="1"/>
  <c r="U62" i="5" s="1"/>
  <c r="D62" i="5"/>
  <c r="C62" i="5"/>
  <c r="S61" i="5"/>
  <c r="R61" i="5"/>
  <c r="Q61" i="5"/>
  <c r="T61" i="5" s="1"/>
  <c r="U61" i="5" s="1"/>
  <c r="D61" i="5"/>
  <c r="C61" i="5"/>
  <c r="S60" i="5"/>
  <c r="R60" i="5"/>
  <c r="Q60" i="5"/>
  <c r="T60" i="5" s="1"/>
  <c r="U60" i="5" s="1"/>
  <c r="D60" i="5"/>
  <c r="C60" i="5"/>
  <c r="S59" i="5"/>
  <c r="R59" i="5"/>
  <c r="Q59" i="5"/>
  <c r="T59" i="5" s="1"/>
  <c r="U59" i="5" s="1"/>
  <c r="D59" i="5"/>
  <c r="C59" i="5"/>
  <c r="S58" i="5"/>
  <c r="R58" i="5"/>
  <c r="Q58" i="5"/>
  <c r="T58" i="5" s="1"/>
  <c r="U58" i="5" s="1"/>
  <c r="D58" i="5"/>
  <c r="C58" i="5"/>
  <c r="S57" i="5"/>
  <c r="R57" i="5"/>
  <c r="Q57" i="5"/>
  <c r="D57" i="5"/>
  <c r="C57" i="5"/>
  <c r="S56" i="5"/>
  <c r="R56" i="5"/>
  <c r="Q56" i="5"/>
  <c r="T56" i="5" s="1"/>
  <c r="U56" i="5" s="1"/>
  <c r="D56" i="5"/>
  <c r="C56" i="5"/>
  <c r="S55" i="5"/>
  <c r="R55" i="5"/>
  <c r="Q55" i="5"/>
  <c r="T55" i="5" s="1"/>
  <c r="U55" i="5" s="1"/>
  <c r="D55" i="5"/>
  <c r="C55" i="5"/>
  <c r="S54" i="5"/>
  <c r="R54" i="5"/>
  <c r="Q54" i="5"/>
  <c r="T54" i="5" s="1"/>
  <c r="U54" i="5" s="1"/>
  <c r="D54" i="5"/>
  <c r="C54" i="5"/>
  <c r="S53" i="5"/>
  <c r="R53" i="5"/>
  <c r="Q53" i="5"/>
  <c r="T53" i="5" s="1"/>
  <c r="U53" i="5" s="1"/>
  <c r="D53" i="5"/>
  <c r="C53" i="5"/>
  <c r="S52" i="5"/>
  <c r="R52" i="5"/>
  <c r="Q52" i="5"/>
  <c r="T52" i="5" s="1"/>
  <c r="U52" i="5" s="1"/>
  <c r="D52" i="5"/>
  <c r="C52" i="5"/>
  <c r="S51" i="5"/>
  <c r="R51" i="5"/>
  <c r="Q51" i="5"/>
  <c r="T51" i="5" s="1"/>
  <c r="U51" i="5" s="1"/>
  <c r="D51" i="5"/>
  <c r="C51" i="5"/>
  <c r="S50" i="5"/>
  <c r="R50" i="5"/>
  <c r="Q50" i="5"/>
  <c r="T50" i="5" s="1"/>
  <c r="U50" i="5" s="1"/>
  <c r="D50" i="5"/>
  <c r="C50" i="5"/>
  <c r="S49" i="5"/>
  <c r="R49" i="5"/>
  <c r="Q49" i="5"/>
  <c r="T49" i="5" s="1"/>
  <c r="U49" i="5" s="1"/>
  <c r="D49" i="5"/>
  <c r="C49" i="5"/>
  <c r="S48" i="5"/>
  <c r="R48" i="5"/>
  <c r="Q48" i="5"/>
  <c r="T48" i="5" s="1"/>
  <c r="U48" i="5" s="1"/>
  <c r="D48" i="5"/>
  <c r="C48" i="5"/>
  <c r="S47" i="5"/>
  <c r="R47" i="5"/>
  <c r="Q47" i="5"/>
  <c r="T47" i="5" s="1"/>
  <c r="U47" i="5" s="1"/>
  <c r="D47" i="5"/>
  <c r="C47" i="5"/>
  <c r="S46" i="5"/>
  <c r="R46" i="5"/>
  <c r="Q46" i="5"/>
  <c r="T46" i="5" s="1"/>
  <c r="U46" i="5" s="1"/>
  <c r="D46" i="5"/>
  <c r="C46" i="5"/>
  <c r="S45" i="5"/>
  <c r="R45" i="5"/>
  <c r="Q45" i="5"/>
  <c r="D45" i="5"/>
  <c r="C45" i="5"/>
  <c r="S44" i="5"/>
  <c r="R44" i="5"/>
  <c r="Q44" i="5"/>
  <c r="T44" i="5" s="1"/>
  <c r="U44" i="5" s="1"/>
  <c r="D44" i="5"/>
  <c r="C44" i="5"/>
  <c r="S43" i="5"/>
  <c r="R43" i="5"/>
  <c r="Q43" i="5"/>
  <c r="D43" i="5"/>
  <c r="C43" i="5"/>
  <c r="S42" i="5"/>
  <c r="R42" i="5"/>
  <c r="Q42" i="5"/>
  <c r="T42" i="5" s="1"/>
  <c r="U42" i="5" s="1"/>
  <c r="D42" i="5"/>
  <c r="C42" i="5"/>
  <c r="S41" i="5"/>
  <c r="R41" i="5"/>
  <c r="Q41" i="5"/>
  <c r="T41" i="5" s="1"/>
  <c r="U41" i="5" s="1"/>
  <c r="D41" i="5"/>
  <c r="C41" i="5"/>
  <c r="S40" i="5"/>
  <c r="R40" i="5"/>
  <c r="Q40" i="5"/>
  <c r="T40" i="5" s="1"/>
  <c r="U40" i="5" s="1"/>
  <c r="D40" i="5"/>
  <c r="C40" i="5"/>
  <c r="S39" i="5"/>
  <c r="R39" i="5"/>
  <c r="Q39" i="5"/>
  <c r="T39" i="5" s="1"/>
  <c r="U39" i="5" s="1"/>
  <c r="D39" i="5"/>
  <c r="C39" i="5"/>
  <c r="S38" i="5"/>
  <c r="R38" i="5"/>
  <c r="Q38" i="5"/>
  <c r="T38" i="5" s="1"/>
  <c r="U38" i="5" s="1"/>
  <c r="D38" i="5"/>
  <c r="C38" i="5"/>
  <c r="S37" i="5"/>
  <c r="R37" i="5"/>
  <c r="Q37" i="5"/>
  <c r="T37" i="5" s="1"/>
  <c r="U37" i="5" s="1"/>
  <c r="D37" i="5"/>
  <c r="C37" i="5"/>
  <c r="S36" i="5"/>
  <c r="R36" i="5"/>
  <c r="Q36" i="5"/>
  <c r="T36" i="5" s="1"/>
  <c r="U36" i="5" s="1"/>
  <c r="D36" i="5"/>
  <c r="C36" i="5"/>
  <c r="S35" i="5"/>
  <c r="R35" i="5"/>
  <c r="Q35" i="5"/>
  <c r="T35" i="5" s="1"/>
  <c r="U35" i="5" s="1"/>
  <c r="D35" i="5"/>
  <c r="C35" i="5"/>
  <c r="S34" i="5"/>
  <c r="R34" i="5"/>
  <c r="Q34" i="5"/>
  <c r="D34" i="5"/>
  <c r="C34" i="5"/>
  <c r="S33" i="5"/>
  <c r="R33" i="5"/>
  <c r="Q33" i="5"/>
  <c r="T33" i="5" s="1"/>
  <c r="U33" i="5" s="1"/>
  <c r="D33" i="5"/>
  <c r="C33" i="5"/>
  <c r="S32" i="5"/>
  <c r="R32" i="5"/>
  <c r="Q32" i="5"/>
  <c r="T32" i="5" s="1"/>
  <c r="U32" i="5" s="1"/>
  <c r="D32" i="5"/>
  <c r="C32" i="5"/>
  <c r="S31" i="5"/>
  <c r="R31" i="5"/>
  <c r="Q31" i="5"/>
  <c r="T31" i="5" s="1"/>
  <c r="U31" i="5" s="1"/>
  <c r="D31" i="5"/>
  <c r="C31" i="5"/>
  <c r="S30" i="5"/>
  <c r="R30" i="5"/>
  <c r="Q30" i="5"/>
  <c r="T30" i="5" s="1"/>
  <c r="U30" i="5" s="1"/>
  <c r="D30" i="5"/>
  <c r="C30" i="5"/>
  <c r="S29" i="5"/>
  <c r="R29" i="5"/>
  <c r="Q29" i="5"/>
  <c r="D29" i="5"/>
  <c r="C29" i="5"/>
  <c r="S28" i="5"/>
  <c r="R28" i="5"/>
  <c r="Q28" i="5"/>
  <c r="D28" i="5"/>
  <c r="C28" i="5"/>
  <c r="S27" i="5"/>
  <c r="R27" i="5"/>
  <c r="Q27" i="5"/>
  <c r="T27" i="5" s="1"/>
  <c r="U27" i="5" s="1"/>
  <c r="D27" i="5"/>
  <c r="C27" i="5"/>
  <c r="S26" i="5"/>
  <c r="R26" i="5"/>
  <c r="Q26" i="5"/>
  <c r="T26" i="5" s="1"/>
  <c r="U26" i="5" s="1"/>
  <c r="D26" i="5"/>
  <c r="C26" i="5"/>
  <c r="S25" i="5"/>
  <c r="R25" i="5"/>
  <c r="Q25" i="5"/>
  <c r="T25" i="5" s="1"/>
  <c r="U25" i="5" s="1"/>
  <c r="D25" i="5"/>
  <c r="C25" i="5"/>
  <c r="S24" i="5"/>
  <c r="R24" i="5"/>
  <c r="Q24" i="5"/>
  <c r="D24" i="5"/>
  <c r="C24" i="5"/>
  <c r="S23" i="5"/>
  <c r="R23" i="5"/>
  <c r="Q23" i="5"/>
  <c r="D23" i="5"/>
  <c r="C23" i="5"/>
  <c r="S22" i="5"/>
  <c r="R22" i="5"/>
  <c r="Q22" i="5"/>
  <c r="D22" i="5"/>
  <c r="C22" i="5"/>
  <c r="S21" i="5"/>
  <c r="R21" i="5"/>
  <c r="Q21" i="5"/>
  <c r="T21" i="5" s="1"/>
  <c r="U21" i="5" s="1"/>
  <c r="D21" i="5"/>
  <c r="C21" i="5"/>
  <c r="S20" i="5"/>
  <c r="R20" i="5"/>
  <c r="Q20" i="5"/>
  <c r="T20" i="5" s="1"/>
  <c r="U20" i="5" s="1"/>
  <c r="D20" i="5"/>
  <c r="C20" i="5"/>
  <c r="S19" i="5"/>
  <c r="R19" i="5"/>
  <c r="Q19" i="5"/>
  <c r="T19" i="5" s="1"/>
  <c r="U19" i="5" s="1"/>
  <c r="D19" i="5"/>
  <c r="C19" i="5"/>
  <c r="S18" i="5"/>
  <c r="R18" i="5"/>
  <c r="Q18" i="5"/>
  <c r="D18" i="5"/>
  <c r="C18" i="5"/>
  <c r="S17" i="5"/>
  <c r="R17" i="5"/>
  <c r="Q17" i="5"/>
  <c r="D17" i="5"/>
  <c r="C17" i="5"/>
  <c r="S16" i="5"/>
  <c r="R16" i="5"/>
  <c r="Q16" i="5"/>
  <c r="T16" i="5" s="1"/>
  <c r="U16" i="5" s="1"/>
  <c r="D16" i="5"/>
  <c r="C16" i="5"/>
  <c r="S15" i="5"/>
  <c r="R15" i="5"/>
  <c r="Q15" i="5"/>
  <c r="T15" i="5" s="1"/>
  <c r="U15" i="5" s="1"/>
  <c r="D15" i="5"/>
  <c r="C15" i="5"/>
  <c r="S14" i="5"/>
  <c r="R14" i="5"/>
  <c r="Q14" i="5"/>
  <c r="D14" i="5"/>
  <c r="C14" i="5"/>
  <c r="S13" i="5"/>
  <c r="R13" i="5"/>
  <c r="Q13" i="5"/>
  <c r="T13" i="5" s="1"/>
  <c r="U13" i="5" s="1"/>
  <c r="D13" i="5"/>
  <c r="C13" i="5"/>
  <c r="S12" i="5"/>
  <c r="R12" i="5"/>
  <c r="Q12" i="5"/>
  <c r="D12" i="5"/>
  <c r="C12" i="5"/>
  <c r="S11" i="5"/>
  <c r="R11" i="5"/>
  <c r="Q11" i="5"/>
  <c r="T11" i="5" s="1"/>
  <c r="U11" i="5" s="1"/>
  <c r="D11" i="5"/>
  <c r="C11" i="5"/>
  <c r="S10" i="5"/>
  <c r="R10" i="5"/>
  <c r="Q10" i="5"/>
  <c r="T10" i="5" s="1"/>
  <c r="U10" i="5" s="1"/>
  <c r="D10" i="5"/>
  <c r="C10" i="5"/>
  <c r="S9" i="5"/>
  <c r="R9" i="5"/>
  <c r="Q9" i="5"/>
  <c r="D9" i="5"/>
  <c r="C9" i="5"/>
  <c r="S8" i="5"/>
  <c r="R8" i="5"/>
  <c r="Q8" i="5"/>
  <c r="T8" i="5" s="1"/>
  <c r="U8" i="5" s="1"/>
  <c r="D8" i="5"/>
  <c r="C8" i="5"/>
  <c r="S7" i="5"/>
  <c r="R7" i="5"/>
  <c r="Q7" i="5"/>
  <c r="D7" i="5"/>
  <c r="C7" i="5"/>
  <c r="S6" i="5"/>
  <c r="R6" i="5"/>
  <c r="Q6" i="5"/>
  <c r="T6" i="5" s="1"/>
  <c r="U6" i="5" s="1"/>
  <c r="D6" i="5"/>
  <c r="C6" i="5"/>
  <c r="S5" i="5"/>
  <c r="R5" i="5"/>
  <c r="Q5" i="5"/>
  <c r="D5" i="5"/>
  <c r="C5" i="5"/>
  <c r="S4" i="5"/>
  <c r="R4" i="5"/>
  <c r="Q4" i="5"/>
  <c r="D4" i="5"/>
  <c r="C4" i="5"/>
  <c r="S3" i="5"/>
  <c r="R3" i="5"/>
  <c r="Q3" i="5"/>
  <c r="D3" i="5"/>
  <c r="C3" i="5"/>
  <c r="S2" i="5"/>
  <c r="R2" i="5"/>
  <c r="C36" i="6" s="1"/>
  <c r="Q2" i="5"/>
  <c r="D2" i="5"/>
  <c r="C2" i="5"/>
  <c r="B94" i="6" l="1"/>
  <c r="B36" i="6"/>
  <c r="E16" i="6"/>
  <c r="B2" i="6"/>
  <c r="T2" i="5"/>
  <c r="E36" i="6"/>
  <c r="B92" i="6"/>
  <c r="E21" i="6"/>
  <c r="T3" i="5"/>
  <c r="U3" i="5" s="1"/>
  <c r="B93" i="6"/>
  <c r="T4" i="5"/>
  <c r="U4" i="5" s="1"/>
  <c r="E19" i="6"/>
  <c r="T5" i="5"/>
  <c r="U5" i="5" s="1"/>
  <c r="B96" i="6"/>
  <c r="T7" i="5"/>
  <c r="U7" i="5" s="1"/>
  <c r="E18" i="6"/>
  <c r="T9" i="5"/>
  <c r="U9" i="5" s="1"/>
  <c r="E12" i="6"/>
  <c r="T12" i="5"/>
  <c r="U12" i="5" s="1"/>
  <c r="B95" i="6"/>
  <c r="T14" i="5"/>
  <c r="U14" i="5" s="1"/>
  <c r="E15" i="6"/>
  <c r="T17" i="5"/>
  <c r="U17" i="5" s="1"/>
  <c r="E14" i="6"/>
  <c r="T18" i="5"/>
  <c r="U18" i="5" s="1"/>
  <c r="E29" i="6"/>
  <c r="T22" i="5"/>
  <c r="U22" i="5" s="1"/>
  <c r="E26" i="6"/>
  <c r="T23" i="5"/>
  <c r="U23" i="5" s="1"/>
  <c r="E20" i="6"/>
  <c r="T24" i="5"/>
  <c r="U24" i="5" s="1"/>
  <c r="E28" i="6"/>
  <c r="T28" i="5"/>
  <c r="U28" i="5" s="1"/>
  <c r="E11" i="6"/>
  <c r="F11" i="6" s="1"/>
  <c r="T29" i="5"/>
  <c r="U29" i="5" s="1"/>
  <c r="E23" i="6"/>
  <c r="T34" i="5"/>
  <c r="U34" i="5" s="1"/>
  <c r="E13" i="6"/>
  <c r="T43" i="5"/>
  <c r="U43" i="5" s="1"/>
  <c r="E24" i="6"/>
  <c r="T45" i="5"/>
  <c r="U45" i="5" s="1"/>
  <c r="E17" i="6"/>
  <c r="T57" i="5"/>
  <c r="U57" i="5" s="1"/>
  <c r="E25" i="6"/>
  <c r="T64" i="5"/>
  <c r="U64" i="5" s="1"/>
  <c r="E27" i="6"/>
  <c r="T79" i="5"/>
  <c r="U79" i="5" s="1"/>
  <c r="E30" i="6"/>
  <c r="T188" i="5"/>
  <c r="U188" i="5" s="1"/>
  <c r="E22" i="6"/>
  <c r="T354" i="5"/>
  <c r="U354" i="5" s="1"/>
  <c r="A65" i="6"/>
  <c r="A38" i="6"/>
  <c r="D37" i="6"/>
  <c r="C37" i="6"/>
  <c r="B37" i="6"/>
  <c r="F64" i="6"/>
  <c r="E64" i="6"/>
  <c r="D64" i="6"/>
  <c r="C64" i="6"/>
  <c r="B64" i="6"/>
  <c r="E92" i="6"/>
  <c r="E93" i="6"/>
  <c r="E94" i="6"/>
  <c r="E95" i="6"/>
  <c r="E96" i="6"/>
  <c r="Q6" i="1" s="1"/>
  <c r="E37" i="6" l="1"/>
  <c r="F37" i="6"/>
  <c r="A66" i="6"/>
  <c r="A39" i="6"/>
  <c r="D38" i="6"/>
  <c r="C38" i="6"/>
  <c r="B38" i="6"/>
  <c r="F65" i="6"/>
  <c r="E65" i="6"/>
  <c r="D65" i="6"/>
  <c r="C65" i="6"/>
  <c r="B65" i="6"/>
  <c r="F12" i="6"/>
  <c r="G11" i="6"/>
  <c r="D36" i="6"/>
  <c r="F36" i="6" s="1"/>
  <c r="B3" i="6"/>
  <c r="U2" i="5"/>
  <c r="F31" i="6"/>
  <c r="B6" i="1"/>
  <c r="B4" i="6" l="1"/>
  <c r="H6" i="1" s="1"/>
  <c r="E6" i="1"/>
  <c r="F13" i="6"/>
  <c r="G12" i="6"/>
  <c r="E38" i="6"/>
  <c r="F38" i="6"/>
  <c r="A67" i="6"/>
  <c r="A40" i="6"/>
  <c r="D39" i="6"/>
  <c r="C39" i="6"/>
  <c r="B39" i="6"/>
  <c r="F66" i="6"/>
  <c r="E66" i="6"/>
  <c r="D66" i="6"/>
  <c r="C66" i="6"/>
  <c r="B66" i="6"/>
  <c r="E39" i="6" l="1"/>
  <c r="F39" i="6"/>
  <c r="A68" i="6"/>
  <c r="A41" i="6"/>
  <c r="D40" i="6"/>
  <c r="C40" i="6"/>
  <c r="B40" i="6"/>
  <c r="F67" i="6"/>
  <c r="E67" i="6"/>
  <c r="D67" i="6"/>
  <c r="C67" i="6"/>
  <c r="B67" i="6"/>
  <c r="F14" i="6"/>
  <c r="G13" i="6"/>
  <c r="F15" i="6" l="1"/>
  <c r="G14" i="6"/>
  <c r="E40" i="6"/>
  <c r="F40" i="6"/>
  <c r="A69" i="6"/>
  <c r="A42" i="6"/>
  <c r="D41" i="6"/>
  <c r="C41" i="6"/>
  <c r="B41" i="6"/>
  <c r="F68" i="6"/>
  <c r="E68" i="6"/>
  <c r="D68" i="6"/>
  <c r="C68" i="6"/>
  <c r="B68" i="6"/>
  <c r="E41" i="6" l="1"/>
  <c r="F41" i="6"/>
  <c r="A70" i="6"/>
  <c r="A43" i="6"/>
  <c r="D42" i="6"/>
  <c r="C42" i="6"/>
  <c r="B42" i="6"/>
  <c r="F69" i="6"/>
  <c r="E69" i="6"/>
  <c r="D69" i="6"/>
  <c r="C69" i="6"/>
  <c r="B69" i="6"/>
  <c r="F16" i="6"/>
  <c r="G15" i="6"/>
  <c r="F17" i="6" l="1"/>
  <c r="G16" i="6"/>
  <c r="E42" i="6"/>
  <c r="F42" i="6"/>
  <c r="A71" i="6"/>
  <c r="A44" i="6"/>
  <c r="D43" i="6"/>
  <c r="C43" i="6"/>
  <c r="B43" i="6"/>
  <c r="F70" i="6"/>
  <c r="E70" i="6"/>
  <c r="D70" i="6"/>
  <c r="C70" i="6"/>
  <c r="B70" i="6"/>
  <c r="E43" i="6" l="1"/>
  <c r="F43" i="6"/>
  <c r="A72" i="6"/>
  <c r="A45" i="6"/>
  <c r="D44" i="6"/>
  <c r="C44" i="6"/>
  <c r="B44" i="6"/>
  <c r="F71" i="6"/>
  <c r="E71" i="6"/>
  <c r="D71" i="6"/>
  <c r="C71" i="6"/>
  <c r="B71" i="6"/>
  <c r="F18" i="6"/>
  <c r="G17" i="6"/>
  <c r="F19" i="6" l="1"/>
  <c r="G18" i="6"/>
  <c r="E44" i="6"/>
  <c r="F44" i="6"/>
  <c r="A73" i="6"/>
  <c r="A46" i="6"/>
  <c r="D45" i="6"/>
  <c r="C45" i="6"/>
  <c r="B45" i="6"/>
  <c r="F72" i="6"/>
  <c r="E72" i="6"/>
  <c r="D72" i="6"/>
  <c r="C72" i="6"/>
  <c r="B72" i="6"/>
  <c r="E45" i="6" l="1"/>
  <c r="F45" i="6"/>
  <c r="A74" i="6"/>
  <c r="A47" i="6"/>
  <c r="D46" i="6"/>
  <c r="C46" i="6"/>
  <c r="B46" i="6"/>
  <c r="F73" i="6"/>
  <c r="E73" i="6"/>
  <c r="D73" i="6"/>
  <c r="C73" i="6"/>
  <c r="B73" i="6"/>
  <c r="F20" i="6"/>
  <c r="G19" i="6"/>
  <c r="F21" i="6" l="1"/>
  <c r="G20" i="6"/>
  <c r="K6" i="1" s="1"/>
  <c r="E46" i="6"/>
  <c r="F46" i="6"/>
  <c r="A75" i="6"/>
  <c r="A48" i="6"/>
  <c r="D47" i="6"/>
  <c r="C47" i="6"/>
  <c r="B47" i="6"/>
  <c r="F74" i="6"/>
  <c r="E74" i="6"/>
  <c r="D74" i="6"/>
  <c r="C74" i="6"/>
  <c r="B74" i="6"/>
  <c r="E47" i="6" l="1"/>
  <c r="F47" i="6"/>
  <c r="A76" i="6"/>
  <c r="A49" i="6"/>
  <c r="D48" i="6"/>
  <c r="C48" i="6"/>
  <c r="B48" i="6"/>
  <c r="F75" i="6"/>
  <c r="E75" i="6"/>
  <c r="D75" i="6"/>
  <c r="C75" i="6"/>
  <c r="B75" i="6"/>
  <c r="F22" i="6"/>
  <c r="G21" i="6"/>
  <c r="F23" i="6" l="1"/>
  <c r="G22" i="6"/>
  <c r="E48" i="6"/>
  <c r="F48" i="6"/>
  <c r="A77" i="6"/>
  <c r="A50" i="6"/>
  <c r="D49" i="6"/>
  <c r="C49" i="6"/>
  <c r="B49" i="6"/>
  <c r="F76" i="6"/>
  <c r="E76" i="6"/>
  <c r="D76" i="6"/>
  <c r="C76" i="6"/>
  <c r="B76" i="6"/>
  <c r="E49" i="6" l="1"/>
  <c r="F49" i="6"/>
  <c r="A78" i="6"/>
  <c r="A51" i="6"/>
  <c r="D50" i="6"/>
  <c r="C50" i="6"/>
  <c r="B50" i="6"/>
  <c r="F77" i="6"/>
  <c r="E77" i="6"/>
  <c r="D77" i="6"/>
  <c r="C77" i="6"/>
  <c r="B77" i="6"/>
  <c r="F24" i="6"/>
  <c r="G23" i="6"/>
  <c r="F25" i="6" l="1"/>
  <c r="G24" i="6"/>
  <c r="E50" i="6"/>
  <c r="F50" i="6"/>
  <c r="A79" i="6"/>
  <c r="A52" i="6"/>
  <c r="D51" i="6"/>
  <c r="C51" i="6"/>
  <c r="B51" i="6"/>
  <c r="F78" i="6"/>
  <c r="E78" i="6"/>
  <c r="D78" i="6"/>
  <c r="C78" i="6"/>
  <c r="B78" i="6"/>
  <c r="E51" i="6" l="1"/>
  <c r="F51" i="6"/>
  <c r="A80" i="6"/>
  <c r="A53" i="6"/>
  <c r="D52" i="6"/>
  <c r="C52" i="6"/>
  <c r="B52" i="6"/>
  <c r="F79" i="6"/>
  <c r="E79" i="6"/>
  <c r="D79" i="6"/>
  <c r="C79" i="6"/>
  <c r="B79" i="6"/>
  <c r="F26" i="6"/>
  <c r="G25" i="6"/>
  <c r="F27" i="6" l="1"/>
  <c r="G26" i="6"/>
  <c r="E52" i="6"/>
  <c r="F52" i="6"/>
  <c r="A81" i="6"/>
  <c r="A54" i="6"/>
  <c r="D53" i="6"/>
  <c r="C53" i="6"/>
  <c r="B53" i="6"/>
  <c r="F80" i="6"/>
  <c r="E80" i="6"/>
  <c r="D80" i="6"/>
  <c r="C80" i="6"/>
  <c r="B80" i="6"/>
  <c r="E53" i="6" l="1"/>
  <c r="F53" i="6"/>
  <c r="A82" i="6"/>
  <c r="A55" i="6"/>
  <c r="D54" i="6"/>
  <c r="C54" i="6"/>
  <c r="B54" i="6"/>
  <c r="F81" i="6"/>
  <c r="E81" i="6"/>
  <c r="D81" i="6"/>
  <c r="C81" i="6"/>
  <c r="B81" i="6"/>
  <c r="F28" i="6"/>
  <c r="G27" i="6"/>
  <c r="F29" i="6" l="1"/>
  <c r="G28" i="6"/>
  <c r="E54" i="6"/>
  <c r="F54" i="6"/>
  <c r="A83" i="6"/>
  <c r="A56" i="6"/>
  <c r="D55" i="6"/>
  <c r="C55" i="6"/>
  <c r="B55" i="6"/>
  <c r="F82" i="6"/>
  <c r="E82" i="6"/>
  <c r="D82" i="6"/>
  <c r="C82" i="6"/>
  <c r="B82" i="6"/>
  <c r="E55" i="6" l="1"/>
  <c r="F55" i="6"/>
  <c r="A84" i="6"/>
  <c r="A57" i="6"/>
  <c r="D56" i="6"/>
  <c r="C56" i="6"/>
  <c r="B56" i="6"/>
  <c r="F83" i="6"/>
  <c r="E83" i="6"/>
  <c r="D83" i="6"/>
  <c r="C83" i="6"/>
  <c r="B83" i="6"/>
  <c r="F30" i="6"/>
  <c r="G29" i="6"/>
  <c r="G30" i="6" l="1"/>
  <c r="E31" i="6"/>
  <c r="E56" i="6"/>
  <c r="F56" i="6"/>
  <c r="A85" i="6"/>
  <c r="A58" i="6"/>
  <c r="D57" i="6"/>
  <c r="C57" i="6"/>
  <c r="B57" i="6"/>
  <c r="F84" i="6"/>
  <c r="E84" i="6"/>
  <c r="D84" i="6"/>
  <c r="C84" i="6"/>
  <c r="B84" i="6"/>
  <c r="E57" i="6" l="1"/>
  <c r="F57" i="6"/>
  <c r="A86" i="6"/>
  <c r="A59" i="6"/>
  <c r="D58" i="6"/>
  <c r="C58" i="6"/>
  <c r="B58" i="6"/>
  <c r="F85" i="6"/>
  <c r="E85" i="6"/>
  <c r="D85" i="6"/>
  <c r="C85" i="6"/>
  <c r="B85" i="6"/>
  <c r="E58" i="6" l="1"/>
  <c r="F58" i="6"/>
  <c r="A87" i="6"/>
  <c r="D59" i="6"/>
  <c r="C59" i="6"/>
  <c r="B59" i="6"/>
  <c r="F86" i="6"/>
  <c r="E86" i="6"/>
  <c r="D86" i="6"/>
  <c r="C86" i="6"/>
  <c r="B86" i="6"/>
  <c r="E59" i="6" l="1"/>
  <c r="N6" i="1" s="1"/>
  <c r="F59" i="6"/>
  <c r="F87" i="6"/>
  <c r="E87" i="6"/>
  <c r="D87" i="6"/>
  <c r="C87" i="6"/>
  <c r="B87" i="6"/>
</calcChain>
</file>

<file path=xl/sharedStrings.xml><?xml version="1.0" encoding="utf-8"?>
<sst xmlns="http://schemas.openxmlformats.org/spreadsheetml/2006/main" count="48775" uniqueCount="4913">
  <si>
    <t>Sales Performance Dashboard</t>
  </si>
  <si>
    <t>Jan 2024 – Dec 2025  |  Customer Concentration  •  Discount &amp; Margin Erosion  •  Regional Performance</t>
  </si>
  <si>
    <t>TOTAL REVENUE</t>
  </si>
  <si>
    <t>TOTAL NET PROFIT</t>
  </si>
  <si>
    <t>OVERALL MARGIN %</t>
  </si>
  <si>
    <t>TOP 10 CUSTOMERS' REV. SHARE</t>
  </si>
  <si>
    <t>DISCOUNT RATE INCREASE (24 MO)</t>
  </si>
  <si>
    <t>SOUTH RETURN RATE vs. CO. AVG</t>
  </si>
  <si>
    <t>Revenue concentration risk</t>
  </si>
  <si>
    <t>Margin pressure from discounting</t>
  </si>
  <si>
    <t>vs. company-wide return rate</t>
  </si>
  <si>
    <t>Customer Revenue Concentration</t>
  </si>
  <si>
    <t xml:space="preserve"> Discount Creep &amp; Margin Erosion</t>
  </si>
  <si>
    <t>Regional Revenue Trend (South in Decline)</t>
  </si>
  <si>
    <t>Revenue vs. Return Rate by Region</t>
  </si>
  <si>
    <t>Insights &amp; Recommendations</t>
  </si>
  <si>
    <t>Analysis based on 4,410 transactions, Jan 2024 – Dec 2025. All figures reference the live formulas in Analysis_Data and Sales_Transactions, so they update automatically if the underlying data changes.</t>
  </si>
  <si>
    <t>1. Customer Revenue Concentration Risk</t>
  </si>
  <si>
    <t>Finding</t>
  </si>
  <si>
    <t>• The top 10 customers (5.6% of the 180-customer base) generate roughly 34% of total revenue, and the top 18 customers (10%) generate roughly 45%. Five of the top six accounts are tagged ‘Key Account,’ meaning a large share of revenue rests on a small number of relationships.</t>
  </si>
  <si>
    <t>• See the Pareto chart on the Dashboard — cumulative revenue share climbs steeply across the first 10–20 customers before flattening, the classic signature of concentration risk.</t>
  </si>
  <si>
    <t>Business Impact</t>
  </si>
  <si>
    <t>• Losing even one or two top accounts could meaningfully dent total revenue and profit with little warning, since the long tail of 160+ smaller customers cannot quickly absorb that gap.</t>
  </si>
  <si>
    <t>Recommended Actions</t>
  </si>
  <si>
    <t>• Set up an account health program (usage trend, satisfaction, renewal/reorder cadence) for the top 20 customers.</t>
  </si>
  <si>
    <t>• Assign named account owners and proactive check-ins for all ‘Key Account’-segment customers.</t>
  </si>
  <si>
    <t>• Invest in mid-tier (‘Standard’ segment) customer growth to diversify revenue away from the top 10.</t>
  </si>
  <si>
    <t>2. Discount Creep &amp; Margin Erosion</t>
  </si>
  <si>
    <t>• Average discount rate has climbed from about 5–7% in Q1 2024 to roughly 20–21% by Q4 2025 — nearly a 3x increase over 24 months. Over the same period, net margin has fallen from roughly 42–44% to roughly 33–34%, even as monthly revenue has grown.</t>
  </si>
  <si>
    <t>• The Online channel carries the highest average discount, and the trend is consistent and accelerating rather than seasonal noise (see the dual-line chart on the Dashboard).</t>
  </si>
  <si>
    <t>• Revenue growth is masking a steady decline in profitability per dollar sold. If the trend continues, the company could be growing the top line while shrinking actual profit.</t>
  </si>
  <si>
    <t>• Introduce discount approval thresholds/tiers, especially for the Online channel, instead of open-ended discounting.</t>
  </si>
  <si>
    <t>• Track margin %, not just revenue, as a core monthly KPI so discount-driven erosion is caught early.</t>
  </si>
  <si>
    <t>• Test whether discounting is actually driving incremental volume, or simply giving away margin on sales that would have happened anyway.</t>
  </si>
  <si>
    <t>3. Regional Underperformance &amp; Return Quality (South)</t>
  </si>
  <si>
    <t>• South was the strongest or near-strongest region in early 2024 but has declined steadily since, ending 2025 as the lowest-revenue region — a clear downward trend while North, East, West, and Central grew or held steady (see the regional trend line chart).</t>
  </si>
  <si>
    <t>• South's return rate is approximately 22%, roughly 4x higher than every other region (~5–6%). This gap is visible directly in the combo chart pairing total revenue with return rate by region.</t>
  </si>
  <si>
    <t>• Elevated returns in South likely point to a fulfillment, product-fit, or service quality issue in that region, which may be actively driving customers away — a plausible root cause for the declining revenue trend rather than a coincidence.</t>
  </si>
  <si>
    <t>• Audit South region returns by product/category and reason code to isolate the root cause (shipping damage, wrong item, quality, etc.).</t>
  </si>
  <si>
    <t>• Review South's fulfillment/logistics partner and delivery SLAs, given the link between returns and the revenue decline.</t>
  </si>
  <si>
    <t>• Set a target to bring South's return rate toward the ~5–6% company baseline, then track its revenue trend for recovery.</t>
  </si>
  <si>
    <t>Sales Transactions Dataset — Practice Case Study</t>
  </si>
  <si>
    <t>This workbook contains 2 years (Jan 2024 – Dec 2025) of  order-level sales transactions for a multi-category retail business operating across 5 regions and 3 sales channels. The data is intentionally asymmetric — it reflects the kind of skewed, imperfect patterns found in real business datasets rather than a clean, evenly distributed sample.</t>
  </si>
  <si>
    <t>Dataset at a Glance</t>
  </si>
  <si>
    <t>• Rows (transactions): 4,410</t>
  </si>
  <si>
    <t>• Date range: 2024-01-01 to 2025-12-31</t>
  </si>
  <si>
    <t>• Regions: Central, East, North, South, West</t>
  </si>
  <si>
    <t>• Sales channels: Online, Retail, Wholesale</t>
  </si>
  <si>
    <t>• Product categories: Apparel, Electronics, Home &amp; Kitchen, Office Supplies, Sporting Goods</t>
  </si>
  <si>
    <t>• Unique customers: 180</t>
  </si>
  <si>
    <t>Three Business Problems to Investigate</t>
  </si>
  <si>
    <t>The data has been generated so that each of the following issues is genuinely present and discoverable through analysis (pivot tables, charts, or formulas) — none of them are pre-solved in this workbook.</t>
  </si>
  <si>
    <t>A small number of customers may be responsible for a disproportionate share of total revenue. Quantify how concentrated the customer base is (e.g., revenue share of the top 10 customers vs. the rest), and assess the business risk if one or more top accounts were lost.</t>
  </si>
  <si>
    <t>2. Margin Erosion from Discounting</t>
  </si>
  <si>
    <t>Average discount levels may have drifted over the two-year period. Determine whether rising discounts are eroding profit margins over time, and identify which channel(s) or periods are most affected.</t>
  </si>
  <si>
    <t>3. Regional Underperformance &amp; Return Quality Issue</t>
  </si>
  <si>
    <t>One region's sales may be declining relative to the others, alongside a notably different return rate. Identify the underperforming region, quantify the trend, and investigate whether returns are a contributing factor.</t>
  </si>
  <si>
    <t>Notes on Data Realism</t>
  </si>
  <si>
    <t>• Discount_Pct contains a small number of blank values (~1.5% of rows), simulating missing data entry.</t>
  </si>
  <si>
    <t>• A small number of Order_ID values are intentionally duplicated, simulating real-world system/export errors.</t>
  </si>
  <si>
    <t>• Quantity, pricing, and discount patterns vary by channel and category, as in real retail data.</t>
  </si>
  <si>
    <t>Column</t>
  </si>
  <si>
    <t>Type</t>
  </si>
  <si>
    <t>Description</t>
  </si>
  <si>
    <t>Order_ID</t>
  </si>
  <si>
    <t>Text</t>
  </si>
  <si>
    <t>Unique order identifier (a few intentional duplicates present)</t>
  </si>
  <si>
    <t>Order_Date</t>
  </si>
  <si>
    <t>Date</t>
  </si>
  <si>
    <t>Date the order was placed</t>
  </si>
  <si>
    <t>Year</t>
  </si>
  <si>
    <t>Formula</t>
  </si>
  <si>
    <t>Year extracted from Order_Date</t>
  </si>
  <si>
    <t>Quarter</t>
  </si>
  <si>
    <t>Calendar quarter extracted from Order_Date (Q1–Q4)</t>
  </si>
  <si>
    <t>Region</t>
  </si>
  <si>
    <t>Sales region: North, South, East, West, Central</t>
  </si>
  <si>
    <t>Sales_Channel</t>
  </si>
  <si>
    <t>Online, Retail, or Wholesale</t>
  </si>
  <si>
    <t>Sales_Rep</t>
  </si>
  <si>
    <t>Sales representative assigned to the order</t>
  </si>
  <si>
    <t>Customer_ID</t>
  </si>
  <si>
    <t>Unique customer identifier</t>
  </si>
  <si>
    <t>Customer_Name</t>
  </si>
  <si>
    <t>Customer name</t>
  </si>
  <si>
    <t>Customer_Segment</t>
  </si>
  <si>
    <t>Key Account / Standard / New &amp; Occasional, based on historical order volume</t>
  </si>
  <si>
    <t>Product_Category</t>
  </si>
  <si>
    <t>Electronics, Home &amp; Kitchen, Apparel, Sporting Goods, Office Supplies</t>
  </si>
  <si>
    <t>Product_Name</t>
  </si>
  <si>
    <t>Specific product ordered</t>
  </si>
  <si>
    <t>Unit_Price</t>
  </si>
  <si>
    <t>Currency</t>
  </si>
  <si>
    <t>List price per unit before discount</t>
  </si>
  <si>
    <t>Quantity</t>
  </si>
  <si>
    <t>Number</t>
  </si>
  <si>
    <t>Units ordered</t>
  </si>
  <si>
    <t>Discount_Pct</t>
  </si>
  <si>
    <t>Percent</t>
  </si>
  <si>
    <t>Discount applied to the order (some values intentionally blank)</t>
  </si>
  <si>
    <t>Unit_Cost</t>
  </si>
  <si>
    <t>Cost per unit (basis for COGS)</t>
  </si>
  <si>
    <t>Revenue</t>
  </si>
  <si>
    <t>Unit_Price × Quantity × (1 − Discount_Pct)</t>
  </si>
  <si>
    <t>Discount_Amount</t>
  </si>
  <si>
    <t>Unit_Price × Quantity × Discount_Pct</t>
  </si>
  <si>
    <t>COGS</t>
  </si>
  <si>
    <t>Unit_Cost × Quantity</t>
  </si>
  <si>
    <t>Net_Profit</t>
  </si>
  <si>
    <t>Revenue − COGS</t>
  </si>
  <si>
    <t>Margin_Pct</t>
  </si>
  <si>
    <t>Net_Profit ÷ Revenue</t>
  </si>
  <si>
    <t>Return_Flag</t>
  </si>
  <si>
    <t>Yes / No — whether the order was returned</t>
  </si>
  <si>
    <t>Payment_Method</t>
  </si>
  <si>
    <t>Credit Card, Bank Transfer, PayPal, or Cash on Delivery</t>
  </si>
  <si>
    <t>ORD-00001</t>
  </si>
  <si>
    <t>West</t>
  </si>
  <si>
    <t>Online</t>
  </si>
  <si>
    <t>Nourhan Aly</t>
  </si>
  <si>
    <t>CUST-0006</t>
  </si>
  <si>
    <t>Mona Ibrahim</t>
  </si>
  <si>
    <t>Key Account</t>
  </si>
  <si>
    <t>Sporting Goods</t>
  </si>
  <si>
    <t>Resistance Bands</t>
  </si>
  <si>
    <t>No</t>
  </si>
  <si>
    <t>Credit Card</t>
  </si>
  <si>
    <t>ORD-00002</t>
  </si>
  <si>
    <t>North</t>
  </si>
  <si>
    <t>Retail</t>
  </si>
  <si>
    <t>Tarek Aboul</t>
  </si>
  <si>
    <t>CUST-0016</t>
  </si>
  <si>
    <t>Karim El-Masry</t>
  </si>
  <si>
    <t>Standard</t>
  </si>
  <si>
    <t>Home &amp; Kitchen</t>
  </si>
  <si>
    <t>Vacuum Cleaner</t>
  </si>
  <si>
    <t>Cash on Delivery</t>
  </si>
  <si>
    <t>ORD-00003</t>
  </si>
  <si>
    <t>East</t>
  </si>
  <si>
    <t>Omar Said</t>
  </si>
  <si>
    <t>CUST-0137</t>
  </si>
  <si>
    <t>Wael El-Sayed</t>
  </si>
  <si>
    <t>New / Occasional</t>
  </si>
  <si>
    <t>Electronics</t>
  </si>
  <si>
    <t>Noise-Cancel Headphones</t>
  </si>
  <si>
    <t>ORD-00004</t>
  </si>
  <si>
    <t>Yara Mostafa</t>
  </si>
  <si>
    <t>CUST-0008</t>
  </si>
  <si>
    <t>Nour Ibrahim</t>
  </si>
  <si>
    <t>Office Supplies</t>
  </si>
  <si>
    <t>Desk Organizer</t>
  </si>
  <si>
    <t>ORD-00005</t>
  </si>
  <si>
    <t>Mona Hassan</t>
  </si>
  <si>
    <t>CUST-0037</t>
  </si>
  <si>
    <t>Mariam Aziz</t>
  </si>
  <si>
    <t>Bicycle Helmet</t>
  </si>
  <si>
    <t>PayPal</t>
  </si>
  <si>
    <t>ORD-00006</t>
  </si>
  <si>
    <t>South</t>
  </si>
  <si>
    <t>Wholesale</t>
  </si>
  <si>
    <t>Khaled Fathy</t>
  </si>
  <si>
    <t>CUST-0155</t>
  </si>
  <si>
    <t>Reem Rashed</t>
  </si>
  <si>
    <t>ORD-00007</t>
  </si>
  <si>
    <t>Sara Adel</t>
  </si>
  <si>
    <t>Apparel</t>
  </si>
  <si>
    <t>Cotton T-Shirt Pack</t>
  </si>
  <si>
    <t>ORD-00008</t>
  </si>
  <si>
    <t>CUST-0009</t>
  </si>
  <si>
    <t>Reem Naguib</t>
  </si>
  <si>
    <t>Blender</t>
  </si>
  <si>
    <t>Yes</t>
  </si>
  <si>
    <t>Bank Transfer</t>
  </si>
  <si>
    <t>ORD-00009</t>
  </si>
  <si>
    <t>CUST-0084</t>
  </si>
  <si>
    <t>Heba Soliman</t>
  </si>
  <si>
    <t>LED Desk Lamp</t>
  </si>
  <si>
    <t>ORD-00010</t>
  </si>
  <si>
    <t>CUST-0027</t>
  </si>
  <si>
    <t>Hassan El-Sayed</t>
  </si>
  <si>
    <t>Winter Jacket</t>
  </si>
  <si>
    <t>ORD-00011</t>
  </si>
  <si>
    <t>CUST-0003</t>
  </si>
  <si>
    <t>Nour Kamel</t>
  </si>
  <si>
    <t>Leather Belt</t>
  </si>
  <si>
    <t>ORD-00012</t>
  </si>
  <si>
    <t>CUST-0024</t>
  </si>
  <si>
    <t>ORD-00013</t>
  </si>
  <si>
    <t>Central</t>
  </si>
  <si>
    <t>Laila Younis</t>
  </si>
  <si>
    <t>CUST-0023</t>
  </si>
  <si>
    <t>Tamer Mansour</t>
  </si>
  <si>
    <t>Air Fryer</t>
  </si>
  <si>
    <t>ORD-00014</t>
  </si>
  <si>
    <t>Hossam Zaki</t>
  </si>
  <si>
    <t>CUST-0174</t>
  </si>
  <si>
    <t>Rania Kamel</t>
  </si>
  <si>
    <t>ORD-00015</t>
  </si>
  <si>
    <t>Ahmed Reda</t>
  </si>
  <si>
    <t>CUST-0033</t>
  </si>
  <si>
    <t>Salma Hamdy</t>
  </si>
  <si>
    <t>USB-C Hub</t>
  </si>
  <si>
    <t>ORD-00016</t>
  </si>
  <si>
    <t>CUST-0001</t>
  </si>
  <si>
    <t>Layla Ibrahim</t>
  </si>
  <si>
    <t>Standing Desk</t>
  </si>
  <si>
    <t>ORD-00017</t>
  </si>
  <si>
    <t>CUST-0005</t>
  </si>
  <si>
    <t>Wael Farouk</t>
  </si>
  <si>
    <t>ORD-00018</t>
  </si>
  <si>
    <t>CUST-0082</t>
  </si>
  <si>
    <t>Sami Farouk</t>
  </si>
  <si>
    <t>ORD-00019</t>
  </si>
  <si>
    <t>Denim Jeans</t>
  </si>
  <si>
    <t>ORD-00020</t>
  </si>
  <si>
    <t>CUST-0148</t>
  </si>
  <si>
    <t>Fady Gad</t>
  </si>
  <si>
    <t>ORD-00021</t>
  </si>
  <si>
    <t>CUST-0022</t>
  </si>
  <si>
    <t>Reem Fahmy</t>
  </si>
  <si>
    <t>ORD-00022</t>
  </si>
  <si>
    <t>CUST-0011</t>
  </si>
  <si>
    <t>Nour Aziz</t>
  </si>
  <si>
    <t>ORD-00023</t>
  </si>
  <si>
    <t>CUST-0010</t>
  </si>
  <si>
    <t>Reem Farouk</t>
  </si>
  <si>
    <t>Adjustable Dumbbells</t>
  </si>
  <si>
    <t>ORD-00024</t>
  </si>
  <si>
    <t>CUST-0055</t>
  </si>
  <si>
    <t>Layla Kamel</t>
  </si>
  <si>
    <t>Bluetooth Speaker</t>
  </si>
  <si>
    <t>ORD-00025</t>
  </si>
  <si>
    <t>Dina Magdy</t>
  </si>
  <si>
    <t>CUST-0069</t>
  </si>
  <si>
    <t>Heba Naguib</t>
  </si>
  <si>
    <t>ORD-00026</t>
  </si>
  <si>
    <t>CUST-0142</t>
  </si>
  <si>
    <t>Sami Soliman</t>
  </si>
  <si>
    <t>Printer Paper (Case)</t>
  </si>
  <si>
    <t>ORD-00027</t>
  </si>
  <si>
    <t>CUST-0012</t>
  </si>
  <si>
    <t>Wael Gad</t>
  </si>
  <si>
    <t>ORD-00028</t>
  </si>
  <si>
    <t>CUST-0002</t>
  </si>
  <si>
    <t>Sami Sherif</t>
  </si>
  <si>
    <t>ORD-00029</t>
  </si>
  <si>
    <t>CUST-0025</t>
  </si>
  <si>
    <t>Hala Hamdy</t>
  </si>
  <si>
    <t>ORD-00030</t>
  </si>
  <si>
    <t>ORD-00031</t>
  </si>
  <si>
    <t>CUST-0068</t>
  </si>
  <si>
    <t>Fady Fahmy</t>
  </si>
  <si>
    <t>Wireless Mouse</t>
  </si>
  <si>
    <t>ORD-00032</t>
  </si>
  <si>
    <t>CUST-0093</t>
  </si>
  <si>
    <t>Mona Sherif</t>
  </si>
  <si>
    <t>ORD-00033</t>
  </si>
  <si>
    <t>CUST-0013</t>
  </si>
  <si>
    <t>Ali Abdallah</t>
  </si>
  <si>
    <t>ORD-00034</t>
  </si>
  <si>
    <t>ORD-00035</t>
  </si>
  <si>
    <t>CUST-0032</t>
  </si>
  <si>
    <t>Salma Abdallah</t>
  </si>
  <si>
    <t>Yoga Mat</t>
  </si>
  <si>
    <t>ORD-00036</t>
  </si>
  <si>
    <t>CUST-0085</t>
  </si>
  <si>
    <t>Salma Aziz</t>
  </si>
  <si>
    <t>ORD-00037</t>
  </si>
  <si>
    <t>CUST-0171</t>
  </si>
  <si>
    <t>Layla Mansour</t>
  </si>
  <si>
    <t>ORD-00038</t>
  </si>
  <si>
    <t>CUST-0036</t>
  </si>
  <si>
    <t>Reem Sherif</t>
  </si>
  <si>
    <t>Ergonomic Chair</t>
  </si>
  <si>
    <t>ORD-00039</t>
  </si>
  <si>
    <t>CUST-0077</t>
  </si>
  <si>
    <t>Wael Mansour</t>
  </si>
  <si>
    <t>ORD-00040</t>
  </si>
  <si>
    <t>CUST-0043</t>
  </si>
  <si>
    <t>Sami Mansour</t>
  </si>
  <si>
    <t>ORD-00041</t>
  </si>
  <si>
    <t>CUST-0047</t>
  </si>
  <si>
    <t>Omar Gad</t>
  </si>
  <si>
    <t>ORD-00042</t>
  </si>
  <si>
    <t>CUST-0004</t>
  </si>
  <si>
    <t>ORD-00043</t>
  </si>
  <si>
    <t>ORD-00044</t>
  </si>
  <si>
    <t>CUST-0015</t>
  </si>
  <si>
    <t>Sami Kamel</t>
  </si>
  <si>
    <t>ORD-00045</t>
  </si>
  <si>
    <t>ORD-00046</t>
  </si>
  <si>
    <t>CUST-0050</t>
  </si>
  <si>
    <t>Camping Tent</t>
  </si>
  <si>
    <t>ORD-00047</t>
  </si>
  <si>
    <t>CUST-0029</t>
  </si>
  <si>
    <t>Hassan Sherif</t>
  </si>
  <si>
    <t>ORD-00048</t>
  </si>
  <si>
    <t>CUST-0091</t>
  </si>
  <si>
    <t>Wael Sherif</t>
  </si>
  <si>
    <t>Coffee Maker</t>
  </si>
  <si>
    <t>ORD-00049</t>
  </si>
  <si>
    <t>CUST-0031</t>
  </si>
  <si>
    <t>Sami Aziz</t>
  </si>
  <si>
    <t>ORD-00050</t>
  </si>
  <si>
    <t>ORD-00051</t>
  </si>
  <si>
    <t>CUST-0140</t>
  </si>
  <si>
    <t>Sami Naguib</t>
  </si>
  <si>
    <t>ORD-00052</t>
  </si>
  <si>
    <t>CUST-0018</t>
  </si>
  <si>
    <t>Tamer Fahmy</t>
  </si>
  <si>
    <t>ORD-00053</t>
  </si>
  <si>
    <t>ORD-00054</t>
  </si>
  <si>
    <t>CUST-0163</t>
  </si>
  <si>
    <t>Sami El-Sayed</t>
  </si>
  <si>
    <t>ORD-00055</t>
  </si>
  <si>
    <t>CUST-0051</t>
  </si>
  <si>
    <t>Wael Soliman</t>
  </si>
  <si>
    <t>ORD-00056</t>
  </si>
  <si>
    <t>CUST-0007</t>
  </si>
  <si>
    <t>Hassan Naguib</t>
  </si>
  <si>
    <t>Running Shoes</t>
  </si>
  <si>
    <t>ORD-00057</t>
  </si>
  <si>
    <t>Smart Watch</t>
  </si>
  <si>
    <t>ORD-00058</t>
  </si>
  <si>
    <t>ORD-00059</t>
  </si>
  <si>
    <t>ORD-00060</t>
  </si>
  <si>
    <t>ORD-00061</t>
  </si>
  <si>
    <t>ORD-00062</t>
  </si>
  <si>
    <t>CUST-0072</t>
  </si>
  <si>
    <t>Hala El-Masry</t>
  </si>
  <si>
    <t>ORD-00063</t>
  </si>
  <si>
    <t>CUST-0021</t>
  </si>
  <si>
    <t>Mona Aziz</t>
  </si>
  <si>
    <t>ORD-00064</t>
  </si>
  <si>
    <t>ORD-00065</t>
  </si>
  <si>
    <t>ORD-00066</t>
  </si>
  <si>
    <t>ORD-00067</t>
  </si>
  <si>
    <t>CUST-0014</t>
  </si>
  <si>
    <t>Rania El-Masry</t>
  </si>
  <si>
    <t>Cookware Set</t>
  </si>
  <si>
    <t>ORD-00068</t>
  </si>
  <si>
    <t>CUST-0087</t>
  </si>
  <si>
    <t>Layla Sherif</t>
  </si>
  <si>
    <t>ORD-00069</t>
  </si>
  <si>
    <t>ORD-00070</t>
  </si>
  <si>
    <t>CUST-0147</t>
  </si>
  <si>
    <t>ORD-00071</t>
  </si>
  <si>
    <t>ORD-00072</t>
  </si>
  <si>
    <t>CUST-0160</t>
  </si>
  <si>
    <t>Hala Naguib</t>
  </si>
  <si>
    <t>ORD-00073</t>
  </si>
  <si>
    <t>ORD-00074</t>
  </si>
  <si>
    <t>ORD-00075</t>
  </si>
  <si>
    <t>ORD-00076</t>
  </si>
  <si>
    <t>CUST-0101</t>
  </si>
  <si>
    <t>Rania Naguib</t>
  </si>
  <si>
    <t>ORD-00077</t>
  </si>
  <si>
    <t>ORD-00078</t>
  </si>
  <si>
    <t>CUST-0017</t>
  </si>
  <si>
    <t>ORD-00079</t>
  </si>
  <si>
    <t>ORD-00080</t>
  </si>
  <si>
    <t>CUST-0150</t>
  </si>
  <si>
    <t>ORD-00081</t>
  </si>
  <si>
    <t>ORD-00082</t>
  </si>
  <si>
    <t>CUST-0089</t>
  </si>
  <si>
    <t>Youssef Ibrahim</t>
  </si>
  <si>
    <t>ORD-00083</t>
  </si>
  <si>
    <t>CUST-0118</t>
  </si>
  <si>
    <t>Mariam Farouk</t>
  </si>
  <si>
    <t>ORD-00084</t>
  </si>
  <si>
    <t>CUST-0053</t>
  </si>
  <si>
    <t>Omar Mahfouz</t>
  </si>
  <si>
    <t>ORD-00085</t>
  </si>
  <si>
    <t>CUST-0092</t>
  </si>
  <si>
    <t>Ali Mansour</t>
  </si>
  <si>
    <t>ORD-00086</t>
  </si>
  <si>
    <t>ORD-00087</t>
  </si>
  <si>
    <t>CUST-0030</t>
  </si>
  <si>
    <t>Layla Soliman</t>
  </si>
  <si>
    <t>ORD-00088</t>
  </si>
  <si>
    <t>CUST-0076</t>
  </si>
  <si>
    <t>ORD-00089</t>
  </si>
  <si>
    <t>ORD-00090</t>
  </si>
  <si>
    <t>CUST-0090</t>
  </si>
  <si>
    <t>ORD-00091</t>
  </si>
  <si>
    <t>ORD-00092</t>
  </si>
  <si>
    <t>ORD-00093</t>
  </si>
  <si>
    <t>ORD-00094</t>
  </si>
  <si>
    <t>CUST-0109</t>
  </si>
  <si>
    <t>Karim Naguib</t>
  </si>
  <si>
    <t>ORD-00095</t>
  </si>
  <si>
    <t>ORD-00096</t>
  </si>
  <si>
    <t>CUST-0128</t>
  </si>
  <si>
    <t>Mona El-Sayed</t>
  </si>
  <si>
    <t>ORD-00097</t>
  </si>
  <si>
    <t>ORD-00098</t>
  </si>
  <si>
    <t>ORD-00099</t>
  </si>
  <si>
    <t>ORD-00100</t>
  </si>
  <si>
    <t>ORD-00101</t>
  </si>
  <si>
    <t>ORD-00102</t>
  </si>
  <si>
    <t>ORD-00103</t>
  </si>
  <si>
    <t>CUST-0114</t>
  </si>
  <si>
    <t>Hassan Aziz</t>
  </si>
  <si>
    <t>ORD-00104</t>
  </si>
  <si>
    <t>CUST-0120</t>
  </si>
  <si>
    <t>Karim Soliman</t>
  </si>
  <si>
    <t>ORD-00105</t>
  </si>
  <si>
    <t>ORD-00106</t>
  </si>
  <si>
    <t>CUST-0159</t>
  </si>
  <si>
    <t>Sami Rashed</t>
  </si>
  <si>
    <t>ORD-00107</t>
  </si>
  <si>
    <t>ORD-00108</t>
  </si>
  <si>
    <t>ORD-00109</t>
  </si>
  <si>
    <t>CUST-0070</t>
  </si>
  <si>
    <t>Omar Hamdy</t>
  </si>
  <si>
    <t>ORD-00110</t>
  </si>
  <si>
    <t>ORD-00111</t>
  </si>
  <si>
    <t>CUST-0039</t>
  </si>
  <si>
    <t>ORD-00112</t>
  </si>
  <si>
    <t>ORD-00113</t>
  </si>
  <si>
    <t>CUST-0124</t>
  </si>
  <si>
    <t>Adel Rashed</t>
  </si>
  <si>
    <t>ORD-00114</t>
  </si>
  <si>
    <t>ORD-00115</t>
  </si>
  <si>
    <t>ORD-00116</t>
  </si>
  <si>
    <t>CUST-0034</t>
  </si>
  <si>
    <t>Karim Gad</t>
  </si>
  <si>
    <t>ORD-00117</t>
  </si>
  <si>
    <t>ORD-00118</t>
  </si>
  <si>
    <t>ORD-00119</t>
  </si>
  <si>
    <t>ORD-00120</t>
  </si>
  <si>
    <t>ORD-00121</t>
  </si>
  <si>
    <t>ORD-00122</t>
  </si>
  <si>
    <t>ORD-00123</t>
  </si>
  <si>
    <t>CUST-0026</t>
  </si>
  <si>
    <t>Wael Naguib</t>
  </si>
  <si>
    <t>ORD-00124</t>
  </si>
  <si>
    <t>ORD-00125</t>
  </si>
  <si>
    <t>ORD-00126</t>
  </si>
  <si>
    <t>ORD-00127</t>
  </si>
  <si>
    <t>ORD-00128</t>
  </si>
  <si>
    <t>ORD-00129</t>
  </si>
  <si>
    <t>ORD-00130</t>
  </si>
  <si>
    <t>ORD-00131</t>
  </si>
  <si>
    <t>ORD-00132</t>
  </si>
  <si>
    <t>CUST-0046</t>
  </si>
  <si>
    <t>Tamer Aziz</t>
  </si>
  <si>
    <t>ORD-00133</t>
  </si>
  <si>
    <t>ORD-00134</t>
  </si>
  <si>
    <t>ORD-00135</t>
  </si>
  <si>
    <t>CUST-0059</t>
  </si>
  <si>
    <t>Hala Aziz</t>
  </si>
  <si>
    <t>ORD-00136</t>
  </si>
  <si>
    <t>ORD-00137</t>
  </si>
  <si>
    <t>ORD-00138</t>
  </si>
  <si>
    <t>ORD-00139</t>
  </si>
  <si>
    <t>ORD-00140</t>
  </si>
  <si>
    <t>CUST-0052</t>
  </si>
  <si>
    <t>Salma Sherif</t>
  </si>
  <si>
    <t>ORD-00141</t>
  </si>
  <si>
    <t>ORD-00142</t>
  </si>
  <si>
    <t>ORD-00143</t>
  </si>
  <si>
    <t>CUST-0067</t>
  </si>
  <si>
    <t>Fady Abdallah</t>
  </si>
  <si>
    <t>ORD-00144</t>
  </si>
  <si>
    <t>CUST-0116</t>
  </si>
  <si>
    <t>ORD-00145</t>
  </si>
  <si>
    <t>CUST-0035</t>
  </si>
  <si>
    <t>Hassan Abdallah</t>
  </si>
  <si>
    <t>ORD-00146</t>
  </si>
  <si>
    <t>ORD-00147</t>
  </si>
  <si>
    <t>CUST-0096</t>
  </si>
  <si>
    <t>Fady Sherif</t>
  </si>
  <si>
    <t>ORD-00148</t>
  </si>
  <si>
    <t>ORD-00149</t>
  </si>
  <si>
    <t>ORD-00150</t>
  </si>
  <si>
    <t>ORD-00151</t>
  </si>
  <si>
    <t>ORD-00152</t>
  </si>
  <si>
    <t>ORD-00153</t>
  </si>
  <si>
    <t>ORD-00154</t>
  </si>
  <si>
    <t>CUST-0099</t>
  </si>
  <si>
    <t>Wael Mahfouz</t>
  </si>
  <si>
    <t>ORD-00155</t>
  </si>
  <si>
    <t>ORD-00156</t>
  </si>
  <si>
    <t>ORD-00157</t>
  </si>
  <si>
    <t>CUST-0049</t>
  </si>
  <si>
    <t>Reem Gad</t>
  </si>
  <si>
    <t>ORD-00158</t>
  </si>
  <si>
    <t>ORD-00159</t>
  </si>
  <si>
    <t>ORD-00160</t>
  </si>
  <si>
    <t>ORD-00161</t>
  </si>
  <si>
    <t>ORD-00162</t>
  </si>
  <si>
    <t>ORD-00163</t>
  </si>
  <si>
    <t>CUST-0086</t>
  </si>
  <si>
    <t>Fady Aziz</t>
  </si>
  <si>
    <t>ORD-00164</t>
  </si>
  <si>
    <t>ORD-00165</t>
  </si>
  <si>
    <t>CUST-0169</t>
  </si>
  <si>
    <t>ORD-00166</t>
  </si>
  <si>
    <t>ORD-00167</t>
  </si>
  <si>
    <t>ORD-00168</t>
  </si>
  <si>
    <t>ORD-00169</t>
  </si>
  <si>
    <t>CUST-0110</t>
  </si>
  <si>
    <t>Reem Aziz</t>
  </si>
  <si>
    <t>ORD-00170</t>
  </si>
  <si>
    <t>ORD-00171</t>
  </si>
  <si>
    <t>CUST-0165</t>
  </si>
  <si>
    <t>ORD-00172</t>
  </si>
  <si>
    <t>ORD-00173</t>
  </si>
  <si>
    <t>ORD-00174</t>
  </si>
  <si>
    <t>ORD-00175</t>
  </si>
  <si>
    <t>ORD-00176</t>
  </si>
  <si>
    <t>ORD-00177</t>
  </si>
  <si>
    <t>CUST-0106</t>
  </si>
  <si>
    <t>Layla El-Sayed</t>
  </si>
  <si>
    <t>ORD-00178</t>
  </si>
  <si>
    <t>ORD-00179</t>
  </si>
  <si>
    <t>ORD-00180</t>
  </si>
  <si>
    <t>ORD-00181</t>
  </si>
  <si>
    <t>ORD-00182</t>
  </si>
  <si>
    <t>CUST-0064</t>
  </si>
  <si>
    <t>Heba Farouk</t>
  </si>
  <si>
    <t>ORD-00183</t>
  </si>
  <si>
    <t>ORD-00184</t>
  </si>
  <si>
    <t>ORD-00185</t>
  </si>
  <si>
    <t>ORD-00186</t>
  </si>
  <si>
    <t>CUST-0057</t>
  </si>
  <si>
    <t>Hala Mansour</t>
  </si>
  <si>
    <t>ORD-00187</t>
  </si>
  <si>
    <t>CUST-0041</t>
  </si>
  <si>
    <t>Nour El-Sayed</t>
  </si>
  <si>
    <t>ORD-00188</t>
  </si>
  <si>
    <t>ORD-00189</t>
  </si>
  <si>
    <t>ORD-00190</t>
  </si>
  <si>
    <t>ORD-00191</t>
  </si>
  <si>
    <t>ORD-00192</t>
  </si>
  <si>
    <t>ORD-00193</t>
  </si>
  <si>
    <t>ORD-00194</t>
  </si>
  <si>
    <t>ORD-00195</t>
  </si>
  <si>
    <t>ORD-00196</t>
  </si>
  <si>
    <t>ORD-00197</t>
  </si>
  <si>
    <t>ORD-00198</t>
  </si>
  <si>
    <t>ORD-00199</t>
  </si>
  <si>
    <t>CUST-0105</t>
  </si>
  <si>
    <t>Adel El-Sayed</t>
  </si>
  <si>
    <t>ORD-00200</t>
  </si>
  <si>
    <t>ORD-00201</t>
  </si>
  <si>
    <t>ORD-00202</t>
  </si>
  <si>
    <t>ORD-00203</t>
  </si>
  <si>
    <t>CUST-0045</t>
  </si>
  <si>
    <t>Karim Mahfouz</t>
  </si>
  <si>
    <t>ORD-00204</t>
  </si>
  <si>
    <t>ORD-00205</t>
  </si>
  <si>
    <t>ORD-00206</t>
  </si>
  <si>
    <t>ORD-00207</t>
  </si>
  <si>
    <t>CUST-0020</t>
  </si>
  <si>
    <t>Hala Gad</t>
  </si>
  <si>
    <t>ORD-00208</t>
  </si>
  <si>
    <t>ORD-00209</t>
  </si>
  <si>
    <t>ORD-00210</t>
  </si>
  <si>
    <t>ORD-00211</t>
  </si>
  <si>
    <t>CUST-0107</t>
  </si>
  <si>
    <t>Tamer El-Masry</t>
  </si>
  <si>
    <t>ORD-00212</t>
  </si>
  <si>
    <t>ORD-00213</t>
  </si>
  <si>
    <t>CUST-0113</t>
  </si>
  <si>
    <t>Adel Sherif</t>
  </si>
  <si>
    <t>ORD-00214</t>
  </si>
  <si>
    <t>ORD-00215</t>
  </si>
  <si>
    <t>CUST-0042</t>
  </si>
  <si>
    <t>Youssef Soliman</t>
  </si>
  <si>
    <t>ORD-00216</t>
  </si>
  <si>
    <t>CUST-0112</t>
  </si>
  <si>
    <t>Mariam Gad</t>
  </si>
  <si>
    <t>ORD-00217</t>
  </si>
  <si>
    <t>ORD-00218</t>
  </si>
  <si>
    <t>ORD-00219</t>
  </si>
  <si>
    <t>ORD-00220</t>
  </si>
  <si>
    <t>CUST-0056</t>
  </si>
  <si>
    <t>ORD-00221</t>
  </si>
  <si>
    <t>ORD-00222</t>
  </si>
  <si>
    <t>ORD-00223</t>
  </si>
  <si>
    <t>ORD-00224</t>
  </si>
  <si>
    <t>CUST-0028</t>
  </si>
  <si>
    <t>Nour Rashed</t>
  </si>
  <si>
    <t>ORD-00225</t>
  </si>
  <si>
    <t>ORD-00226</t>
  </si>
  <si>
    <t>ORD-00227</t>
  </si>
  <si>
    <t>ORD-00228</t>
  </si>
  <si>
    <t>ORD-00229</t>
  </si>
  <si>
    <t>ORD-00230</t>
  </si>
  <si>
    <t>ORD-00231</t>
  </si>
  <si>
    <t>ORD-00233</t>
  </si>
  <si>
    <t>CUST-0138</t>
  </si>
  <si>
    <t>ORD-00234</t>
  </si>
  <si>
    <t>ORD-00235</t>
  </si>
  <si>
    <t>ORD-00236</t>
  </si>
  <si>
    <t>ORD-00237</t>
  </si>
  <si>
    <t>ORD-00238</t>
  </si>
  <si>
    <t>ORD-00239</t>
  </si>
  <si>
    <t>ORD-00240</t>
  </si>
  <si>
    <t>CUST-0073</t>
  </si>
  <si>
    <t>Dalia Ibrahim</t>
  </si>
  <si>
    <t>ORD-00241</t>
  </si>
  <si>
    <t>ORD-00242</t>
  </si>
  <si>
    <t>ORD-00243</t>
  </si>
  <si>
    <t>ORD-00244</t>
  </si>
  <si>
    <t>CUST-0061</t>
  </si>
  <si>
    <t>Reem Ibrahim</t>
  </si>
  <si>
    <t>ORD-00245</t>
  </si>
  <si>
    <t>ORD-00246</t>
  </si>
  <si>
    <t>ORD-00247</t>
  </si>
  <si>
    <t>CUST-0144</t>
  </si>
  <si>
    <t>Adel El-Masry</t>
  </si>
  <si>
    <t>ORD-00248</t>
  </si>
  <si>
    <t>CUST-0131</t>
  </si>
  <si>
    <t>ORD-00249</t>
  </si>
  <si>
    <t>ORD-00250</t>
  </si>
  <si>
    <t>ORD-00251</t>
  </si>
  <si>
    <t>CUST-0079</t>
  </si>
  <si>
    <t>Hassan Kamel</t>
  </si>
  <si>
    <t>ORD-00252</t>
  </si>
  <si>
    <t>ORD-00253</t>
  </si>
  <si>
    <t>ORD-00254</t>
  </si>
  <si>
    <t>ORD-00255</t>
  </si>
  <si>
    <t>ORD-00256</t>
  </si>
  <si>
    <t>ORD-00257</t>
  </si>
  <si>
    <t>CUST-0172</t>
  </si>
  <si>
    <t>Omar El-Sayed</t>
  </si>
  <si>
    <t>ORD-00258</t>
  </si>
  <si>
    <t>ORD-00259</t>
  </si>
  <si>
    <t>ORD-00261</t>
  </si>
  <si>
    <t>ORD-00262</t>
  </si>
  <si>
    <t>ORD-00263</t>
  </si>
  <si>
    <t>ORD-00264</t>
  </si>
  <si>
    <t>ORD-00265</t>
  </si>
  <si>
    <t>ORD-00266</t>
  </si>
  <si>
    <t>ORD-00267</t>
  </si>
  <si>
    <t>ORD-00268</t>
  </si>
  <si>
    <t>CUST-0170</t>
  </si>
  <si>
    <t>ORD-00269</t>
  </si>
  <si>
    <t>ORD-00270</t>
  </si>
  <si>
    <t>ORD-00271</t>
  </si>
  <si>
    <t>ORD-00272</t>
  </si>
  <si>
    <t>ORD-00273</t>
  </si>
  <si>
    <t>ORD-00274</t>
  </si>
  <si>
    <t>CUST-0098</t>
  </si>
  <si>
    <t>Karim Kamel</t>
  </si>
  <si>
    <t>ORD-00275</t>
  </si>
  <si>
    <t>ORD-00276</t>
  </si>
  <si>
    <t>ORD-00277</t>
  </si>
  <si>
    <t>CUST-0129</t>
  </si>
  <si>
    <t>Youssef El-Sayed</t>
  </si>
  <si>
    <t>ORD-00278</t>
  </si>
  <si>
    <t>ORD-00279</t>
  </si>
  <si>
    <t>ORD-00280</t>
  </si>
  <si>
    <t>ORD-00281</t>
  </si>
  <si>
    <t>ORD-00282</t>
  </si>
  <si>
    <t>ORD-00283</t>
  </si>
  <si>
    <t>ORD-00284</t>
  </si>
  <si>
    <t>ORD-00285</t>
  </si>
  <si>
    <t>ORD-00286</t>
  </si>
  <si>
    <t>ORD-00287</t>
  </si>
  <si>
    <t>ORD-00288</t>
  </si>
  <si>
    <t>ORD-00289</t>
  </si>
  <si>
    <t>ORD-00290</t>
  </si>
  <si>
    <t>CUST-0103</t>
  </si>
  <si>
    <t>Rania Hamdy</t>
  </si>
  <si>
    <t>ORD-00291</t>
  </si>
  <si>
    <t>CUST-0081</t>
  </si>
  <si>
    <t>Reem Abdallah</t>
  </si>
  <si>
    <t>ORD-00292</t>
  </si>
  <si>
    <t>CUST-0179</t>
  </si>
  <si>
    <t>Salma Farouk</t>
  </si>
  <si>
    <t>ORD-00293</t>
  </si>
  <si>
    <t>ORD-00294</t>
  </si>
  <si>
    <t>CUST-0151</t>
  </si>
  <si>
    <t>Salma Rashed</t>
  </si>
  <si>
    <t>ORD-00295</t>
  </si>
  <si>
    <t>ORD-00296</t>
  </si>
  <si>
    <t>CUST-0078</t>
  </si>
  <si>
    <t>Hassan Mahfouz</t>
  </si>
  <si>
    <t>ORD-00297</t>
  </si>
  <si>
    <t>ORD-00298</t>
  </si>
  <si>
    <t>ORD-00299</t>
  </si>
  <si>
    <t>ORD-00300</t>
  </si>
  <si>
    <t>CUST-0102</t>
  </si>
  <si>
    <t>Layla Fahmy</t>
  </si>
  <si>
    <t>ORD-00301</t>
  </si>
  <si>
    <t>ORD-00302</t>
  </si>
  <si>
    <t>ORD-00303</t>
  </si>
  <si>
    <t>ORD-00304</t>
  </si>
  <si>
    <t>CUST-0075</t>
  </si>
  <si>
    <t>Heba Sherif</t>
  </si>
  <si>
    <t>ORD-00305</t>
  </si>
  <si>
    <t>ORD-00306</t>
  </si>
  <si>
    <t>ORD-00307</t>
  </si>
  <si>
    <t>ORD-00308</t>
  </si>
  <si>
    <t>ORD-00309</t>
  </si>
  <si>
    <t>ORD-00310</t>
  </si>
  <si>
    <t>ORD-00311</t>
  </si>
  <si>
    <t>ORD-00312</t>
  </si>
  <si>
    <t>ORD-00313</t>
  </si>
  <si>
    <t>ORD-00314</t>
  </si>
  <si>
    <t>ORD-00315</t>
  </si>
  <si>
    <t>ORD-00316</t>
  </si>
  <si>
    <t>CUST-0071</t>
  </si>
  <si>
    <t>Mariam Ibrahim</t>
  </si>
  <si>
    <t>ORD-00317</t>
  </si>
  <si>
    <t>ORD-00318</t>
  </si>
  <si>
    <t>CUST-0121</t>
  </si>
  <si>
    <t>Mona Abdallah</t>
  </si>
  <si>
    <t>ORD-00319</t>
  </si>
  <si>
    <t>ORD-00320</t>
  </si>
  <si>
    <t>ORD-00321</t>
  </si>
  <si>
    <t>ORD-00322</t>
  </si>
  <si>
    <t>ORD-00323</t>
  </si>
  <si>
    <t>ORD-00324</t>
  </si>
  <si>
    <t>ORD-00325</t>
  </si>
  <si>
    <t>ORD-00326</t>
  </si>
  <si>
    <t>ORD-00327</t>
  </si>
  <si>
    <t>ORD-00328</t>
  </si>
  <si>
    <t>ORD-00329</t>
  </si>
  <si>
    <t>ORD-00330</t>
  </si>
  <si>
    <t>CUST-0060</t>
  </si>
  <si>
    <t>ORD-00331</t>
  </si>
  <si>
    <t>ORD-00332</t>
  </si>
  <si>
    <t>ORD-00333</t>
  </si>
  <si>
    <t>ORD-00334</t>
  </si>
  <si>
    <t>ORD-00335</t>
  </si>
  <si>
    <t>ORD-00336</t>
  </si>
  <si>
    <t>ORD-00337</t>
  </si>
  <si>
    <t>CUST-0175</t>
  </si>
  <si>
    <t>Mona Rashed</t>
  </si>
  <si>
    <t>ORD-00338</t>
  </si>
  <si>
    <t>ORD-00339</t>
  </si>
  <si>
    <t>CUST-0044</t>
  </si>
  <si>
    <t>ORD-00340</t>
  </si>
  <si>
    <t>ORD-00341</t>
  </si>
  <si>
    <t>ORD-00342</t>
  </si>
  <si>
    <t>ORD-00343</t>
  </si>
  <si>
    <t>CUST-0040</t>
  </si>
  <si>
    <t>ORD-00344</t>
  </si>
  <si>
    <t>ORD-00345</t>
  </si>
  <si>
    <t>ORD-00346</t>
  </si>
  <si>
    <t>ORD-00347</t>
  </si>
  <si>
    <t>ORD-00348</t>
  </si>
  <si>
    <t>ORD-00349</t>
  </si>
  <si>
    <t>ORD-00350</t>
  </si>
  <si>
    <t>ORD-00351</t>
  </si>
  <si>
    <t>ORD-00352</t>
  </si>
  <si>
    <t>ORD-00353</t>
  </si>
  <si>
    <t>CUST-0019</t>
  </si>
  <si>
    <t>ORD-00354</t>
  </si>
  <si>
    <t>ORD-00355</t>
  </si>
  <si>
    <t>ORD-00356</t>
  </si>
  <si>
    <t>ORD-00357</t>
  </si>
  <si>
    <t>ORD-00358</t>
  </si>
  <si>
    <t>ORD-00359</t>
  </si>
  <si>
    <t>ORD-00360</t>
  </si>
  <si>
    <t>ORD-00361</t>
  </si>
  <si>
    <t>ORD-00362</t>
  </si>
  <si>
    <t>CUST-0058</t>
  </si>
  <si>
    <t>Tamer Soliman</t>
  </si>
  <si>
    <t>ORD-00363</t>
  </si>
  <si>
    <t>ORD-00364</t>
  </si>
  <si>
    <t>ORD-00365</t>
  </si>
  <si>
    <t>ORD-00366</t>
  </si>
  <si>
    <t>ORD-00367</t>
  </si>
  <si>
    <t>ORD-00368</t>
  </si>
  <si>
    <t>ORD-00369</t>
  </si>
  <si>
    <t>ORD-00370</t>
  </si>
  <si>
    <t>ORD-00371</t>
  </si>
  <si>
    <t>ORD-00372</t>
  </si>
  <si>
    <t>ORD-00373</t>
  </si>
  <si>
    <t>ORD-00374</t>
  </si>
  <si>
    <t>CUST-0111</t>
  </si>
  <si>
    <t>Omar Farouk</t>
  </si>
  <si>
    <t>ORD-00375</t>
  </si>
  <si>
    <t>ORD-00376</t>
  </si>
  <si>
    <t>ORD-00377</t>
  </si>
  <si>
    <t>ORD-00378</t>
  </si>
  <si>
    <t>ORD-00379</t>
  </si>
  <si>
    <t>ORD-00380</t>
  </si>
  <si>
    <t>ORD-00381</t>
  </si>
  <si>
    <t>ORD-00382</t>
  </si>
  <si>
    <t>ORD-00383</t>
  </si>
  <si>
    <t>ORD-00384</t>
  </si>
  <si>
    <t>CUST-0063</t>
  </si>
  <si>
    <t>Youssef Fahmy</t>
  </si>
  <si>
    <t>ORD-00385</t>
  </si>
  <si>
    <t>ORD-00386</t>
  </si>
  <si>
    <t>ORD-00387</t>
  </si>
  <si>
    <t>ORD-00388</t>
  </si>
  <si>
    <t>ORD-00389</t>
  </si>
  <si>
    <t>ORD-00390</t>
  </si>
  <si>
    <t>ORD-00391</t>
  </si>
  <si>
    <t>ORD-00392</t>
  </si>
  <si>
    <t>ORD-00393</t>
  </si>
  <si>
    <t>ORD-00394</t>
  </si>
  <si>
    <t>ORD-00395</t>
  </si>
  <si>
    <t>ORD-00396</t>
  </si>
  <si>
    <t>ORD-00397</t>
  </si>
  <si>
    <t>ORD-00398</t>
  </si>
  <si>
    <t>CUST-0130</t>
  </si>
  <si>
    <t>Mona Mahfouz</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</si>
  <si>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</si>
  <si>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</si>
  <si>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</si>
  <si>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</si>
  <si>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</si>
  <si>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</si>
  <si>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</si>
  <si>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</si>
  <si>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</si>
  <si>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</si>
  <si>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</si>
  <si>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</si>
  <si>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</si>
  <si>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</si>
  <si>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</si>
  <si>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</si>
  <si>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</si>
  <si>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</si>
  <si>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</si>
  <si>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</si>
  <si>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</si>
  <si>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</si>
  <si>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</si>
  <si>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</si>
  <si>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</si>
  <si>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</si>
  <si>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</si>
  <si>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</si>
  <si>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</si>
  <si>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</si>
  <si>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</si>
  <si>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</si>
  <si>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</si>
  <si>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</si>
  <si>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</si>
  <si>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</si>
  <si>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</si>
  <si>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CUST-0143</t>
  </si>
  <si>
    <t>Omar Rashed</t>
  </si>
  <si>
    <t>ORD-00436</t>
  </si>
  <si>
    <t>ORD-00437</t>
  </si>
  <si>
    <t>ORD-00438</t>
  </si>
  <si>
    <t>CUST-0094</t>
  </si>
  <si>
    <t>ORD-00439</t>
  </si>
  <si>
    <t>ORD-00440</t>
  </si>
  <si>
    <t>CUST-0132</t>
  </si>
  <si>
    <t>Mona Mansour</t>
  </si>
  <si>
    <t>ORD-00441</t>
  </si>
  <si>
    <t>ORD-00442</t>
  </si>
  <si>
    <t>ORD-00443</t>
  </si>
  <si>
    <t>ORD-00444</t>
  </si>
  <si>
    <t>CUST-0066</t>
  </si>
  <si>
    <t>Ali Gad</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</si>
  <si>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</si>
  <si>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</si>
  <si>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</si>
  <si>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</si>
  <si>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</si>
  <si>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</si>
  <si>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</si>
  <si>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</si>
  <si>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</si>
  <si>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</si>
  <si>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</si>
  <si>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</si>
  <si>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</si>
  <si>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</si>
  <si>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</si>
  <si>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</si>
  <si>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</si>
  <si>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</si>
  <si>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</si>
  <si>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</si>
  <si>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</si>
  <si>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</si>
  <si>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</si>
  <si>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</si>
  <si>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</si>
  <si>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</si>
  <si>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</si>
  <si>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</si>
  <si>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</si>
  <si>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</si>
  <si>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</si>
  <si>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</si>
  <si>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</si>
  <si>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</si>
  <si>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</si>
  <si>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</si>
  <si>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CUST-0038</t>
  </si>
  <si>
    <t>Tamer Gad</t>
  </si>
  <si>
    <t>ORD-00481</t>
  </si>
  <si>
    <t>ORD-00482</t>
  </si>
  <si>
    <t>ORD-00483</t>
  </si>
  <si>
    <t>ORD-00484</t>
  </si>
  <si>
    <t>CUST-0167</t>
  </si>
  <si>
    <t>ORD-00485</t>
  </si>
  <si>
    <t>ORD-00486</t>
  </si>
  <si>
    <t>ORD-00487</t>
  </si>
  <si>
    <t>CUST-0145</t>
  </si>
  <si>
    <t>Hassan Ibrahim</t>
  </si>
  <si>
    <t>ORD-00488</t>
  </si>
  <si>
    <t>ORD-00489</t>
  </si>
  <si>
    <t>ORD-00490</t>
  </si>
  <si>
    <t>ORD-00491</t>
  </si>
  <si>
    <t>ORD-00492</t>
  </si>
  <si>
    <t>ORD-00493</t>
  </si>
  <si>
    <t>ORD-00494</t>
  </si>
  <si>
    <t>ORD-00495</t>
  </si>
  <si>
    <t>ORD-00496</t>
  </si>
  <si>
    <t>ORD-00497</t>
  </si>
  <si>
    <t>CUST-0100</t>
  </si>
  <si>
    <t>Nour Mahfouz</t>
  </si>
  <si>
    <t>ORD-00498</t>
  </si>
  <si>
    <t>ORD-00499</t>
  </si>
  <si>
    <t>ORD-00500</t>
  </si>
  <si>
    <t>ORD-00501</t>
  </si>
  <si>
    <t>ORD-00502</t>
  </si>
  <si>
    <t>ORD-00503</t>
  </si>
  <si>
    <t>ORD-00504</t>
  </si>
  <si>
    <t>ORD-00505</t>
  </si>
  <si>
    <t>ORD-00506</t>
  </si>
  <si>
    <t>ORD-00507</t>
  </si>
  <si>
    <t>ORD-00508</t>
  </si>
  <si>
    <t>ORD-00509</t>
  </si>
  <si>
    <t>ORD-00510</t>
  </si>
  <si>
    <t>ORD-00511</t>
  </si>
  <si>
    <t>ORD-00512</t>
  </si>
  <si>
    <t>ORD-00513</t>
  </si>
  <si>
    <t>ORD-00514</t>
  </si>
  <si>
    <t>ORD-00515</t>
  </si>
  <si>
    <t>ORD-00516</t>
  </si>
  <si>
    <t>ORD-00517</t>
  </si>
  <si>
    <t>ORD-00518</t>
  </si>
  <si>
    <t>CUST-0065</t>
  </si>
  <si>
    <t>ORD-00519</t>
  </si>
  <si>
    <t>CUST-0146</t>
  </si>
  <si>
    <t>Adel Fahmy</t>
  </si>
  <si>
    <t>ORD-00520</t>
  </si>
  <si>
    <t>CUST-0062</t>
  </si>
  <si>
    <t>Layla Gad</t>
  </si>
  <si>
    <t>ORD-00521</t>
  </si>
  <si>
    <t>ORD-00522</t>
  </si>
  <si>
    <t>ORD-00523</t>
  </si>
  <si>
    <t>CUST-0164</t>
  </si>
  <si>
    <t>Hassan Farouk</t>
  </si>
  <si>
    <t>ORD-00524</t>
  </si>
  <si>
    <t>ORD-00525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</si>
  <si>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</si>
  <si>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</si>
  <si>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</si>
  <si>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</si>
  <si>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</si>
  <si>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</si>
  <si>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</si>
  <si>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</si>
  <si>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</si>
  <si>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</si>
  <si>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</si>
  <si>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</si>
  <si>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</si>
  <si>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</si>
  <si>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</si>
  <si>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</si>
  <si>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</si>
  <si>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</si>
  <si>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</si>
  <si>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</si>
  <si>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</si>
  <si>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</si>
  <si>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</si>
  <si>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</si>
  <si>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</si>
  <si>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</si>
  <si>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</si>
  <si>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</si>
  <si>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</si>
  <si>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</si>
  <si>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</si>
  <si>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ORD-00557</t>
  </si>
  <si>
    <t>ORD-00558</t>
  </si>
  <si>
    <t>ORD-00559</t>
  </si>
  <si>
    <t>CUST-0083</t>
  </si>
  <si>
    <t>ORD-00560</t>
  </si>
  <si>
    <t>ORD-00561</t>
  </si>
  <si>
    <t>ORD-00562</t>
  </si>
  <si>
    <t>ORD-00563</t>
  </si>
  <si>
    <t>ORD-00564</t>
  </si>
  <si>
    <t>ORD-00565</t>
  </si>
  <si>
    <t>ORD-00566</t>
  </si>
  <si>
    <t>ORD-00567</t>
  </si>
  <si>
    <t>ORD-00568</t>
  </si>
  <si>
    <t>ORD-00570</t>
  </si>
  <si>
    <t>ORD-00571</t>
  </si>
  <si>
    <t>ORD-00572</t>
  </si>
  <si>
    <t>ORD-00573</t>
  </si>
  <si>
    <t>ORD-00574</t>
  </si>
  <si>
    <t>ORD-00575</t>
  </si>
  <si>
    <t>CUST-0139</t>
  </si>
  <si>
    <t>ORD-00576</t>
  </si>
  <si>
    <t>ORD-00577</t>
  </si>
  <si>
    <t>ORD-00578</t>
  </si>
  <si>
    <t>ORD-00579</t>
  </si>
  <si>
    <t>ORD-00580</t>
  </si>
  <si>
    <t>ORD-00581</t>
  </si>
  <si>
    <t>ORD-00582</t>
  </si>
  <si>
    <t>ORD-00583</t>
  </si>
  <si>
    <t>ORD-00584</t>
  </si>
  <si>
    <t>ORD-00585</t>
  </si>
  <si>
    <t>CUST-0157</t>
  </si>
  <si>
    <t>Sami Fahmy</t>
  </si>
  <si>
    <t>ORD-00586</t>
  </si>
  <si>
    <t>ORD-00587</t>
  </si>
  <si>
    <t>ORD-00588</t>
  </si>
  <si>
    <t>ORD-00589</t>
  </si>
  <si>
    <t>ORD-00590</t>
  </si>
  <si>
    <t>CUST-0134</t>
  </si>
  <si>
    <t>ORD-00591</t>
  </si>
  <si>
    <t>ORD-00592</t>
  </si>
  <si>
    <t>ORD-00593</t>
  </si>
  <si>
    <t>ORD-00594</t>
  </si>
  <si>
    <t>ORD-00595</t>
  </si>
  <si>
    <t>ORD-00596</t>
  </si>
  <si>
    <t>ORD-00597</t>
  </si>
  <si>
    <t>ORD-00598</t>
  </si>
  <si>
    <t>ORD-00599</t>
  </si>
  <si>
    <t>ORD-00600</t>
  </si>
  <si>
    <t>ORD-00601</t>
  </si>
  <si>
    <t>ORD-00602</t>
  </si>
  <si>
    <t>CUST-0125</t>
  </si>
  <si>
    <t>Rania Mahfouz</t>
  </si>
  <si>
    <t>ORD-00603</t>
  </si>
  <si>
    <t>ORD-00604</t>
  </si>
  <si>
    <t>ORD-00605</t>
  </si>
  <si>
    <t>ORD-00606</t>
  </si>
  <si>
    <t>ORD-00607</t>
  </si>
  <si>
    <t>ORD-00608</t>
  </si>
  <si>
    <t>ORD-00609</t>
  </si>
  <si>
    <t>ORD-00610</t>
  </si>
  <si>
    <t>ORD-00611</t>
  </si>
  <si>
    <t>ORD-00612</t>
  </si>
  <si>
    <t>ORD-00613</t>
  </si>
  <si>
    <t>CUST-0054</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</si>
  <si>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</si>
  <si>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</si>
  <si>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</si>
  <si>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</si>
  <si>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</si>
  <si>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</si>
  <si>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</si>
  <si>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</si>
  <si>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</si>
  <si>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</si>
  <si>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</si>
  <si>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</si>
  <si>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</si>
  <si>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</si>
  <si>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</si>
  <si>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</si>
  <si>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</si>
  <si>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</si>
  <si>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</si>
  <si>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</si>
  <si>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</si>
  <si>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</si>
  <si>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</si>
  <si>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</si>
  <si>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</si>
  <si>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</si>
  <si>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CUST-0178</t>
  </si>
  <si>
    <t>Nour Fahmy</t>
  </si>
  <si>
    <t>ORD-00640</t>
  </si>
  <si>
    <t>ORD-00641</t>
  </si>
  <si>
    <t>ORD-00642</t>
  </si>
  <si>
    <t>ORD-00643</t>
  </si>
  <si>
    <t>ORD-00644</t>
  </si>
  <si>
    <t>ORD-00645</t>
  </si>
  <si>
    <t>CUST-0104</t>
  </si>
  <si>
    <t>Rania Farouk</t>
  </si>
  <si>
    <t>ORD-00646</t>
  </si>
  <si>
    <t>ORD-00647</t>
  </si>
  <si>
    <t>ORD-00648</t>
  </si>
  <si>
    <t>ORD-00649</t>
  </si>
  <si>
    <t>ORD-00650</t>
  </si>
  <si>
    <t>ORD-00651</t>
  </si>
  <si>
    <t>ORD-00652</t>
  </si>
  <si>
    <t>ORD-00653</t>
  </si>
  <si>
    <t>ORD-00654</t>
  </si>
  <si>
    <t>ORD-00655</t>
  </si>
  <si>
    <t>ORD-00656</t>
  </si>
  <si>
    <t>ORD-00657</t>
  </si>
  <si>
    <t>ORD-00658</t>
  </si>
  <si>
    <t>ORD-00659</t>
  </si>
  <si>
    <t>CUST-0080</t>
  </si>
  <si>
    <t>ORD-00660</t>
  </si>
  <si>
    <t>ORD-00661</t>
  </si>
  <si>
    <t>CUST-0152</t>
  </si>
  <si>
    <t>ORD-00662</t>
  </si>
  <si>
    <t>ORD-00663</t>
  </si>
  <si>
    <t>CUST-0095</t>
  </si>
  <si>
    <t>Youssef Mansour</t>
  </si>
  <si>
    <t>ORD-00664</t>
  </si>
  <si>
    <t>ORD-00665</t>
  </si>
  <si>
    <t>ORD-00666</t>
  </si>
  <si>
    <t>ORD-00667</t>
  </si>
  <si>
    <t>ORD-00668</t>
  </si>
  <si>
    <t>ORD-00669</t>
  </si>
  <si>
    <t>ORD-00670</t>
  </si>
  <si>
    <t>ORD-00671</t>
  </si>
  <si>
    <t>ORD-00672</t>
  </si>
  <si>
    <t>ORD-00673</t>
  </si>
  <si>
    <t>CUST-0154</t>
  </si>
  <si>
    <t>Hala Ibrahim</t>
  </si>
  <si>
    <t>ORD-00674</t>
  </si>
  <si>
    <t>ORD-00675</t>
  </si>
  <si>
    <t>ORD-00676</t>
  </si>
  <si>
    <t>ORD-00677</t>
  </si>
  <si>
    <t>ORD-00678</t>
  </si>
  <si>
    <t>CUST-0074</t>
  </si>
  <si>
    <t>Layla Hamdy</t>
  </si>
  <si>
    <t>ORD-00679</t>
  </si>
  <si>
    <t>ORD-00680</t>
  </si>
  <si>
    <t>ORD-00681</t>
  </si>
  <si>
    <t>CUST-0088</t>
  </si>
  <si>
    <t>Nour Mansour</t>
  </si>
  <si>
    <t>ORD-00682</t>
  </si>
  <si>
    <t>ORD-00683</t>
  </si>
  <si>
    <t>ORD-00684</t>
  </si>
  <si>
    <t>ORD-00685</t>
  </si>
  <si>
    <t>ORD-00686</t>
  </si>
  <si>
    <t>ORD-00687</t>
  </si>
  <si>
    <t>ORD-00688</t>
  </si>
  <si>
    <t>ORD-00689</t>
  </si>
  <si>
    <t>ORD-00690</t>
  </si>
  <si>
    <t>CUST-0180</t>
  </si>
  <si>
    <t>Hala Kamel</t>
  </si>
  <si>
    <t>ORD-00691</t>
  </si>
  <si>
    <t>ORD-00692</t>
  </si>
  <si>
    <t>ORD-00693</t>
  </si>
  <si>
    <t>ORD-00694</t>
  </si>
  <si>
    <t>ORD-00695</t>
  </si>
  <si>
    <t>ORD-00696</t>
  </si>
  <si>
    <t>ORD-00697</t>
  </si>
  <si>
    <t>ORD-00698</t>
  </si>
  <si>
    <t>ORD-00699</t>
  </si>
  <si>
    <t>ORD-00700</t>
  </si>
  <si>
    <t>ORD-00701</t>
  </si>
  <si>
    <t>ORD-00702</t>
  </si>
  <si>
    <t>ORD-00703</t>
  </si>
  <si>
    <t>ORD-00704</t>
  </si>
  <si>
    <t>CUST-0161</t>
  </si>
  <si>
    <t>Youssef Naguib</t>
  </si>
  <si>
    <t>ORD-00705</t>
  </si>
  <si>
    <t>ORD-00706</t>
  </si>
  <si>
    <t>ORD-00707</t>
  </si>
  <si>
    <t>ORD-00708</t>
  </si>
  <si>
    <t>ORD-00709</t>
  </si>
  <si>
    <t>ORD-00710</t>
  </si>
  <si>
    <t>ORD-00711</t>
  </si>
  <si>
    <t>ORD-00712</t>
  </si>
  <si>
    <t>CUST-0135</t>
  </si>
  <si>
    <t>Nour Soliman</t>
  </si>
  <si>
    <t>ORD-00713</t>
  </si>
  <si>
    <t>ORD-00714</t>
  </si>
  <si>
    <t>ORD-00715</t>
  </si>
  <si>
    <t>ORD-00716</t>
  </si>
  <si>
    <t>ORD-00717</t>
  </si>
  <si>
    <t>ORD-00718</t>
  </si>
  <si>
    <t>ORD-00719</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</si>
  <si>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</si>
  <si>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</si>
  <si>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</si>
  <si>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</si>
  <si>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</si>
  <si>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</si>
  <si>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</si>
  <si>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</si>
  <si>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</si>
  <si>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</si>
  <si>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</si>
  <si>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</si>
  <si>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</si>
  <si>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</si>
  <si>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</si>
  <si>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</si>
  <si>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</si>
  <si>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</si>
  <si>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</si>
  <si>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</si>
  <si>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</si>
  <si>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</si>
  <si>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</si>
  <si>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</si>
  <si>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</si>
  <si>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ORD-00745</t>
  </si>
  <si>
    <t>CUST-0097</t>
  </si>
  <si>
    <t>Sami Mahfouz</t>
  </si>
  <si>
    <t>ORD-00746</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</si>
  <si>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</si>
  <si>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</si>
  <si>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</si>
  <si>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</si>
  <si>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</si>
  <si>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</si>
  <si>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</si>
  <si>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</si>
  <si>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</si>
  <si>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</si>
  <si>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</si>
  <si>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</si>
  <si>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</si>
  <si>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</si>
  <si>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</si>
  <si>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</si>
  <si>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</si>
  <si>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</si>
  <si>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</si>
  <si>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</si>
  <si>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</si>
  <si>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</si>
  <si>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</si>
  <si>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</si>
  <si>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</si>
  <si>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</si>
  <si>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</si>
  <si>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</si>
  <si>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</si>
  <si>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</si>
  <si>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ORD-00777</t>
  </si>
  <si>
    <t>ORD-00778</t>
  </si>
  <si>
    <t>ORD-00779</t>
  </si>
  <si>
    <t>ORD-00780</t>
  </si>
  <si>
    <t>ORD-00781</t>
  </si>
  <si>
    <t>CUST-0153</t>
  </si>
  <si>
    <t>ORD-00782</t>
  </si>
  <si>
    <t>ORD-00783</t>
  </si>
  <si>
    <t>ORD-00784</t>
  </si>
  <si>
    <t>ORD-00785</t>
  </si>
  <si>
    <t>ORD-00786</t>
  </si>
  <si>
    <t>ORD-00787</t>
  </si>
  <si>
    <t>ORD-00788</t>
  </si>
  <si>
    <t>ORD-00789</t>
  </si>
  <si>
    <t>ORD-00791</t>
  </si>
  <si>
    <t>ORD-00792</t>
  </si>
  <si>
    <t>CUST-0048</t>
  </si>
  <si>
    <t>Omar Sherif</t>
  </si>
  <si>
    <t>ORD-00793</t>
  </si>
  <si>
    <t>ORD-00794</t>
  </si>
  <si>
    <t>ORD-00795</t>
  </si>
  <si>
    <t>ORD-00796</t>
  </si>
  <si>
    <t>ORD-00797</t>
  </si>
  <si>
    <t>ORD-00798</t>
  </si>
  <si>
    <t>ORD-00799</t>
  </si>
  <si>
    <t>ORD-00800</t>
  </si>
  <si>
    <t>ORD-00801</t>
  </si>
  <si>
    <t>ORD-00802</t>
  </si>
  <si>
    <t>ORD-00803</t>
  </si>
  <si>
    <t>ORD-00804</t>
  </si>
  <si>
    <t>ORD-00805</t>
  </si>
  <si>
    <t>ORD-00806</t>
  </si>
  <si>
    <t>ORD-00807</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</si>
  <si>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</si>
  <si>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</si>
  <si>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</si>
  <si>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</si>
  <si>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</si>
  <si>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</si>
  <si>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</si>
  <si>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</si>
  <si>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</si>
  <si>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</si>
  <si>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</si>
  <si>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</si>
  <si>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</si>
  <si>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</si>
  <si>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</si>
  <si>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</si>
  <si>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</si>
  <si>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ORD-00825</t>
  </si>
  <si>
    <t>ORD-00826</t>
  </si>
  <si>
    <t>ORD-00827</t>
  </si>
  <si>
    <t>ORD-00828</t>
  </si>
  <si>
    <t>ORD-00829</t>
  </si>
  <si>
    <t>CUST-0115</t>
  </si>
  <si>
    <t>ORD-00830</t>
  </si>
  <si>
    <t>ORD-00831</t>
  </si>
  <si>
    <t>ORD-00832</t>
  </si>
  <si>
    <t>ORD-00833</t>
  </si>
  <si>
    <t>ORD-00834</t>
  </si>
  <si>
    <t>ORD-00835</t>
  </si>
  <si>
    <t>ORD-00836</t>
  </si>
  <si>
    <t>ORD-00837</t>
  </si>
  <si>
    <t>ORD-00838</t>
  </si>
  <si>
    <t>ORD-00839</t>
  </si>
  <si>
    <t>ORD-00840</t>
  </si>
  <si>
    <t>ORD-00841</t>
  </si>
  <si>
    <t>ORD-00842</t>
  </si>
  <si>
    <t>ORD-00843</t>
  </si>
  <si>
    <t>ORD-00844</t>
  </si>
  <si>
    <t>ORD-00845</t>
  </si>
  <si>
    <t>ORD-00846</t>
  </si>
  <si>
    <t>ORD-00847</t>
  </si>
  <si>
    <t>ORD-00848</t>
  </si>
  <si>
    <t>ORD-00849</t>
  </si>
  <si>
    <t>ORD-00850</t>
  </si>
  <si>
    <t>ORD-00851</t>
  </si>
  <si>
    <t>ORD-00852</t>
  </si>
  <si>
    <t>ORD-00853</t>
  </si>
  <si>
    <t>ORD-00854</t>
  </si>
  <si>
    <t>ORD-00855</t>
  </si>
  <si>
    <t>ORD-00856</t>
  </si>
  <si>
    <t>ORD-00857</t>
  </si>
  <si>
    <t>ORD-00858</t>
  </si>
  <si>
    <t>ORD-00859</t>
  </si>
  <si>
    <t>ORD-00860</t>
  </si>
  <si>
    <t>ORD-00861</t>
  </si>
  <si>
    <t>ORD-00862</t>
  </si>
  <si>
    <t>ORD-00863</t>
  </si>
  <si>
    <t>ORD-00864</t>
  </si>
  <si>
    <t>ORD-00865</t>
  </si>
  <si>
    <t>ORD-00866</t>
  </si>
  <si>
    <t>ORD-00867</t>
  </si>
  <si>
    <t>ORD-00868</t>
  </si>
  <si>
    <t>ORD-00869</t>
  </si>
  <si>
    <t>ORD-00870</t>
  </si>
  <si>
    <t>ORD-00871</t>
  </si>
  <si>
    <t>ORD-00872</t>
  </si>
  <si>
    <t>ORD-00873</t>
  </si>
  <si>
    <t>ORD-00874</t>
  </si>
  <si>
    <t>CUST-0108</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</si>
  <si>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</si>
  <si>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</si>
  <si>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</si>
  <si>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</si>
  <si>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</si>
  <si>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</si>
  <si>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</si>
  <si>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</si>
  <si>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</si>
  <si>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</si>
  <si>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</si>
  <si>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</si>
  <si>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</si>
  <si>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</si>
  <si>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</si>
  <si>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</si>
  <si>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</si>
  <si>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</si>
  <si>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</si>
  <si>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</si>
  <si>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</si>
  <si>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</si>
  <si>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</si>
  <si>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</si>
  <si>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</si>
  <si>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</si>
  <si>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CUST-0119</t>
  </si>
  <si>
    <t>Dalia Mahfouz</t>
  </si>
  <si>
    <t>ORD-00901</t>
  </si>
  <si>
    <t>ORD-00902</t>
  </si>
  <si>
    <t>ORD-00903</t>
  </si>
  <si>
    <t>ORD-00904</t>
  </si>
  <si>
    <t>ORD-00905</t>
  </si>
  <si>
    <t>ORD-00906</t>
  </si>
  <si>
    <t>ORD-00907</t>
  </si>
  <si>
    <t>ORD-00908</t>
  </si>
  <si>
    <t>ORD-00909</t>
  </si>
  <si>
    <t>ORD-00910</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</si>
  <si>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</si>
  <si>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</si>
  <si>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</si>
  <si>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</si>
  <si>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</si>
  <si>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</si>
  <si>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</si>
  <si>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</si>
  <si>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</si>
  <si>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</si>
  <si>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</si>
  <si>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</si>
  <si>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</si>
  <si>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</si>
  <si>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</si>
  <si>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</si>
  <si>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</si>
  <si>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</si>
  <si>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</si>
  <si>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</si>
  <si>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</si>
  <si>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</si>
  <si>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</si>
  <si>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</si>
  <si>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</si>
  <si>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</si>
  <si>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</si>
  <si>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</si>
  <si>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</si>
  <si>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</si>
  <si>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</si>
  <si>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</si>
  <si>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</si>
  <si>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</si>
  <si>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</si>
  <si>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</si>
  <si>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</si>
  <si>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</si>
  <si>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</si>
  <si>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</si>
  <si>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</si>
  <si>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</si>
  <si>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</si>
  <si>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</si>
  <si>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</si>
  <si>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</si>
  <si>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</si>
  <si>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</si>
  <si>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</si>
  <si>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</si>
  <si>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</si>
  <si>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</si>
  <si>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</si>
  <si>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</si>
  <si>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</si>
  <si>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</si>
  <si>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</si>
  <si>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</si>
  <si>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</si>
  <si>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</si>
  <si>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</si>
  <si>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</si>
  <si>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</si>
  <si>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</si>
  <si>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</si>
  <si>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</si>
  <si>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</si>
  <si>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</si>
  <si>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</si>
  <si>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</si>
  <si>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</si>
  <si>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</si>
  <si>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</si>
  <si>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</si>
  <si>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</si>
  <si>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</si>
  <si>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</si>
  <si>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</si>
  <si>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</si>
  <si>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</si>
  <si>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</si>
  <si>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</si>
  <si>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</si>
  <si>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</si>
  <si>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</si>
  <si>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</si>
  <si>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</si>
  <si>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</si>
  <si>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</si>
  <si>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</si>
  <si>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ORD-01001</t>
  </si>
  <si>
    <t>ORD-01002</t>
  </si>
  <si>
    <t>ORD-01003</t>
  </si>
  <si>
    <t>ORD-01004</t>
  </si>
  <si>
    <t>ORD-01005</t>
  </si>
  <si>
    <t>ORD-01006</t>
  </si>
  <si>
    <t>CUST-0158</t>
  </si>
  <si>
    <t>ORD-01007</t>
  </si>
  <si>
    <t>ORD-01008</t>
  </si>
  <si>
    <t>ORD-01009</t>
  </si>
  <si>
    <t>ORD-01010</t>
  </si>
  <si>
    <t>ORD-01011</t>
  </si>
  <si>
    <t>ORD-01012</t>
  </si>
  <si>
    <t>ORD-01013</t>
  </si>
  <si>
    <t>ORD-01014</t>
  </si>
  <si>
    <t>ORD-01015</t>
  </si>
  <si>
    <t>ORD-01016</t>
  </si>
  <si>
    <t>ORD-01017</t>
  </si>
  <si>
    <t>ORD-01018</t>
  </si>
  <si>
    <t>ORD-01019</t>
  </si>
  <si>
    <t>ORD-01020</t>
  </si>
  <si>
    <t>ORD-01021</t>
  </si>
  <si>
    <t>ORD-01022</t>
  </si>
  <si>
    <t>CUST-0141</t>
  </si>
  <si>
    <t>Youssef Sherif</t>
  </si>
  <si>
    <t>ORD-01023</t>
  </si>
  <si>
    <t>ORD-01024</t>
  </si>
  <si>
    <t>ORD-01025</t>
  </si>
  <si>
    <t>ORD-01026</t>
  </si>
  <si>
    <t>ORD-01027</t>
  </si>
  <si>
    <t>ORD-01028</t>
  </si>
  <si>
    <t>ORD-01029</t>
  </si>
  <si>
    <t>ORD-01030</t>
  </si>
  <si>
    <t>ORD-01031</t>
  </si>
  <si>
    <t>ORD-01032</t>
  </si>
  <si>
    <t>ORD-01033</t>
  </si>
  <si>
    <t>ORD-01034</t>
  </si>
  <si>
    <t>ORD-01035</t>
  </si>
  <si>
    <t>ORD-01036</t>
  </si>
  <si>
    <t>ORD-01037</t>
  </si>
  <si>
    <t>ORD-01038</t>
  </si>
  <si>
    <t>ORD-01039</t>
  </si>
  <si>
    <t>ORD-01040</t>
  </si>
  <si>
    <t>ORD-01041</t>
  </si>
  <si>
    <t>ORD-01042</t>
  </si>
  <si>
    <t>CUST-0149</t>
  </si>
  <si>
    <t>ORD-01043</t>
  </si>
  <si>
    <t>ORD-01044</t>
  </si>
  <si>
    <t>ORD-01045</t>
  </si>
  <si>
    <t>ORD-01046</t>
  </si>
  <si>
    <t>ORD-01047</t>
  </si>
  <si>
    <t>ORD-01048</t>
  </si>
  <si>
    <t>ORD-01049</t>
  </si>
  <si>
    <t>ORD-01050</t>
  </si>
  <si>
    <t>ORD-01051</t>
  </si>
  <si>
    <t>ORD-01052</t>
  </si>
  <si>
    <t>ORD-01053</t>
  </si>
  <si>
    <t>ORD-01054</t>
  </si>
  <si>
    <t>ORD-01055</t>
  </si>
  <si>
    <t>ORD-01056</t>
  </si>
  <si>
    <t>ORD-01057</t>
  </si>
  <si>
    <t>ORD-01058</t>
  </si>
  <si>
    <t>ORD-01059</t>
  </si>
  <si>
    <t>ORD-01060</t>
  </si>
  <si>
    <t>ORD-01061</t>
  </si>
  <si>
    <t>ORD-01062</t>
  </si>
  <si>
    <t>ORD-01063</t>
  </si>
  <si>
    <t>ORD-01064</t>
  </si>
  <si>
    <t>ORD-01065</t>
  </si>
  <si>
    <t>ORD-01066</t>
  </si>
  <si>
    <t>ORD-01067</t>
  </si>
  <si>
    <t>ORD-01068</t>
  </si>
  <si>
    <t>ORD-01069</t>
  </si>
  <si>
    <t>ORD-01070</t>
  </si>
  <si>
    <t>ORD-01071</t>
  </si>
  <si>
    <t>ORD-01072</t>
  </si>
  <si>
    <t>ORD-01073</t>
  </si>
  <si>
    <t>ORD-01074</t>
  </si>
  <si>
    <t>ORD-01075</t>
  </si>
  <si>
    <t>ORD-01076</t>
  </si>
  <si>
    <t>ORD-01077</t>
  </si>
  <si>
    <t>ORD-01078</t>
  </si>
  <si>
    <t>ORD-01079</t>
  </si>
  <si>
    <t>ORD-01080</t>
  </si>
  <si>
    <t>ORD-01081</t>
  </si>
  <si>
    <t>ORD-01082</t>
  </si>
  <si>
    <t>ORD-01083</t>
  </si>
  <si>
    <t>ORD-01084</t>
  </si>
  <si>
    <t>ORD-01085</t>
  </si>
  <si>
    <t>ORD-01086</t>
  </si>
  <si>
    <t>ORD-01087</t>
  </si>
  <si>
    <t>ORD-01088</t>
  </si>
  <si>
    <t>ORD-01089</t>
  </si>
  <si>
    <t>ORD-01090</t>
  </si>
  <si>
    <t>ORD-01091</t>
  </si>
  <si>
    <t>ORD-01092</t>
  </si>
  <si>
    <t>ORD-01093</t>
  </si>
  <si>
    <t>ORD-01094</t>
  </si>
  <si>
    <t>ORD-01095</t>
  </si>
  <si>
    <t>ORD-01096</t>
  </si>
  <si>
    <t>ORD-01097</t>
  </si>
  <si>
    <t>ORD-01098</t>
  </si>
  <si>
    <t>ORD-01099</t>
  </si>
  <si>
    <t>ORD-01100</t>
  </si>
  <si>
    <t>ORD-01101</t>
  </si>
  <si>
    <t>ORD-01102</t>
  </si>
  <si>
    <t>ORD-01103</t>
  </si>
  <si>
    <t>ORD-01104</t>
  </si>
  <si>
    <t>ORD-01105</t>
  </si>
  <si>
    <t>ORD-01106</t>
  </si>
  <si>
    <t>ORD-01107</t>
  </si>
  <si>
    <t>ORD-01108</t>
  </si>
  <si>
    <t>ORD-01109</t>
  </si>
  <si>
    <t>ORD-01110</t>
  </si>
  <si>
    <t>ORD-01111</t>
  </si>
  <si>
    <t>ORD-01112</t>
  </si>
  <si>
    <t>ORD-01113</t>
  </si>
  <si>
    <t>ORD-01114</t>
  </si>
  <si>
    <t>ORD-01115</t>
  </si>
  <si>
    <t>ORD-01116</t>
  </si>
  <si>
    <t>ORD-01117</t>
  </si>
  <si>
    <t>ORD-01118</t>
  </si>
  <si>
    <t>ORD-01119</t>
  </si>
  <si>
    <t>ORD-01120</t>
  </si>
  <si>
    <t>ORD-01121</t>
  </si>
  <si>
    <t>ORD-01122</t>
  </si>
  <si>
    <t>ORD-01123</t>
  </si>
  <si>
    <t>ORD-01124</t>
  </si>
  <si>
    <t>ORD-01125</t>
  </si>
  <si>
    <t>ORD-01126</t>
  </si>
  <si>
    <t>ORD-01127</t>
  </si>
  <si>
    <t>ORD-01128</t>
  </si>
  <si>
    <t>ORD-01129</t>
  </si>
  <si>
    <t>ORD-01130</t>
  </si>
  <si>
    <t>ORD-01131</t>
  </si>
  <si>
    <t>ORD-01132</t>
  </si>
  <si>
    <t>ORD-01133</t>
  </si>
  <si>
    <t>ORD-01134</t>
  </si>
  <si>
    <t>ORD-01135</t>
  </si>
  <si>
    <t>ORD-01136</t>
  </si>
  <si>
    <t>ORD-01137</t>
  </si>
  <si>
    <t>ORD-01138</t>
  </si>
  <si>
    <t>ORD-01139</t>
  </si>
  <si>
    <t>ORD-01140</t>
  </si>
  <si>
    <t>ORD-01141</t>
  </si>
  <si>
    <t>ORD-01142</t>
  </si>
  <si>
    <t>ORD-01143</t>
  </si>
  <si>
    <t>ORD-01144</t>
  </si>
  <si>
    <t>ORD-01145</t>
  </si>
  <si>
    <t>ORD-01146</t>
  </si>
  <si>
    <t>ORD-01147</t>
  </si>
  <si>
    <t>ORD-01148</t>
  </si>
  <si>
    <t>ORD-01149</t>
  </si>
  <si>
    <t>ORD-01150</t>
  </si>
  <si>
    <t>ORD-01151</t>
  </si>
  <si>
    <t>ORD-01152</t>
  </si>
  <si>
    <t>ORD-01153</t>
  </si>
  <si>
    <t>ORD-01154</t>
  </si>
  <si>
    <t>ORD-01155</t>
  </si>
  <si>
    <t>ORD-01156</t>
  </si>
  <si>
    <t>ORD-01157</t>
  </si>
  <si>
    <t>ORD-01158</t>
  </si>
  <si>
    <t>ORD-01159</t>
  </si>
  <si>
    <t>ORD-01160</t>
  </si>
  <si>
    <t>ORD-01161</t>
  </si>
  <si>
    <t>ORD-01162</t>
  </si>
  <si>
    <t>ORD-01163</t>
  </si>
  <si>
    <t>ORD-01164</t>
  </si>
  <si>
    <t>ORD-01165</t>
  </si>
  <si>
    <t>ORD-01166</t>
  </si>
  <si>
    <t>ORD-01167</t>
  </si>
  <si>
    <t>ORD-01168</t>
  </si>
  <si>
    <t>ORD-01169</t>
  </si>
  <si>
    <t>ORD-01170</t>
  </si>
  <si>
    <t>ORD-01171</t>
  </si>
  <si>
    <t>ORD-01172</t>
  </si>
  <si>
    <t>ORD-01173</t>
  </si>
  <si>
    <t>ORD-01174</t>
  </si>
  <si>
    <t>ORD-01175</t>
  </si>
  <si>
    <t>ORD-01176</t>
  </si>
  <si>
    <t>ORD-01177</t>
  </si>
  <si>
    <t>ORD-01178</t>
  </si>
  <si>
    <t>ORD-01179</t>
  </si>
  <si>
    <t>ORD-01180</t>
  </si>
  <si>
    <t>ORD-01181</t>
  </si>
  <si>
    <t>ORD-01182</t>
  </si>
  <si>
    <t>ORD-01183</t>
  </si>
  <si>
    <t>ORD-01184</t>
  </si>
  <si>
    <t>ORD-01185</t>
  </si>
  <si>
    <t>ORD-01186</t>
  </si>
  <si>
    <t>ORD-01187</t>
  </si>
  <si>
    <t>ORD-01188</t>
  </si>
  <si>
    <t>ORD-01189</t>
  </si>
  <si>
    <t>ORD-01190</t>
  </si>
  <si>
    <t>ORD-01191</t>
  </si>
  <si>
    <t>ORD-01192</t>
  </si>
  <si>
    <t>ORD-01193</t>
  </si>
  <si>
    <t>ORD-01194</t>
  </si>
  <si>
    <t>ORD-01195</t>
  </si>
  <si>
    <t>ORD-01196</t>
  </si>
  <si>
    <t>ORD-01197</t>
  </si>
  <si>
    <t>ORD-01198</t>
  </si>
  <si>
    <t>ORD-01199</t>
  </si>
  <si>
    <t>ORD-01200</t>
  </si>
  <si>
    <t>ORD-01201</t>
  </si>
  <si>
    <t>ORD-01202</t>
  </si>
  <si>
    <t>ORD-01203</t>
  </si>
  <si>
    <t>ORD-01204</t>
  </si>
  <si>
    <t>ORD-01205</t>
  </si>
  <si>
    <t>ORD-01206</t>
  </si>
  <si>
    <t>ORD-01207</t>
  </si>
  <si>
    <t>ORD-01208</t>
  </si>
  <si>
    <t>ORD-01209</t>
  </si>
  <si>
    <t>ORD-01210</t>
  </si>
  <si>
    <t>ORD-01211</t>
  </si>
  <si>
    <t>ORD-01212</t>
  </si>
  <si>
    <t>ORD-01213</t>
  </si>
  <si>
    <t>ORD-01214</t>
  </si>
  <si>
    <t>ORD-01215</t>
  </si>
  <si>
    <t>ORD-01216</t>
  </si>
  <si>
    <t>ORD-01217</t>
  </si>
  <si>
    <t>ORD-01218</t>
  </si>
  <si>
    <t>ORD-01219</t>
  </si>
  <si>
    <t>ORD-01220</t>
  </si>
  <si>
    <t>ORD-01221</t>
  </si>
  <si>
    <t>ORD-01222</t>
  </si>
  <si>
    <t>ORD-01223</t>
  </si>
  <si>
    <t>ORD-01224</t>
  </si>
  <si>
    <t>ORD-01225</t>
  </si>
  <si>
    <t>ORD-01226</t>
  </si>
  <si>
    <t>ORD-01227</t>
  </si>
  <si>
    <t>ORD-01228</t>
  </si>
  <si>
    <t>ORD-01229</t>
  </si>
  <si>
    <t>ORD-01230</t>
  </si>
  <si>
    <t>ORD-01231</t>
  </si>
  <si>
    <t>ORD-01232</t>
  </si>
  <si>
    <t>ORD-01233</t>
  </si>
  <si>
    <t>ORD-01234</t>
  </si>
  <si>
    <t>ORD-01235</t>
  </si>
  <si>
    <t>ORD-01236</t>
  </si>
  <si>
    <t>ORD-01237</t>
  </si>
  <si>
    <t>ORD-01238</t>
  </si>
  <si>
    <t>ORD-01239</t>
  </si>
  <si>
    <t>ORD-01240</t>
  </si>
  <si>
    <t>ORD-01241</t>
  </si>
  <si>
    <t>ORD-01242</t>
  </si>
  <si>
    <t>ORD-01243</t>
  </si>
  <si>
    <t>ORD-01244</t>
  </si>
  <si>
    <t>ORD-01245</t>
  </si>
  <si>
    <t>ORD-01246</t>
  </si>
  <si>
    <t>ORD-01247</t>
  </si>
  <si>
    <t>ORD-01248</t>
  </si>
  <si>
    <t>ORD-01249</t>
  </si>
  <si>
    <t>ORD-01250</t>
  </si>
  <si>
    <t>ORD-01251</t>
  </si>
  <si>
    <t>ORD-01252</t>
  </si>
  <si>
    <t>ORD-01253</t>
  </si>
  <si>
    <t>ORD-01254</t>
  </si>
  <si>
    <t>ORD-01255</t>
  </si>
  <si>
    <t>ORD-01256</t>
  </si>
  <si>
    <t>ORD-01257</t>
  </si>
  <si>
    <t>ORD-01258</t>
  </si>
  <si>
    <t>ORD-01259</t>
  </si>
  <si>
    <t>ORD-01260</t>
  </si>
  <si>
    <t>ORD-01261</t>
  </si>
  <si>
    <t>ORD-01262</t>
  </si>
  <si>
    <t>ORD-01263</t>
  </si>
  <si>
    <t>ORD-01264</t>
  </si>
  <si>
    <t>ORD-01265</t>
  </si>
  <si>
    <t>ORD-01266</t>
  </si>
  <si>
    <t>ORD-01267</t>
  </si>
  <si>
    <t>ORD-01268</t>
  </si>
  <si>
    <t>ORD-01269</t>
  </si>
  <si>
    <t>ORD-01270</t>
  </si>
  <si>
    <t>ORD-01271</t>
  </si>
  <si>
    <t>ORD-01272</t>
  </si>
  <si>
    <t>ORD-01273</t>
  </si>
  <si>
    <t>ORD-01274</t>
  </si>
  <si>
    <t>ORD-01275</t>
  </si>
  <si>
    <t>ORD-01276</t>
  </si>
  <si>
    <t>ORD-01277</t>
  </si>
  <si>
    <t>ORD-01278</t>
  </si>
  <si>
    <t>ORD-01279</t>
  </si>
  <si>
    <t>CUST-0136</t>
  </si>
  <si>
    <t>ORD-01280</t>
  </si>
  <si>
    <t>ORD-01281</t>
  </si>
  <si>
    <t>ORD-01282</t>
  </si>
  <si>
    <t>ORD-01283</t>
  </si>
  <si>
    <t>ORD-01284</t>
  </si>
  <si>
    <t>ORD-01285</t>
  </si>
  <si>
    <t>ORD-01286</t>
  </si>
  <si>
    <t>ORD-01287</t>
  </si>
  <si>
    <t>ORD-01288</t>
  </si>
  <si>
    <t>ORD-01289</t>
  </si>
  <si>
    <t>ORD-01290</t>
  </si>
  <si>
    <t>ORD-01291</t>
  </si>
  <si>
    <t>ORD-01292</t>
  </si>
  <si>
    <t>ORD-01293</t>
  </si>
  <si>
    <t>ORD-01294</t>
  </si>
  <si>
    <t>ORD-01295</t>
  </si>
  <si>
    <t>ORD-01296</t>
  </si>
  <si>
    <t>ORD-01297</t>
  </si>
  <si>
    <t>ORD-01298</t>
  </si>
  <si>
    <t>ORD-01299</t>
  </si>
  <si>
    <t>ORD-01300</t>
  </si>
  <si>
    <t>ORD-01301</t>
  </si>
  <si>
    <t>ORD-01302</t>
  </si>
  <si>
    <t>ORD-01303</t>
  </si>
  <si>
    <t>ORD-01304</t>
  </si>
  <si>
    <t>ORD-01305</t>
  </si>
  <si>
    <t>ORD-01306</t>
  </si>
  <si>
    <t>ORD-01307</t>
  </si>
  <si>
    <t>ORD-01308</t>
  </si>
  <si>
    <t>ORD-01309</t>
  </si>
  <si>
    <t>ORD-01310</t>
  </si>
  <si>
    <t>ORD-01311</t>
  </si>
  <si>
    <t>ORD-01312</t>
  </si>
  <si>
    <t>ORD-01313</t>
  </si>
  <si>
    <t>ORD-01314</t>
  </si>
  <si>
    <t>ORD-01315</t>
  </si>
  <si>
    <t>ORD-01316</t>
  </si>
  <si>
    <t>ORD-01317</t>
  </si>
  <si>
    <t>ORD-01318</t>
  </si>
  <si>
    <t>ORD-01319</t>
  </si>
  <si>
    <t>ORD-01320</t>
  </si>
  <si>
    <t>ORD-01321</t>
  </si>
  <si>
    <t>ORD-01322</t>
  </si>
  <si>
    <t>ORD-01323</t>
  </si>
  <si>
    <t>ORD-01324</t>
  </si>
  <si>
    <t>ORD-01325</t>
  </si>
  <si>
    <t>ORD-01326</t>
  </si>
  <si>
    <t>ORD-01327</t>
  </si>
  <si>
    <t>ORD-01328</t>
  </si>
  <si>
    <t>ORD-01329</t>
  </si>
  <si>
    <t>ORD-01330</t>
  </si>
  <si>
    <t>ORD-01331</t>
  </si>
  <si>
    <t>ORD-01332</t>
  </si>
  <si>
    <t>ORD-01333</t>
  </si>
  <si>
    <t>ORD-01334</t>
  </si>
  <si>
    <t>ORD-01335</t>
  </si>
  <si>
    <t>ORD-01336</t>
  </si>
  <si>
    <t>ORD-01337</t>
  </si>
  <si>
    <t>ORD-01338</t>
  </si>
  <si>
    <t>ORD-01339</t>
  </si>
  <si>
    <t>ORD-01340</t>
  </si>
  <si>
    <t>ORD-01341</t>
  </si>
  <si>
    <t>ORD-01342</t>
  </si>
  <si>
    <t>ORD-01343</t>
  </si>
  <si>
    <t>ORD-01344</t>
  </si>
  <si>
    <t>ORD-01345</t>
  </si>
  <si>
    <t>ORD-01346</t>
  </si>
  <si>
    <t>ORD-01347</t>
  </si>
  <si>
    <t>ORD-01348</t>
  </si>
  <si>
    <t>ORD-01349</t>
  </si>
  <si>
    <t>ORD-01350</t>
  </si>
  <si>
    <t>ORD-01351</t>
  </si>
  <si>
    <t>ORD-01352</t>
  </si>
  <si>
    <t>ORD-01353</t>
  </si>
  <si>
    <t>ORD-01354</t>
  </si>
  <si>
    <t>ORD-01355</t>
  </si>
  <si>
    <t>ORD-01356</t>
  </si>
  <si>
    <t>ORD-01357</t>
  </si>
  <si>
    <t>ORD-01358</t>
  </si>
  <si>
    <t>ORD-01359</t>
  </si>
  <si>
    <t>ORD-01360</t>
  </si>
  <si>
    <t>ORD-01361</t>
  </si>
  <si>
    <t>ORD-01362</t>
  </si>
  <si>
    <t>ORD-01363</t>
  </si>
  <si>
    <t>ORD-01364</t>
  </si>
  <si>
    <t>ORD-01365</t>
  </si>
  <si>
    <t>ORD-01366</t>
  </si>
  <si>
    <t>ORD-01367</t>
  </si>
  <si>
    <t>ORD-01368</t>
  </si>
  <si>
    <t>ORD-01369</t>
  </si>
  <si>
    <t>ORD-01370</t>
  </si>
  <si>
    <t>ORD-01371</t>
  </si>
  <si>
    <t>ORD-01372</t>
  </si>
  <si>
    <t>ORD-01373</t>
  </si>
  <si>
    <t>ORD-01374</t>
  </si>
  <si>
    <t>ORD-01375</t>
  </si>
  <si>
    <t>ORD-01376</t>
  </si>
  <si>
    <t>ORD-01377</t>
  </si>
  <si>
    <t>ORD-01378</t>
  </si>
  <si>
    <t>ORD-01379</t>
  </si>
  <si>
    <t>ORD-01380</t>
  </si>
  <si>
    <t>ORD-01381</t>
  </si>
  <si>
    <t>ORD-01382</t>
  </si>
  <si>
    <t>ORD-01383</t>
  </si>
  <si>
    <t>ORD-01384</t>
  </si>
  <si>
    <t>ORD-01385</t>
  </si>
  <si>
    <t>ORD-01386</t>
  </si>
  <si>
    <t>ORD-01387</t>
  </si>
  <si>
    <t>ORD-01388</t>
  </si>
  <si>
    <t>ORD-01389</t>
  </si>
  <si>
    <t>ORD-01390</t>
  </si>
  <si>
    <t>ORD-01391</t>
  </si>
  <si>
    <t>ORD-01392</t>
  </si>
  <si>
    <t>ORD-01393</t>
  </si>
  <si>
    <t>ORD-01394</t>
  </si>
  <si>
    <t>ORD-01395</t>
  </si>
  <si>
    <t>ORD-01396</t>
  </si>
  <si>
    <t>ORD-01397</t>
  </si>
  <si>
    <t>ORD-01398</t>
  </si>
  <si>
    <t>ORD-01399</t>
  </si>
  <si>
    <t>ORD-01400</t>
  </si>
  <si>
    <t>ORD-01401</t>
  </si>
  <si>
    <t>ORD-01402</t>
  </si>
  <si>
    <t>ORD-01403</t>
  </si>
  <si>
    <t>ORD-01404</t>
  </si>
  <si>
    <t>ORD-01405</t>
  </si>
  <si>
    <t>ORD-01406</t>
  </si>
  <si>
    <t>ORD-01407</t>
  </si>
  <si>
    <t>ORD-01408</t>
  </si>
  <si>
    <t>ORD-01409</t>
  </si>
  <si>
    <t>ORD-01410</t>
  </si>
  <si>
    <t>ORD-01411</t>
  </si>
  <si>
    <t>ORD-01412</t>
  </si>
  <si>
    <t>ORD-01413</t>
  </si>
  <si>
    <t>ORD-01414</t>
  </si>
  <si>
    <t>ORD-01415</t>
  </si>
  <si>
    <t>ORD-01416</t>
  </si>
  <si>
    <t>CUST-0127</t>
  </si>
  <si>
    <t>ORD-01417</t>
  </si>
  <si>
    <t>ORD-01418</t>
  </si>
  <si>
    <t>ORD-01419</t>
  </si>
  <si>
    <t>ORD-01420</t>
  </si>
  <si>
    <t>ORD-01421</t>
  </si>
  <si>
    <t>ORD-01422</t>
  </si>
  <si>
    <t>ORD-01423</t>
  </si>
  <si>
    <t>ORD-01424</t>
  </si>
  <si>
    <t>ORD-01425</t>
  </si>
  <si>
    <t>ORD-01426</t>
  </si>
  <si>
    <t>ORD-01427</t>
  </si>
  <si>
    <t>ORD-01428</t>
  </si>
  <si>
    <t>ORD-01429</t>
  </si>
  <si>
    <t>ORD-01430</t>
  </si>
  <si>
    <t>ORD-01431</t>
  </si>
  <si>
    <t>ORD-01432</t>
  </si>
  <si>
    <t>ORD-01433</t>
  </si>
  <si>
    <t>ORD-01434</t>
  </si>
  <si>
    <t>ORD-01435</t>
  </si>
  <si>
    <t>ORD-01436</t>
  </si>
  <si>
    <t>ORD-01437</t>
  </si>
  <si>
    <t>ORD-01438</t>
  </si>
  <si>
    <t>ORD-01439</t>
  </si>
  <si>
    <t>ORD-01440</t>
  </si>
  <si>
    <t>ORD-01441</t>
  </si>
  <si>
    <t>ORD-01442</t>
  </si>
  <si>
    <t>ORD-01443</t>
  </si>
  <si>
    <t>ORD-01444</t>
  </si>
  <si>
    <t>ORD-01445</t>
  </si>
  <si>
    <t>ORD-01446</t>
  </si>
  <si>
    <t>ORD-01447</t>
  </si>
  <si>
    <t>ORD-01448</t>
  </si>
  <si>
    <t>ORD-01449</t>
  </si>
  <si>
    <t>ORD-01450</t>
  </si>
  <si>
    <t>ORD-01451</t>
  </si>
  <si>
    <t>ORD-01452</t>
  </si>
  <si>
    <t>ORD-01453</t>
  </si>
  <si>
    <t>ORD-01454</t>
  </si>
  <si>
    <t>ORD-01455</t>
  </si>
  <si>
    <t>ORD-01456</t>
  </si>
  <si>
    <t>ORD-01457</t>
  </si>
  <si>
    <t>ORD-01458</t>
  </si>
  <si>
    <t>ORD-01459</t>
  </si>
  <si>
    <t>ORD-01460</t>
  </si>
  <si>
    <t>ORD-01461</t>
  </si>
  <si>
    <t>ORD-01462</t>
  </si>
  <si>
    <t>ORD-01463</t>
  </si>
  <si>
    <t>ORD-01464</t>
  </si>
  <si>
    <t>ORD-01465</t>
  </si>
  <si>
    <t>ORD-01466</t>
  </si>
  <si>
    <t>ORD-01467</t>
  </si>
  <si>
    <t>ORD-01468</t>
  </si>
  <si>
    <t>ORD-01469</t>
  </si>
  <si>
    <t>ORD-01470</t>
  </si>
  <si>
    <t>ORD-01471</t>
  </si>
  <si>
    <t>ORD-01472</t>
  </si>
  <si>
    <t>ORD-01473</t>
  </si>
  <si>
    <t>ORD-01474</t>
  </si>
  <si>
    <t>ORD-01475</t>
  </si>
  <si>
    <t>ORD-01476</t>
  </si>
  <si>
    <t>ORD-01477</t>
  </si>
  <si>
    <t>ORD-01478</t>
  </si>
  <si>
    <t>ORD-01479</t>
  </si>
  <si>
    <t>ORD-01480</t>
  </si>
  <si>
    <t>ORD-01481</t>
  </si>
  <si>
    <t>ORD-01482</t>
  </si>
  <si>
    <t>ORD-01483</t>
  </si>
  <si>
    <t>ORD-01484</t>
  </si>
  <si>
    <t>ORD-01485</t>
  </si>
  <si>
    <t>ORD-01486</t>
  </si>
  <si>
    <t>ORD-01487</t>
  </si>
  <si>
    <t>ORD-01488</t>
  </si>
  <si>
    <t>ORD-01489</t>
  </si>
  <si>
    <t>ORD-01490</t>
  </si>
  <si>
    <t>ORD-01491</t>
  </si>
  <si>
    <t>ORD-01492</t>
  </si>
  <si>
    <t>ORD-01493</t>
  </si>
  <si>
    <t>ORD-01494</t>
  </si>
  <si>
    <t>ORD-01495</t>
  </si>
  <si>
    <t>ORD-01496</t>
  </si>
  <si>
    <t>ORD-01497</t>
  </si>
  <si>
    <t>ORD-01498</t>
  </si>
  <si>
    <t>ORD-01499</t>
  </si>
  <si>
    <t>ORD-01500</t>
  </si>
  <si>
    <t>ORD-01501</t>
  </si>
  <si>
    <t>ORD-01502</t>
  </si>
  <si>
    <t>ORD-01503</t>
  </si>
  <si>
    <t>ORD-01504</t>
  </si>
  <si>
    <t>ORD-01505</t>
  </si>
  <si>
    <t>ORD-01506</t>
  </si>
  <si>
    <t>ORD-01507</t>
  </si>
  <si>
    <t>ORD-01508</t>
  </si>
  <si>
    <t>ORD-01509</t>
  </si>
  <si>
    <t>ORD-01510</t>
  </si>
  <si>
    <t>ORD-01511</t>
  </si>
  <si>
    <t>ORD-01512</t>
  </si>
  <si>
    <t>ORD-01513</t>
  </si>
  <si>
    <t>ORD-01514</t>
  </si>
  <si>
    <t>ORD-01515</t>
  </si>
  <si>
    <t>ORD-01516</t>
  </si>
  <si>
    <t>ORD-01517</t>
  </si>
  <si>
    <t>ORD-01518</t>
  </si>
  <si>
    <t>ORD-01519</t>
  </si>
  <si>
    <t>ORD-01520</t>
  </si>
  <si>
    <t>ORD-01521</t>
  </si>
  <si>
    <t>ORD-01522</t>
  </si>
  <si>
    <t>ORD-01523</t>
  </si>
  <si>
    <t>ORD-01524</t>
  </si>
  <si>
    <t>ORD-01525</t>
  </si>
  <si>
    <t>ORD-01526</t>
  </si>
  <si>
    <t>ORD-01527</t>
  </si>
  <si>
    <t>ORD-01528</t>
  </si>
  <si>
    <t>ORD-01530</t>
  </si>
  <si>
    <t>ORD-01532</t>
  </si>
  <si>
    <t>ORD-01533</t>
  </si>
  <si>
    <t>ORD-01534</t>
  </si>
  <si>
    <t>ORD-01535</t>
  </si>
  <si>
    <t>ORD-01536</t>
  </si>
  <si>
    <t>ORD-01537</t>
  </si>
  <si>
    <t>ORD-01538</t>
  </si>
  <si>
    <t>ORD-01539</t>
  </si>
  <si>
    <t>ORD-01540</t>
  </si>
  <si>
    <t>ORD-01541</t>
  </si>
  <si>
    <t>ORD-01542</t>
  </si>
  <si>
    <t>ORD-01543</t>
  </si>
  <si>
    <t>ORD-01544</t>
  </si>
  <si>
    <t>ORD-01545</t>
  </si>
  <si>
    <t>ORD-01546</t>
  </si>
  <si>
    <t>ORD-01547</t>
  </si>
  <si>
    <t>ORD-01548</t>
  </si>
  <si>
    <t>ORD-01549</t>
  </si>
  <si>
    <t>ORD-01550</t>
  </si>
  <si>
    <t>ORD-01551</t>
  </si>
  <si>
    <t>ORD-01552</t>
  </si>
  <si>
    <t>ORD-01553</t>
  </si>
  <si>
    <t>ORD-01554</t>
  </si>
  <si>
    <t>ORD-01555</t>
  </si>
  <si>
    <t>ORD-01556</t>
  </si>
  <si>
    <t>ORD-01557</t>
  </si>
  <si>
    <t>ORD-01558</t>
  </si>
  <si>
    <t>ORD-01559</t>
  </si>
  <si>
    <t>ORD-01560</t>
  </si>
  <si>
    <t>ORD-01561</t>
  </si>
  <si>
    <t>ORD-01562</t>
  </si>
  <si>
    <t>ORD-01563</t>
  </si>
  <si>
    <t>ORD-01564</t>
  </si>
  <si>
    <t>ORD-01565</t>
  </si>
  <si>
    <t>ORD-01566</t>
  </si>
  <si>
    <t>ORD-01567</t>
  </si>
  <si>
    <t>ORD-01568</t>
  </si>
  <si>
    <t>ORD-01569</t>
  </si>
  <si>
    <t>ORD-01570</t>
  </si>
  <si>
    <t>ORD-01571</t>
  </si>
  <si>
    <t>ORD-01572</t>
  </si>
  <si>
    <t>ORD-01573</t>
  </si>
  <si>
    <t>ORD-01574</t>
  </si>
  <si>
    <t>ORD-01575</t>
  </si>
  <si>
    <t>ORD-01576</t>
  </si>
  <si>
    <t>ORD-01577</t>
  </si>
  <si>
    <t>ORD-01578</t>
  </si>
  <si>
    <t>ORD-01579</t>
  </si>
  <si>
    <t>ORD-01580</t>
  </si>
  <si>
    <t>ORD-01581</t>
  </si>
  <si>
    <t>ORD-01582</t>
  </si>
  <si>
    <t>ORD-01583</t>
  </si>
  <si>
    <t>ORD-01584</t>
  </si>
  <si>
    <t>ORD-01585</t>
  </si>
  <si>
    <t>ORD-01586</t>
  </si>
  <si>
    <t>ORD-01587</t>
  </si>
  <si>
    <t>ORD-01588</t>
  </si>
  <si>
    <t>ORD-01589</t>
  </si>
  <si>
    <t>ORD-01590</t>
  </si>
  <si>
    <t>ORD-01591</t>
  </si>
  <si>
    <t>ORD-01592</t>
  </si>
  <si>
    <t>ORD-01593</t>
  </si>
  <si>
    <t>ORD-01594</t>
  </si>
  <si>
    <t>ORD-01595</t>
  </si>
  <si>
    <t>ORD-01596</t>
  </si>
  <si>
    <t>ORD-01597</t>
  </si>
  <si>
    <t>ORD-01598</t>
  </si>
  <si>
    <t>ORD-01599</t>
  </si>
  <si>
    <t>ORD-01600</t>
  </si>
  <si>
    <t>ORD-01601</t>
  </si>
  <si>
    <t>ORD-01602</t>
  </si>
  <si>
    <t>ORD-01603</t>
  </si>
  <si>
    <t>ORD-01604</t>
  </si>
  <si>
    <t>ORD-01605</t>
  </si>
  <si>
    <t>CUST-0166</t>
  </si>
  <si>
    <t>Ali El-Masry</t>
  </si>
  <si>
    <t>ORD-01606</t>
  </si>
  <si>
    <t>ORD-01607</t>
  </si>
  <si>
    <t>ORD-01608</t>
  </si>
  <si>
    <t>ORD-01609</t>
  </si>
  <si>
    <t>ORD-01610</t>
  </si>
  <si>
    <t>ORD-01611</t>
  </si>
  <si>
    <t>ORD-01612</t>
  </si>
  <si>
    <t>ORD-01613</t>
  </si>
  <si>
    <t>ORD-01614</t>
  </si>
  <si>
    <t>ORD-01615</t>
  </si>
  <si>
    <t>ORD-01616</t>
  </si>
  <si>
    <t>ORD-01617</t>
  </si>
  <si>
    <t>ORD-01618</t>
  </si>
  <si>
    <t>ORD-01619</t>
  </si>
  <si>
    <t>ORD-01620</t>
  </si>
  <si>
    <t>ORD-01621</t>
  </si>
  <si>
    <t>ORD-01622</t>
  </si>
  <si>
    <t>ORD-01623</t>
  </si>
  <si>
    <t>ORD-01624</t>
  </si>
  <si>
    <t>ORD-01625</t>
  </si>
  <si>
    <t>ORD-01626</t>
  </si>
  <si>
    <t>ORD-01627</t>
  </si>
  <si>
    <t>ORD-01628</t>
  </si>
  <si>
    <t>ORD-01629</t>
  </si>
  <si>
    <t>ORD-01630</t>
  </si>
  <si>
    <t>ORD-01631</t>
  </si>
  <si>
    <t>ORD-01632</t>
  </si>
  <si>
    <t>ORD-01633</t>
  </si>
  <si>
    <t>ORD-01634</t>
  </si>
  <si>
    <t>ORD-01635</t>
  </si>
  <si>
    <t>ORD-01636</t>
  </si>
  <si>
    <t>ORD-01637</t>
  </si>
  <si>
    <t>ORD-01638</t>
  </si>
  <si>
    <t>ORD-01639</t>
  </si>
  <si>
    <t>ORD-01640</t>
  </si>
  <si>
    <t>ORD-01641</t>
  </si>
  <si>
    <t>ORD-01642</t>
  </si>
  <si>
    <t>ORD-01643</t>
  </si>
  <si>
    <t>ORD-01644</t>
  </si>
  <si>
    <t>ORD-01645</t>
  </si>
  <si>
    <t>ORD-01646</t>
  </si>
  <si>
    <t>ORD-01647</t>
  </si>
  <si>
    <t>ORD-01648</t>
  </si>
  <si>
    <t>ORD-01649</t>
  </si>
  <si>
    <t>ORD-01650</t>
  </si>
  <si>
    <t>ORD-01651</t>
  </si>
  <si>
    <t>ORD-01652</t>
  </si>
  <si>
    <t>ORD-01653</t>
  </si>
  <si>
    <t>ORD-01654</t>
  </si>
  <si>
    <t>ORD-01655</t>
  </si>
  <si>
    <t>ORD-01656</t>
  </si>
  <si>
    <t>ORD-01657</t>
  </si>
  <si>
    <t>ORD-01658</t>
  </si>
  <si>
    <t>ORD-01659</t>
  </si>
  <si>
    <t>ORD-01660</t>
  </si>
  <si>
    <t>ORD-01661</t>
  </si>
  <si>
    <t>ORD-01662</t>
  </si>
  <si>
    <t>ORD-01663</t>
  </si>
  <si>
    <t>ORD-01664</t>
  </si>
  <si>
    <t>ORD-01665</t>
  </si>
  <si>
    <t>ORD-01666</t>
  </si>
  <si>
    <t>ORD-01667</t>
  </si>
  <si>
    <t>ORD-01668</t>
  </si>
  <si>
    <t>ORD-01669</t>
  </si>
  <si>
    <t>ORD-01670</t>
  </si>
  <si>
    <t>ORD-01671</t>
  </si>
  <si>
    <t>ORD-01672</t>
  </si>
  <si>
    <t>ORD-01673</t>
  </si>
  <si>
    <t>ORD-01674</t>
  </si>
  <si>
    <t>ORD-01675</t>
  </si>
  <si>
    <t>ORD-01676</t>
  </si>
  <si>
    <t>ORD-01677</t>
  </si>
  <si>
    <t>CUST-0126</t>
  </si>
  <si>
    <t>Omar Naguib</t>
  </si>
  <si>
    <t>ORD-01678</t>
  </si>
  <si>
    <t>ORD-01679</t>
  </si>
  <si>
    <t>ORD-01680</t>
  </si>
  <si>
    <t>CUST-0133</t>
  </si>
  <si>
    <t>Mariam Mansour</t>
  </si>
  <si>
    <t>ORD-01681</t>
  </si>
  <si>
    <t>ORD-01682</t>
  </si>
  <si>
    <t>ORD-01683</t>
  </si>
  <si>
    <t>ORD-01684</t>
  </si>
  <si>
    <t>ORD-01685</t>
  </si>
  <si>
    <t>ORD-01686</t>
  </si>
  <si>
    <t>ORD-01687</t>
  </si>
  <si>
    <t>CUST-0162</t>
  </si>
  <si>
    <t>ORD-01688</t>
  </si>
  <si>
    <t>ORD-01689</t>
  </si>
  <si>
    <t>ORD-01690</t>
  </si>
  <si>
    <t>ORD-01691</t>
  </si>
  <si>
    <t>ORD-01692</t>
  </si>
  <si>
    <t>ORD-01693</t>
  </si>
  <si>
    <t>ORD-01694</t>
  </si>
  <si>
    <t>ORD-01695</t>
  </si>
  <si>
    <t>ORD-01696</t>
  </si>
  <si>
    <t>ORD-01697</t>
  </si>
  <si>
    <t>ORD-01698</t>
  </si>
  <si>
    <t>ORD-01699</t>
  </si>
  <si>
    <t>ORD-01700</t>
  </si>
  <si>
    <t>ORD-01701</t>
  </si>
  <si>
    <t>ORD-01702</t>
  </si>
  <si>
    <t>ORD-01703</t>
  </si>
  <si>
    <t>ORD-01704</t>
  </si>
  <si>
    <t>ORD-01705</t>
  </si>
  <si>
    <t>ORD-01706</t>
  </si>
  <si>
    <t>ORD-01707</t>
  </si>
  <si>
    <t>ORD-01708</t>
  </si>
  <si>
    <t>ORD-01709</t>
  </si>
  <si>
    <t>ORD-01710</t>
  </si>
  <si>
    <t>ORD-01711</t>
  </si>
  <si>
    <t>ORD-01712</t>
  </si>
  <si>
    <t>ORD-01713</t>
  </si>
  <si>
    <t>CUST-0176</t>
  </si>
  <si>
    <t>Salma El-Sayed</t>
  </si>
  <si>
    <t>ORD-01714</t>
  </si>
  <si>
    <t>ORD-01715</t>
  </si>
  <si>
    <t>ORD-01716</t>
  </si>
  <si>
    <t>ORD-01717</t>
  </si>
  <si>
    <t>ORD-01718</t>
  </si>
  <si>
    <t>ORD-01719</t>
  </si>
  <si>
    <t>ORD-01720</t>
  </si>
  <si>
    <t>ORD-01721</t>
  </si>
  <si>
    <t>ORD-01722</t>
  </si>
  <si>
    <t>ORD-01723</t>
  </si>
  <si>
    <t>ORD-01724</t>
  </si>
  <si>
    <t>ORD-01725</t>
  </si>
  <si>
    <t>ORD-01726</t>
  </si>
  <si>
    <t>ORD-01727</t>
  </si>
  <si>
    <t>ORD-01728</t>
  </si>
  <si>
    <t>ORD-01729</t>
  </si>
  <si>
    <t>ORD-01730</t>
  </si>
  <si>
    <t>ORD-01731</t>
  </si>
  <si>
    <t>ORD-01732</t>
  </si>
  <si>
    <t>ORD-01733</t>
  </si>
  <si>
    <t>ORD-01734</t>
  </si>
  <si>
    <t>ORD-01735</t>
  </si>
  <si>
    <t>ORD-01736</t>
  </si>
  <si>
    <t>ORD-01737</t>
  </si>
  <si>
    <t>ORD-01738</t>
  </si>
  <si>
    <t>ORD-01739</t>
  </si>
  <si>
    <t>ORD-01740</t>
  </si>
  <si>
    <t>ORD-01741</t>
  </si>
  <si>
    <t>ORD-01742</t>
  </si>
  <si>
    <t>ORD-01743</t>
  </si>
  <si>
    <t>ORD-01744</t>
  </si>
  <si>
    <t>ORD-01745</t>
  </si>
  <si>
    <t>ORD-01746</t>
  </si>
  <si>
    <t>ORD-01747</t>
  </si>
  <si>
    <t>ORD-01748</t>
  </si>
  <si>
    <t>ORD-01749</t>
  </si>
  <si>
    <t>ORD-01750</t>
  </si>
  <si>
    <t>ORD-01751</t>
  </si>
  <si>
    <t>ORD-01752</t>
  </si>
  <si>
    <t>ORD-01753</t>
  </si>
  <si>
    <t>ORD-01754</t>
  </si>
  <si>
    <t>ORD-01755</t>
  </si>
  <si>
    <t>ORD-01756</t>
  </si>
  <si>
    <t>ORD-01757</t>
  </si>
  <si>
    <t>ORD-01758</t>
  </si>
  <si>
    <t>ORD-01759</t>
  </si>
  <si>
    <t>ORD-01760</t>
  </si>
  <si>
    <t>ORD-01761</t>
  </si>
  <si>
    <t>ORD-01762</t>
  </si>
  <si>
    <t>ORD-01763</t>
  </si>
  <si>
    <t>ORD-01764</t>
  </si>
  <si>
    <t>ORD-01765</t>
  </si>
  <si>
    <t>ORD-01766</t>
  </si>
  <si>
    <t>ORD-01767</t>
  </si>
  <si>
    <t>ORD-01768</t>
  </si>
  <si>
    <t>ORD-01769</t>
  </si>
  <si>
    <t>ORD-01770</t>
  </si>
  <si>
    <t>ORD-01771</t>
  </si>
  <si>
    <t>ORD-01772</t>
  </si>
  <si>
    <t>ORD-01773</t>
  </si>
  <si>
    <t>ORD-01774</t>
  </si>
  <si>
    <t>ORD-01775</t>
  </si>
  <si>
    <t>ORD-01776</t>
  </si>
  <si>
    <t>ORD-01777</t>
  </si>
  <si>
    <t>ORD-01778</t>
  </si>
  <si>
    <t>ORD-01779</t>
  </si>
  <si>
    <t>ORD-01780</t>
  </si>
  <si>
    <t>ORD-01781</t>
  </si>
  <si>
    <t>ORD-01782</t>
  </si>
  <si>
    <t>ORD-01783</t>
  </si>
  <si>
    <t>ORD-01784</t>
  </si>
  <si>
    <t>ORD-01785</t>
  </si>
  <si>
    <t>ORD-01786</t>
  </si>
  <si>
    <t>ORD-01787</t>
  </si>
  <si>
    <t>ORD-01788</t>
  </si>
  <si>
    <t>ORD-01789</t>
  </si>
  <si>
    <t>ORD-01790</t>
  </si>
  <si>
    <t>ORD-01791</t>
  </si>
  <si>
    <t>ORD-01792</t>
  </si>
  <si>
    <t>ORD-01793</t>
  </si>
  <si>
    <t>ORD-01794</t>
  </si>
  <si>
    <t>ORD-01795</t>
  </si>
  <si>
    <t>ORD-01796</t>
  </si>
  <si>
    <t>ORD-01797</t>
  </si>
  <si>
    <t>ORD-01798</t>
  </si>
  <si>
    <t>ORD-01799</t>
  </si>
  <si>
    <t>ORD-01800</t>
  </si>
  <si>
    <t>ORD-01801</t>
  </si>
  <si>
    <t>ORD-01802</t>
  </si>
  <si>
    <t>ORD-01803</t>
  </si>
  <si>
    <t>ORD-01804</t>
  </si>
  <si>
    <t>ORD-01805</t>
  </si>
  <si>
    <t>ORD-01806</t>
  </si>
  <si>
    <t>ORD-01807</t>
  </si>
  <si>
    <t>ORD-01808</t>
  </si>
  <si>
    <t>ORD-01809</t>
  </si>
  <si>
    <t>ORD-01810</t>
  </si>
  <si>
    <t>ORD-01811</t>
  </si>
  <si>
    <t>ORD-01812</t>
  </si>
  <si>
    <t>ORD-01813</t>
  </si>
  <si>
    <t>ORD-01814</t>
  </si>
  <si>
    <t>ORD-01815</t>
  </si>
  <si>
    <t>ORD-01816</t>
  </si>
  <si>
    <t>ORD-01817</t>
  </si>
  <si>
    <t>ORD-01818</t>
  </si>
  <si>
    <t>ORD-01819</t>
  </si>
  <si>
    <t>ORD-01820</t>
  </si>
  <si>
    <t>ORD-01821</t>
  </si>
  <si>
    <t>ORD-01822</t>
  </si>
  <si>
    <t>ORD-01823</t>
  </si>
  <si>
    <t>ORD-01824</t>
  </si>
  <si>
    <t>ORD-01825</t>
  </si>
  <si>
    <t>ORD-01826</t>
  </si>
  <si>
    <t>ORD-01827</t>
  </si>
  <si>
    <t>ORD-01828</t>
  </si>
  <si>
    <t>ORD-01829</t>
  </si>
  <si>
    <t>ORD-01830</t>
  </si>
  <si>
    <t>ORD-01831</t>
  </si>
  <si>
    <t>ORD-01832</t>
  </si>
  <si>
    <t>ORD-01833</t>
  </si>
  <si>
    <t>ORD-01834</t>
  </si>
  <si>
    <t>ORD-01835</t>
  </si>
  <si>
    <t>ORD-01836</t>
  </si>
  <si>
    <t>ORD-01837</t>
  </si>
  <si>
    <t>ORD-01838</t>
  </si>
  <si>
    <t>ORD-01839</t>
  </si>
  <si>
    <t>ORD-01840</t>
  </si>
  <si>
    <t>ORD-01841</t>
  </si>
  <si>
    <t>ORD-01842</t>
  </si>
  <si>
    <t>ORD-01843</t>
  </si>
  <si>
    <t>ORD-01844</t>
  </si>
  <si>
    <t>ORD-01845</t>
  </si>
  <si>
    <t>ORD-01846</t>
  </si>
  <si>
    <t>ORD-01847</t>
  </si>
  <si>
    <t>ORD-01848</t>
  </si>
  <si>
    <t>ORD-01849</t>
  </si>
  <si>
    <t>ORD-01850</t>
  </si>
  <si>
    <t>ORD-01851</t>
  </si>
  <si>
    <t>ORD-01852</t>
  </si>
  <si>
    <t>ORD-01853</t>
  </si>
  <si>
    <t>ORD-01854</t>
  </si>
  <si>
    <t>ORD-01855</t>
  </si>
  <si>
    <t>ORD-01856</t>
  </si>
  <si>
    <t>ORD-01857</t>
  </si>
  <si>
    <t>ORD-01858</t>
  </si>
  <si>
    <t>ORD-01859</t>
  </si>
  <si>
    <t>ORD-01860</t>
  </si>
  <si>
    <t>ORD-01861</t>
  </si>
  <si>
    <t>ORD-01862</t>
  </si>
  <si>
    <t>ORD-01863</t>
  </si>
  <si>
    <t>ORD-01864</t>
  </si>
  <si>
    <t>ORD-01865</t>
  </si>
  <si>
    <t>ORD-01866</t>
  </si>
  <si>
    <t>ORD-01867</t>
  </si>
  <si>
    <t>ORD-01868</t>
  </si>
  <si>
    <t>ORD-01869</t>
  </si>
  <si>
    <t>ORD-01870</t>
  </si>
  <si>
    <t>ORD-01871</t>
  </si>
  <si>
    <t>ORD-01872</t>
  </si>
  <si>
    <t>ORD-01873</t>
  </si>
  <si>
    <t>ORD-01874</t>
  </si>
  <si>
    <t>ORD-01875</t>
  </si>
  <si>
    <t>ORD-01876</t>
  </si>
  <si>
    <t>ORD-01877</t>
  </si>
  <si>
    <t>ORD-01878</t>
  </si>
  <si>
    <t>ORD-01879</t>
  </si>
  <si>
    <t>ORD-01880</t>
  </si>
  <si>
    <t>ORD-01881</t>
  </si>
  <si>
    <t>ORD-01882</t>
  </si>
  <si>
    <t>ORD-01883</t>
  </si>
  <si>
    <t>ORD-01884</t>
  </si>
  <si>
    <t>ORD-01885</t>
  </si>
  <si>
    <t>ORD-01886</t>
  </si>
  <si>
    <t>ORD-01887</t>
  </si>
  <si>
    <t>ORD-01888</t>
  </si>
  <si>
    <t>ORD-01889</t>
  </si>
  <si>
    <t>ORD-01890</t>
  </si>
  <si>
    <t>ORD-01891</t>
  </si>
  <si>
    <t>ORD-01892</t>
  </si>
  <si>
    <t>ORD-01893</t>
  </si>
  <si>
    <t>ORD-01894</t>
  </si>
  <si>
    <t>ORD-01895</t>
  </si>
  <si>
    <t>ORD-01896</t>
  </si>
  <si>
    <t>ORD-01897</t>
  </si>
  <si>
    <t>ORD-01898</t>
  </si>
  <si>
    <t>ORD-01899</t>
  </si>
  <si>
    <t>ORD-01900</t>
  </si>
  <si>
    <t>ORD-01901</t>
  </si>
  <si>
    <t>ORD-01902</t>
  </si>
  <si>
    <t>ORD-01903</t>
  </si>
  <si>
    <t>ORD-01904</t>
  </si>
  <si>
    <t>ORD-01905</t>
  </si>
  <si>
    <t>ORD-01906</t>
  </si>
  <si>
    <t>ORD-01907</t>
  </si>
  <si>
    <t>ORD-01908</t>
  </si>
  <si>
    <t>ORD-01909</t>
  </si>
  <si>
    <t>ORD-01910</t>
  </si>
  <si>
    <t>ORD-01911</t>
  </si>
  <si>
    <t>ORD-01912</t>
  </si>
  <si>
    <t>ORD-01913</t>
  </si>
  <si>
    <t>ORD-01914</t>
  </si>
  <si>
    <t>ORD-01915</t>
  </si>
  <si>
    <t>ORD-01916</t>
  </si>
  <si>
    <t>ORD-01917</t>
  </si>
  <si>
    <t>ORD-01918</t>
  </si>
  <si>
    <t>ORD-01919</t>
  </si>
  <si>
    <t>ORD-01920</t>
  </si>
  <si>
    <t>ORD-01921</t>
  </si>
  <si>
    <t>ORD-01922</t>
  </si>
  <si>
    <t>ORD-01923</t>
  </si>
  <si>
    <t>ORD-01924</t>
  </si>
  <si>
    <t>ORD-01925</t>
  </si>
  <si>
    <t>ORD-01926</t>
  </si>
  <si>
    <t>ORD-01927</t>
  </si>
  <si>
    <t>ORD-01928</t>
  </si>
  <si>
    <t>ORD-01929</t>
  </si>
  <si>
    <t>ORD-01930</t>
  </si>
  <si>
    <t>ORD-01931</t>
  </si>
  <si>
    <t>ORD-01932</t>
  </si>
  <si>
    <t>ORD-01933</t>
  </si>
  <si>
    <t>ORD-01934</t>
  </si>
  <si>
    <t>ORD-01935</t>
  </si>
  <si>
    <t>ORD-01936</t>
  </si>
  <si>
    <t>ORD-01937</t>
  </si>
  <si>
    <t>ORD-01938</t>
  </si>
  <si>
    <t>ORD-01939</t>
  </si>
  <si>
    <t>ORD-01940</t>
  </si>
  <si>
    <t>CUST-0117</t>
  </si>
  <si>
    <t>ORD-01941</t>
  </si>
  <si>
    <t>ORD-01942</t>
  </si>
  <si>
    <t>ORD-01943</t>
  </si>
  <si>
    <t>ORD-01944</t>
  </si>
  <si>
    <t>ORD-01945</t>
  </si>
  <si>
    <t>ORD-01946</t>
  </si>
  <si>
    <t>ORD-01947</t>
  </si>
  <si>
    <t>ORD-01948</t>
  </si>
  <si>
    <t>ORD-01949</t>
  </si>
  <si>
    <t>ORD-01950</t>
  </si>
  <si>
    <t>ORD-01951</t>
  </si>
  <si>
    <t>ORD-01952</t>
  </si>
  <si>
    <t>ORD-01953</t>
  </si>
  <si>
    <t>ORD-01954</t>
  </si>
  <si>
    <t>ORD-01955</t>
  </si>
  <si>
    <t>ORD-01956</t>
  </si>
  <si>
    <t>ORD-01957</t>
  </si>
  <si>
    <t>ORD-01958</t>
  </si>
  <si>
    <t>ORD-01959</t>
  </si>
  <si>
    <t>ORD-01960</t>
  </si>
  <si>
    <t>ORD-01961</t>
  </si>
  <si>
    <t>ORD-01962</t>
  </si>
  <si>
    <t>ORD-01963</t>
  </si>
  <si>
    <t>ORD-01964</t>
  </si>
  <si>
    <t>ORD-01965</t>
  </si>
  <si>
    <t>ORD-01966</t>
  </si>
  <si>
    <t>ORD-01967</t>
  </si>
  <si>
    <t>ORD-01968</t>
  </si>
  <si>
    <t>ORD-01969</t>
  </si>
  <si>
    <t>ORD-01970</t>
  </si>
  <si>
    <t>ORD-01971</t>
  </si>
  <si>
    <t>ORD-01972</t>
  </si>
  <si>
    <t>ORD-01973</t>
  </si>
  <si>
    <t>ORD-01974</t>
  </si>
  <si>
    <t>ORD-01975</t>
  </si>
  <si>
    <t>ORD-01976</t>
  </si>
  <si>
    <t>ORD-01977</t>
  </si>
  <si>
    <t>ORD-01978</t>
  </si>
  <si>
    <t>ORD-01979</t>
  </si>
  <si>
    <t>ORD-01980</t>
  </si>
  <si>
    <t>ORD-01981</t>
  </si>
  <si>
    <t>ORD-01982</t>
  </si>
  <si>
    <t>ORD-01983</t>
  </si>
  <si>
    <t>ORD-01984</t>
  </si>
  <si>
    <t>ORD-01985</t>
  </si>
  <si>
    <t>ORD-01986</t>
  </si>
  <si>
    <t>ORD-01987</t>
  </si>
  <si>
    <t>ORD-01988</t>
  </si>
  <si>
    <t>ORD-01989</t>
  </si>
  <si>
    <t>ORD-01990</t>
  </si>
  <si>
    <t>ORD-01991</t>
  </si>
  <si>
    <t>ORD-01992</t>
  </si>
  <si>
    <t>ORD-01993</t>
  </si>
  <si>
    <t>ORD-01994</t>
  </si>
  <si>
    <t>ORD-01995</t>
  </si>
  <si>
    <t>ORD-01996</t>
  </si>
  <si>
    <t>ORD-01997</t>
  </si>
  <si>
    <t>ORD-01998</t>
  </si>
  <si>
    <t>ORD-01999</t>
  </si>
  <si>
    <t>ORD-02000</t>
  </si>
  <si>
    <t>ORD-02001</t>
  </si>
  <si>
    <t>ORD-02002</t>
  </si>
  <si>
    <t>ORD-02003</t>
  </si>
  <si>
    <t>ORD-02004</t>
  </si>
  <si>
    <t>ORD-02005</t>
  </si>
  <si>
    <t>ORD-02006</t>
  </si>
  <si>
    <t>ORD-02007</t>
  </si>
  <si>
    <t>ORD-02008</t>
  </si>
  <si>
    <t>ORD-02009</t>
  </si>
  <si>
    <t>ORD-02010</t>
  </si>
  <si>
    <t>ORD-02011</t>
  </si>
  <si>
    <t>ORD-02012</t>
  </si>
  <si>
    <t>ORD-02013</t>
  </si>
  <si>
    <t>ORD-02014</t>
  </si>
  <si>
    <t>ORD-02015</t>
  </si>
  <si>
    <t>ORD-02016</t>
  </si>
  <si>
    <t>ORD-02017</t>
  </si>
  <si>
    <t>ORD-02018</t>
  </si>
  <si>
    <t>ORD-02019</t>
  </si>
  <si>
    <t>ORD-02020</t>
  </si>
  <si>
    <t>ORD-02021</t>
  </si>
  <si>
    <t>ORD-02022</t>
  </si>
  <si>
    <t>ORD-02023</t>
  </si>
  <si>
    <t>ORD-02024</t>
  </si>
  <si>
    <t>ORD-02025</t>
  </si>
  <si>
    <t>ORD-02026</t>
  </si>
  <si>
    <t>ORD-02027</t>
  </si>
  <si>
    <t>ORD-02029</t>
  </si>
  <si>
    <t>ORD-02030</t>
  </si>
  <si>
    <t>ORD-02031</t>
  </si>
  <si>
    <t>ORD-02032</t>
  </si>
  <si>
    <t>ORD-02033</t>
  </si>
  <si>
    <t>ORD-02034</t>
  </si>
  <si>
    <t>CUST-0168</t>
  </si>
  <si>
    <t>ORD-02035</t>
  </si>
  <si>
    <t>ORD-02036</t>
  </si>
  <si>
    <t>ORD-02037</t>
  </si>
  <si>
    <t>ORD-02038</t>
  </si>
  <si>
    <t>ORD-02039</t>
  </si>
  <si>
    <t>ORD-02040</t>
  </si>
  <si>
    <t>ORD-02041</t>
  </si>
  <si>
    <t>ORD-02042</t>
  </si>
  <si>
    <t>ORD-02043</t>
  </si>
  <si>
    <t>ORD-02044</t>
  </si>
  <si>
    <t>ORD-02045</t>
  </si>
  <si>
    <t>ORD-02046</t>
  </si>
  <si>
    <t>ORD-02047</t>
  </si>
  <si>
    <t>ORD-02048</t>
  </si>
  <si>
    <t>ORD-02049</t>
  </si>
  <si>
    <t>ORD-02050</t>
  </si>
  <si>
    <t>ORD-02051</t>
  </si>
  <si>
    <t>ORD-02052</t>
  </si>
  <si>
    <t>ORD-02053</t>
  </si>
  <si>
    <t>ORD-02054</t>
  </si>
  <si>
    <t>ORD-02055</t>
  </si>
  <si>
    <t>ORD-02056</t>
  </si>
  <si>
    <t>ORD-02057</t>
  </si>
  <si>
    <t>ORD-02058</t>
  </si>
  <si>
    <t>ORD-02059</t>
  </si>
  <si>
    <t>ORD-02060</t>
  </si>
  <si>
    <t>ORD-02061</t>
  </si>
  <si>
    <t>ORD-02062</t>
  </si>
  <si>
    <t>ORD-02063</t>
  </si>
  <si>
    <t>ORD-02064</t>
  </si>
  <si>
    <t>ORD-02065</t>
  </si>
  <si>
    <t>ORD-02066</t>
  </si>
  <si>
    <t>ORD-02067</t>
  </si>
  <si>
    <t>ORD-02068</t>
  </si>
  <si>
    <t>ORD-02069</t>
  </si>
  <si>
    <t>CUST-0123</t>
  </si>
  <si>
    <t>ORD-02070</t>
  </si>
  <si>
    <t>ORD-02071</t>
  </si>
  <si>
    <t>ORD-02072</t>
  </si>
  <si>
    <t>ORD-02073</t>
  </si>
  <si>
    <t>ORD-02074</t>
  </si>
  <si>
    <t>ORD-02075</t>
  </si>
  <si>
    <t>ORD-02076</t>
  </si>
  <si>
    <t>ORD-02077</t>
  </si>
  <si>
    <t>ORD-02078</t>
  </si>
  <si>
    <t>ORD-02079</t>
  </si>
  <si>
    <t>ORD-02080</t>
  </si>
  <si>
    <t>ORD-02081</t>
  </si>
  <si>
    <t>ORD-02082</t>
  </si>
  <si>
    <t>ORD-02083</t>
  </si>
  <si>
    <t>ORD-02084</t>
  </si>
  <si>
    <t>ORD-02085</t>
  </si>
  <si>
    <t>ORD-02086</t>
  </si>
  <si>
    <t>ORD-02087</t>
  </si>
  <si>
    <t>ORD-02088</t>
  </si>
  <si>
    <t>ORD-02089</t>
  </si>
  <si>
    <t>ORD-02090</t>
  </si>
  <si>
    <t>ORD-02091</t>
  </si>
  <si>
    <t>ORD-02092</t>
  </si>
  <si>
    <t>ORD-02093</t>
  </si>
  <si>
    <t>ORD-02094</t>
  </si>
  <si>
    <t>ORD-02095</t>
  </si>
  <si>
    <t>ORD-02096</t>
  </si>
  <si>
    <t>ORD-02097</t>
  </si>
  <si>
    <t>ORD-02098</t>
  </si>
  <si>
    <t>ORD-02099</t>
  </si>
  <si>
    <t>ORD-02100</t>
  </si>
  <si>
    <t>ORD-02101</t>
  </si>
  <si>
    <t>ORD-02102</t>
  </si>
  <si>
    <t>ORD-02103</t>
  </si>
  <si>
    <t>ORD-02104</t>
  </si>
  <si>
    <t>ORD-02105</t>
  </si>
  <si>
    <t>ORD-02106</t>
  </si>
  <si>
    <t>ORD-02107</t>
  </si>
  <si>
    <t>ORD-02108</t>
  </si>
  <si>
    <t>ORD-02109</t>
  </si>
  <si>
    <t>ORD-02110</t>
  </si>
  <si>
    <t>ORD-02111</t>
  </si>
  <si>
    <t>ORD-02112</t>
  </si>
  <si>
    <t>ORD-02113</t>
  </si>
  <si>
    <t>ORD-02114</t>
  </si>
  <si>
    <t>ORD-02115</t>
  </si>
  <si>
    <t>ORD-02116</t>
  </si>
  <si>
    <t>ORD-02117</t>
  </si>
  <si>
    <t>ORD-02118</t>
  </si>
  <si>
    <t>ORD-02119</t>
  </si>
  <si>
    <t>ORD-02120</t>
  </si>
  <si>
    <t>ORD-02121</t>
  </si>
  <si>
    <t>ORD-02122</t>
  </si>
  <si>
    <t>ORD-02123</t>
  </si>
  <si>
    <t>ORD-02124</t>
  </si>
  <si>
    <t>ORD-02125</t>
  </si>
  <si>
    <t>ORD-02126</t>
  </si>
  <si>
    <t>ORD-02127</t>
  </si>
  <si>
    <t>ORD-02128</t>
  </si>
  <si>
    <t>ORD-02129</t>
  </si>
  <si>
    <t>ORD-02130</t>
  </si>
  <si>
    <t>ORD-02131</t>
  </si>
  <si>
    <t>ORD-02132</t>
  </si>
  <si>
    <t>ORD-02133</t>
  </si>
  <si>
    <t>ORD-02134</t>
  </si>
  <si>
    <t>ORD-02135</t>
  </si>
  <si>
    <t>ORD-02136</t>
  </si>
  <si>
    <t>ORD-02137</t>
  </si>
  <si>
    <t>ORD-02138</t>
  </si>
  <si>
    <t>ORD-02139</t>
  </si>
  <si>
    <t>ORD-02140</t>
  </si>
  <si>
    <t>ORD-02141</t>
  </si>
  <si>
    <t>ORD-02142</t>
  </si>
  <si>
    <t>ORD-02143</t>
  </si>
  <si>
    <t>ORD-02144</t>
  </si>
  <si>
    <t>ORD-02145</t>
  </si>
  <si>
    <t>ORD-02146</t>
  </si>
  <si>
    <t>ORD-02147</t>
  </si>
  <si>
    <t>ORD-02148</t>
  </si>
  <si>
    <t>ORD-02149</t>
  </si>
  <si>
    <t>ORD-02150</t>
  </si>
  <si>
    <t>ORD-02151</t>
  </si>
  <si>
    <t>ORD-02152</t>
  </si>
  <si>
    <t>ORD-02153</t>
  </si>
  <si>
    <t>ORD-02154</t>
  </si>
  <si>
    <t>ORD-02155</t>
  </si>
  <si>
    <t>ORD-02156</t>
  </si>
  <si>
    <t>ORD-02157</t>
  </si>
  <si>
    <t>ORD-02158</t>
  </si>
  <si>
    <t>ORD-02159</t>
  </si>
  <si>
    <t>ORD-02160</t>
  </si>
  <si>
    <t>ORD-02161</t>
  </si>
  <si>
    <t>ORD-02162</t>
  </si>
  <si>
    <t>ORD-02163</t>
  </si>
  <si>
    <t>ORD-02164</t>
  </si>
  <si>
    <t>ORD-02165</t>
  </si>
  <si>
    <t>ORD-02166</t>
  </si>
  <si>
    <t>ORD-02167</t>
  </si>
  <si>
    <t>ORD-02168</t>
  </si>
  <si>
    <t>ORD-02169</t>
  </si>
  <si>
    <t>ORD-02170</t>
  </si>
  <si>
    <t>ORD-02171</t>
  </si>
  <si>
    <t>ORD-02172</t>
  </si>
  <si>
    <t>ORD-02173</t>
  </si>
  <si>
    <t>ORD-02174</t>
  </si>
  <si>
    <t>ORD-02175</t>
  </si>
  <si>
    <t>ORD-02176</t>
  </si>
  <si>
    <t>ORD-02177</t>
  </si>
  <si>
    <t>ORD-02178</t>
  </si>
  <si>
    <t>ORD-02179</t>
  </si>
  <si>
    <t>ORD-02181</t>
  </si>
  <si>
    <t>ORD-02182</t>
  </si>
  <si>
    <t>ORD-02183</t>
  </si>
  <si>
    <t>ORD-02184</t>
  </si>
  <si>
    <t>ORD-02185</t>
  </si>
  <si>
    <t>ORD-02186</t>
  </si>
  <si>
    <t>ORD-02187</t>
  </si>
  <si>
    <t>ORD-02188</t>
  </si>
  <si>
    <t>ORD-02189</t>
  </si>
  <si>
    <t>ORD-02190</t>
  </si>
  <si>
    <t>ORD-02191</t>
  </si>
  <si>
    <t>ORD-02192</t>
  </si>
  <si>
    <t>ORD-02193</t>
  </si>
  <si>
    <t>ORD-02194</t>
  </si>
  <si>
    <t>ORD-02195</t>
  </si>
  <si>
    <t>ORD-02196</t>
  </si>
  <si>
    <t>ORD-02197</t>
  </si>
  <si>
    <t>ORD-02198</t>
  </si>
  <si>
    <t>ORD-02199</t>
  </si>
  <si>
    <t>ORD-02200</t>
  </si>
  <si>
    <t>ORD-02201</t>
  </si>
  <si>
    <t>CUST-0122</t>
  </si>
  <si>
    <t>Tamer Ibrahim</t>
  </si>
  <si>
    <t>ORD-02202</t>
  </si>
  <si>
    <t>ORD-02203</t>
  </si>
  <si>
    <t>ORD-02204</t>
  </si>
  <si>
    <t>ORD-02205</t>
  </si>
  <si>
    <t>ORD-02206</t>
  </si>
  <si>
    <t>ORD-02207</t>
  </si>
  <si>
    <t>ORD-02208</t>
  </si>
  <si>
    <t>ORD-02209</t>
  </si>
  <si>
    <t>ORD-02210</t>
  </si>
  <si>
    <t>ORD-02211</t>
  </si>
  <si>
    <t>ORD-02212</t>
  </si>
  <si>
    <t>ORD-02213</t>
  </si>
  <si>
    <t>ORD-02214</t>
  </si>
  <si>
    <t>ORD-02215</t>
  </si>
  <si>
    <t>ORD-02216</t>
  </si>
  <si>
    <t>ORD-02217</t>
  </si>
  <si>
    <t>ORD-02218</t>
  </si>
  <si>
    <t>ORD-02219</t>
  </si>
  <si>
    <t>ORD-02220</t>
  </si>
  <si>
    <t>ORD-02221</t>
  </si>
  <si>
    <t>ORD-02222</t>
  </si>
  <si>
    <t>ORD-02223</t>
  </si>
  <si>
    <t>ORD-02224</t>
  </si>
  <si>
    <t>ORD-02225</t>
  </si>
  <si>
    <t>ORD-02226</t>
  </si>
  <si>
    <t>ORD-02227</t>
  </si>
  <si>
    <t>ORD-02228</t>
  </si>
  <si>
    <t>ORD-02229</t>
  </si>
  <si>
    <t>ORD-02230</t>
  </si>
  <si>
    <t>ORD-02231</t>
  </si>
  <si>
    <t>ORD-02232</t>
  </si>
  <si>
    <t>ORD-02233</t>
  </si>
  <si>
    <t>ORD-02234</t>
  </si>
  <si>
    <t>ORD-02235</t>
  </si>
  <si>
    <t>ORD-02236</t>
  </si>
  <si>
    <t>ORD-02237</t>
  </si>
  <si>
    <t>ORD-02238</t>
  </si>
  <si>
    <t>ORD-02239</t>
  </si>
  <si>
    <t>ORD-02240</t>
  </si>
  <si>
    <t>ORD-02241</t>
  </si>
  <si>
    <t>ORD-02242</t>
  </si>
  <si>
    <t>ORD-02243</t>
  </si>
  <si>
    <t>ORD-02244</t>
  </si>
  <si>
    <t>ORD-02245</t>
  </si>
  <si>
    <t>ORD-02246</t>
  </si>
  <si>
    <t>ORD-02247</t>
  </si>
  <si>
    <t>ORD-02248</t>
  </si>
  <si>
    <t>ORD-02249</t>
  </si>
  <si>
    <t>ORD-02250</t>
  </si>
  <si>
    <t>ORD-02251</t>
  </si>
  <si>
    <t>ORD-02252</t>
  </si>
  <si>
    <t>ORD-02253</t>
  </si>
  <si>
    <t>ORD-02254</t>
  </si>
  <si>
    <t>ORD-02255</t>
  </si>
  <si>
    <t>ORD-02256</t>
  </si>
  <si>
    <t>ORD-02257</t>
  </si>
  <si>
    <t>ORD-02258</t>
  </si>
  <si>
    <t>ORD-02259</t>
  </si>
  <si>
    <t>ORD-02260</t>
  </si>
  <si>
    <t>ORD-02261</t>
  </si>
  <si>
    <t>ORD-02262</t>
  </si>
  <si>
    <t>ORD-02263</t>
  </si>
  <si>
    <t>ORD-02264</t>
  </si>
  <si>
    <t>ORD-02265</t>
  </si>
  <si>
    <t>ORD-02266</t>
  </si>
  <si>
    <t>ORD-02267</t>
  </si>
  <si>
    <t>ORD-02268</t>
  </si>
  <si>
    <t>ORD-02269</t>
  </si>
  <si>
    <t>ORD-02270</t>
  </si>
  <si>
    <t>ORD-02271</t>
  </si>
  <si>
    <t>ORD-02272</t>
  </si>
  <si>
    <t>ORD-02273</t>
  </si>
  <si>
    <t>ORD-02274</t>
  </si>
  <si>
    <t>ORD-02275</t>
  </si>
  <si>
    <t>ORD-02276</t>
  </si>
  <si>
    <t>ORD-02277</t>
  </si>
  <si>
    <t>ORD-02278</t>
  </si>
  <si>
    <t>ORD-02279</t>
  </si>
  <si>
    <t>ORD-02280</t>
  </si>
  <si>
    <t>ORD-02281</t>
  </si>
  <si>
    <t>ORD-02282</t>
  </si>
  <si>
    <t>ORD-02283</t>
  </si>
  <si>
    <t>ORD-02284</t>
  </si>
  <si>
    <t>ORD-02285</t>
  </si>
  <si>
    <t>ORD-02286</t>
  </si>
  <si>
    <t>ORD-02287</t>
  </si>
  <si>
    <t>ORD-02288</t>
  </si>
  <si>
    <t>ORD-02289</t>
  </si>
  <si>
    <t>ORD-02290</t>
  </si>
  <si>
    <t>ORD-02291</t>
  </si>
  <si>
    <t>ORD-02292</t>
  </si>
  <si>
    <t>ORD-02293</t>
  </si>
  <si>
    <t>ORD-02294</t>
  </si>
  <si>
    <t>ORD-02295</t>
  </si>
  <si>
    <t>ORD-02296</t>
  </si>
  <si>
    <t>ORD-02297</t>
  </si>
  <si>
    <t>ORD-02298</t>
  </si>
  <si>
    <t>ORD-02299</t>
  </si>
  <si>
    <t>ORD-02300</t>
  </si>
  <si>
    <t>ORD-02301</t>
  </si>
  <si>
    <t>ORD-02302</t>
  </si>
  <si>
    <t>ORD-02303</t>
  </si>
  <si>
    <t>ORD-02304</t>
  </si>
  <si>
    <t>ORD-02305</t>
  </si>
  <si>
    <t>ORD-02306</t>
  </si>
  <si>
    <t>ORD-02307</t>
  </si>
  <si>
    <t>ORD-02308</t>
  </si>
  <si>
    <t>ORD-02309</t>
  </si>
  <si>
    <t>ORD-02310</t>
  </si>
  <si>
    <t>ORD-02311</t>
  </si>
  <si>
    <t>ORD-02312</t>
  </si>
  <si>
    <t>ORD-02313</t>
  </si>
  <si>
    <t>ORD-02314</t>
  </si>
  <si>
    <t>ORD-02315</t>
  </si>
  <si>
    <t>ORD-02316</t>
  </si>
  <si>
    <t>ORD-02317</t>
  </si>
  <si>
    <t>ORD-02318</t>
  </si>
  <si>
    <t>ORD-02319</t>
  </si>
  <si>
    <t>ORD-02320</t>
  </si>
  <si>
    <t>ORD-02321</t>
  </si>
  <si>
    <t>ORD-02322</t>
  </si>
  <si>
    <t>ORD-02323</t>
  </si>
  <si>
    <t>ORD-02324</t>
  </si>
  <si>
    <t>ORD-02325</t>
  </si>
  <si>
    <t>ORD-02326</t>
  </si>
  <si>
    <t>ORD-02327</t>
  </si>
  <si>
    <t>ORD-02328</t>
  </si>
  <si>
    <t>ORD-02329</t>
  </si>
  <si>
    <t>ORD-02330</t>
  </si>
  <si>
    <t>ORD-02331</t>
  </si>
  <si>
    <t>ORD-02332</t>
  </si>
  <si>
    <t>ORD-02333</t>
  </si>
  <si>
    <t>ORD-02334</t>
  </si>
  <si>
    <t>ORD-02335</t>
  </si>
  <si>
    <t>ORD-02336</t>
  </si>
  <si>
    <t>ORD-02337</t>
  </si>
  <si>
    <t>ORD-02338</t>
  </si>
  <si>
    <t>ORD-02339</t>
  </si>
  <si>
    <t>ORD-02340</t>
  </si>
  <si>
    <t>ORD-02341</t>
  </si>
  <si>
    <t>ORD-02342</t>
  </si>
  <si>
    <t>ORD-02343</t>
  </si>
  <si>
    <t>ORD-02344</t>
  </si>
  <si>
    <t>ORD-02345</t>
  </si>
  <si>
    <t>ORD-02346</t>
  </si>
  <si>
    <t>ORD-02347</t>
  </si>
  <si>
    <t>ORD-02348</t>
  </si>
  <si>
    <t>ORD-02349</t>
  </si>
  <si>
    <t>ORD-02350</t>
  </si>
  <si>
    <t>ORD-02351</t>
  </si>
  <si>
    <t>ORD-02352</t>
  </si>
  <si>
    <t>ORD-02353</t>
  </si>
  <si>
    <t>ORD-02354</t>
  </si>
  <si>
    <t>ORD-02355</t>
  </si>
  <si>
    <t>CUST-0173</t>
  </si>
  <si>
    <t>Salma Kamel</t>
  </si>
  <si>
    <t>ORD-02356</t>
  </si>
  <si>
    <t>ORD-02357</t>
  </si>
  <si>
    <t>ORD-02358</t>
  </si>
  <si>
    <t>ORD-02359</t>
  </si>
  <si>
    <t>ORD-02360</t>
  </si>
  <si>
    <t>ORD-02361</t>
  </si>
  <si>
    <t>ORD-02362</t>
  </si>
  <si>
    <t>ORD-02363</t>
  </si>
  <si>
    <t>ORD-02364</t>
  </si>
  <si>
    <t>ORD-02365</t>
  </si>
  <si>
    <t>ORD-02366</t>
  </si>
  <si>
    <t>ORD-02367</t>
  </si>
  <si>
    <t>ORD-02368</t>
  </si>
  <si>
    <t>ORD-02369</t>
  </si>
  <si>
    <t>ORD-02370</t>
  </si>
  <si>
    <t>ORD-02371</t>
  </si>
  <si>
    <t>ORD-02372</t>
  </si>
  <si>
    <t>ORD-02373</t>
  </si>
  <si>
    <t>ORD-02374</t>
  </si>
  <si>
    <t>ORD-02375</t>
  </si>
  <si>
    <t>ORD-02376</t>
  </si>
  <si>
    <t>ORD-02377</t>
  </si>
  <si>
    <t>ORD-02378</t>
  </si>
  <si>
    <t>ORD-02379</t>
  </si>
  <si>
    <t>ORD-02380</t>
  </si>
  <si>
    <t>ORD-02381</t>
  </si>
  <si>
    <t>ORD-02382</t>
  </si>
  <si>
    <t>ORD-02383</t>
  </si>
  <si>
    <t>ORD-02384</t>
  </si>
  <si>
    <t>ORD-02385</t>
  </si>
  <si>
    <t>ORD-02386</t>
  </si>
  <si>
    <t>ORD-02387</t>
  </si>
  <si>
    <t>ORD-02388</t>
  </si>
  <si>
    <t>ORD-02389</t>
  </si>
  <si>
    <t>ORD-02390</t>
  </si>
  <si>
    <t>ORD-02391</t>
  </si>
  <si>
    <t>ORD-02392</t>
  </si>
  <si>
    <t>ORD-02393</t>
  </si>
  <si>
    <t>ORD-02394</t>
  </si>
  <si>
    <t>ORD-02395</t>
  </si>
  <si>
    <t>ORD-02396</t>
  </si>
  <si>
    <t>ORD-02397</t>
  </si>
  <si>
    <t>ORD-02398</t>
  </si>
  <si>
    <t>ORD-02399</t>
  </si>
  <si>
    <t>ORD-02400</t>
  </si>
  <si>
    <t>ORD-02401</t>
  </si>
  <si>
    <t>ORD-02402</t>
  </si>
  <si>
    <t>ORD-02403</t>
  </si>
  <si>
    <t>ORD-02404</t>
  </si>
  <si>
    <t>ORD-02405</t>
  </si>
  <si>
    <t>ORD-02406</t>
  </si>
  <si>
    <t>ORD-02407</t>
  </si>
  <si>
    <t>ORD-02408</t>
  </si>
  <si>
    <t>ORD-02409</t>
  </si>
  <si>
    <t>ORD-02410</t>
  </si>
  <si>
    <t>ORD-02411</t>
  </si>
  <si>
    <t>ORD-02412</t>
  </si>
  <si>
    <t>ORD-02413</t>
  </si>
  <si>
    <t>ORD-02414</t>
  </si>
  <si>
    <t>ORD-02415</t>
  </si>
  <si>
    <t>ORD-02416</t>
  </si>
  <si>
    <t>ORD-02417</t>
  </si>
  <si>
    <t>ORD-02418</t>
  </si>
  <si>
    <t>ORD-02419</t>
  </si>
  <si>
    <t>ORD-02420</t>
  </si>
  <si>
    <t>ORD-02421</t>
  </si>
  <si>
    <t>ORD-02422</t>
  </si>
  <si>
    <t>ORD-02423</t>
  </si>
  <si>
    <t>ORD-02424</t>
  </si>
  <si>
    <t>ORD-02425</t>
  </si>
  <si>
    <t>ORD-02426</t>
  </si>
  <si>
    <t>ORD-02427</t>
  </si>
  <si>
    <t>ORD-02428</t>
  </si>
  <si>
    <t>ORD-02429</t>
  </si>
  <si>
    <t>ORD-02430</t>
  </si>
  <si>
    <t>ORD-02431</t>
  </si>
  <si>
    <t>ORD-02432</t>
  </si>
  <si>
    <t>ORD-02433</t>
  </si>
  <si>
    <t>ORD-02434</t>
  </si>
  <si>
    <t>ORD-02435</t>
  </si>
  <si>
    <t>ORD-02436</t>
  </si>
  <si>
    <t>ORD-02437</t>
  </si>
  <si>
    <t>ORD-02438</t>
  </si>
  <si>
    <t>ORD-02439</t>
  </si>
  <si>
    <t>ORD-02440</t>
  </si>
  <si>
    <t>ORD-02441</t>
  </si>
  <si>
    <t>ORD-02442</t>
  </si>
  <si>
    <t>ORD-02443</t>
  </si>
  <si>
    <t>ORD-02444</t>
  </si>
  <si>
    <t>ORD-02445</t>
  </si>
  <si>
    <t>ORD-02446</t>
  </si>
  <si>
    <t>ORD-02447</t>
  </si>
  <si>
    <t>ORD-02448</t>
  </si>
  <si>
    <t>ORD-02449</t>
  </si>
  <si>
    <t>ORD-02450</t>
  </si>
  <si>
    <t>ORD-02451</t>
  </si>
  <si>
    <t>ORD-02453</t>
  </si>
  <si>
    <t>ORD-02454</t>
  </si>
  <si>
    <t>ORD-02455</t>
  </si>
  <si>
    <t>ORD-02456</t>
  </si>
  <si>
    <t>ORD-02457</t>
  </si>
  <si>
    <t>ORD-02458</t>
  </si>
  <si>
    <t>ORD-02459</t>
  </si>
  <si>
    <t>ORD-02460</t>
  </si>
  <si>
    <t>ORD-02461</t>
  </si>
  <si>
    <t>ORD-02462</t>
  </si>
  <si>
    <t>ORD-02463</t>
  </si>
  <si>
    <t>ORD-02464</t>
  </si>
  <si>
    <t>ORD-02465</t>
  </si>
  <si>
    <t>ORD-02466</t>
  </si>
  <si>
    <t>ORD-02467</t>
  </si>
  <si>
    <t>ORD-02468</t>
  </si>
  <si>
    <t>ORD-02469</t>
  </si>
  <si>
    <t>ORD-02470</t>
  </si>
  <si>
    <t>ORD-02471</t>
  </si>
  <si>
    <t>ORD-02472</t>
  </si>
  <si>
    <t>ORD-02473</t>
  </si>
  <si>
    <t>ORD-02474</t>
  </si>
  <si>
    <t>ORD-02475</t>
  </si>
  <si>
    <t>ORD-02476</t>
  </si>
  <si>
    <t>ORD-02477</t>
  </si>
  <si>
    <t>ORD-02478</t>
  </si>
  <si>
    <t>ORD-02479</t>
  </si>
  <si>
    <t>ORD-02480</t>
  </si>
  <si>
    <t>ORD-02481</t>
  </si>
  <si>
    <t>ORD-02482</t>
  </si>
  <si>
    <t>ORD-02483</t>
  </si>
  <si>
    <t>ORD-02484</t>
  </si>
  <si>
    <t>ORD-02485</t>
  </si>
  <si>
    <t>ORD-02486</t>
  </si>
  <si>
    <t>ORD-02487</t>
  </si>
  <si>
    <t>ORD-02488</t>
  </si>
  <si>
    <t>ORD-02489</t>
  </si>
  <si>
    <t>ORD-02490</t>
  </si>
  <si>
    <t>ORD-02491</t>
  </si>
  <si>
    <t>ORD-02492</t>
  </si>
  <si>
    <t>ORD-02493</t>
  </si>
  <si>
    <t>ORD-02494</t>
  </si>
  <si>
    <t>ORD-02495</t>
  </si>
  <si>
    <t>ORD-02496</t>
  </si>
  <si>
    <t>ORD-02497</t>
  </si>
  <si>
    <t>ORD-02498</t>
  </si>
  <si>
    <t>ORD-02499</t>
  </si>
  <si>
    <t>ORD-02500</t>
  </si>
  <si>
    <t>ORD-02501</t>
  </si>
  <si>
    <t>ORD-02502</t>
  </si>
  <si>
    <t>ORD-02503</t>
  </si>
  <si>
    <t>ORD-02504</t>
  </si>
  <si>
    <t>ORD-02505</t>
  </si>
  <si>
    <t>ORD-02506</t>
  </si>
  <si>
    <t>ORD-02507</t>
  </si>
  <si>
    <t>ORD-02508</t>
  </si>
  <si>
    <t>ORD-02509</t>
  </si>
  <si>
    <t>ORD-02510</t>
  </si>
  <si>
    <t>ORD-02511</t>
  </si>
  <si>
    <t>ORD-02512</t>
  </si>
  <si>
    <t>ORD-02513</t>
  </si>
  <si>
    <t>ORD-02514</t>
  </si>
  <si>
    <t>ORD-02515</t>
  </si>
  <si>
    <t>ORD-02516</t>
  </si>
  <si>
    <t>ORD-02517</t>
  </si>
  <si>
    <t>ORD-02518</t>
  </si>
  <si>
    <t>ORD-02519</t>
  </si>
  <si>
    <t>ORD-02520</t>
  </si>
  <si>
    <t>ORD-02521</t>
  </si>
  <si>
    <t>ORD-02522</t>
  </si>
  <si>
    <t>ORD-02523</t>
  </si>
  <si>
    <t>ORD-02524</t>
  </si>
  <si>
    <t>ORD-02525</t>
  </si>
  <si>
    <t>ORD-02526</t>
  </si>
  <si>
    <t>ORD-02527</t>
  </si>
  <si>
    <t>ORD-02528</t>
  </si>
  <si>
    <t>ORD-02529</t>
  </si>
  <si>
    <t>ORD-02530</t>
  </si>
  <si>
    <t>ORD-02531</t>
  </si>
  <si>
    <t>ORD-02532</t>
  </si>
  <si>
    <t>ORD-02533</t>
  </si>
  <si>
    <t>ORD-02534</t>
  </si>
  <si>
    <t>ORD-02535</t>
  </si>
  <si>
    <t>ORD-02536</t>
  </si>
  <si>
    <t>ORD-02537</t>
  </si>
  <si>
    <t>ORD-02538</t>
  </si>
  <si>
    <t>ORD-02539</t>
  </si>
  <si>
    <t>ORD-02540</t>
  </si>
  <si>
    <t>ORD-02541</t>
  </si>
  <si>
    <t>ORD-02542</t>
  </si>
  <si>
    <t>ORD-02543</t>
  </si>
  <si>
    <t>ORD-02544</t>
  </si>
  <si>
    <t>ORD-02545</t>
  </si>
  <si>
    <t>ORD-02546</t>
  </si>
  <si>
    <t>ORD-02547</t>
  </si>
  <si>
    <t>ORD-02548</t>
  </si>
  <si>
    <t>ORD-02549</t>
  </si>
  <si>
    <t>ORD-02550</t>
  </si>
  <si>
    <t>ORD-02551</t>
  </si>
  <si>
    <t>ORD-02552</t>
  </si>
  <si>
    <t>ORD-02553</t>
  </si>
  <si>
    <t>ORD-02554</t>
  </si>
  <si>
    <t>ORD-02555</t>
  </si>
  <si>
    <t>ORD-02556</t>
  </si>
  <si>
    <t>ORD-02557</t>
  </si>
  <si>
    <t>ORD-02558</t>
  </si>
  <si>
    <t>ORD-02559</t>
  </si>
  <si>
    <t>ORD-02560</t>
  </si>
  <si>
    <t>ORD-02561</t>
  </si>
  <si>
    <t>ORD-02562</t>
  </si>
  <si>
    <t>ORD-02563</t>
  </si>
  <si>
    <t>ORD-02564</t>
  </si>
  <si>
    <t>ORD-02565</t>
  </si>
  <si>
    <t>ORD-02566</t>
  </si>
  <si>
    <t>ORD-02567</t>
  </si>
  <si>
    <t>ORD-02568</t>
  </si>
  <si>
    <t>ORD-02569</t>
  </si>
  <si>
    <t>ORD-02570</t>
  </si>
  <si>
    <t>ORD-02571</t>
  </si>
  <si>
    <t>ORD-02572</t>
  </si>
  <si>
    <t>ORD-02573</t>
  </si>
  <si>
    <t>ORD-02574</t>
  </si>
  <si>
    <t>ORD-02575</t>
  </si>
  <si>
    <t>ORD-02576</t>
  </si>
  <si>
    <t>ORD-02577</t>
  </si>
  <si>
    <t>ORD-02578</t>
  </si>
  <si>
    <t>ORD-02579</t>
  </si>
  <si>
    <t>ORD-02580</t>
  </si>
  <si>
    <t>ORD-02581</t>
  </si>
  <si>
    <t>ORD-02582</t>
  </si>
  <si>
    <t>ORD-02583</t>
  </si>
  <si>
    <t>ORD-02584</t>
  </si>
  <si>
    <t>ORD-02585</t>
  </si>
  <si>
    <t>ORD-02586</t>
  </si>
  <si>
    <t>ORD-02587</t>
  </si>
  <si>
    <t>ORD-02588</t>
  </si>
  <si>
    <t>ORD-02589</t>
  </si>
  <si>
    <t>ORD-02590</t>
  </si>
  <si>
    <t>ORD-02591</t>
  </si>
  <si>
    <t>ORD-02592</t>
  </si>
  <si>
    <t>ORD-02593</t>
  </si>
  <si>
    <t>ORD-02594</t>
  </si>
  <si>
    <t>ORD-02595</t>
  </si>
  <si>
    <t>ORD-02596</t>
  </si>
  <si>
    <t>ORD-02597</t>
  </si>
  <si>
    <t>ORD-02598</t>
  </si>
  <si>
    <t>ORD-02599</t>
  </si>
  <si>
    <t>ORD-02600</t>
  </si>
  <si>
    <t>ORD-02601</t>
  </si>
  <si>
    <t>ORD-02602</t>
  </si>
  <si>
    <t>ORD-02603</t>
  </si>
  <si>
    <t>ORD-02604</t>
  </si>
  <si>
    <t>ORD-02605</t>
  </si>
  <si>
    <t>ORD-02606</t>
  </si>
  <si>
    <t>ORD-02607</t>
  </si>
  <si>
    <t>ORD-02608</t>
  </si>
  <si>
    <t>ORD-02609</t>
  </si>
  <si>
    <t>ORD-02610</t>
  </si>
  <si>
    <t>ORD-02611</t>
  </si>
  <si>
    <t>ORD-02612</t>
  </si>
  <si>
    <t>ORD-02613</t>
  </si>
  <si>
    <t>ORD-02614</t>
  </si>
  <si>
    <t>ORD-02615</t>
  </si>
  <si>
    <t>ORD-02616</t>
  </si>
  <si>
    <t>ORD-02617</t>
  </si>
  <si>
    <t>ORD-02618</t>
  </si>
  <si>
    <t>ORD-02619</t>
  </si>
  <si>
    <t>ORD-02620</t>
  </si>
  <si>
    <t>ORD-02621</t>
  </si>
  <si>
    <t>ORD-02622</t>
  </si>
  <si>
    <t>ORD-02623</t>
  </si>
  <si>
    <t>ORD-02624</t>
  </si>
  <si>
    <t>ORD-02625</t>
  </si>
  <si>
    <t>ORD-02626</t>
  </si>
  <si>
    <t>ORD-02627</t>
  </si>
  <si>
    <t>ORD-02628</t>
  </si>
  <si>
    <t>ORD-02629</t>
  </si>
  <si>
    <t>ORD-02630</t>
  </si>
  <si>
    <t>ORD-02631</t>
  </si>
  <si>
    <t>ORD-02632</t>
  </si>
  <si>
    <t>ORD-02633</t>
  </si>
  <si>
    <t>ORD-02634</t>
  </si>
  <si>
    <t>ORD-02635</t>
  </si>
  <si>
    <t>ORD-02636</t>
  </si>
  <si>
    <t>ORD-02637</t>
  </si>
  <si>
    <t>ORD-02638</t>
  </si>
  <si>
    <t>ORD-02639</t>
  </si>
  <si>
    <t>ORD-02640</t>
  </si>
  <si>
    <t>ORD-02641</t>
  </si>
  <si>
    <t>ORD-02642</t>
  </si>
  <si>
    <t>ORD-02643</t>
  </si>
  <si>
    <t>ORD-02644</t>
  </si>
  <si>
    <t>ORD-02645</t>
  </si>
  <si>
    <t>ORD-02646</t>
  </si>
  <si>
    <t>ORD-02647</t>
  </si>
  <si>
    <t>ORD-02648</t>
  </si>
  <si>
    <t>ORD-02649</t>
  </si>
  <si>
    <t>ORD-02650</t>
  </si>
  <si>
    <t>ORD-02651</t>
  </si>
  <si>
    <t>ORD-02652</t>
  </si>
  <si>
    <t>ORD-02653</t>
  </si>
  <si>
    <t>ORD-02654</t>
  </si>
  <si>
    <t>ORD-02655</t>
  </si>
  <si>
    <t>ORD-02656</t>
  </si>
  <si>
    <t>ORD-02657</t>
  </si>
  <si>
    <t>ORD-02658</t>
  </si>
  <si>
    <t>ORD-02659</t>
  </si>
  <si>
    <t>ORD-02660</t>
  </si>
  <si>
    <t>ORD-02661</t>
  </si>
  <si>
    <t>ORD-02662</t>
  </si>
  <si>
    <t>ORD-02663</t>
  </si>
  <si>
    <t>ORD-02664</t>
  </si>
  <si>
    <t>ORD-02665</t>
  </si>
  <si>
    <t>ORD-02666</t>
  </si>
  <si>
    <t>ORD-02667</t>
  </si>
  <si>
    <t>ORD-02668</t>
  </si>
  <si>
    <t>ORD-02669</t>
  </si>
  <si>
    <t>ORD-02670</t>
  </si>
  <si>
    <t>ORD-02671</t>
  </si>
  <si>
    <t>ORD-02672</t>
  </si>
  <si>
    <t>ORD-02673</t>
  </si>
  <si>
    <t>ORD-02674</t>
  </si>
  <si>
    <t>ORD-02675</t>
  </si>
  <si>
    <t>ORD-02676</t>
  </si>
  <si>
    <t>ORD-02677</t>
  </si>
  <si>
    <t>ORD-02678</t>
  </si>
  <si>
    <t>ORD-02679</t>
  </si>
  <si>
    <t>ORD-02680</t>
  </si>
  <si>
    <t>CUST-0156</t>
  </si>
  <si>
    <t>ORD-02681</t>
  </si>
  <si>
    <t>ORD-02682</t>
  </si>
  <si>
    <t>ORD-02683</t>
  </si>
  <si>
    <t>ORD-02684</t>
  </si>
  <si>
    <t>ORD-02685</t>
  </si>
  <si>
    <t>ORD-02686</t>
  </si>
  <si>
    <t>ORD-02687</t>
  </si>
  <si>
    <t>ORD-02688</t>
  </si>
  <si>
    <t>ORD-02689</t>
  </si>
  <si>
    <t>ORD-02690</t>
  </si>
  <si>
    <t>ORD-02691</t>
  </si>
  <si>
    <t>ORD-02692</t>
  </si>
  <si>
    <t>ORD-02693</t>
  </si>
  <si>
    <t>ORD-02694</t>
  </si>
  <si>
    <t>ORD-02695</t>
  </si>
  <si>
    <t>ORD-02696</t>
  </si>
  <si>
    <t>ORD-02697</t>
  </si>
  <si>
    <t>ORD-02698</t>
  </si>
  <si>
    <t>ORD-02699</t>
  </si>
  <si>
    <t>ORD-02700</t>
  </si>
  <si>
    <t>ORD-02701</t>
  </si>
  <si>
    <t>ORD-02702</t>
  </si>
  <si>
    <t>ORD-02703</t>
  </si>
  <si>
    <t>ORD-02704</t>
  </si>
  <si>
    <t>ORD-02705</t>
  </si>
  <si>
    <t>ORD-02706</t>
  </si>
  <si>
    <t>ORD-02707</t>
  </si>
  <si>
    <t>ORD-02708</t>
  </si>
  <si>
    <t>ORD-02709</t>
  </si>
  <si>
    <t>ORD-02710</t>
  </si>
  <si>
    <t>ORD-02711</t>
  </si>
  <si>
    <t>ORD-02712</t>
  </si>
  <si>
    <t>ORD-02713</t>
  </si>
  <si>
    <t>ORD-02714</t>
  </si>
  <si>
    <t>ORD-02715</t>
  </si>
  <si>
    <t>ORD-02716</t>
  </si>
  <si>
    <t>ORD-02717</t>
  </si>
  <si>
    <t>ORD-02718</t>
  </si>
  <si>
    <t>ORD-02719</t>
  </si>
  <si>
    <t>ORD-02720</t>
  </si>
  <si>
    <t>ORD-02721</t>
  </si>
  <si>
    <t>ORD-02722</t>
  </si>
  <si>
    <t>ORD-02723</t>
  </si>
  <si>
    <t>ORD-02724</t>
  </si>
  <si>
    <t>ORD-02725</t>
  </si>
  <si>
    <t>ORD-02726</t>
  </si>
  <si>
    <t>ORD-02727</t>
  </si>
  <si>
    <t>ORD-02728</t>
  </si>
  <si>
    <t>ORD-02729</t>
  </si>
  <si>
    <t>ORD-02730</t>
  </si>
  <si>
    <t>ORD-02731</t>
  </si>
  <si>
    <t>ORD-02732</t>
  </si>
  <si>
    <t>ORD-02733</t>
  </si>
  <si>
    <t>ORD-02734</t>
  </si>
  <si>
    <t>ORD-02735</t>
  </si>
  <si>
    <t>ORD-02736</t>
  </si>
  <si>
    <t>ORD-02737</t>
  </si>
  <si>
    <t>ORD-02738</t>
  </si>
  <si>
    <t>ORD-02739</t>
  </si>
  <si>
    <t>ORD-02740</t>
  </si>
  <si>
    <t>ORD-02741</t>
  </si>
  <si>
    <t>ORD-02742</t>
  </si>
  <si>
    <t>ORD-02743</t>
  </si>
  <si>
    <t>ORD-02744</t>
  </si>
  <si>
    <t>ORD-02745</t>
  </si>
  <si>
    <t>ORD-02746</t>
  </si>
  <si>
    <t>ORD-02747</t>
  </si>
  <si>
    <t>ORD-02748</t>
  </si>
  <si>
    <t>ORD-02749</t>
  </si>
  <si>
    <t>ORD-02750</t>
  </si>
  <si>
    <t>ORD-02751</t>
  </si>
  <si>
    <t>ORD-02752</t>
  </si>
  <si>
    <t>ORD-02753</t>
  </si>
  <si>
    <t>ORD-02754</t>
  </si>
  <si>
    <t>ORD-02755</t>
  </si>
  <si>
    <t>ORD-02756</t>
  </si>
  <si>
    <t>ORD-02757</t>
  </si>
  <si>
    <t>ORD-02758</t>
  </si>
  <si>
    <t>ORD-02759</t>
  </si>
  <si>
    <t>ORD-02760</t>
  </si>
  <si>
    <t>ORD-02761</t>
  </si>
  <si>
    <t>ORD-02762</t>
  </si>
  <si>
    <t>ORD-02763</t>
  </si>
  <si>
    <t>ORD-02764</t>
  </si>
  <si>
    <t>ORD-02765</t>
  </si>
  <si>
    <t>ORD-02766</t>
  </si>
  <si>
    <t>ORD-02767</t>
  </si>
  <si>
    <t>ORD-02768</t>
  </si>
  <si>
    <t>ORD-02769</t>
  </si>
  <si>
    <t>ORD-02770</t>
  </si>
  <si>
    <t>ORD-02771</t>
  </si>
  <si>
    <t>ORD-02772</t>
  </si>
  <si>
    <t>ORD-02773</t>
  </si>
  <si>
    <t>ORD-02774</t>
  </si>
  <si>
    <t>ORD-02775</t>
  </si>
  <si>
    <t>ORD-02776</t>
  </si>
  <si>
    <t>ORD-02777</t>
  </si>
  <si>
    <t>ORD-02778</t>
  </si>
  <si>
    <t>ORD-02779</t>
  </si>
  <si>
    <t>ORD-02780</t>
  </si>
  <si>
    <t>ORD-02781</t>
  </si>
  <si>
    <t>ORD-02782</t>
  </si>
  <si>
    <t>ORD-02783</t>
  </si>
  <si>
    <t>ORD-02784</t>
  </si>
  <si>
    <t>ORD-02785</t>
  </si>
  <si>
    <t>ORD-02786</t>
  </si>
  <si>
    <t>ORD-02787</t>
  </si>
  <si>
    <t>ORD-02788</t>
  </si>
  <si>
    <t>ORD-02789</t>
  </si>
  <si>
    <t>ORD-02790</t>
  </si>
  <si>
    <t>ORD-02791</t>
  </si>
  <si>
    <t>ORD-02792</t>
  </si>
  <si>
    <t>ORD-02793</t>
  </si>
  <si>
    <t>ORD-02794</t>
  </si>
  <si>
    <t>ORD-02795</t>
  </si>
  <si>
    <t>ORD-02796</t>
  </si>
  <si>
    <t>ORD-02797</t>
  </si>
  <si>
    <t>ORD-02798</t>
  </si>
  <si>
    <t>ORD-02799</t>
  </si>
  <si>
    <t>ORD-02800</t>
  </si>
  <si>
    <t>ORD-02801</t>
  </si>
  <si>
    <t>ORD-02802</t>
  </si>
  <si>
    <t>ORD-02803</t>
  </si>
  <si>
    <t>ORD-02804</t>
  </si>
  <si>
    <t>ORD-02805</t>
  </si>
  <si>
    <t>ORD-02806</t>
  </si>
  <si>
    <t>ORD-02807</t>
  </si>
  <si>
    <t>ORD-02808</t>
  </si>
  <si>
    <t>ORD-02809</t>
  </si>
  <si>
    <t>ORD-02810</t>
  </si>
  <si>
    <t>ORD-02811</t>
  </si>
  <si>
    <t>ORD-02812</t>
  </si>
  <si>
    <t>ORD-02813</t>
  </si>
  <si>
    <t>ORD-02814</t>
  </si>
  <si>
    <t>ORD-02815</t>
  </si>
  <si>
    <t>ORD-02816</t>
  </si>
  <si>
    <t>ORD-02817</t>
  </si>
  <si>
    <t>ORD-02818</t>
  </si>
  <si>
    <t>ORD-02819</t>
  </si>
  <si>
    <t>ORD-02820</t>
  </si>
  <si>
    <t>ORD-02821</t>
  </si>
  <si>
    <t>ORD-02822</t>
  </si>
  <si>
    <t>ORD-02823</t>
  </si>
  <si>
    <t>ORD-02824</t>
  </si>
  <si>
    <t>ORD-02825</t>
  </si>
  <si>
    <t>ORD-02826</t>
  </si>
  <si>
    <t>ORD-02827</t>
  </si>
  <si>
    <t>ORD-02828</t>
  </si>
  <si>
    <t>ORD-02829</t>
  </si>
  <si>
    <t>ORD-02830</t>
  </si>
  <si>
    <t>ORD-02831</t>
  </si>
  <si>
    <t>ORD-02832</t>
  </si>
  <si>
    <t>ORD-02833</t>
  </si>
  <si>
    <t>ORD-02834</t>
  </si>
  <si>
    <t>ORD-02835</t>
  </si>
  <si>
    <t>ORD-02836</t>
  </si>
  <si>
    <t>ORD-02837</t>
  </si>
  <si>
    <t>ORD-02838</t>
  </si>
  <si>
    <t>ORD-02840</t>
  </si>
  <si>
    <t>ORD-02841</t>
  </si>
  <si>
    <t>ORD-02842</t>
  </si>
  <si>
    <t>ORD-02843</t>
  </si>
  <si>
    <t>ORD-02844</t>
  </si>
  <si>
    <t>ORD-02845</t>
  </si>
  <si>
    <t>ORD-02846</t>
  </si>
  <si>
    <t>ORD-02847</t>
  </si>
  <si>
    <t>ORD-02848</t>
  </si>
  <si>
    <t>ORD-02849</t>
  </si>
  <si>
    <t>ORD-02850</t>
  </si>
  <si>
    <t>ORD-02851</t>
  </si>
  <si>
    <t>ORD-02852</t>
  </si>
  <si>
    <t>ORD-02853</t>
  </si>
  <si>
    <t>ORD-02854</t>
  </si>
  <si>
    <t>ORD-02855</t>
  </si>
  <si>
    <t>ORD-02856</t>
  </si>
  <si>
    <t>ORD-02857</t>
  </si>
  <si>
    <t>ORD-02858</t>
  </si>
  <si>
    <t>ORD-02859</t>
  </si>
  <si>
    <t>ORD-02860</t>
  </si>
  <si>
    <t>ORD-02861</t>
  </si>
  <si>
    <t>ORD-02862</t>
  </si>
  <si>
    <t>ORD-02863</t>
  </si>
  <si>
    <t>ORD-02864</t>
  </si>
  <si>
    <t>ORD-02865</t>
  </si>
  <si>
    <t>ORD-02866</t>
  </si>
  <si>
    <t>ORD-02867</t>
  </si>
  <si>
    <t>ORD-02868</t>
  </si>
  <si>
    <t>ORD-02869</t>
  </si>
  <si>
    <t>ORD-02870</t>
  </si>
  <si>
    <t>ORD-02871</t>
  </si>
  <si>
    <t>ORD-02872</t>
  </si>
  <si>
    <t>ORD-02873</t>
  </si>
  <si>
    <t>ORD-02874</t>
  </si>
  <si>
    <t>ORD-02875</t>
  </si>
  <si>
    <t>ORD-02876</t>
  </si>
  <si>
    <t>ORD-02877</t>
  </si>
  <si>
    <t>ORD-02878</t>
  </si>
  <si>
    <t>ORD-02879</t>
  </si>
  <si>
    <t>ORD-02880</t>
  </si>
  <si>
    <t>ORD-02881</t>
  </si>
  <si>
    <t>ORD-02882</t>
  </si>
  <si>
    <t>ORD-02883</t>
  </si>
  <si>
    <t>ORD-02884</t>
  </si>
  <si>
    <t>ORD-02885</t>
  </si>
  <si>
    <t>ORD-02886</t>
  </si>
  <si>
    <t>ORD-02887</t>
  </si>
  <si>
    <t>ORD-02888</t>
  </si>
  <si>
    <t>ORD-02889</t>
  </si>
  <si>
    <t>ORD-02890</t>
  </si>
  <si>
    <t>ORD-02891</t>
  </si>
  <si>
    <t>ORD-02892</t>
  </si>
  <si>
    <t>ORD-02893</t>
  </si>
  <si>
    <t>ORD-02894</t>
  </si>
  <si>
    <t>ORD-02895</t>
  </si>
  <si>
    <t>ORD-02896</t>
  </si>
  <si>
    <t>ORD-02897</t>
  </si>
  <si>
    <t>ORD-02898</t>
  </si>
  <si>
    <t>ORD-02899</t>
  </si>
  <si>
    <t>ORD-02900</t>
  </si>
  <si>
    <t>ORD-02901</t>
  </si>
  <si>
    <t>ORD-02902</t>
  </si>
  <si>
    <t>ORD-02903</t>
  </si>
  <si>
    <t>ORD-02904</t>
  </si>
  <si>
    <t>ORD-02905</t>
  </si>
  <si>
    <t>ORD-02906</t>
  </si>
  <si>
    <t>ORD-02907</t>
  </si>
  <si>
    <t>ORD-02908</t>
  </si>
  <si>
    <t>ORD-02909</t>
  </si>
  <si>
    <t>ORD-02910</t>
  </si>
  <si>
    <t>ORD-02911</t>
  </si>
  <si>
    <t>ORD-02912</t>
  </si>
  <si>
    <t>ORD-02913</t>
  </si>
  <si>
    <t>ORD-02914</t>
  </si>
  <si>
    <t>ORD-02915</t>
  </si>
  <si>
    <t>ORD-02916</t>
  </si>
  <si>
    <t>ORD-02917</t>
  </si>
  <si>
    <t>ORD-02918</t>
  </si>
  <si>
    <t>ORD-02919</t>
  </si>
  <si>
    <t>ORD-02920</t>
  </si>
  <si>
    <t>ORD-02921</t>
  </si>
  <si>
    <t>ORD-02922</t>
  </si>
  <si>
    <t>ORD-02923</t>
  </si>
  <si>
    <t>ORD-02924</t>
  </si>
  <si>
    <t>ORD-02925</t>
  </si>
  <si>
    <t>ORD-02926</t>
  </si>
  <si>
    <t>ORD-02927</t>
  </si>
  <si>
    <t>ORD-02928</t>
  </si>
  <si>
    <t>ORD-02929</t>
  </si>
  <si>
    <t>ORD-02930</t>
  </si>
  <si>
    <t>ORD-02931</t>
  </si>
  <si>
    <t>ORD-02932</t>
  </si>
  <si>
    <t>ORD-02933</t>
  </si>
  <si>
    <t>ORD-02934</t>
  </si>
  <si>
    <t>ORD-02935</t>
  </si>
  <si>
    <t>ORD-02936</t>
  </si>
  <si>
    <t>ORD-02937</t>
  </si>
  <si>
    <t>ORD-02938</t>
  </si>
  <si>
    <t>ORD-02939</t>
  </si>
  <si>
    <t>ORD-02940</t>
  </si>
  <si>
    <t>ORD-02941</t>
  </si>
  <si>
    <t>ORD-02942</t>
  </si>
  <si>
    <t>ORD-02943</t>
  </si>
  <si>
    <t>ORD-02944</t>
  </si>
  <si>
    <t>ORD-02945</t>
  </si>
  <si>
    <t>ORD-02946</t>
  </si>
  <si>
    <t>ORD-02947</t>
  </si>
  <si>
    <t>ORD-02948</t>
  </si>
  <si>
    <t>ORD-02949</t>
  </si>
  <si>
    <t>ORD-02950</t>
  </si>
  <si>
    <t>ORD-02951</t>
  </si>
  <si>
    <t>ORD-02952</t>
  </si>
  <si>
    <t>ORD-02953</t>
  </si>
  <si>
    <t>ORD-02954</t>
  </si>
  <si>
    <t>ORD-02955</t>
  </si>
  <si>
    <t>ORD-02956</t>
  </si>
  <si>
    <t>ORD-02957</t>
  </si>
  <si>
    <t>ORD-02958</t>
  </si>
  <si>
    <t>CUST-0177</t>
  </si>
  <si>
    <t>Salma Naguib</t>
  </si>
  <si>
    <t>ORD-02959</t>
  </si>
  <si>
    <t>ORD-02960</t>
  </si>
  <si>
    <t>ORD-02961</t>
  </si>
  <si>
    <t>ORD-02962</t>
  </si>
  <si>
    <t>ORD-02963</t>
  </si>
  <si>
    <t>ORD-02964</t>
  </si>
  <si>
    <t>ORD-02965</t>
  </si>
  <si>
    <t>ORD-02966</t>
  </si>
  <si>
    <t>ORD-02967</t>
  </si>
  <si>
    <t>ORD-02968</t>
  </si>
  <si>
    <t>ORD-02969</t>
  </si>
  <si>
    <t>ORD-02970</t>
  </si>
  <si>
    <t>ORD-02971</t>
  </si>
  <si>
    <t>ORD-02972</t>
  </si>
  <si>
    <t>ORD-02973</t>
  </si>
  <si>
    <t>ORD-02974</t>
  </si>
  <si>
    <t>ORD-02975</t>
  </si>
  <si>
    <t>ORD-02976</t>
  </si>
  <si>
    <t>ORD-02977</t>
  </si>
  <si>
    <t>ORD-02978</t>
  </si>
  <si>
    <t>ORD-02979</t>
  </si>
  <si>
    <t>ORD-02980</t>
  </si>
  <si>
    <t>ORD-02981</t>
  </si>
  <si>
    <t>ORD-02982</t>
  </si>
  <si>
    <t>ORD-02983</t>
  </si>
  <si>
    <t>ORD-02984</t>
  </si>
  <si>
    <t>ORD-02985</t>
  </si>
  <si>
    <t>ORD-02986</t>
  </si>
  <si>
    <t>ORD-02987</t>
  </si>
  <si>
    <t>ORD-02988</t>
  </si>
  <si>
    <t>ORD-02989</t>
  </si>
  <si>
    <t>ORD-02990</t>
  </si>
  <si>
    <t>ORD-02991</t>
  </si>
  <si>
    <t>ORD-02992</t>
  </si>
  <si>
    <t>ORD-02993</t>
  </si>
  <si>
    <t>ORD-02994</t>
  </si>
  <si>
    <t>ORD-02995</t>
  </si>
  <si>
    <t>ORD-02996</t>
  </si>
  <si>
    <t>ORD-02997</t>
  </si>
  <si>
    <t>ORD-02998</t>
  </si>
  <si>
    <t>ORD-02999</t>
  </si>
  <si>
    <t>ORD-03000</t>
  </si>
  <si>
    <t>ORD-03001</t>
  </si>
  <si>
    <t>ORD-03002</t>
  </si>
  <si>
    <t>ORD-03003</t>
  </si>
  <si>
    <t>ORD-03004</t>
  </si>
  <si>
    <t>ORD-03005</t>
  </si>
  <si>
    <t>ORD-03006</t>
  </si>
  <si>
    <t>ORD-03007</t>
  </si>
  <si>
    <t>ORD-03008</t>
  </si>
  <si>
    <t>ORD-03009</t>
  </si>
  <si>
    <t>ORD-03010</t>
  </si>
  <si>
    <t>ORD-03011</t>
  </si>
  <si>
    <t>ORD-03012</t>
  </si>
  <si>
    <t>ORD-03013</t>
  </si>
  <si>
    <t>ORD-03014</t>
  </si>
  <si>
    <t>ORD-03015</t>
  </si>
  <si>
    <t>ORD-03016</t>
  </si>
  <si>
    <t>ORD-03017</t>
  </si>
  <si>
    <t>ORD-03018</t>
  </si>
  <si>
    <t>ORD-03019</t>
  </si>
  <si>
    <t>ORD-03020</t>
  </si>
  <si>
    <t>ORD-03021</t>
  </si>
  <si>
    <t>ORD-03022</t>
  </si>
  <si>
    <t>ORD-03023</t>
  </si>
  <si>
    <t>ORD-03024</t>
  </si>
  <si>
    <t>ORD-03025</t>
  </si>
  <si>
    <t>ORD-03026</t>
  </si>
  <si>
    <t>ORD-03027</t>
  </si>
  <si>
    <t>ORD-03028</t>
  </si>
  <si>
    <t>ORD-03029</t>
  </si>
  <si>
    <t>ORD-03030</t>
  </si>
  <si>
    <t>ORD-03031</t>
  </si>
  <si>
    <t>ORD-03033</t>
  </si>
  <si>
    <t>ORD-03034</t>
  </si>
  <si>
    <t>ORD-03035</t>
  </si>
  <si>
    <t>ORD-03036</t>
  </si>
  <si>
    <t>ORD-03037</t>
  </si>
  <si>
    <t>ORD-03038</t>
  </si>
  <si>
    <t>ORD-03039</t>
  </si>
  <si>
    <t>ORD-03040</t>
  </si>
  <si>
    <t>ORD-03041</t>
  </si>
  <si>
    <t>ORD-03042</t>
  </si>
  <si>
    <t>ORD-03043</t>
  </si>
  <si>
    <t>ORD-03044</t>
  </si>
  <si>
    <t>ORD-03045</t>
  </si>
  <si>
    <t>ORD-03046</t>
  </si>
  <si>
    <t>ORD-03047</t>
  </si>
  <si>
    <t>ORD-03048</t>
  </si>
  <si>
    <t>ORD-03049</t>
  </si>
  <si>
    <t>ORD-03050</t>
  </si>
  <si>
    <t>ORD-03051</t>
  </si>
  <si>
    <t>ORD-03052</t>
  </si>
  <si>
    <t>ORD-03053</t>
  </si>
  <si>
    <t>ORD-03054</t>
  </si>
  <si>
    <t>ORD-03055</t>
  </si>
  <si>
    <t>ORD-03056</t>
  </si>
  <si>
    <t>ORD-03057</t>
  </si>
  <si>
    <t>ORD-03058</t>
  </si>
  <si>
    <t>ORD-03059</t>
  </si>
  <si>
    <t>ORD-03060</t>
  </si>
  <si>
    <t>ORD-03061</t>
  </si>
  <si>
    <t>ORD-03062</t>
  </si>
  <si>
    <t>ORD-03063</t>
  </si>
  <si>
    <t>ORD-03064</t>
  </si>
  <si>
    <t>ORD-03065</t>
  </si>
  <si>
    <t>ORD-03066</t>
  </si>
  <si>
    <t>ORD-03067</t>
  </si>
  <si>
    <t>ORD-03068</t>
  </si>
  <si>
    <t>ORD-03069</t>
  </si>
  <si>
    <t>ORD-03070</t>
  </si>
  <si>
    <t>ORD-03071</t>
  </si>
  <si>
    <t>ORD-03072</t>
  </si>
  <si>
    <t>ORD-03073</t>
  </si>
  <si>
    <t>ORD-03074</t>
  </si>
  <si>
    <t>ORD-03075</t>
  </si>
  <si>
    <t>ORD-03076</t>
  </si>
  <si>
    <t>ORD-03077</t>
  </si>
  <si>
    <t>ORD-03078</t>
  </si>
  <si>
    <t>ORD-03079</t>
  </si>
  <si>
    <t>ORD-03080</t>
  </si>
  <si>
    <t>ORD-03081</t>
  </si>
  <si>
    <t>ORD-03082</t>
  </si>
  <si>
    <t>ORD-03083</t>
  </si>
  <si>
    <t>ORD-03084</t>
  </si>
  <si>
    <t>ORD-03085</t>
  </si>
  <si>
    <t>ORD-03086</t>
  </si>
  <si>
    <t>ORD-03087</t>
  </si>
  <si>
    <t>ORD-03088</t>
  </si>
  <si>
    <t>ORD-03089</t>
  </si>
  <si>
    <t>ORD-03090</t>
  </si>
  <si>
    <t>ORD-03091</t>
  </si>
  <si>
    <t>ORD-03092</t>
  </si>
  <si>
    <t>ORD-03093</t>
  </si>
  <si>
    <t>ORD-03094</t>
  </si>
  <si>
    <t>ORD-03095</t>
  </si>
  <si>
    <t>ORD-03096</t>
  </si>
  <si>
    <t>ORD-03097</t>
  </si>
  <si>
    <t>ORD-03098</t>
  </si>
  <si>
    <t>ORD-03099</t>
  </si>
  <si>
    <t>ORD-03100</t>
  </si>
  <si>
    <t>ORD-03101</t>
  </si>
  <si>
    <t>ORD-03102</t>
  </si>
  <si>
    <t>ORD-03103</t>
  </si>
  <si>
    <t>ORD-03104</t>
  </si>
  <si>
    <t>ORD-03105</t>
  </si>
  <si>
    <t>ORD-03106</t>
  </si>
  <si>
    <t>ORD-03107</t>
  </si>
  <si>
    <t>ORD-03108</t>
  </si>
  <si>
    <t>ORD-03109</t>
  </si>
  <si>
    <t>ORD-03110</t>
  </si>
  <si>
    <t>ORD-03111</t>
  </si>
  <si>
    <t>ORD-03112</t>
  </si>
  <si>
    <t>ORD-03113</t>
  </si>
  <si>
    <t>ORD-03114</t>
  </si>
  <si>
    <t>ORD-03115</t>
  </si>
  <si>
    <t>ORD-03116</t>
  </si>
  <si>
    <t>ORD-03117</t>
  </si>
  <si>
    <t>ORD-03118</t>
  </si>
  <si>
    <t>ORD-03119</t>
  </si>
  <si>
    <t>ORD-03120</t>
  </si>
  <si>
    <t>ORD-03121</t>
  </si>
  <si>
    <t>ORD-03122</t>
  </si>
  <si>
    <t>ORD-03123</t>
  </si>
  <si>
    <t>ORD-03124</t>
  </si>
  <si>
    <t>ORD-03125</t>
  </si>
  <si>
    <t>ORD-03126</t>
  </si>
  <si>
    <t>ORD-03127</t>
  </si>
  <si>
    <t>ORD-03128</t>
  </si>
  <si>
    <t>ORD-03129</t>
  </si>
  <si>
    <t>ORD-03130</t>
  </si>
  <si>
    <t>ORD-03131</t>
  </si>
  <si>
    <t>ORD-03132</t>
  </si>
  <si>
    <t>ORD-03133</t>
  </si>
  <si>
    <t>ORD-03134</t>
  </si>
  <si>
    <t>ORD-03135</t>
  </si>
  <si>
    <t>ORD-03136</t>
  </si>
  <si>
    <t>ORD-03137</t>
  </si>
  <si>
    <t>ORD-03138</t>
  </si>
  <si>
    <t>ORD-03139</t>
  </si>
  <si>
    <t>ORD-03140</t>
  </si>
  <si>
    <t>ORD-03141</t>
  </si>
  <si>
    <t>ORD-03142</t>
  </si>
  <si>
    <t>ORD-03143</t>
  </si>
  <si>
    <t>ORD-03144</t>
  </si>
  <si>
    <t>ORD-03145</t>
  </si>
  <si>
    <t>ORD-03146</t>
  </si>
  <si>
    <t>ORD-03147</t>
  </si>
  <si>
    <t>ORD-03148</t>
  </si>
  <si>
    <t>ORD-03149</t>
  </si>
  <si>
    <t>ORD-03150</t>
  </si>
  <si>
    <t>ORD-03151</t>
  </si>
  <si>
    <t>ORD-03152</t>
  </si>
  <si>
    <t>ORD-03153</t>
  </si>
  <si>
    <t>ORD-03154</t>
  </si>
  <si>
    <t>ORD-03155</t>
  </si>
  <si>
    <t>ORD-03156</t>
  </si>
  <si>
    <t>ORD-03157</t>
  </si>
  <si>
    <t>ORD-03158</t>
  </si>
  <si>
    <t>ORD-03159</t>
  </si>
  <si>
    <t>ORD-03160</t>
  </si>
  <si>
    <t>ORD-03161</t>
  </si>
  <si>
    <t>ORD-03162</t>
  </si>
  <si>
    <t>ORD-03163</t>
  </si>
  <si>
    <t>ORD-03164</t>
  </si>
  <si>
    <t>ORD-03165</t>
  </si>
  <si>
    <t>ORD-03166</t>
  </si>
  <si>
    <t>ORD-03167</t>
  </si>
  <si>
    <t>ORD-03168</t>
  </si>
  <si>
    <t>ORD-03169</t>
  </si>
  <si>
    <t>ORD-03170</t>
  </si>
  <si>
    <t>ORD-03171</t>
  </si>
  <si>
    <t>ORD-03172</t>
  </si>
  <si>
    <t>ORD-03173</t>
  </si>
  <si>
    <t>ORD-03174</t>
  </si>
  <si>
    <t>ORD-03175</t>
  </si>
  <si>
    <t>ORD-03176</t>
  </si>
  <si>
    <t>ORD-03177</t>
  </si>
  <si>
    <t>ORD-03178</t>
  </si>
  <si>
    <t>ORD-03179</t>
  </si>
  <si>
    <t>ORD-03180</t>
  </si>
  <si>
    <t>ORD-03181</t>
  </si>
  <si>
    <t>ORD-03182</t>
  </si>
  <si>
    <t>ORD-03184</t>
  </si>
  <si>
    <t>ORD-03185</t>
  </si>
  <si>
    <t>ORD-03186</t>
  </si>
  <si>
    <t>ORD-03187</t>
  </si>
  <si>
    <t>ORD-03188</t>
  </si>
  <si>
    <t>ORD-03189</t>
  </si>
  <si>
    <t>ORD-03190</t>
  </si>
  <si>
    <t>ORD-03191</t>
  </si>
  <si>
    <t>ORD-03192</t>
  </si>
  <si>
    <t>ORD-03193</t>
  </si>
  <si>
    <t>ORD-03194</t>
  </si>
  <si>
    <t>ORD-03195</t>
  </si>
  <si>
    <t>ORD-03196</t>
  </si>
  <si>
    <t>ORD-03197</t>
  </si>
  <si>
    <t>ORD-03198</t>
  </si>
  <si>
    <t>ORD-03199</t>
  </si>
  <si>
    <t>ORD-03200</t>
  </si>
  <si>
    <t>ORD-03201</t>
  </si>
  <si>
    <t>ORD-03202</t>
  </si>
  <si>
    <t>ORD-03203</t>
  </si>
  <si>
    <t>ORD-03204</t>
  </si>
  <si>
    <t>ORD-03205</t>
  </si>
  <si>
    <t>ORD-03206</t>
  </si>
  <si>
    <t>ORD-03207</t>
  </si>
  <si>
    <t>ORD-03208</t>
  </si>
  <si>
    <t>ORD-03209</t>
  </si>
  <si>
    <t>ORD-03210</t>
  </si>
  <si>
    <t>ORD-03211</t>
  </si>
  <si>
    <t>ORD-03212</t>
  </si>
  <si>
    <t>ORD-03213</t>
  </si>
  <si>
    <t>ORD-03214</t>
  </si>
  <si>
    <t>ORD-03215</t>
  </si>
  <si>
    <t>ORD-03216</t>
  </si>
  <si>
    <t>ORD-03217</t>
  </si>
  <si>
    <t>ORD-03218</t>
  </si>
  <si>
    <t>ORD-03219</t>
  </si>
  <si>
    <t>ORD-03220</t>
  </si>
  <si>
    <t>ORD-03221</t>
  </si>
  <si>
    <t>ORD-03222</t>
  </si>
  <si>
    <t>ORD-03223</t>
  </si>
  <si>
    <t>ORD-03224</t>
  </si>
  <si>
    <t>ORD-03225</t>
  </si>
  <si>
    <t>ORD-03226</t>
  </si>
  <si>
    <t>ORD-03227</t>
  </si>
  <si>
    <t>ORD-03228</t>
  </si>
  <si>
    <t>ORD-03229</t>
  </si>
  <si>
    <t>ORD-03230</t>
  </si>
  <si>
    <t>ORD-03231</t>
  </si>
  <si>
    <t>ORD-03232</t>
  </si>
  <si>
    <t>ORD-03233</t>
  </si>
  <si>
    <t>ORD-03234</t>
  </si>
  <si>
    <t>ORD-03235</t>
  </si>
  <si>
    <t>ORD-03236</t>
  </si>
  <si>
    <t>ORD-03237</t>
  </si>
  <si>
    <t>ORD-03238</t>
  </si>
  <si>
    <t>ORD-03239</t>
  </si>
  <si>
    <t>ORD-03240</t>
  </si>
  <si>
    <t>ORD-03241</t>
  </si>
  <si>
    <t>ORD-03242</t>
  </si>
  <si>
    <t>ORD-03243</t>
  </si>
  <si>
    <t>ORD-03244</t>
  </si>
  <si>
    <t>ORD-03245</t>
  </si>
  <si>
    <t>ORD-03246</t>
  </si>
  <si>
    <t>ORD-03247</t>
  </si>
  <si>
    <t>ORD-03248</t>
  </si>
  <si>
    <t>ORD-03249</t>
  </si>
  <si>
    <t>ORD-03250</t>
  </si>
  <si>
    <t>ORD-03251</t>
  </si>
  <si>
    <t>ORD-03252</t>
  </si>
  <si>
    <t>ORD-03253</t>
  </si>
  <si>
    <t>ORD-03254</t>
  </si>
  <si>
    <t>ORD-03255</t>
  </si>
  <si>
    <t>ORD-03256</t>
  </si>
  <si>
    <t>ORD-03257</t>
  </si>
  <si>
    <t>ORD-03258</t>
  </si>
  <si>
    <t>ORD-03259</t>
  </si>
  <si>
    <t>ORD-03260</t>
  </si>
  <si>
    <t>ORD-03261</t>
  </si>
  <si>
    <t>ORD-03262</t>
  </si>
  <si>
    <t>ORD-03263</t>
  </si>
  <si>
    <t>ORD-03264</t>
  </si>
  <si>
    <t>ORD-03265</t>
  </si>
  <si>
    <t>ORD-03266</t>
  </si>
  <si>
    <t>ORD-03267</t>
  </si>
  <si>
    <t>ORD-03268</t>
  </si>
  <si>
    <t>ORD-03269</t>
  </si>
  <si>
    <t>ORD-03270</t>
  </si>
  <si>
    <t>ORD-03271</t>
  </si>
  <si>
    <t>ORD-03272</t>
  </si>
  <si>
    <t>ORD-03273</t>
  </si>
  <si>
    <t>ORD-03274</t>
  </si>
  <si>
    <t>ORD-03275</t>
  </si>
  <si>
    <t>ORD-03276</t>
  </si>
  <si>
    <t>ORD-03277</t>
  </si>
  <si>
    <t>ORD-03278</t>
  </si>
  <si>
    <t>ORD-03279</t>
  </si>
  <si>
    <t>ORD-03280</t>
  </si>
  <si>
    <t>ORD-03281</t>
  </si>
  <si>
    <t>ORD-03282</t>
  </si>
  <si>
    <t>ORD-03283</t>
  </si>
  <si>
    <t>ORD-03284</t>
  </si>
  <si>
    <t>ORD-03285</t>
  </si>
  <si>
    <t>ORD-03286</t>
  </si>
  <si>
    <t>ORD-03287</t>
  </si>
  <si>
    <t>ORD-03288</t>
  </si>
  <si>
    <t>ORD-03289</t>
  </si>
  <si>
    <t>ORD-03290</t>
  </si>
  <si>
    <t>ORD-03291</t>
  </si>
  <si>
    <t>ORD-03292</t>
  </si>
  <si>
    <t>ORD-03293</t>
  </si>
  <si>
    <t>ORD-03294</t>
  </si>
  <si>
    <t>ORD-03295</t>
  </si>
  <si>
    <t>ORD-03296</t>
  </si>
  <si>
    <t>ORD-03297</t>
  </si>
  <si>
    <t>ORD-03298</t>
  </si>
  <si>
    <t>ORD-03299</t>
  </si>
  <si>
    <t>ORD-03300</t>
  </si>
  <si>
    <t>ORD-03301</t>
  </si>
  <si>
    <t>ORD-03302</t>
  </si>
  <si>
    <t>ORD-03303</t>
  </si>
  <si>
    <t>ORD-03304</t>
  </si>
  <si>
    <t>ORD-03305</t>
  </si>
  <si>
    <t>ORD-03306</t>
  </si>
  <si>
    <t>ORD-03307</t>
  </si>
  <si>
    <t>ORD-03308</t>
  </si>
  <si>
    <t>ORD-03309</t>
  </si>
  <si>
    <t>ORD-03310</t>
  </si>
  <si>
    <t>ORD-03311</t>
  </si>
  <si>
    <t>ORD-03312</t>
  </si>
  <si>
    <t>ORD-03313</t>
  </si>
  <si>
    <t>ORD-03314</t>
  </si>
  <si>
    <t>ORD-03315</t>
  </si>
  <si>
    <t>ORD-03316</t>
  </si>
  <si>
    <t>ORD-03317</t>
  </si>
  <si>
    <t>ORD-03318</t>
  </si>
  <si>
    <t>ORD-03319</t>
  </si>
  <si>
    <t>ORD-03320</t>
  </si>
  <si>
    <t>ORD-03321</t>
  </si>
  <si>
    <t>ORD-03322</t>
  </si>
  <si>
    <t>ORD-03323</t>
  </si>
  <si>
    <t>ORD-03324</t>
  </si>
  <si>
    <t>ORD-03325</t>
  </si>
  <si>
    <t>ORD-03326</t>
  </si>
  <si>
    <t>ORD-03327</t>
  </si>
  <si>
    <t>ORD-03328</t>
  </si>
  <si>
    <t>ORD-03329</t>
  </si>
  <si>
    <t>ORD-03330</t>
  </si>
  <si>
    <t>ORD-03331</t>
  </si>
  <si>
    <t>ORD-03332</t>
  </si>
  <si>
    <t>ORD-03333</t>
  </si>
  <si>
    <t>ORD-03334</t>
  </si>
  <si>
    <t>ORD-03335</t>
  </si>
  <si>
    <t>ORD-03336</t>
  </si>
  <si>
    <t>ORD-03337</t>
  </si>
  <si>
    <t>ORD-03338</t>
  </si>
  <si>
    <t>ORD-03339</t>
  </si>
  <si>
    <t>ORD-03340</t>
  </si>
  <si>
    <t>ORD-03341</t>
  </si>
  <si>
    <t>ORD-03342</t>
  </si>
  <si>
    <t>ORD-03343</t>
  </si>
  <si>
    <t>ORD-03344</t>
  </si>
  <si>
    <t>ORD-03345</t>
  </si>
  <si>
    <t>ORD-03346</t>
  </si>
  <si>
    <t>ORD-03347</t>
  </si>
  <si>
    <t>ORD-03348</t>
  </si>
  <si>
    <t>ORD-03349</t>
  </si>
  <si>
    <t>ORD-03350</t>
  </si>
  <si>
    <t>ORD-03351</t>
  </si>
  <si>
    <t>ORD-03352</t>
  </si>
  <si>
    <t>ORD-03353</t>
  </si>
  <si>
    <t>ORD-03354</t>
  </si>
  <si>
    <t>ORD-03355</t>
  </si>
  <si>
    <t>ORD-03356</t>
  </si>
  <si>
    <t>ORD-03357</t>
  </si>
  <si>
    <t>ORD-03358</t>
  </si>
  <si>
    <t>ORD-03359</t>
  </si>
  <si>
    <t>ORD-03360</t>
  </si>
  <si>
    <t>ORD-03361</t>
  </si>
  <si>
    <t>ORD-03362</t>
  </si>
  <si>
    <t>ORD-03363</t>
  </si>
  <si>
    <t>ORD-03364</t>
  </si>
  <si>
    <t>ORD-03365</t>
  </si>
  <si>
    <t>ORD-03366</t>
  </si>
  <si>
    <t>ORD-03367</t>
  </si>
  <si>
    <t>ORD-03368</t>
  </si>
  <si>
    <t>ORD-03369</t>
  </si>
  <si>
    <t>ORD-03370</t>
  </si>
  <si>
    <t>ORD-03371</t>
  </si>
  <si>
    <t>ORD-03372</t>
  </si>
  <si>
    <t>ORD-03373</t>
  </si>
  <si>
    <t>ORD-03374</t>
  </si>
  <si>
    <t>ORD-03375</t>
  </si>
  <si>
    <t>ORD-03376</t>
  </si>
  <si>
    <t>ORD-03377</t>
  </si>
  <si>
    <t>ORD-03378</t>
  </si>
  <si>
    <t>ORD-03379</t>
  </si>
  <si>
    <t>ORD-03380</t>
  </si>
  <si>
    <t>ORD-03381</t>
  </si>
  <si>
    <t>ORD-03382</t>
  </si>
  <si>
    <t>ORD-03383</t>
  </si>
  <si>
    <t>ORD-03384</t>
  </si>
  <si>
    <t>ORD-03385</t>
  </si>
  <si>
    <t>ORD-03386</t>
  </si>
  <si>
    <t>ORD-03387</t>
  </si>
  <si>
    <t>ORD-03388</t>
  </si>
  <si>
    <t>ORD-03389</t>
  </si>
  <si>
    <t>ORD-03390</t>
  </si>
  <si>
    <t>ORD-03391</t>
  </si>
  <si>
    <t>ORD-03392</t>
  </si>
  <si>
    <t>ORD-03393</t>
  </si>
  <si>
    <t>ORD-03394</t>
  </si>
  <si>
    <t>ORD-03395</t>
  </si>
  <si>
    <t>ORD-03396</t>
  </si>
  <si>
    <t>ORD-03397</t>
  </si>
  <si>
    <t>ORD-03398</t>
  </si>
  <si>
    <t>ORD-03399</t>
  </si>
  <si>
    <t>ORD-03400</t>
  </si>
  <si>
    <t>ORD-03401</t>
  </si>
  <si>
    <t>ORD-03402</t>
  </si>
  <si>
    <t>ORD-03403</t>
  </si>
  <si>
    <t>ORD-03404</t>
  </si>
  <si>
    <t>ORD-03405</t>
  </si>
  <si>
    <t>ORD-03406</t>
  </si>
  <si>
    <t>ORD-03407</t>
  </si>
  <si>
    <t>ORD-03408</t>
  </si>
  <si>
    <t>ORD-03409</t>
  </si>
  <si>
    <t>ORD-03410</t>
  </si>
  <si>
    <t>ORD-03411</t>
  </si>
  <si>
    <t>ORD-03412</t>
  </si>
  <si>
    <t>ORD-03413</t>
  </si>
  <si>
    <t>ORD-03414</t>
  </si>
  <si>
    <t>ORD-03415</t>
  </si>
  <si>
    <t>ORD-03416</t>
  </si>
  <si>
    <t>ORD-03417</t>
  </si>
  <si>
    <t>ORD-03418</t>
  </si>
  <si>
    <t>ORD-03419</t>
  </si>
  <si>
    <t>ORD-03420</t>
  </si>
  <si>
    <t>ORD-03421</t>
  </si>
  <si>
    <t>ORD-03422</t>
  </si>
  <si>
    <t>ORD-03423</t>
  </si>
  <si>
    <t>ORD-03424</t>
  </si>
  <si>
    <t>ORD-03425</t>
  </si>
  <si>
    <t>ORD-03426</t>
  </si>
  <si>
    <t>ORD-03427</t>
  </si>
  <si>
    <t>ORD-03428</t>
  </si>
  <si>
    <t>ORD-03429</t>
  </si>
  <si>
    <t>ORD-03430</t>
  </si>
  <si>
    <t>ORD-03431</t>
  </si>
  <si>
    <t>ORD-03432</t>
  </si>
  <si>
    <t>ORD-03433</t>
  </si>
  <si>
    <t>ORD-03434</t>
  </si>
  <si>
    <t>ORD-03435</t>
  </si>
  <si>
    <t>ORD-03436</t>
  </si>
  <si>
    <t>ORD-03437</t>
  </si>
  <si>
    <t>ORD-03438</t>
  </si>
  <si>
    <t>ORD-03439</t>
  </si>
  <si>
    <t>ORD-03440</t>
  </si>
  <si>
    <t>ORD-03441</t>
  </si>
  <si>
    <t>ORD-03442</t>
  </si>
  <si>
    <t>ORD-03443</t>
  </si>
  <si>
    <t>ORD-03444</t>
  </si>
  <si>
    <t>ORD-03445</t>
  </si>
  <si>
    <t>ORD-03446</t>
  </si>
  <si>
    <t>ORD-03447</t>
  </si>
  <si>
    <t>ORD-03448</t>
  </si>
  <si>
    <t>ORD-03449</t>
  </si>
  <si>
    <t>ORD-03450</t>
  </si>
  <si>
    <t>ORD-03451</t>
  </si>
  <si>
    <t>ORD-03452</t>
  </si>
  <si>
    <t>ORD-03453</t>
  </si>
  <si>
    <t>ORD-03454</t>
  </si>
  <si>
    <t>ORD-03455</t>
  </si>
  <si>
    <t>ORD-03456</t>
  </si>
  <si>
    <t>ORD-03457</t>
  </si>
  <si>
    <t>ORD-03458</t>
  </si>
  <si>
    <t>ORD-03459</t>
  </si>
  <si>
    <t>ORD-03460</t>
  </si>
  <si>
    <t>ORD-03461</t>
  </si>
  <si>
    <t>ORD-03462</t>
  </si>
  <si>
    <t>ORD-03463</t>
  </si>
  <si>
    <t>ORD-03464</t>
  </si>
  <si>
    <t>ORD-03465</t>
  </si>
  <si>
    <t>ORD-03466</t>
  </si>
  <si>
    <t>ORD-03467</t>
  </si>
  <si>
    <t>ORD-03468</t>
  </si>
  <si>
    <t>ORD-03469</t>
  </si>
  <si>
    <t>ORD-03470</t>
  </si>
  <si>
    <t>ORD-03471</t>
  </si>
  <si>
    <t>ORD-03472</t>
  </si>
  <si>
    <t>ORD-03473</t>
  </si>
  <si>
    <t>ORD-03474</t>
  </si>
  <si>
    <t>ORD-03475</t>
  </si>
  <si>
    <t>ORD-03476</t>
  </si>
  <si>
    <t>ORD-03477</t>
  </si>
  <si>
    <t>ORD-03478</t>
  </si>
  <si>
    <t>ORD-03479</t>
  </si>
  <si>
    <t>ORD-03480</t>
  </si>
  <si>
    <t>ORD-03481</t>
  </si>
  <si>
    <t>ORD-03482</t>
  </si>
  <si>
    <t>ORD-03483</t>
  </si>
  <si>
    <t>ORD-03484</t>
  </si>
  <si>
    <t>ORD-03485</t>
  </si>
  <si>
    <t>ORD-03486</t>
  </si>
  <si>
    <t>ORD-03487</t>
  </si>
  <si>
    <t>ORD-03488</t>
  </si>
  <si>
    <t>ORD-03489</t>
  </si>
  <si>
    <t>ORD-03490</t>
  </si>
  <si>
    <t>ORD-03491</t>
  </si>
  <si>
    <t>ORD-03492</t>
  </si>
  <si>
    <t>ORD-03493</t>
  </si>
  <si>
    <t>ORD-03494</t>
  </si>
  <si>
    <t>ORD-03495</t>
  </si>
  <si>
    <t>ORD-03496</t>
  </si>
  <si>
    <t>ORD-03497</t>
  </si>
  <si>
    <t>ORD-03498</t>
  </si>
  <si>
    <t>ORD-03499</t>
  </si>
  <si>
    <t>ORD-03500</t>
  </si>
  <si>
    <t>ORD-03501</t>
  </si>
  <si>
    <t>ORD-03502</t>
  </si>
  <si>
    <t>ORD-03503</t>
  </si>
  <si>
    <t>ORD-03504</t>
  </si>
  <si>
    <t>ORD-03505</t>
  </si>
  <si>
    <t>ORD-03506</t>
  </si>
  <si>
    <t>ORD-03507</t>
  </si>
  <si>
    <t>ORD-03508</t>
  </si>
  <si>
    <t>ORD-03509</t>
  </si>
  <si>
    <t>ORD-03510</t>
  </si>
  <si>
    <t>ORD-03511</t>
  </si>
  <si>
    <t>ORD-03512</t>
  </si>
  <si>
    <t>ORD-03513</t>
  </si>
  <si>
    <t>ORD-03514</t>
  </si>
  <si>
    <t>ORD-03515</t>
  </si>
  <si>
    <t>ORD-03516</t>
  </si>
  <si>
    <t>ORD-03517</t>
  </si>
  <si>
    <t>ORD-03518</t>
  </si>
  <si>
    <t>ORD-03519</t>
  </si>
  <si>
    <t>ORD-03520</t>
  </si>
  <si>
    <t>ORD-03521</t>
  </si>
  <si>
    <t>ORD-03522</t>
  </si>
  <si>
    <t>ORD-03523</t>
  </si>
  <si>
    <t>ORD-03524</t>
  </si>
  <si>
    <t>ORD-03525</t>
  </si>
  <si>
    <t>ORD-03526</t>
  </si>
  <si>
    <t>ORD-03527</t>
  </si>
  <si>
    <t>ORD-03528</t>
  </si>
  <si>
    <t>ORD-03529</t>
  </si>
  <si>
    <t>ORD-03530</t>
  </si>
  <si>
    <t>ORD-03531</t>
  </si>
  <si>
    <t>ORD-03532</t>
  </si>
  <si>
    <t>ORD-03533</t>
  </si>
  <si>
    <t>ORD-03534</t>
  </si>
  <si>
    <t>ORD-03535</t>
  </si>
  <si>
    <t>ORD-03536</t>
  </si>
  <si>
    <t>ORD-03537</t>
  </si>
  <si>
    <t>ORD-03538</t>
  </si>
  <si>
    <t>ORD-03539</t>
  </si>
  <si>
    <t>ORD-03540</t>
  </si>
  <si>
    <t>ORD-03541</t>
  </si>
  <si>
    <t>ORD-03542</t>
  </si>
  <si>
    <t>ORD-03543</t>
  </si>
  <si>
    <t>ORD-03544</t>
  </si>
  <si>
    <t>ORD-03545</t>
  </si>
  <si>
    <t>ORD-03546</t>
  </si>
  <si>
    <t>ORD-03547</t>
  </si>
  <si>
    <t>ORD-03548</t>
  </si>
  <si>
    <t>ORD-03549</t>
  </si>
  <si>
    <t>ORD-03550</t>
  </si>
  <si>
    <t>ORD-03551</t>
  </si>
  <si>
    <t>ORD-03552</t>
  </si>
  <si>
    <t>ORD-03553</t>
  </si>
  <si>
    <t>ORD-03554</t>
  </si>
  <si>
    <t>ORD-03555</t>
  </si>
  <si>
    <t>ORD-03556</t>
  </si>
  <si>
    <t>ORD-03557</t>
  </si>
  <si>
    <t>ORD-03558</t>
  </si>
  <si>
    <t>ORD-03559</t>
  </si>
  <si>
    <t>ORD-03560</t>
  </si>
  <si>
    <t>ORD-03561</t>
  </si>
  <si>
    <t>ORD-03562</t>
  </si>
  <si>
    <t>ORD-03563</t>
  </si>
  <si>
    <t>ORD-03564</t>
  </si>
  <si>
    <t>ORD-03565</t>
  </si>
  <si>
    <t>ORD-03566</t>
  </si>
  <si>
    <t>ORD-03567</t>
  </si>
  <si>
    <t>ORD-03568</t>
  </si>
  <si>
    <t>ORD-03569</t>
  </si>
  <si>
    <t>ORD-03570</t>
  </si>
  <si>
    <t>ORD-03571</t>
  </si>
  <si>
    <t>ORD-03572</t>
  </si>
  <si>
    <t>ORD-03573</t>
  </si>
  <si>
    <t>ORD-03574</t>
  </si>
  <si>
    <t>ORD-03575</t>
  </si>
  <si>
    <t>ORD-03576</t>
  </si>
  <si>
    <t>ORD-03577</t>
  </si>
  <si>
    <t>ORD-03578</t>
  </si>
  <si>
    <t>ORD-03579</t>
  </si>
  <si>
    <t>ORD-03580</t>
  </si>
  <si>
    <t>ORD-03581</t>
  </si>
  <si>
    <t>ORD-03582</t>
  </si>
  <si>
    <t>ORD-03583</t>
  </si>
  <si>
    <t>ORD-03584</t>
  </si>
  <si>
    <t>ORD-03585</t>
  </si>
  <si>
    <t>ORD-03586</t>
  </si>
  <si>
    <t>ORD-03587</t>
  </si>
  <si>
    <t>ORD-03588</t>
  </si>
  <si>
    <t>ORD-03589</t>
  </si>
  <si>
    <t>ORD-03590</t>
  </si>
  <si>
    <t>ORD-03591</t>
  </si>
  <si>
    <t>ORD-03592</t>
  </si>
  <si>
    <t>ORD-03593</t>
  </si>
  <si>
    <t>ORD-03594</t>
  </si>
  <si>
    <t>ORD-03595</t>
  </si>
  <si>
    <t>ORD-03596</t>
  </si>
  <si>
    <t>ORD-03597</t>
  </si>
  <si>
    <t>ORD-03598</t>
  </si>
  <si>
    <t>ORD-03599</t>
  </si>
  <si>
    <t>ORD-03600</t>
  </si>
  <si>
    <t>ORD-03601</t>
  </si>
  <si>
    <t>ORD-03602</t>
  </si>
  <si>
    <t>ORD-03603</t>
  </si>
  <si>
    <t>ORD-03604</t>
  </si>
  <si>
    <t>ORD-03605</t>
  </si>
  <si>
    <t>ORD-03606</t>
  </si>
  <si>
    <t>ORD-03607</t>
  </si>
  <si>
    <t>ORD-03608</t>
  </si>
  <si>
    <t>ORD-03609</t>
  </si>
  <si>
    <t>ORD-03610</t>
  </si>
  <si>
    <t>ORD-03611</t>
  </si>
  <si>
    <t>ORD-03612</t>
  </si>
  <si>
    <t>ORD-03613</t>
  </si>
  <si>
    <t>ORD-03614</t>
  </si>
  <si>
    <t>ORD-03615</t>
  </si>
  <si>
    <t>ORD-03616</t>
  </si>
  <si>
    <t>ORD-03617</t>
  </si>
  <si>
    <t>ORD-03618</t>
  </si>
  <si>
    <t>ORD-03619</t>
  </si>
  <si>
    <t>ORD-03620</t>
  </si>
  <si>
    <t>ORD-03621</t>
  </si>
  <si>
    <t>ORD-03622</t>
  </si>
  <si>
    <t>ORD-03623</t>
  </si>
  <si>
    <t>ORD-03624</t>
  </si>
  <si>
    <t>ORD-03625</t>
  </si>
  <si>
    <t>ORD-03626</t>
  </si>
  <si>
    <t>ORD-03627</t>
  </si>
  <si>
    <t>ORD-03628</t>
  </si>
  <si>
    <t>ORD-03629</t>
  </si>
  <si>
    <t>ORD-03630</t>
  </si>
  <si>
    <t>ORD-03631</t>
  </si>
  <si>
    <t>ORD-03632</t>
  </si>
  <si>
    <t>ORD-03633</t>
  </si>
  <si>
    <t>ORD-03634</t>
  </si>
  <si>
    <t>ORD-03635</t>
  </si>
  <si>
    <t>ORD-03636</t>
  </si>
  <si>
    <t>ORD-03637</t>
  </si>
  <si>
    <t>ORD-03638</t>
  </si>
  <si>
    <t>ORD-03639</t>
  </si>
  <si>
    <t>ORD-03640</t>
  </si>
  <si>
    <t>ORD-03641</t>
  </si>
  <si>
    <t>ORD-03642</t>
  </si>
  <si>
    <t>ORD-03643</t>
  </si>
  <si>
    <t>ORD-03644</t>
  </si>
  <si>
    <t>ORD-03645</t>
  </si>
  <si>
    <t>ORD-03646</t>
  </si>
  <si>
    <t>ORD-03647</t>
  </si>
  <si>
    <t>ORD-03648</t>
  </si>
  <si>
    <t>ORD-03649</t>
  </si>
  <si>
    <t>ORD-03650</t>
  </si>
  <si>
    <t>ORD-03651</t>
  </si>
  <si>
    <t>ORD-03652</t>
  </si>
  <si>
    <t>ORD-03653</t>
  </si>
  <si>
    <t>ORD-03654</t>
  </si>
  <si>
    <t>ORD-03655</t>
  </si>
  <si>
    <t>ORD-03656</t>
  </si>
  <si>
    <t>ORD-03657</t>
  </si>
  <si>
    <t>ORD-03658</t>
  </si>
  <si>
    <t>ORD-03659</t>
  </si>
  <si>
    <t>ORD-03660</t>
  </si>
  <si>
    <t>ORD-03661</t>
  </si>
  <si>
    <t>ORD-03662</t>
  </si>
  <si>
    <t>ORD-03663</t>
  </si>
  <si>
    <t>ORD-03664</t>
  </si>
  <si>
    <t>ORD-03665</t>
  </si>
  <si>
    <t>ORD-03666</t>
  </si>
  <si>
    <t>ORD-03667</t>
  </si>
  <si>
    <t>ORD-03668</t>
  </si>
  <si>
    <t>ORD-03669</t>
  </si>
  <si>
    <t>ORD-03670</t>
  </si>
  <si>
    <t>ORD-03671</t>
  </si>
  <si>
    <t>ORD-03672</t>
  </si>
  <si>
    <t>ORD-03673</t>
  </si>
  <si>
    <t>ORD-03674</t>
  </si>
  <si>
    <t>ORD-03675</t>
  </si>
  <si>
    <t>ORD-03676</t>
  </si>
  <si>
    <t>ORD-03677</t>
  </si>
  <si>
    <t>ORD-03678</t>
  </si>
  <si>
    <t>ORD-03679</t>
  </si>
  <si>
    <t>ORD-03680</t>
  </si>
  <si>
    <t>ORD-03682</t>
  </si>
  <si>
    <t>ORD-03683</t>
  </si>
  <si>
    <t>ORD-03684</t>
  </si>
  <si>
    <t>ORD-03685</t>
  </si>
  <si>
    <t>ORD-03686</t>
  </si>
  <si>
    <t>ORD-03687</t>
  </si>
  <si>
    <t>ORD-03688</t>
  </si>
  <si>
    <t>ORD-03689</t>
  </si>
  <si>
    <t>ORD-03690</t>
  </si>
  <si>
    <t>ORD-03691</t>
  </si>
  <si>
    <t>ORD-03692</t>
  </si>
  <si>
    <t>ORD-03693</t>
  </si>
  <si>
    <t>ORD-03694</t>
  </si>
  <si>
    <t>ORD-03695</t>
  </si>
  <si>
    <t>ORD-03696</t>
  </si>
  <si>
    <t>ORD-03697</t>
  </si>
  <si>
    <t>ORD-03698</t>
  </si>
  <si>
    <t>ORD-03699</t>
  </si>
  <si>
    <t>ORD-03700</t>
  </si>
  <si>
    <t>ORD-03701</t>
  </si>
  <si>
    <t>ORD-03702</t>
  </si>
  <si>
    <t>ORD-03703</t>
  </si>
  <si>
    <t>ORD-03704</t>
  </si>
  <si>
    <t>ORD-03705</t>
  </si>
  <si>
    <t>ORD-03706</t>
  </si>
  <si>
    <t>ORD-03707</t>
  </si>
  <si>
    <t>ORD-03708</t>
  </si>
  <si>
    <t>ORD-03709</t>
  </si>
  <si>
    <t>ORD-03710</t>
  </si>
  <si>
    <t>ORD-03711</t>
  </si>
  <si>
    <t>ORD-03712</t>
  </si>
  <si>
    <t>ORD-03713</t>
  </si>
  <si>
    <t>ORD-03714</t>
  </si>
  <si>
    <t>ORD-03715</t>
  </si>
  <si>
    <t>ORD-03716</t>
  </si>
  <si>
    <t>ORD-03717</t>
  </si>
  <si>
    <t>ORD-03718</t>
  </si>
  <si>
    <t>ORD-03719</t>
  </si>
  <si>
    <t>ORD-03720</t>
  </si>
  <si>
    <t>ORD-03721</t>
  </si>
  <si>
    <t>ORD-03722</t>
  </si>
  <si>
    <t>ORD-03723</t>
  </si>
  <si>
    <t>ORD-03724</t>
  </si>
  <si>
    <t>ORD-03725</t>
  </si>
  <si>
    <t>ORD-03726</t>
  </si>
  <si>
    <t>ORD-03727</t>
  </si>
  <si>
    <t>ORD-03728</t>
  </si>
  <si>
    <t>ORD-03729</t>
  </si>
  <si>
    <t>ORD-03730</t>
  </si>
  <si>
    <t>ORD-03731</t>
  </si>
  <si>
    <t>ORD-03732</t>
  </si>
  <si>
    <t>ORD-03733</t>
  </si>
  <si>
    <t>ORD-03734</t>
  </si>
  <si>
    <t>ORD-03735</t>
  </si>
  <si>
    <t>ORD-03736</t>
  </si>
  <si>
    <t>ORD-03737</t>
  </si>
  <si>
    <t>ORD-03738</t>
  </si>
  <si>
    <t>ORD-03739</t>
  </si>
  <si>
    <t>ORD-03740</t>
  </si>
  <si>
    <t>ORD-03741</t>
  </si>
  <si>
    <t>ORD-03742</t>
  </si>
  <si>
    <t>ORD-03743</t>
  </si>
  <si>
    <t>ORD-03744</t>
  </si>
  <si>
    <t>ORD-03745</t>
  </si>
  <si>
    <t>ORD-03746</t>
  </si>
  <si>
    <t>ORD-03747</t>
  </si>
  <si>
    <t>ORD-03748</t>
  </si>
  <si>
    <t>ORD-03749</t>
  </si>
  <si>
    <t>ORD-03750</t>
  </si>
  <si>
    <t>ORD-03751</t>
  </si>
  <si>
    <t>ORD-03752</t>
  </si>
  <si>
    <t>ORD-03753</t>
  </si>
  <si>
    <t>ORD-03754</t>
  </si>
  <si>
    <t>ORD-03755</t>
  </si>
  <si>
    <t>ORD-03756</t>
  </si>
  <si>
    <t>ORD-03757</t>
  </si>
  <si>
    <t>ORD-03758</t>
  </si>
  <si>
    <t>ORD-03759</t>
  </si>
  <si>
    <t>ORD-03760</t>
  </si>
  <si>
    <t>ORD-03761</t>
  </si>
  <si>
    <t>ORD-03762</t>
  </si>
  <si>
    <t>ORD-03763</t>
  </si>
  <si>
    <t>ORD-03764</t>
  </si>
  <si>
    <t>ORD-03765</t>
  </si>
  <si>
    <t>ORD-03766</t>
  </si>
  <si>
    <t>ORD-03767</t>
  </si>
  <si>
    <t>ORD-03768</t>
  </si>
  <si>
    <t>ORD-03769</t>
  </si>
  <si>
    <t>ORD-03770</t>
  </si>
  <si>
    <t>ORD-03771</t>
  </si>
  <si>
    <t>ORD-03772</t>
  </si>
  <si>
    <t>ORD-03773</t>
  </si>
  <si>
    <t>ORD-03774</t>
  </si>
  <si>
    <t>ORD-03775</t>
  </si>
  <si>
    <t>ORD-03776</t>
  </si>
  <si>
    <t>ORD-03777</t>
  </si>
  <si>
    <t>ORD-03778</t>
  </si>
  <si>
    <t>ORD-03779</t>
  </si>
  <si>
    <t>ORD-03780</t>
  </si>
  <si>
    <t>ORD-03781</t>
  </si>
  <si>
    <t>ORD-03782</t>
  </si>
  <si>
    <t>ORD-03783</t>
  </si>
  <si>
    <t>ORD-03784</t>
  </si>
  <si>
    <t>ORD-03785</t>
  </si>
  <si>
    <t>ORD-03786</t>
  </si>
  <si>
    <t>ORD-03787</t>
  </si>
  <si>
    <t>ORD-03788</t>
  </si>
  <si>
    <t>ORD-03789</t>
  </si>
  <si>
    <t>ORD-03790</t>
  </si>
  <si>
    <t>ORD-03791</t>
  </si>
  <si>
    <t>ORD-03792</t>
  </si>
  <si>
    <t>ORD-03793</t>
  </si>
  <si>
    <t>ORD-03794</t>
  </si>
  <si>
    <t>ORD-03795</t>
  </si>
  <si>
    <t>ORD-03796</t>
  </si>
  <si>
    <t>ORD-03797</t>
  </si>
  <si>
    <t>ORD-03798</t>
  </si>
  <si>
    <t>ORD-03799</t>
  </si>
  <si>
    <t>ORD-03800</t>
  </si>
  <si>
    <t>ORD-03801</t>
  </si>
  <si>
    <t>ORD-03802</t>
  </si>
  <si>
    <t>ORD-03803</t>
  </si>
  <si>
    <t>ORD-03804</t>
  </si>
  <si>
    <t>ORD-03805</t>
  </si>
  <si>
    <t>ORD-03806</t>
  </si>
  <si>
    <t>ORD-03807</t>
  </si>
  <si>
    <t>ORD-03808</t>
  </si>
  <si>
    <t>ORD-03809</t>
  </si>
  <si>
    <t>ORD-03810</t>
  </si>
  <si>
    <t>ORD-03811</t>
  </si>
  <si>
    <t>ORD-03812</t>
  </si>
  <si>
    <t>ORD-03813</t>
  </si>
  <si>
    <t>ORD-03814</t>
  </si>
  <si>
    <t>ORD-03815</t>
  </si>
  <si>
    <t>ORD-03816</t>
  </si>
  <si>
    <t>ORD-03817</t>
  </si>
  <si>
    <t>ORD-03818</t>
  </si>
  <si>
    <t>ORD-03819</t>
  </si>
  <si>
    <t>ORD-03820</t>
  </si>
  <si>
    <t>ORD-03821</t>
  </si>
  <si>
    <t>ORD-03822</t>
  </si>
  <si>
    <t>ORD-03823</t>
  </si>
  <si>
    <t>ORD-03824</t>
  </si>
  <si>
    <t>ORD-03825</t>
  </si>
  <si>
    <t>ORD-03826</t>
  </si>
  <si>
    <t>ORD-03827</t>
  </si>
  <si>
    <t>ORD-03828</t>
  </si>
  <si>
    <t>ORD-03829</t>
  </si>
  <si>
    <t>ORD-03830</t>
  </si>
  <si>
    <t>ORD-03831</t>
  </si>
  <si>
    <t>ORD-03832</t>
  </si>
  <si>
    <t>ORD-03833</t>
  </si>
  <si>
    <t>ORD-03834</t>
  </si>
  <si>
    <t>ORD-03835</t>
  </si>
  <si>
    <t>ORD-03836</t>
  </si>
  <si>
    <t>ORD-03837</t>
  </si>
  <si>
    <t>ORD-03838</t>
  </si>
  <si>
    <t>ORD-03839</t>
  </si>
  <si>
    <t>ORD-03840</t>
  </si>
  <si>
    <t>ORD-03841</t>
  </si>
  <si>
    <t>ORD-03842</t>
  </si>
  <si>
    <t>ORD-03843</t>
  </si>
  <si>
    <t>ORD-03844</t>
  </si>
  <si>
    <t>ORD-03845</t>
  </si>
  <si>
    <t>ORD-03846</t>
  </si>
  <si>
    <t>ORD-03847</t>
  </si>
  <si>
    <t>ORD-03848</t>
  </si>
  <si>
    <t>ORD-03849</t>
  </si>
  <si>
    <t>ORD-03850</t>
  </si>
  <si>
    <t>ORD-03851</t>
  </si>
  <si>
    <t>ORD-03852</t>
  </si>
  <si>
    <t>ORD-03853</t>
  </si>
  <si>
    <t>ORD-03854</t>
  </si>
  <si>
    <t>ORD-03855</t>
  </si>
  <si>
    <t>ORD-03856</t>
  </si>
  <si>
    <t>ORD-03857</t>
  </si>
  <si>
    <t>ORD-03858</t>
  </si>
  <si>
    <t>ORD-03859</t>
  </si>
  <si>
    <t>ORD-03860</t>
  </si>
  <si>
    <t>ORD-03861</t>
  </si>
  <si>
    <t>ORD-03862</t>
  </si>
  <si>
    <t>ORD-03863</t>
  </si>
  <si>
    <t>ORD-03864</t>
  </si>
  <si>
    <t>ORD-03865</t>
  </si>
  <si>
    <t>ORD-03866</t>
  </si>
  <si>
    <t>ORD-03867</t>
  </si>
  <si>
    <t>ORD-03868</t>
  </si>
  <si>
    <t>ORD-03869</t>
  </si>
  <si>
    <t>ORD-03870</t>
  </si>
  <si>
    <t>ORD-03871</t>
  </si>
  <si>
    <t>ORD-03872</t>
  </si>
  <si>
    <t>ORD-03873</t>
  </si>
  <si>
    <t>ORD-03874</t>
  </si>
  <si>
    <t>ORD-03875</t>
  </si>
  <si>
    <t>ORD-03876</t>
  </si>
  <si>
    <t>ORD-03877</t>
  </si>
  <si>
    <t>ORD-03878</t>
  </si>
  <si>
    <t>ORD-03879</t>
  </si>
  <si>
    <t>ORD-03880</t>
  </si>
  <si>
    <t>ORD-03881</t>
  </si>
  <si>
    <t>ORD-03882</t>
  </si>
  <si>
    <t>ORD-03883</t>
  </si>
  <si>
    <t>ORD-03884</t>
  </si>
  <si>
    <t>ORD-03885</t>
  </si>
  <si>
    <t>ORD-03886</t>
  </si>
  <si>
    <t>ORD-03887</t>
  </si>
  <si>
    <t>ORD-03888</t>
  </si>
  <si>
    <t>ORD-03889</t>
  </si>
  <si>
    <t>ORD-03890</t>
  </si>
  <si>
    <t>ORD-03891</t>
  </si>
  <si>
    <t>ORD-03892</t>
  </si>
  <si>
    <t>ORD-03893</t>
  </si>
  <si>
    <t>ORD-03894</t>
  </si>
  <si>
    <t>ORD-03895</t>
  </si>
  <si>
    <t>ORD-03896</t>
  </si>
  <si>
    <t>ORD-03897</t>
  </si>
  <si>
    <t>ORD-03898</t>
  </si>
  <si>
    <t>ORD-03899</t>
  </si>
  <si>
    <t>ORD-03900</t>
  </si>
  <si>
    <t>ORD-03901</t>
  </si>
  <si>
    <t>ORD-03902</t>
  </si>
  <si>
    <t>ORD-03903</t>
  </si>
  <si>
    <t>ORD-03904</t>
  </si>
  <si>
    <t>ORD-03905</t>
  </si>
  <si>
    <t>ORD-03906</t>
  </si>
  <si>
    <t>ORD-03907</t>
  </si>
  <si>
    <t>ORD-03908</t>
  </si>
  <si>
    <t>ORD-03909</t>
  </si>
  <si>
    <t>ORD-03910</t>
  </si>
  <si>
    <t>ORD-03911</t>
  </si>
  <si>
    <t>ORD-03912</t>
  </si>
  <si>
    <t>ORD-03913</t>
  </si>
  <si>
    <t>ORD-03914</t>
  </si>
  <si>
    <t>ORD-03915</t>
  </si>
  <si>
    <t>ORD-03916</t>
  </si>
  <si>
    <t>ORD-03917</t>
  </si>
  <si>
    <t>ORD-03918</t>
  </si>
  <si>
    <t>ORD-03919</t>
  </si>
  <si>
    <t>ORD-03920</t>
  </si>
  <si>
    <t>ORD-03921</t>
  </si>
  <si>
    <t>ORD-03922</t>
  </si>
  <si>
    <t>ORD-03923</t>
  </si>
  <si>
    <t>ORD-03924</t>
  </si>
  <si>
    <t>ORD-03925</t>
  </si>
  <si>
    <t>ORD-03926</t>
  </si>
  <si>
    <t>ORD-03927</t>
  </si>
  <si>
    <t>ORD-03928</t>
  </si>
  <si>
    <t>ORD-03929</t>
  </si>
  <si>
    <t>ORD-03930</t>
  </si>
  <si>
    <t>ORD-03931</t>
  </si>
  <si>
    <t>ORD-03932</t>
  </si>
  <si>
    <t>ORD-03933</t>
  </si>
  <si>
    <t>ORD-03934</t>
  </si>
  <si>
    <t>ORD-03935</t>
  </si>
  <si>
    <t>ORD-03936</t>
  </si>
  <si>
    <t>ORD-03937</t>
  </si>
  <si>
    <t>ORD-03938</t>
  </si>
  <si>
    <t>ORD-03939</t>
  </si>
  <si>
    <t>ORD-03940</t>
  </si>
  <si>
    <t>ORD-03941</t>
  </si>
  <si>
    <t>ORD-03942</t>
  </si>
  <si>
    <t>ORD-03943</t>
  </si>
  <si>
    <t>ORD-03944</t>
  </si>
  <si>
    <t>ORD-03945</t>
  </si>
  <si>
    <t>ORD-03946</t>
  </si>
  <si>
    <t>ORD-03947</t>
  </si>
  <si>
    <t>ORD-03948</t>
  </si>
  <si>
    <t>ORD-03949</t>
  </si>
  <si>
    <t>ORD-03950</t>
  </si>
  <si>
    <t>ORD-03951</t>
  </si>
  <si>
    <t>ORD-03952</t>
  </si>
  <si>
    <t>ORD-03953</t>
  </si>
  <si>
    <t>ORD-03954</t>
  </si>
  <si>
    <t>ORD-03955</t>
  </si>
  <si>
    <t>ORD-03956</t>
  </si>
  <si>
    <t>ORD-03957</t>
  </si>
  <si>
    <t>ORD-03958</t>
  </si>
  <si>
    <t>ORD-03959</t>
  </si>
  <si>
    <t>ORD-03960</t>
  </si>
  <si>
    <t>ORD-03961</t>
  </si>
  <si>
    <t>ORD-03962</t>
  </si>
  <si>
    <t>ORD-03963</t>
  </si>
  <si>
    <t>ORD-03964</t>
  </si>
  <si>
    <t>ORD-03965</t>
  </si>
  <si>
    <t>ORD-03966</t>
  </si>
  <si>
    <t>ORD-03967</t>
  </si>
  <si>
    <t>ORD-03968</t>
  </si>
  <si>
    <t>ORD-03969</t>
  </si>
  <si>
    <t>ORD-03970</t>
  </si>
  <si>
    <t>ORD-03971</t>
  </si>
  <si>
    <t>ORD-03972</t>
  </si>
  <si>
    <t>ORD-03973</t>
  </si>
  <si>
    <t>ORD-03974</t>
  </si>
  <si>
    <t>ORD-03975</t>
  </si>
  <si>
    <t>ORD-03976</t>
  </si>
  <si>
    <t>ORD-03977</t>
  </si>
  <si>
    <t>ORD-03978</t>
  </si>
  <si>
    <t>ORD-03979</t>
  </si>
  <si>
    <t>ORD-03980</t>
  </si>
  <si>
    <t>ORD-03981</t>
  </si>
  <si>
    <t>ORD-03982</t>
  </si>
  <si>
    <t>ORD-03983</t>
  </si>
  <si>
    <t>ORD-03984</t>
  </si>
  <si>
    <t>ORD-03985</t>
  </si>
  <si>
    <t>ORD-03986</t>
  </si>
  <si>
    <t>ORD-03987</t>
  </si>
  <si>
    <t>ORD-03988</t>
  </si>
  <si>
    <t>ORD-03989</t>
  </si>
  <si>
    <t>ORD-03990</t>
  </si>
  <si>
    <t>ORD-03991</t>
  </si>
  <si>
    <t>ORD-03992</t>
  </si>
  <si>
    <t>ORD-03993</t>
  </si>
  <si>
    <t>ORD-03994</t>
  </si>
  <si>
    <t>ORD-03995</t>
  </si>
  <si>
    <t>ORD-03996</t>
  </si>
  <si>
    <t>ORD-03997</t>
  </si>
  <si>
    <t>ORD-03998</t>
  </si>
  <si>
    <t>ORD-03999</t>
  </si>
  <si>
    <t>ORD-04000</t>
  </si>
  <si>
    <t>ORD-04001</t>
  </si>
  <si>
    <t>ORD-04002</t>
  </si>
  <si>
    <t>ORD-04003</t>
  </si>
  <si>
    <t>ORD-04004</t>
  </si>
  <si>
    <t>ORD-04005</t>
  </si>
  <si>
    <t>ORD-04006</t>
  </si>
  <si>
    <t>ORD-04007</t>
  </si>
  <si>
    <t>ORD-04008</t>
  </si>
  <si>
    <t>ORD-04009</t>
  </si>
  <si>
    <t>ORD-04010</t>
  </si>
  <si>
    <t>ORD-04011</t>
  </si>
  <si>
    <t>ORD-04012</t>
  </si>
  <si>
    <t>ORD-04013</t>
  </si>
  <si>
    <t>ORD-04014</t>
  </si>
  <si>
    <t>ORD-04015</t>
  </si>
  <si>
    <t>ORD-04016</t>
  </si>
  <si>
    <t>ORD-04017</t>
  </si>
  <si>
    <t>ORD-04018</t>
  </si>
  <si>
    <t>ORD-04019</t>
  </si>
  <si>
    <t>ORD-04020</t>
  </si>
  <si>
    <t>ORD-04021</t>
  </si>
  <si>
    <t>ORD-04022</t>
  </si>
  <si>
    <t>ORD-04023</t>
  </si>
  <si>
    <t>ORD-04024</t>
  </si>
  <si>
    <t>ORD-04025</t>
  </si>
  <si>
    <t>ORD-04026</t>
  </si>
  <si>
    <t>ORD-04027</t>
  </si>
  <si>
    <t>ORD-04028</t>
  </si>
  <si>
    <t>ORD-04029</t>
  </si>
  <si>
    <t>ORD-04031</t>
  </si>
  <si>
    <t>ORD-04032</t>
  </si>
  <si>
    <t>ORD-04033</t>
  </si>
  <si>
    <t>ORD-04034</t>
  </si>
  <si>
    <t>ORD-04035</t>
  </si>
  <si>
    <t>ORD-04036</t>
  </si>
  <si>
    <t>ORD-04037</t>
  </si>
  <si>
    <t>ORD-04038</t>
  </si>
  <si>
    <t>ORD-04039</t>
  </si>
  <si>
    <t>ORD-04040</t>
  </si>
  <si>
    <t>ORD-04041</t>
  </si>
  <si>
    <t>ORD-04042</t>
  </si>
  <si>
    <t>ORD-04043</t>
  </si>
  <si>
    <t>ORD-04044</t>
  </si>
  <si>
    <t>ORD-04045</t>
  </si>
  <si>
    <t>ORD-04046</t>
  </si>
  <si>
    <t>ORD-04047</t>
  </si>
  <si>
    <t>ORD-04048</t>
  </si>
  <si>
    <t>ORD-04049</t>
  </si>
  <si>
    <t>ORD-04050</t>
  </si>
  <si>
    <t>ORD-04051</t>
  </si>
  <si>
    <t>ORD-04052</t>
  </si>
  <si>
    <t>ORD-04053</t>
  </si>
  <si>
    <t>ORD-04054</t>
  </si>
  <si>
    <t>ORD-04055</t>
  </si>
  <si>
    <t>ORD-04056</t>
  </si>
  <si>
    <t>ORD-04057</t>
  </si>
  <si>
    <t>ORD-04058</t>
  </si>
  <si>
    <t>ORD-04059</t>
  </si>
  <si>
    <t>ORD-04060</t>
  </si>
  <si>
    <t>ORD-04061</t>
  </si>
  <si>
    <t>ORD-04062</t>
  </si>
  <si>
    <t>ORD-04063</t>
  </si>
  <si>
    <t>ORD-04064</t>
  </si>
  <si>
    <t>ORD-04065</t>
  </si>
  <si>
    <t>ORD-04066</t>
  </si>
  <si>
    <t>ORD-04067</t>
  </si>
  <si>
    <t>ORD-04068</t>
  </si>
  <si>
    <t>ORD-04069</t>
  </si>
  <si>
    <t>ORD-04070</t>
  </si>
  <si>
    <t>ORD-04071</t>
  </si>
  <si>
    <t>ORD-04072</t>
  </si>
  <si>
    <t>ORD-04073</t>
  </si>
  <si>
    <t>ORD-04074</t>
  </si>
  <si>
    <t>ORD-04075</t>
  </si>
  <si>
    <t>ORD-04076</t>
  </si>
  <si>
    <t>ORD-04077</t>
  </si>
  <si>
    <t>ORD-04078</t>
  </si>
  <si>
    <t>ORD-04079</t>
  </si>
  <si>
    <t>ORD-04080</t>
  </si>
  <si>
    <t>ORD-04081</t>
  </si>
  <si>
    <t>ORD-04082</t>
  </si>
  <si>
    <t>ORD-04083</t>
  </si>
  <si>
    <t>ORD-04084</t>
  </si>
  <si>
    <t>ORD-04085</t>
  </si>
  <si>
    <t>ORD-04086</t>
  </si>
  <si>
    <t>ORD-04087</t>
  </si>
  <si>
    <t>ORD-04088</t>
  </si>
  <si>
    <t>ORD-04089</t>
  </si>
  <si>
    <t>ORD-04090</t>
  </si>
  <si>
    <t>ORD-04091</t>
  </si>
  <si>
    <t>ORD-04092</t>
  </si>
  <si>
    <t>ORD-04093</t>
  </si>
  <si>
    <t>ORD-04094</t>
  </si>
  <si>
    <t>ORD-04095</t>
  </si>
  <si>
    <t>ORD-04096</t>
  </si>
  <si>
    <t>ORD-04097</t>
  </si>
  <si>
    <t>ORD-04098</t>
  </si>
  <si>
    <t>ORD-04099</t>
  </si>
  <si>
    <t>ORD-04100</t>
  </si>
  <si>
    <t>ORD-04101</t>
  </si>
  <si>
    <t>ORD-04102</t>
  </si>
  <si>
    <t>ORD-04103</t>
  </si>
  <si>
    <t>ORD-04104</t>
  </si>
  <si>
    <t>ORD-04105</t>
  </si>
  <si>
    <t>ORD-04106</t>
  </si>
  <si>
    <t>ORD-04107</t>
  </si>
  <si>
    <t>ORD-04108</t>
  </si>
  <si>
    <t>ORD-04109</t>
  </si>
  <si>
    <t>ORD-04110</t>
  </si>
  <si>
    <t>ORD-04111</t>
  </si>
  <si>
    <t>ORD-04112</t>
  </si>
  <si>
    <t>ORD-04113</t>
  </si>
  <si>
    <t>ORD-04114</t>
  </si>
  <si>
    <t>ORD-04115</t>
  </si>
  <si>
    <t>ORD-04116</t>
  </si>
  <si>
    <t>ORD-04117</t>
  </si>
  <si>
    <t>ORD-04118</t>
  </si>
  <si>
    <t>ORD-04119</t>
  </si>
  <si>
    <t>ORD-04120</t>
  </si>
  <si>
    <t>ORD-04121</t>
  </si>
  <si>
    <t>ORD-04122</t>
  </si>
  <si>
    <t>ORD-04123</t>
  </si>
  <si>
    <t>ORD-04124</t>
  </si>
  <si>
    <t>ORD-04125</t>
  </si>
  <si>
    <t>ORD-04126</t>
  </si>
  <si>
    <t>ORD-04127</t>
  </si>
  <si>
    <t>ORD-04128</t>
  </si>
  <si>
    <t>ORD-04129</t>
  </si>
  <si>
    <t>ORD-04130</t>
  </si>
  <si>
    <t>ORD-04131</t>
  </si>
  <si>
    <t>ORD-04132</t>
  </si>
  <si>
    <t>ORD-04133</t>
  </si>
  <si>
    <t>ORD-04134</t>
  </si>
  <si>
    <t>ORD-04135</t>
  </si>
  <si>
    <t>ORD-04136</t>
  </si>
  <si>
    <t>ORD-04137</t>
  </si>
  <si>
    <t>ORD-04138</t>
  </si>
  <si>
    <t>ORD-04139</t>
  </si>
  <si>
    <t>ORD-04140</t>
  </si>
  <si>
    <t>ORD-04141</t>
  </si>
  <si>
    <t>ORD-04142</t>
  </si>
  <si>
    <t>ORD-04143</t>
  </si>
  <si>
    <t>ORD-04144</t>
  </si>
  <si>
    <t>ORD-04145</t>
  </si>
  <si>
    <t>ORD-04146</t>
  </si>
  <si>
    <t>ORD-04147</t>
  </si>
  <si>
    <t>ORD-04148</t>
  </si>
  <si>
    <t>ORD-04149</t>
  </si>
  <si>
    <t>ORD-04150</t>
  </si>
  <si>
    <t>ORD-04151</t>
  </si>
  <si>
    <t>ORD-04152</t>
  </si>
  <si>
    <t>ORD-04153</t>
  </si>
  <si>
    <t>ORD-04154</t>
  </si>
  <si>
    <t>ORD-04155</t>
  </si>
  <si>
    <t>ORD-04156</t>
  </si>
  <si>
    <t>ORD-04157</t>
  </si>
  <si>
    <t>ORD-04158</t>
  </si>
  <si>
    <t>ORD-04159</t>
  </si>
  <si>
    <t>ORD-04160</t>
  </si>
  <si>
    <t>ORD-04161</t>
  </si>
  <si>
    <t>ORD-04162</t>
  </si>
  <si>
    <t>ORD-04163</t>
  </si>
  <si>
    <t>ORD-04164</t>
  </si>
  <si>
    <t>ORD-04165</t>
  </si>
  <si>
    <t>ORD-04166</t>
  </si>
  <si>
    <t>ORD-04167</t>
  </si>
  <si>
    <t>ORD-04168</t>
  </si>
  <si>
    <t>ORD-04169</t>
  </si>
  <si>
    <t>ORD-04170</t>
  </si>
  <si>
    <t>ORD-04171</t>
  </si>
  <si>
    <t>ORD-04172</t>
  </si>
  <si>
    <t>ORD-04173</t>
  </si>
  <si>
    <t>ORD-04174</t>
  </si>
  <si>
    <t>ORD-04175</t>
  </si>
  <si>
    <t>ORD-04176</t>
  </si>
  <si>
    <t>ORD-04177</t>
  </si>
  <si>
    <t>ORD-04178</t>
  </si>
  <si>
    <t>ORD-04179</t>
  </si>
  <si>
    <t>ORD-04180</t>
  </si>
  <si>
    <t>ORD-04181</t>
  </si>
  <si>
    <t>ORD-04182</t>
  </si>
  <si>
    <t>ORD-04183</t>
  </si>
  <si>
    <t>ORD-04184</t>
  </si>
  <si>
    <t>ORD-04185</t>
  </si>
  <si>
    <t>ORD-04186</t>
  </si>
  <si>
    <t>ORD-04187</t>
  </si>
  <si>
    <t>ORD-04188</t>
  </si>
  <si>
    <t>ORD-04189</t>
  </si>
  <si>
    <t>ORD-04190</t>
  </si>
  <si>
    <t>ORD-04191</t>
  </si>
  <si>
    <t>ORD-04192</t>
  </si>
  <si>
    <t>ORD-04193</t>
  </si>
  <si>
    <t>ORD-04194</t>
  </si>
  <si>
    <t>ORD-04195</t>
  </si>
  <si>
    <t>ORD-04196</t>
  </si>
  <si>
    <t>ORD-04197</t>
  </si>
  <si>
    <t>ORD-04198</t>
  </si>
  <si>
    <t>ORD-04199</t>
  </si>
  <si>
    <t>ORD-04200</t>
  </si>
  <si>
    <t>ORD-04201</t>
  </si>
  <si>
    <t>ORD-04202</t>
  </si>
  <si>
    <t>ORD-04203</t>
  </si>
  <si>
    <t>ORD-04204</t>
  </si>
  <si>
    <t>ORD-04205</t>
  </si>
  <si>
    <t>ORD-04206</t>
  </si>
  <si>
    <t>ORD-04207</t>
  </si>
  <si>
    <t>ORD-04208</t>
  </si>
  <si>
    <t>ORD-04209</t>
  </si>
  <si>
    <t>ORD-04210</t>
  </si>
  <si>
    <t>ORD-04211</t>
  </si>
  <si>
    <t>ORD-04212</t>
  </si>
  <si>
    <t>ORD-04213</t>
  </si>
  <si>
    <t>ORD-04214</t>
  </si>
  <si>
    <t>ORD-04215</t>
  </si>
  <si>
    <t>ORD-04216</t>
  </si>
  <si>
    <t>ORD-04217</t>
  </si>
  <si>
    <t>ORD-04218</t>
  </si>
  <si>
    <t>ORD-04219</t>
  </si>
  <si>
    <t>ORD-04220</t>
  </si>
  <si>
    <t>ORD-04221</t>
  </si>
  <si>
    <t>ORD-04222</t>
  </si>
  <si>
    <t>ORD-04223</t>
  </si>
  <si>
    <t>ORD-04224</t>
  </si>
  <si>
    <t>ORD-04225</t>
  </si>
  <si>
    <t>ORD-04226</t>
  </si>
  <si>
    <t>ORD-04227</t>
  </si>
  <si>
    <t>ORD-04228</t>
  </si>
  <si>
    <t>ORD-04229</t>
  </si>
  <si>
    <t>ORD-04230</t>
  </si>
  <si>
    <t>ORD-04231</t>
  </si>
  <si>
    <t>ORD-04232</t>
  </si>
  <si>
    <t>ORD-04233</t>
  </si>
  <si>
    <t>ORD-04234</t>
  </si>
  <si>
    <t>ORD-04235</t>
  </si>
  <si>
    <t>ORD-04236</t>
  </si>
  <si>
    <t>ORD-04237</t>
  </si>
  <si>
    <t>ORD-04238</t>
  </si>
  <si>
    <t>ORD-04239</t>
  </si>
  <si>
    <t>ORD-04240</t>
  </si>
  <si>
    <t>ORD-04241</t>
  </si>
  <si>
    <t>ORD-04242</t>
  </si>
  <si>
    <t>ORD-04243</t>
  </si>
  <si>
    <t>ORD-04244</t>
  </si>
  <si>
    <t>ORD-04245</t>
  </si>
  <si>
    <t>ORD-04246</t>
  </si>
  <si>
    <t>ORD-04247</t>
  </si>
  <si>
    <t>ORD-04248</t>
  </si>
  <si>
    <t>ORD-04249</t>
  </si>
  <si>
    <t>ORD-04250</t>
  </si>
  <si>
    <t>ORD-04251</t>
  </si>
  <si>
    <t>ORD-04252</t>
  </si>
  <si>
    <t>ORD-04253</t>
  </si>
  <si>
    <t>ORD-04254</t>
  </si>
  <si>
    <t>ORD-04255</t>
  </si>
  <si>
    <t>ORD-04256</t>
  </si>
  <si>
    <t>ORD-04257</t>
  </si>
  <si>
    <t>ORD-04258</t>
  </si>
  <si>
    <t>ORD-04259</t>
  </si>
  <si>
    <t>ORD-04260</t>
  </si>
  <si>
    <t>ORD-04261</t>
  </si>
  <si>
    <t>ORD-04262</t>
  </si>
  <si>
    <t>ORD-04263</t>
  </si>
  <si>
    <t>ORD-04264</t>
  </si>
  <si>
    <t>ORD-04265</t>
  </si>
  <si>
    <t>ORD-04266</t>
  </si>
  <si>
    <t>ORD-04267</t>
  </si>
  <si>
    <t>ORD-04268</t>
  </si>
  <si>
    <t>ORD-04269</t>
  </si>
  <si>
    <t>ORD-04270</t>
  </si>
  <si>
    <t>ORD-04271</t>
  </si>
  <si>
    <t>ORD-04272</t>
  </si>
  <si>
    <t>ORD-04273</t>
  </si>
  <si>
    <t>ORD-04274</t>
  </si>
  <si>
    <t>ORD-04275</t>
  </si>
  <si>
    <t>ORD-04276</t>
  </si>
  <si>
    <t>ORD-04277</t>
  </si>
  <si>
    <t>ORD-04278</t>
  </si>
  <si>
    <t>ORD-04279</t>
  </si>
  <si>
    <t>ORD-04280</t>
  </si>
  <si>
    <t>ORD-04281</t>
  </si>
  <si>
    <t>ORD-04282</t>
  </si>
  <si>
    <t>ORD-04283</t>
  </si>
  <si>
    <t>ORD-04284</t>
  </si>
  <si>
    <t>ORD-04285</t>
  </si>
  <si>
    <t>ORD-04286</t>
  </si>
  <si>
    <t>ORD-04287</t>
  </si>
  <si>
    <t>ORD-04288</t>
  </si>
  <si>
    <t>ORD-04289</t>
  </si>
  <si>
    <t>ORD-04290</t>
  </si>
  <si>
    <t>ORD-04291</t>
  </si>
  <si>
    <t>ORD-04292</t>
  </si>
  <si>
    <t>ORD-04293</t>
  </si>
  <si>
    <t>ORD-04294</t>
  </si>
  <si>
    <t>ORD-04295</t>
  </si>
  <si>
    <t>ORD-04296</t>
  </si>
  <si>
    <t>ORD-04297</t>
  </si>
  <si>
    <t>ORD-04298</t>
  </si>
  <si>
    <t>ORD-04299</t>
  </si>
  <si>
    <t>ORD-04300</t>
  </si>
  <si>
    <t>ORD-04301</t>
  </si>
  <si>
    <t>ORD-04302</t>
  </si>
  <si>
    <t>ORD-04303</t>
  </si>
  <si>
    <t>ORD-04304</t>
  </si>
  <si>
    <t>ORD-04305</t>
  </si>
  <si>
    <t>ORD-04306</t>
  </si>
  <si>
    <t>ORD-04307</t>
  </si>
  <si>
    <t>ORD-04308</t>
  </si>
  <si>
    <t>ORD-04309</t>
  </si>
  <si>
    <t>ORD-04310</t>
  </si>
  <si>
    <t>ORD-04311</t>
  </si>
  <si>
    <t>ORD-04312</t>
  </si>
  <si>
    <t>ORD-04313</t>
  </si>
  <si>
    <t>ORD-04314</t>
  </si>
  <si>
    <t>ORD-04315</t>
  </si>
  <si>
    <t>ORD-04316</t>
  </si>
  <si>
    <t>ORD-04317</t>
  </si>
  <si>
    <t>ORD-04318</t>
  </si>
  <si>
    <t>ORD-04319</t>
  </si>
  <si>
    <t>ORD-04320</t>
  </si>
  <si>
    <t>ORD-04321</t>
  </si>
  <si>
    <t>ORD-04322</t>
  </si>
  <si>
    <t>ORD-04323</t>
  </si>
  <si>
    <t>ORD-04324</t>
  </si>
  <si>
    <t>ORD-04325</t>
  </si>
  <si>
    <t>ORD-04326</t>
  </si>
  <si>
    <t>ORD-04327</t>
  </si>
  <si>
    <t>ORD-04328</t>
  </si>
  <si>
    <t>ORD-04329</t>
  </si>
  <si>
    <t>ORD-04330</t>
  </si>
  <si>
    <t>ORD-04331</t>
  </si>
  <si>
    <t>ORD-04332</t>
  </si>
  <si>
    <t>ORD-04333</t>
  </si>
  <si>
    <t>ORD-04334</t>
  </si>
  <si>
    <t>ORD-04335</t>
  </si>
  <si>
    <t>ORD-04336</t>
  </si>
  <si>
    <t>ORD-04337</t>
  </si>
  <si>
    <t>ORD-04338</t>
  </si>
  <si>
    <t>ORD-04339</t>
  </si>
  <si>
    <t>ORD-04340</t>
  </si>
  <si>
    <t>ORD-04341</t>
  </si>
  <si>
    <t>ORD-04342</t>
  </si>
  <si>
    <t>ORD-04343</t>
  </si>
  <si>
    <t>ORD-04344</t>
  </si>
  <si>
    <t>ORD-04345</t>
  </si>
  <si>
    <t>ORD-04346</t>
  </si>
  <si>
    <t>ORD-04347</t>
  </si>
  <si>
    <t>ORD-04348</t>
  </si>
  <si>
    <t>ORD-04349</t>
  </si>
  <si>
    <t>ORD-04350</t>
  </si>
  <si>
    <t>ORD-04351</t>
  </si>
  <si>
    <t>ORD-04352</t>
  </si>
  <si>
    <t>ORD-04353</t>
  </si>
  <si>
    <t>ORD-04354</t>
  </si>
  <si>
    <t>ORD-04355</t>
  </si>
  <si>
    <t>ORD-04356</t>
  </si>
  <si>
    <t>ORD-04357</t>
  </si>
  <si>
    <t>ORD-04358</t>
  </si>
  <si>
    <t>ORD-04359</t>
  </si>
  <si>
    <t>ORD-04360</t>
  </si>
  <si>
    <t>ORD-04361</t>
  </si>
  <si>
    <t>ORD-04362</t>
  </si>
  <si>
    <t>ORD-04363</t>
  </si>
  <si>
    <t>ORD-04364</t>
  </si>
  <si>
    <t>ORD-04365</t>
  </si>
  <si>
    <t>ORD-04366</t>
  </si>
  <si>
    <t>ORD-04367</t>
  </si>
  <si>
    <t>ORD-04368</t>
  </si>
  <si>
    <t>ORD-04369</t>
  </si>
  <si>
    <t>ORD-04370</t>
  </si>
  <si>
    <t>ORD-04371</t>
  </si>
  <si>
    <t>ORD-04372</t>
  </si>
  <si>
    <t>ORD-04373</t>
  </si>
  <si>
    <t>ORD-04374</t>
  </si>
  <si>
    <t>ORD-04375</t>
  </si>
  <si>
    <t>ORD-04376</t>
  </si>
  <si>
    <t>ORD-04377</t>
  </si>
  <si>
    <t>ORD-04378</t>
  </si>
  <si>
    <t>ORD-04379</t>
  </si>
  <si>
    <t>ORD-04380</t>
  </si>
  <si>
    <t>ORD-04381</t>
  </si>
  <si>
    <t>ORD-04382</t>
  </si>
  <si>
    <t>ORD-04383</t>
  </si>
  <si>
    <t>ORD-04384</t>
  </si>
  <si>
    <t>ORD-04385</t>
  </si>
  <si>
    <t>ORD-04386</t>
  </si>
  <si>
    <t>ORD-04387</t>
  </si>
  <si>
    <t>ORD-04388</t>
  </si>
  <si>
    <t>ORD-04389</t>
  </si>
  <si>
    <t>ORD-04390</t>
  </si>
  <si>
    <t>ORD-04391</t>
  </si>
  <si>
    <t>ORD-04392</t>
  </si>
  <si>
    <t>ORD-04393</t>
  </si>
  <si>
    <t>ORD-04394</t>
  </si>
  <si>
    <t>ORD-04395</t>
  </si>
  <si>
    <t>ORD-04396</t>
  </si>
  <si>
    <t>ORD-04397</t>
  </si>
  <si>
    <t>ORD-04398</t>
  </si>
  <si>
    <t>ORD-04399</t>
  </si>
  <si>
    <t>ORD-04400</t>
  </si>
  <si>
    <t>ORD-04401</t>
  </si>
  <si>
    <t>ORD-04402</t>
  </si>
  <si>
    <t>ORD-04403</t>
  </si>
  <si>
    <t>ORD-04404</t>
  </si>
  <si>
    <t>ORD-04405</t>
  </si>
  <si>
    <t>ORD-04406</t>
  </si>
  <si>
    <t>ORD-04407</t>
  </si>
  <si>
    <t>ORD-04408</t>
  </si>
  <si>
    <t>ORD-04409</t>
  </si>
  <si>
    <t>ORD-04410</t>
  </si>
  <si>
    <t>Company Totals</t>
  </si>
  <si>
    <t>Total Revenue</t>
  </si>
  <si>
    <t>Total Net Profit</t>
  </si>
  <si>
    <t>Overall Margin %</t>
  </si>
  <si>
    <t>Total Orders</t>
  </si>
  <si>
    <t>Company Return Rate</t>
  </si>
  <si>
    <t>Problem 1 — Customer Revenue Concentration (Top 20 of 180 Customers)</t>
  </si>
  <si>
    <t>Rank</t>
  </si>
  <si>
    <t>Segment</t>
  </si>
  <si>
    <t>Cumulative Revenue</t>
  </si>
  <si>
    <t>Cumulative %</t>
  </si>
  <si>
    <t>OTHER</t>
  </si>
  <si>
    <t>All Other Customers (160)</t>
  </si>
  <si>
    <t>Mixed</t>
  </si>
  <si>
    <t>Problem 2 — Monthly Discount &amp; Margin Trend</t>
  </si>
  <si>
    <t>Month</t>
  </si>
  <si>
    <t>Discount Amount</t>
  </si>
  <si>
    <t>Net Profit</t>
  </si>
  <si>
    <t>Avg Discount %</t>
  </si>
  <si>
    <t>Margin %</t>
  </si>
  <si>
    <t>Problem 3 — Regional Revenue Trend by Month</t>
  </si>
  <si>
    <t>Problem 3 — Region Summary: Revenue vs. Return Rate</t>
  </si>
  <si>
    <t>Returned Orders</t>
  </si>
  <si>
    <t>Return Rate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</si>
</sst>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
    <numFmt numFmtId="165" formatCode="0.0%"/>
    <numFmt numFmtId="166" formatCode="\+0.0%;\-0.0%"/>
    <numFmt numFmtId="167" formatCode="yyyy\-mm\-dd"/>
    <numFmt numFmtId="168" formatCode="\$#,##0.00;&quot;($&quot;#,##0.00\)"/>
  </numFmts>
  <fonts count="18">
    <font>
      <sz val="11"/>
      <color theme="1"/>
      <name val="Calibri"/>
      <family val="2"/>
      <charset val="1"/>
    </font>
    <font>
      <b/>
      <sz val="22"/>
      <color rgb="FF1F3864"/>
      <name val="Arial"/>
      <charset val="1"/>
    </font>
    <font>
      <i/>
      <sz val="11"/>
      <color rgb="FF6B6B6B"/>
      <name val="Arial"/>
      <charset val="1"/>
    </font>
    <font>
      <b/>
      <sz val="9"/>
      <color rgb="FFFFFFFF"/>
      <name val="Arial"/>
      <charset val="1"/>
    </font>
    <font>
      <b/>
      <sz val="20"/>
      <color rgb="FF222222"/>
      <name val="Arial"/>
      <charset val="1"/>
    </font>
    <font>
      <i/>
      <sz val="8"/>
      <color rgb="FF6B6B6B"/>
      <name val="Arial"/>
      <charset val="1"/>
    </font>
    <font>
      <b/>
      <sz val="13"/>
      <color rgb="FF1F3864"/>
      <name val="Arial"/>
      <charset val="1"/>
    </font>
    <font>
      <b/>
      <sz val="18"/>
      <color rgb="FF1F3864"/>
      <name val="Arial"/>
      <charset val="1"/>
    </font>
    <font>
      <sz val="10.5"/>
      <color rgb="FF333333"/>
      <name val="Arial"/>
      <charset val="1"/>
    </font>
    <font>
      <b/>
      <sz val="13"/>
      <color rgb="FFC0622B"/>
      <name val="Arial"/>
      <charset val="1"/>
    </font>
    <font>
      <b/>
      <sz val="11"/>
      <color rgb="FF222222"/>
      <name val="Arial"/>
      <charset val="1"/>
    </font>
    <font>
      <sz val="11"/>
      <color rgb="FF222222"/>
      <name val="Arial"/>
      <charset val="1"/>
    </font>
    <font>
      <b/>
      <sz val="12"/>
      <color rgb="FF222222"/>
      <name val="Arial"/>
      <charset val="1"/>
    </font>
    <font>
      <b/>
      <sz val="11"/>
      <color rgb="FFFFFFFF"/>
      <name val="Arial"/>
      <charset val="1"/>
    </font>
    <font>
      <sz val="10.5"/>
      <color rgb="FF222222"/>
      <name val="Arial"/>
      <charset val="1"/>
    </font>
    <font>
      <b/>
      <sz val="11"/>
      <name val="Arial"/>
      <charset val="1"/>
    </font>
    <font>
      <b/>
      <sz val="10.5"/>
      <color rgb="FFFFFFFF"/>
      <name val="Arial"/>
      <charset val="1"/>
    </font>
    <font>
      <sz val="10"/>
      <name val="Arial"/>
      <charset val="1"/>
    </font>
  </fonts>
  <fills count="6">
    <fill>
      <patternFill patternType="none"/>
    </fill>
    <fill>
      <patternFill patternType="gray125"/>
    </fill>
    <fill>
      <patternFill patternType="solid">
        <fgColor rgb="FF1F3864"/>
        <bgColor rgb="FF333333"/>
      </patternFill>
    </fill>
    <fill>
      <patternFill patternType="solid">
        <fgColor rgb="FFC0622B"/>
        <bgColor rgb="FF808000"/>
      </patternFill>
    </fill>
    <fill>
      <patternFill patternType="solid">
        <fgColor rgb="FFB22222"/>
        <bgColor rgb="FF993366"/>
      </patternFill>
    </fill>
    <fill>
      <patternFill patternType="solid">
        <fgColor rgb="FFF4F6F8"/>
        <bgColor rgb="FFFFFFFF"/>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40">
    <xf numFmtId="0" fontId="0" fillId="0" borderId="0" xfId="0"/>
    <xf numFmtId="0" fontId="5" fillId="5" borderId="1" xfId="0" applyFont="1" applyFill="1" applyBorder="1" applyAlignment="1">
      <alignment horizontal="center" vertical="center"/>
    </xf>
    <xf numFmtId="166" fontId="4" fillId="5" borderId="1" xfId="0" applyNumberFormat="1" applyFont="1" applyFill="1" applyBorder="1" applyAlignment="1">
      <alignment horizontal="center" vertical="center"/>
    </xf>
    <xf numFmtId="165" fontId="4" fillId="5" borderId="1" xfId="0" applyNumberFormat="1" applyFont="1" applyFill="1" applyBorder="1" applyAlignment="1">
      <alignment horizontal="center" vertical="center"/>
    </xf>
    <xf numFmtId="164" fontId="4" fillId="5" borderId="1" xfId="0" applyNumberFormat="1" applyFont="1" applyFill="1" applyBorder="1" applyAlignment="1">
      <alignment horizontal="center" vertical="center"/>
    </xf>
    <xf numFmtId="0" fontId="3" fillId="4"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7" fillId="0" borderId="0" xfId="0" applyFont="1"/>
    <xf numFmtId="0" fontId="8" fillId="0" borderId="0" xfId="0" applyFont="1" applyAlignment="1">
      <alignment vertical="top" wrapText="1"/>
    </xf>
    <xf numFmtId="0" fontId="9" fillId="0" borderId="0" xfId="0" applyFont="1"/>
    <xf numFmtId="0" fontId="10" fillId="0" borderId="0" xfId="0" applyFont="1"/>
    <xf numFmtId="0" fontId="0" fillId="0" borderId="0" xfId="0" applyAlignment="1"/>
    <xf numFmtId="0" fontId="7" fillId="0" borderId="0" xfId="0" applyFont="1" applyAlignment="1"/>
    <xf numFmtId="0" fontId="11" fillId="0" borderId="0" xfId="0" applyFont="1" applyAlignment="1">
      <alignment vertical="top" wrapText="1"/>
    </xf>
    <xf numFmtId="0" fontId="6" fillId="0" borderId="0" xfId="0" applyFont="1" applyAlignment="1"/>
    <xf numFmtId="0" fontId="12" fillId="0" borderId="0" xfId="0" applyFont="1" applyAlignment="1">
      <alignment vertical="top" wrapText="1"/>
    </xf>
    <xf numFmtId="0" fontId="11" fillId="0" borderId="0" xfId="0" applyFont="1" applyAlignment="1">
      <alignment vertical="top" wrapText="1" indent="1"/>
    </xf>
    <xf numFmtId="0" fontId="13" fillId="2" borderId="0" xfId="0" applyFont="1" applyFill="1" applyAlignment="1">
      <alignment vertical="center"/>
    </xf>
    <xf numFmtId="0" fontId="14" fillId="0" borderId="0" xfId="0" applyFont="1" applyAlignment="1">
      <alignment vertical="top" wrapText="1"/>
    </xf>
    <xf numFmtId="0" fontId="13" fillId="2" borderId="0" xfId="0" applyFont="1" applyFill="1" applyAlignment="1">
      <alignment horizontal="center" vertical="center"/>
    </xf>
    <xf numFmtId="0" fontId="14" fillId="0" borderId="0" xfId="0" applyFont="1" applyAlignment="1"/>
    <xf numFmtId="167" fontId="14" fillId="0" borderId="0" xfId="0" applyNumberFormat="1" applyFont="1" applyAlignment="1"/>
    <xf numFmtId="168" fontId="14" fillId="0" borderId="0" xfId="0" applyNumberFormat="1" applyFont="1" applyAlignment="1"/>
    <xf numFmtId="1" fontId="14" fillId="0" borderId="0" xfId="0" applyNumberFormat="1" applyFont="1" applyAlignment="1"/>
    <xf numFmtId="165" fontId="14" fillId="0" borderId="0" xfId="0" applyNumberFormat="1" applyFont="1" applyAlignment="1"/>
    <xf numFmtId="0" fontId="6" fillId="0" borderId="0" xfId="0" applyFont="1"/>
    <xf numFmtId="0" fontId="15" fillId="0" borderId="0" xfId="0" applyFont="1"/>
    <xf numFmtId="164" fontId="0" fillId="0" borderId="0" xfId="0" applyNumberFormat="1"/>
    <xf numFmtId="165" fontId="0" fillId="0" borderId="0" xfId="0" applyNumberFormat="1"/>
    <xf numFmtId="3" fontId="0" fillId="0" borderId="0" xfId="0" applyNumberFormat="1"/>
    <xf numFmtId="0" fontId="16" fillId="2" borderId="0" xfId="0" applyFont="1" applyFill="1" applyAlignment="1">
      <alignment horizontal="center" vertical="center" wrapText="1"/>
    </xf>
    <xf numFmtId="0" fontId="17" fillId="0" borderId="0" xfId="0" applyFont="1"/>
    <xf numFmtId="164" fontId="17" fillId="0" borderId="0" xfId="0" applyNumberFormat="1" applyFont="1"/>
    <xf numFmtId="165" fontId="17" fillId="0" borderId="0" xfId="0" applyNumberFormat="1" applyFont="1"/>
    <xf numFmtId="17" fontId="17" fillId="0" borderId="0" xfId="0" applyNumberFormat="1" applyFont="1"/>
    <xf numFmtId="0" fontId="6" fillId="0" borderId="0" xfId="0" applyFont="1" applyBorder="1" applyAlignment="1">
      <alignment horizontal="center"/>
    </xf>
    <xf numFmtId="0" fontId="6" fillId="0" borderId="0" xfId="0" applyFont="1" applyBorder="1" applyAlignment="1">
      <alignment horizontal="center" vertical="center"/>
    </xf>
    <xf numFmtId="0" fontId="1" fillId="0" borderId="0" xfId="0" applyFont="1" applyBorder="1" applyAlignment="1"/>
    <xf numFmtId="0" fontId="2" fillId="0" borderId="0" xfId="0" applyFont="1" applyBorder="1" applyAlignme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3B3B3"/>
      <rgbColor rgb="FF808080"/>
      <rgbColor rgb="FF9999FF"/>
      <rgbColor rgb="FF993366"/>
      <rgbColor rgb="FFF4F6F8"/>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A9D18E"/>
      <rgbColor rgb="FFFFFF99"/>
      <rgbColor rgb="FF9DC3E6"/>
      <rgbColor rgb="FFFF99CC"/>
      <rgbColor rgb="FFC6A0D6"/>
      <rgbColor rgb="FFFFD966"/>
      <rgbColor rgb="FF3366FF"/>
      <rgbColor rgb="FF33CCCC"/>
      <rgbColor rgb="FF99CC00"/>
      <rgbColor rgb="FFFFCC00"/>
      <rgbColor rgb="FFFF9900"/>
      <rgbColor rgb="FFC0622B"/>
      <rgbColor rgb="FF6B6B6B"/>
      <rgbColor rgb="FF969696"/>
      <rgbColor rgb="FF1F3864"/>
      <rgbColor rgb="FF2E7D32"/>
      <rgbColor rgb="FF003300"/>
      <rgbColor rgb="FF222222"/>
      <rgbColor rgb="FFB22222"/>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Top 20 Customers: Revenue &amp; Cumulative Share</a:t>
            </a:r>
          </a:p>
        </c:rich>
      </c:tx>
      <c:overlay val="0"/>
      <c:spPr>
        <a:noFill/>
        <a:ln w="0">
          <a:noFill/>
        </a:ln>
      </c:spPr>
    </c:title>
    <c:autoTitleDeleted val="0"/>
    <c:plotArea>
      <c:layout/>
      <c:barChart>
        <c:barDir val="col"/>
        <c:grouping val="clustered"/>
        <c:varyColors val="0"/>
        <c:ser>
          <c:idx val="0"/>
          <c:order val="0"/>
          <c:tx>
            <c:strRef>
              <c:f>Analysis_Data!E10</c:f>
              <c:strCache>
                <c:ptCount val="1"/>
                <c:pt idx="0">
                  <c:v>Revenue</c:v>
                </c:pt>
              </c:strCache>
            </c:strRef>
          </c:tx>
          <c:spPr>
            <a:solidFill>
              <a:srgbClr val="1F386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Analysis_Data!$C$11:$C$30</c:f>
              <c:strCache>
                <c:ptCount val="20"/>
                <c:pt idx="0">
                  <c:v>Sami Sherif</c:v>
                </c:pt>
                <c:pt idx="1">
                  <c:v>Nour Kamel</c:v>
                </c:pt>
                <c:pt idx="2">
                  <c:v>Layla Mansour</c:v>
                </c:pt>
                <c:pt idx="3">
                  <c:v>Wael Farouk</c:v>
                </c:pt>
                <c:pt idx="4">
                  <c:v>Layla Ibrahim</c:v>
                </c:pt>
                <c:pt idx="5">
                  <c:v>Mona Ibrahim</c:v>
                </c:pt>
                <c:pt idx="6">
                  <c:v>Hassan Naguib</c:v>
                </c:pt>
                <c:pt idx="7">
                  <c:v>Reem Naguib</c:v>
                </c:pt>
                <c:pt idx="8">
                  <c:v>Nour Ibrahim</c:v>
                </c:pt>
                <c:pt idx="9">
                  <c:v>Reem Farouk</c:v>
                </c:pt>
                <c:pt idx="10">
                  <c:v>Karim El-Masry</c:v>
                </c:pt>
                <c:pt idx="11">
                  <c:v>Salma Hamdy</c:v>
                </c:pt>
                <c:pt idx="12">
                  <c:v>Ali Abdallah</c:v>
                </c:pt>
                <c:pt idx="13">
                  <c:v>Sami Kamel</c:v>
                </c:pt>
                <c:pt idx="14">
                  <c:v>Mona Aziz</c:v>
                </c:pt>
                <c:pt idx="15">
                  <c:v>Nour Aziz</c:v>
                </c:pt>
                <c:pt idx="16">
                  <c:v>Layla Mansour</c:v>
                </c:pt>
                <c:pt idx="17">
                  <c:v>Wael Gad</c:v>
                </c:pt>
                <c:pt idx="18">
                  <c:v>Reem Fahmy</c:v>
                </c:pt>
                <c:pt idx="19">
                  <c:v>Nour El-Sayed</c:v>
                </c:pt>
              </c:strCache>
            </c:strRef>
          </c:cat>
          <c:val>
            <c:numRef>
              <c:f>Analysis_Data!$E$11:$E$30</c:f>
              <c:numCache>
                <c:formatCode>\$#,##0</c:formatCode>
                <c:ptCount val="20"/>
                <c:pt idx="0">
                  <c:v>94608.859199000013</c:v>
                </c:pt>
                <c:pt idx="1">
                  <c:v>90463.35120499997</c:v>
                </c:pt>
                <c:pt idx="2">
                  <c:v>86586.32507799998</c:v>
                </c:pt>
                <c:pt idx="3">
                  <c:v>78959.783805999992</c:v>
                </c:pt>
                <c:pt idx="4">
                  <c:v>76555.401254000026</c:v>
                </c:pt>
                <c:pt idx="5">
                  <c:v>52236.528858999984</c:v>
                </c:pt>
                <c:pt idx="6">
                  <c:v>50640.55137800004</c:v>
                </c:pt>
                <c:pt idx="7">
                  <c:v>50384.047772000005</c:v>
                </c:pt>
                <c:pt idx="8">
                  <c:v>38400.600997000016</c:v>
                </c:pt>
                <c:pt idx="9">
                  <c:v>34718.371722000004</c:v>
                </c:pt>
                <c:pt idx="10">
                  <c:v>33521.242284999986</c:v>
                </c:pt>
                <c:pt idx="11">
                  <c:v>29934.677264999998</c:v>
                </c:pt>
                <c:pt idx="12">
                  <c:v>29165.326160000004</c:v>
                </c:pt>
                <c:pt idx="13">
                  <c:v>27826.605451000003</c:v>
                </c:pt>
                <c:pt idx="14">
                  <c:v>26898.282744000004</c:v>
                </c:pt>
                <c:pt idx="15">
                  <c:v>26566.556162000004</c:v>
                </c:pt>
                <c:pt idx="16">
                  <c:v>25363.103846999984</c:v>
                </c:pt>
                <c:pt idx="17">
                  <c:v>25013.653921000005</c:v>
                </c:pt>
                <c:pt idx="18">
                  <c:v>24519.897532999992</c:v>
                </c:pt>
                <c:pt idx="19">
                  <c:v>24345.432068999999</c:v>
                </c:pt>
              </c:numCache>
            </c:numRef>
          </c:val>
          <c:extLst>
            <c:ext xmlns:c16="http://schemas.microsoft.com/office/drawing/2014/chart" uri="{C3380CC4-5D6E-409C-BE32-E72D297353CC}">
              <c16:uniqueId val="{00000000-7D99-4EAB-ACB4-CDC9316A195F}"/>
            </c:ext>
          </c:extLst>
        </c:ser>
        <c:dLbls>
          <c:showLegendKey val="0"/>
          <c:showVal val="0"/>
          <c:showCatName val="0"/>
          <c:showSerName val="0"/>
          <c:showPercent val="0"/>
          <c:showBubbleSize val="0"/>
        </c:dLbls>
        <c:gapWidth val="150"/>
        <c:axId val="62251462"/>
        <c:axId val="67990737"/>
      </c:barChart>
      <c:lineChart>
        <c:grouping val="standard"/>
        <c:varyColors val="0"/>
        <c:ser>
          <c:idx val="1"/>
          <c:order val="1"/>
          <c:tx>
            <c:strRef>
              <c:f>Analysis_Data!G10</c:f>
              <c:strCache>
                <c:ptCount val="1"/>
                <c:pt idx="0">
                  <c:v>Cumulative %</c:v>
                </c:pt>
              </c:strCache>
            </c:strRef>
          </c:tx>
          <c:spPr>
            <a:ln w="21960">
              <a:solidFill>
                <a:srgbClr val="C0622B"/>
              </a:solidFill>
              <a:round/>
            </a:ln>
          </c:spPr>
          <c:marker>
            <c:symbol val="circle"/>
            <c:size val="5"/>
            <c:spPr>
              <a:solidFill>
                <a:srgbClr val="C0622B"/>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Analysis_Data!$C$11:$C$30</c:f>
              <c:strCache>
                <c:ptCount val="20"/>
                <c:pt idx="0">
                  <c:v>Sami Sherif</c:v>
                </c:pt>
                <c:pt idx="1">
                  <c:v>Nour Kamel</c:v>
                </c:pt>
                <c:pt idx="2">
                  <c:v>Layla Mansour</c:v>
                </c:pt>
                <c:pt idx="3">
                  <c:v>Wael Farouk</c:v>
                </c:pt>
                <c:pt idx="4">
                  <c:v>Layla Ibrahim</c:v>
                </c:pt>
                <c:pt idx="5">
                  <c:v>Mona Ibrahim</c:v>
                </c:pt>
                <c:pt idx="6">
                  <c:v>Hassan Naguib</c:v>
                </c:pt>
                <c:pt idx="7">
                  <c:v>Reem Naguib</c:v>
                </c:pt>
                <c:pt idx="8">
                  <c:v>Nour Ibrahim</c:v>
                </c:pt>
                <c:pt idx="9">
                  <c:v>Reem Farouk</c:v>
                </c:pt>
                <c:pt idx="10">
                  <c:v>Karim El-Masry</c:v>
                </c:pt>
                <c:pt idx="11">
                  <c:v>Salma Hamdy</c:v>
                </c:pt>
                <c:pt idx="12">
                  <c:v>Ali Abdallah</c:v>
                </c:pt>
                <c:pt idx="13">
                  <c:v>Sami Kamel</c:v>
                </c:pt>
                <c:pt idx="14">
                  <c:v>Mona Aziz</c:v>
                </c:pt>
                <c:pt idx="15">
                  <c:v>Nour Aziz</c:v>
                </c:pt>
                <c:pt idx="16">
                  <c:v>Layla Mansour</c:v>
                </c:pt>
                <c:pt idx="17">
                  <c:v>Wael Gad</c:v>
                </c:pt>
                <c:pt idx="18">
                  <c:v>Reem Fahmy</c:v>
                </c:pt>
                <c:pt idx="19">
                  <c:v>Nour El-Sayed</c:v>
                </c:pt>
              </c:strCache>
            </c:strRef>
          </c:cat>
          <c:val>
            <c:numRef>
              <c:f>Analysis_Data!$G$11:$G$30</c:f>
              <c:numCache>
                <c:formatCode>0.0%</c:formatCode>
                <c:ptCount val="20"/>
                <c:pt idx="0">
                  <c:v>4.8626434584993973E-2</c:v>
                </c:pt>
                <c:pt idx="1">
                  <c:v>9.5122188438833508E-2</c:v>
                </c:pt>
                <c:pt idx="2">
                  <c:v>0.13962525409259305</c:v>
                </c:pt>
                <c:pt idx="3">
                  <c:v>0.1802084805958496</c:v>
                </c:pt>
                <c:pt idx="4">
                  <c:v>0.21955591848615813</c:v>
                </c:pt>
                <c:pt idx="5">
                  <c:v>0.24640410347659886</c:v>
                </c:pt>
                <c:pt idx="6">
                  <c:v>0.27243199853609634</c:v>
                </c:pt>
                <c:pt idx="7">
                  <c:v>0.29832805757174174</c:v>
                </c:pt>
                <c:pt idx="8">
                  <c:v>0.31806494403474656</c:v>
                </c:pt>
                <c:pt idx="9">
                  <c:v>0.33590926269296351</c:v>
                </c:pt>
                <c:pt idx="10">
                  <c:v>0.35313828869517655</c:v>
                </c:pt>
                <c:pt idx="11">
                  <c:v>0.36852391577252758</c:v>
                </c:pt>
                <c:pt idx="12">
                  <c:v>0.38351411686655207</c:v>
                </c:pt>
                <c:pt idx="13">
                  <c:v>0.39781625116075559</c:v>
                </c:pt>
                <c:pt idx="14">
                  <c:v>0.41164125230096182</c:v>
                </c:pt>
                <c:pt idx="15">
                  <c:v>0.42529575481052928</c:v>
                </c:pt>
                <c:pt idx="16">
                  <c:v>0.43833171487315298</c:v>
                </c:pt>
                <c:pt idx="17">
                  <c:v>0.45118806697822139</c:v>
                </c:pt>
                <c:pt idx="18">
                  <c:v>0.46379064144655174</c:v>
                </c:pt>
                <c:pt idx="19">
                  <c:v>0.47630354531168101</c:v>
                </c:pt>
              </c:numCache>
            </c:numRef>
          </c:val>
          <c:smooth val="0"/>
          <c:extLst>
            <c:ext xmlns:c16="http://schemas.microsoft.com/office/drawing/2014/chart" uri="{C3380CC4-5D6E-409C-BE32-E72D297353CC}">
              <c16:uniqueId val="{00000001-7D99-4EAB-ACB4-CDC9316A195F}"/>
            </c:ext>
          </c:extLst>
        </c:ser>
        <c:dLbls>
          <c:showLegendKey val="0"/>
          <c:showVal val="0"/>
          <c:showCatName val="0"/>
          <c:showSerName val="0"/>
          <c:showPercent val="0"/>
          <c:showBubbleSize val="0"/>
        </c:dLbls>
        <c:hiLowLines>
          <c:spPr>
            <a:ln w="0">
              <a:noFill/>
            </a:ln>
          </c:spPr>
        </c:hiLowLines>
        <c:marker val="1"/>
        <c:smooth val="0"/>
        <c:axId val="49307765"/>
        <c:axId val="81336205"/>
      </c:lineChart>
      <c:catAx>
        <c:axId val="62251462"/>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67990737"/>
        <c:crosses val="autoZero"/>
        <c:auto val="1"/>
        <c:lblAlgn val="ctr"/>
        <c:lblOffset val="100"/>
        <c:noMultiLvlLbl val="0"/>
      </c:catAx>
      <c:valAx>
        <c:axId val="67990737"/>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Revenue ($)</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62251462"/>
        <c:crosses val="autoZero"/>
        <c:crossBetween val="between"/>
      </c:valAx>
      <c:catAx>
        <c:axId val="49307765"/>
        <c:scaling>
          <c:orientation val="minMax"/>
        </c:scaling>
        <c:delete val="1"/>
        <c:axPos val="b"/>
        <c:numFmt formatCode="General" sourceLinked="1"/>
        <c:majorTickMark val="none"/>
        <c:minorTickMark val="none"/>
        <c:tickLblPos val="nextTo"/>
        <c:crossAx val="81336205"/>
        <c:crosses val="autoZero"/>
        <c:auto val="1"/>
        <c:lblAlgn val="ctr"/>
        <c:lblOffset val="100"/>
        <c:noMultiLvlLbl val="0"/>
      </c:catAx>
      <c:valAx>
        <c:axId val="81336205"/>
        <c:scaling>
          <c:orientation val="minMax"/>
        </c:scaling>
        <c:delete val="0"/>
        <c:axPos val="r"/>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Cumulative % of Revenue</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9307765"/>
        <c:crosses val="max"/>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Average Discount % vs. Net Margin % (Monthly)</a:t>
            </a:r>
          </a:p>
        </c:rich>
      </c:tx>
      <c:overlay val="0"/>
      <c:spPr>
        <a:noFill/>
        <a:ln w="0">
          <a:noFill/>
        </a:ln>
      </c:spPr>
    </c:title>
    <c:autoTitleDeleted val="0"/>
    <c:plotArea>
      <c:layout/>
      <c:lineChart>
        <c:grouping val="standard"/>
        <c:varyColors val="0"/>
        <c:ser>
          <c:idx val="0"/>
          <c:order val="0"/>
          <c:tx>
            <c:strRef>
              <c:f>Analysis_Data!E35</c:f>
              <c:strCache>
                <c:ptCount val="1"/>
                <c:pt idx="0">
                  <c:v>Avg Discount %</c:v>
                </c:pt>
              </c:strCache>
            </c:strRef>
          </c:tx>
          <c:spPr>
            <a:ln w="21960">
              <a:solidFill>
                <a:srgbClr val="B22222"/>
              </a:solidFill>
              <a:round/>
            </a:ln>
          </c:spPr>
          <c:marker>
            <c:symbol val="circle"/>
            <c:size val="4"/>
            <c:spPr>
              <a:solidFill>
                <a:srgbClr val="B22222"/>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Analysis_Data!$A$36:$A$59</c:f>
              <c:numCache>
                <c:formatCode>mmm\-yy</c:formatCode>
                <c:ptCount val="24"/>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numCache>
            </c:numRef>
          </c:cat>
          <c:val>
            <c:numRef>
              <c:f>Analysis_Data!$E$36:$E$59</c:f>
              <c:numCache>
                <c:formatCode>0.0%</c:formatCode>
                <c:ptCount val="24"/>
                <c:pt idx="0">
                  <c:v>5.3538330470784351E-2</c:v>
                </c:pt>
                <c:pt idx="1">
                  <c:v>7.9646928307255865E-2</c:v>
                </c:pt>
                <c:pt idx="2">
                  <c:v>7.9234172090329194E-2</c:v>
                </c:pt>
                <c:pt idx="3">
                  <c:v>6.7001767911105486E-2</c:v>
                </c:pt>
                <c:pt idx="4">
                  <c:v>7.8672492674838862E-2</c:v>
                </c:pt>
                <c:pt idx="5">
                  <c:v>0.10172974568627305</c:v>
                </c:pt>
                <c:pt idx="6">
                  <c:v>0.10151872437247611</c:v>
                </c:pt>
                <c:pt idx="7">
                  <c:v>0.11224100407044021</c:v>
                </c:pt>
                <c:pt idx="8">
                  <c:v>0.11618066156407898</c:v>
                </c:pt>
                <c:pt idx="9">
                  <c:v>0.11894501208413079</c:v>
                </c:pt>
                <c:pt idx="10">
                  <c:v>0.14481535570151066</c:v>
                </c:pt>
                <c:pt idx="11">
                  <c:v>0.13309730165837538</c:v>
                </c:pt>
                <c:pt idx="12">
                  <c:v>0.12217857152098163</c:v>
                </c:pt>
                <c:pt idx="13">
                  <c:v>0.14747777547412153</c:v>
                </c:pt>
                <c:pt idx="14">
                  <c:v>0.15725840248046832</c:v>
                </c:pt>
                <c:pt idx="15">
                  <c:v>0.15890845065336348</c:v>
                </c:pt>
                <c:pt idx="16">
                  <c:v>0.17505460034116235</c:v>
                </c:pt>
                <c:pt idx="17">
                  <c:v>0.18087456478492986</c:v>
                </c:pt>
                <c:pt idx="18">
                  <c:v>0.18598312515871251</c:v>
                </c:pt>
                <c:pt idx="19">
                  <c:v>0.19085025093612515</c:v>
                </c:pt>
                <c:pt idx="20">
                  <c:v>0.19150460485331458</c:v>
                </c:pt>
                <c:pt idx="21">
                  <c:v>0.20555741195333152</c:v>
                </c:pt>
                <c:pt idx="22">
                  <c:v>0.19494149979031056</c:v>
                </c:pt>
                <c:pt idx="23">
                  <c:v>0.20752580405130841</c:v>
                </c:pt>
              </c:numCache>
            </c:numRef>
          </c:val>
          <c:smooth val="0"/>
          <c:extLst>
            <c:ext xmlns:c16="http://schemas.microsoft.com/office/drawing/2014/chart" uri="{C3380CC4-5D6E-409C-BE32-E72D297353CC}">
              <c16:uniqueId val="{00000000-25D0-4716-94CB-4AFA3AE9CF8A}"/>
            </c:ext>
          </c:extLst>
        </c:ser>
        <c:ser>
          <c:idx val="1"/>
          <c:order val="1"/>
          <c:tx>
            <c:strRef>
              <c:f>Analysis_Data!F35</c:f>
              <c:strCache>
                <c:ptCount val="1"/>
                <c:pt idx="0">
                  <c:v>Margin %</c:v>
                </c:pt>
              </c:strCache>
            </c:strRef>
          </c:tx>
          <c:spPr>
            <a:ln w="21960">
              <a:solidFill>
                <a:srgbClr val="2E7D32"/>
              </a:solidFill>
              <a:round/>
            </a:ln>
          </c:spPr>
          <c:marker>
            <c:symbol val="circle"/>
            <c:size val="4"/>
            <c:spPr>
              <a:solidFill>
                <a:srgbClr val="2E7D32"/>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Analysis_Data!$A$36:$A$59</c:f>
              <c:numCache>
                <c:formatCode>mmm\-yy</c:formatCode>
                <c:ptCount val="24"/>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numCache>
            </c:numRef>
          </c:cat>
          <c:val>
            <c:numRef>
              <c:f>Analysis_Data!$F$36:$F$59</c:f>
              <c:numCache>
                <c:formatCode>0.0%</c:formatCode>
                <c:ptCount val="24"/>
                <c:pt idx="0">
                  <c:v>0.43615641470222721</c:v>
                </c:pt>
                <c:pt idx="1">
                  <c:v>0.4107300887137767</c:v>
                </c:pt>
                <c:pt idx="2">
                  <c:v>0.42065965970588343</c:v>
                </c:pt>
                <c:pt idx="3">
                  <c:v>0.42312632468018441</c:v>
                </c:pt>
                <c:pt idx="4">
                  <c:v>0.40505308597924189</c:v>
                </c:pt>
                <c:pt idx="5">
                  <c:v>0.40178158358167682</c:v>
                </c:pt>
                <c:pt idx="6">
                  <c:v>0.39660691332541492</c:v>
                </c:pt>
                <c:pt idx="7">
                  <c:v>0.39212205965259406</c:v>
                </c:pt>
                <c:pt idx="8">
                  <c:v>0.41303820247615297</c:v>
                </c:pt>
                <c:pt idx="9">
                  <c:v>0.38938626439466706</c:v>
                </c:pt>
                <c:pt idx="10">
                  <c:v>0.39026428268286517</c:v>
                </c:pt>
                <c:pt idx="11">
                  <c:v>0.39562823331685587</c:v>
                </c:pt>
                <c:pt idx="12">
                  <c:v>0.40492221686311963</c:v>
                </c:pt>
                <c:pt idx="13">
                  <c:v>0.38178759447737509</c:v>
                </c:pt>
                <c:pt idx="14">
                  <c:v>0.39088486345824341</c:v>
                </c:pt>
                <c:pt idx="15">
                  <c:v>0.37957170531496248</c:v>
                </c:pt>
                <c:pt idx="16">
                  <c:v>0.36142329019707758</c:v>
                </c:pt>
                <c:pt idx="17">
                  <c:v>0.35637990119020485</c:v>
                </c:pt>
                <c:pt idx="18">
                  <c:v>0.35313803852041037</c:v>
                </c:pt>
                <c:pt idx="19">
                  <c:v>0.37164888362048842</c:v>
                </c:pt>
                <c:pt idx="20">
                  <c:v>0.35196720784129365</c:v>
                </c:pt>
                <c:pt idx="21">
                  <c:v>0.33611444645856892</c:v>
                </c:pt>
                <c:pt idx="22">
                  <c:v>0.33011079304713725</c:v>
                </c:pt>
                <c:pt idx="23">
                  <c:v>0.33825679753379739</c:v>
                </c:pt>
              </c:numCache>
            </c:numRef>
          </c:val>
          <c:smooth val="0"/>
          <c:extLst>
            <c:ext xmlns:c16="http://schemas.microsoft.com/office/drawing/2014/chart" uri="{C3380CC4-5D6E-409C-BE32-E72D297353CC}">
              <c16:uniqueId val="{00000001-25D0-4716-94CB-4AFA3AE9CF8A}"/>
            </c:ext>
          </c:extLst>
        </c:ser>
        <c:dLbls>
          <c:showLegendKey val="0"/>
          <c:showVal val="0"/>
          <c:showCatName val="0"/>
          <c:showSerName val="0"/>
          <c:showPercent val="0"/>
          <c:showBubbleSize val="0"/>
        </c:dLbls>
        <c:hiLowLines>
          <c:spPr>
            <a:ln w="0">
              <a:noFill/>
            </a:ln>
          </c:spPr>
        </c:hiLowLines>
        <c:marker val="1"/>
        <c:smooth val="0"/>
        <c:axId val="36856074"/>
        <c:axId val="76941657"/>
      </c:lineChart>
      <c:dateAx>
        <c:axId val="36856074"/>
        <c:scaling>
          <c:orientation val="minMax"/>
        </c:scaling>
        <c:delete val="0"/>
        <c:axPos val="b"/>
        <c:numFmt formatCode="mmm\-yy"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76941657"/>
        <c:crosses val="autoZero"/>
        <c:auto val="1"/>
        <c:lblOffset val="100"/>
        <c:baseTimeUnit val="months"/>
      </c:dateAx>
      <c:valAx>
        <c:axId val="76941657"/>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 of Revenue</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6856074"/>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Monthly Revenue by Region</a:t>
            </a:r>
          </a:p>
        </c:rich>
      </c:tx>
      <c:overlay val="0"/>
      <c:spPr>
        <a:noFill/>
        <a:ln w="0">
          <a:noFill/>
        </a:ln>
      </c:spPr>
    </c:title>
    <c:autoTitleDeleted val="0"/>
    <c:plotArea>
      <c:layout/>
      <c:lineChart>
        <c:grouping val="standard"/>
        <c:varyColors val="0"/>
        <c:ser>
          <c:idx val="0"/>
          <c:order val="0"/>
          <c:tx>
            <c:strRef>
              <c:f>Analysis_Data!B63</c:f>
              <c:strCache>
                <c:ptCount val="1"/>
                <c:pt idx="0">
                  <c:v>North</c:v>
                </c:pt>
              </c:strCache>
            </c:strRef>
          </c:tx>
          <c:spPr>
            <a:ln w="20160">
              <a:solidFill>
                <a:srgbClr val="9DC3E6"/>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Analysis_Data!$A$64:$A$87</c:f>
              <c:numCache>
                <c:formatCode>mmm\-yy</c:formatCode>
                <c:ptCount val="24"/>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numCache>
            </c:numRef>
          </c:cat>
          <c:val>
            <c:numRef>
              <c:f>Analysis_Data!$B$64:$B$87</c:f>
              <c:numCache>
                <c:formatCode>\$#,##0</c:formatCode>
                <c:ptCount val="24"/>
                <c:pt idx="0">
                  <c:v>25099.051218000004</c:v>
                </c:pt>
                <c:pt idx="1">
                  <c:v>18718.059036999995</c:v>
                </c:pt>
                <c:pt idx="2">
                  <c:v>15675.458075000002</c:v>
                </c:pt>
                <c:pt idx="3">
                  <c:v>14033.304004</c:v>
                </c:pt>
                <c:pt idx="4">
                  <c:v>19331.008231999996</c:v>
                </c:pt>
                <c:pt idx="5">
                  <c:v>11761.213529999997</c:v>
                </c:pt>
                <c:pt idx="6">
                  <c:v>15007.807526999997</c:v>
                </c:pt>
                <c:pt idx="7">
                  <c:v>21783.045042000005</c:v>
                </c:pt>
                <c:pt idx="8">
                  <c:v>11049.005726999998</c:v>
                </c:pt>
                <c:pt idx="9">
                  <c:v>12998.653181000001</c:v>
                </c:pt>
                <c:pt idx="10">
                  <c:v>17302.950356000001</c:v>
                </c:pt>
                <c:pt idx="11">
                  <c:v>29258.632697999998</c:v>
                </c:pt>
                <c:pt idx="12">
                  <c:v>24804.333350999997</c:v>
                </c:pt>
                <c:pt idx="13">
                  <c:v>29259.599573999993</c:v>
                </c:pt>
                <c:pt idx="14">
                  <c:v>20713.751875000002</c:v>
                </c:pt>
                <c:pt idx="15">
                  <c:v>17670.769016000002</c:v>
                </c:pt>
                <c:pt idx="16">
                  <c:v>16147.888580000001</c:v>
                </c:pt>
                <c:pt idx="17">
                  <c:v>26676.427413999994</c:v>
                </c:pt>
                <c:pt idx="18">
                  <c:v>22661.073927999998</c:v>
                </c:pt>
                <c:pt idx="19">
                  <c:v>22778.796847999994</c:v>
                </c:pt>
                <c:pt idx="20">
                  <c:v>19195.865137999994</c:v>
                </c:pt>
                <c:pt idx="21">
                  <c:v>13746.479132000004</c:v>
                </c:pt>
                <c:pt idx="22">
                  <c:v>19507.21891</c:v>
                </c:pt>
                <c:pt idx="23">
                  <c:v>31235.710335999993</c:v>
                </c:pt>
              </c:numCache>
            </c:numRef>
          </c:val>
          <c:smooth val="0"/>
          <c:extLst>
            <c:ext xmlns:c16="http://schemas.microsoft.com/office/drawing/2014/chart" uri="{C3380CC4-5D6E-409C-BE32-E72D297353CC}">
              <c16:uniqueId val="{00000000-8C82-4321-8FEC-DF90D910F84E}"/>
            </c:ext>
          </c:extLst>
        </c:ser>
        <c:ser>
          <c:idx val="1"/>
          <c:order val="1"/>
          <c:tx>
            <c:strRef>
              <c:f>Analysis_Data!C63</c:f>
              <c:strCache>
                <c:ptCount val="1"/>
                <c:pt idx="0">
                  <c:v>East</c:v>
                </c:pt>
              </c:strCache>
            </c:strRef>
          </c:tx>
          <c:spPr>
            <a:ln w="20160">
              <a:solidFill>
                <a:srgbClr val="A9D18E"/>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Analysis_Data!$A$64:$A$87</c:f>
              <c:numCache>
                <c:formatCode>mmm\-yy</c:formatCode>
                <c:ptCount val="24"/>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numCache>
            </c:numRef>
          </c:cat>
          <c:val>
            <c:numRef>
              <c:f>Analysis_Data!$C$64:$C$87</c:f>
              <c:numCache>
                <c:formatCode>\$#,##0</c:formatCode>
                <c:ptCount val="24"/>
                <c:pt idx="0">
                  <c:v>11030.638418</c:v>
                </c:pt>
                <c:pt idx="1">
                  <c:v>3230.7889049999994</c:v>
                </c:pt>
                <c:pt idx="2">
                  <c:v>17306.353229</c:v>
                </c:pt>
                <c:pt idx="3">
                  <c:v>14535.440525</c:v>
                </c:pt>
                <c:pt idx="4">
                  <c:v>7416.6101110000009</c:v>
                </c:pt>
                <c:pt idx="5">
                  <c:v>11424.573521999999</c:v>
                </c:pt>
                <c:pt idx="6">
                  <c:v>17314.994300000002</c:v>
                </c:pt>
                <c:pt idx="7">
                  <c:v>15391.428474999999</c:v>
                </c:pt>
                <c:pt idx="8">
                  <c:v>13333.042950000001</c:v>
                </c:pt>
                <c:pt idx="9">
                  <c:v>15074.505031999999</c:v>
                </c:pt>
                <c:pt idx="10">
                  <c:v>17516.653120999999</c:v>
                </c:pt>
                <c:pt idx="11">
                  <c:v>38910.856915000004</c:v>
                </c:pt>
                <c:pt idx="12">
                  <c:v>17322.471840000002</c:v>
                </c:pt>
                <c:pt idx="13">
                  <c:v>12128.182488000002</c:v>
                </c:pt>
                <c:pt idx="14">
                  <c:v>24758.175474000003</c:v>
                </c:pt>
                <c:pt idx="15">
                  <c:v>13886.346783000001</c:v>
                </c:pt>
                <c:pt idx="16">
                  <c:v>15272.012581000003</c:v>
                </c:pt>
                <c:pt idx="17">
                  <c:v>15150.152506999999</c:v>
                </c:pt>
                <c:pt idx="18">
                  <c:v>18931.845666000001</c:v>
                </c:pt>
                <c:pt idx="19">
                  <c:v>18318.341059999999</c:v>
                </c:pt>
                <c:pt idx="20">
                  <c:v>22678.986597999992</c:v>
                </c:pt>
                <c:pt idx="21">
                  <c:v>14949.498652000004</c:v>
                </c:pt>
                <c:pt idx="22">
                  <c:v>26737.354617999994</c:v>
                </c:pt>
                <c:pt idx="23">
                  <c:v>39202.796180000005</c:v>
                </c:pt>
              </c:numCache>
            </c:numRef>
          </c:val>
          <c:smooth val="0"/>
          <c:extLst>
            <c:ext xmlns:c16="http://schemas.microsoft.com/office/drawing/2014/chart" uri="{C3380CC4-5D6E-409C-BE32-E72D297353CC}">
              <c16:uniqueId val="{00000001-8C82-4321-8FEC-DF90D910F84E}"/>
            </c:ext>
          </c:extLst>
        </c:ser>
        <c:ser>
          <c:idx val="2"/>
          <c:order val="2"/>
          <c:tx>
            <c:strRef>
              <c:f>Analysis_Data!D63</c:f>
              <c:strCache>
                <c:ptCount val="1"/>
                <c:pt idx="0">
                  <c:v>West</c:v>
                </c:pt>
              </c:strCache>
            </c:strRef>
          </c:tx>
          <c:spPr>
            <a:ln w="20160">
              <a:solidFill>
                <a:srgbClr val="FFD966"/>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Analysis_Data!$A$64:$A$87</c:f>
              <c:numCache>
                <c:formatCode>mmm\-yy</c:formatCode>
                <c:ptCount val="24"/>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numCache>
            </c:numRef>
          </c:cat>
          <c:val>
            <c:numRef>
              <c:f>Analysis_Data!$D$64:$D$87</c:f>
              <c:numCache>
                <c:formatCode>\$#,##0</c:formatCode>
                <c:ptCount val="24"/>
                <c:pt idx="0">
                  <c:v>9991.3192830000007</c:v>
                </c:pt>
                <c:pt idx="1">
                  <c:v>11102.439903999997</c:v>
                </c:pt>
                <c:pt idx="2">
                  <c:v>14144.539194999998</c:v>
                </c:pt>
                <c:pt idx="3">
                  <c:v>23965.254223</c:v>
                </c:pt>
                <c:pt idx="4">
                  <c:v>16303.195814999999</c:v>
                </c:pt>
                <c:pt idx="5">
                  <c:v>19720.416759</c:v>
                </c:pt>
                <c:pt idx="6">
                  <c:v>8817.3210070000005</c:v>
                </c:pt>
                <c:pt idx="7">
                  <c:v>15685.663569999999</c:v>
                </c:pt>
                <c:pt idx="8">
                  <c:v>10993.076967000001</c:v>
                </c:pt>
                <c:pt idx="9">
                  <c:v>17870.136987999998</c:v>
                </c:pt>
                <c:pt idx="10">
                  <c:v>22829.041566000004</c:v>
                </c:pt>
                <c:pt idx="11">
                  <c:v>15060.461566999998</c:v>
                </c:pt>
                <c:pt idx="12">
                  <c:v>17837.896674</c:v>
                </c:pt>
                <c:pt idx="13">
                  <c:v>16189.368191999996</c:v>
                </c:pt>
                <c:pt idx="14">
                  <c:v>6694.1877230000009</c:v>
                </c:pt>
                <c:pt idx="15">
                  <c:v>11776.381281999998</c:v>
                </c:pt>
                <c:pt idx="16">
                  <c:v>14109.344485</c:v>
                </c:pt>
                <c:pt idx="17">
                  <c:v>7088.4820709999995</c:v>
                </c:pt>
                <c:pt idx="18">
                  <c:v>15679.546571000003</c:v>
                </c:pt>
                <c:pt idx="19">
                  <c:v>12310.585295999999</c:v>
                </c:pt>
                <c:pt idx="20">
                  <c:v>27627.859237000001</c:v>
                </c:pt>
                <c:pt idx="21">
                  <c:v>19409.369588000001</c:v>
                </c:pt>
                <c:pt idx="22">
                  <c:v>25444.169345999999</c:v>
                </c:pt>
                <c:pt idx="23">
                  <c:v>27559.389783999988</c:v>
                </c:pt>
              </c:numCache>
            </c:numRef>
          </c:val>
          <c:smooth val="0"/>
          <c:extLst>
            <c:ext xmlns:c16="http://schemas.microsoft.com/office/drawing/2014/chart" uri="{C3380CC4-5D6E-409C-BE32-E72D297353CC}">
              <c16:uniqueId val="{00000002-8C82-4321-8FEC-DF90D910F84E}"/>
            </c:ext>
          </c:extLst>
        </c:ser>
        <c:ser>
          <c:idx val="3"/>
          <c:order val="3"/>
          <c:tx>
            <c:strRef>
              <c:f>Analysis_Data!E63</c:f>
              <c:strCache>
                <c:ptCount val="1"/>
                <c:pt idx="0">
                  <c:v>Central</c:v>
                </c:pt>
              </c:strCache>
            </c:strRef>
          </c:tx>
          <c:spPr>
            <a:ln w="20160">
              <a:solidFill>
                <a:srgbClr val="C6A0D6"/>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Analysis_Data!$A$64:$A$87</c:f>
              <c:numCache>
                <c:formatCode>mmm\-yy</c:formatCode>
                <c:ptCount val="24"/>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numCache>
            </c:numRef>
          </c:cat>
          <c:val>
            <c:numRef>
              <c:f>Analysis_Data!$E$64:$E$87</c:f>
              <c:numCache>
                <c:formatCode>\$#,##0</c:formatCode>
                <c:ptCount val="24"/>
                <c:pt idx="0">
                  <c:v>15018.334333000004</c:v>
                </c:pt>
                <c:pt idx="1">
                  <c:v>11541.606180000001</c:v>
                </c:pt>
                <c:pt idx="2">
                  <c:v>10256.537118999999</c:v>
                </c:pt>
                <c:pt idx="3">
                  <c:v>7110.3478849999992</c:v>
                </c:pt>
                <c:pt idx="4">
                  <c:v>5770.3625930000007</c:v>
                </c:pt>
                <c:pt idx="5">
                  <c:v>8541.042336999999</c:v>
                </c:pt>
                <c:pt idx="6">
                  <c:v>10956.054045000001</c:v>
                </c:pt>
                <c:pt idx="7">
                  <c:v>13229.059197</c:v>
                </c:pt>
                <c:pt idx="8">
                  <c:v>14315.533740999997</c:v>
                </c:pt>
                <c:pt idx="9">
                  <c:v>10394.628440000002</c:v>
                </c:pt>
                <c:pt idx="10">
                  <c:v>17468.486761</c:v>
                </c:pt>
                <c:pt idx="11">
                  <c:v>11215.604647000002</c:v>
                </c:pt>
                <c:pt idx="12">
                  <c:v>15659.336433</c:v>
                </c:pt>
                <c:pt idx="13">
                  <c:v>20709.258305999992</c:v>
                </c:pt>
                <c:pt idx="14">
                  <c:v>10852.202411000002</c:v>
                </c:pt>
                <c:pt idx="15">
                  <c:v>19472.456876999997</c:v>
                </c:pt>
                <c:pt idx="16">
                  <c:v>15267.142705000006</c:v>
                </c:pt>
                <c:pt idx="17">
                  <c:v>13913.460925999998</c:v>
                </c:pt>
                <c:pt idx="18">
                  <c:v>12006.234186000002</c:v>
                </c:pt>
                <c:pt idx="19">
                  <c:v>10374.853380999999</c:v>
                </c:pt>
                <c:pt idx="20">
                  <c:v>12553.924492</c:v>
                </c:pt>
                <c:pt idx="21">
                  <c:v>12870.571174999999</c:v>
                </c:pt>
                <c:pt idx="22">
                  <c:v>39248.69009399999</c:v>
                </c:pt>
                <c:pt idx="23">
                  <c:v>22104.117119999995</c:v>
                </c:pt>
              </c:numCache>
            </c:numRef>
          </c:val>
          <c:smooth val="0"/>
          <c:extLst>
            <c:ext xmlns:c16="http://schemas.microsoft.com/office/drawing/2014/chart" uri="{C3380CC4-5D6E-409C-BE32-E72D297353CC}">
              <c16:uniqueId val="{00000003-8C82-4321-8FEC-DF90D910F84E}"/>
            </c:ext>
          </c:extLst>
        </c:ser>
        <c:ser>
          <c:idx val="4"/>
          <c:order val="4"/>
          <c:tx>
            <c:strRef>
              <c:f>Analysis_Data!F63</c:f>
              <c:strCache>
                <c:ptCount val="1"/>
                <c:pt idx="0">
                  <c:v>South</c:v>
                </c:pt>
              </c:strCache>
            </c:strRef>
          </c:tx>
          <c:spPr>
            <a:ln w="29880">
              <a:solidFill>
                <a:srgbClr val="B22222"/>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Analysis_Data!$A$64:$A$87</c:f>
              <c:numCache>
                <c:formatCode>mmm\-yy</c:formatCode>
                <c:ptCount val="24"/>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numCache>
            </c:numRef>
          </c:cat>
          <c:val>
            <c:numRef>
              <c:f>Analysis_Data!$F$64:$F$87</c:f>
              <c:numCache>
                <c:formatCode>\$#,##0</c:formatCode>
                <c:ptCount val="24"/>
                <c:pt idx="0">
                  <c:v>25327.473558999998</c:v>
                </c:pt>
                <c:pt idx="1">
                  <c:v>15875.287561999998</c:v>
                </c:pt>
                <c:pt idx="2">
                  <c:v>16648.811914999998</c:v>
                </c:pt>
                <c:pt idx="3">
                  <c:v>35155.784379000004</c:v>
                </c:pt>
                <c:pt idx="4">
                  <c:v>13931.480873000002</c:v>
                </c:pt>
                <c:pt idx="5">
                  <c:v>23583.05845</c:v>
                </c:pt>
                <c:pt idx="6">
                  <c:v>11523.179802000002</c:v>
                </c:pt>
                <c:pt idx="7">
                  <c:v>8651.1536849999975</c:v>
                </c:pt>
                <c:pt idx="8">
                  <c:v>12644.164029999998</c:v>
                </c:pt>
                <c:pt idx="9">
                  <c:v>15496.736213999999</c:v>
                </c:pt>
                <c:pt idx="10">
                  <c:v>16216.536895999998</c:v>
                </c:pt>
                <c:pt idx="11">
                  <c:v>19569.200981000002</c:v>
                </c:pt>
                <c:pt idx="12">
                  <c:v>9868.4829180000015</c:v>
                </c:pt>
                <c:pt idx="13">
                  <c:v>4774.5419179999999</c:v>
                </c:pt>
                <c:pt idx="14">
                  <c:v>9816.1391549999971</c:v>
                </c:pt>
                <c:pt idx="15">
                  <c:v>11027.316369000002</c:v>
                </c:pt>
                <c:pt idx="16">
                  <c:v>6734.7309929999983</c:v>
                </c:pt>
                <c:pt idx="17">
                  <c:v>11790.806230999999</c:v>
                </c:pt>
                <c:pt idx="18">
                  <c:v>5923.4183340000009</c:v>
                </c:pt>
                <c:pt idx="19">
                  <c:v>10336.349579000003</c:v>
                </c:pt>
                <c:pt idx="20">
                  <c:v>9556.7994080000008</c:v>
                </c:pt>
                <c:pt idx="21">
                  <c:v>7908.3789889999998</c:v>
                </c:pt>
                <c:pt idx="22">
                  <c:v>8502.9299599999995</c:v>
                </c:pt>
                <c:pt idx="23">
                  <c:v>7465.870444000001</c:v>
                </c:pt>
              </c:numCache>
            </c:numRef>
          </c:val>
          <c:smooth val="0"/>
          <c:extLst>
            <c:ext xmlns:c16="http://schemas.microsoft.com/office/drawing/2014/chart" uri="{C3380CC4-5D6E-409C-BE32-E72D297353CC}">
              <c16:uniqueId val="{00000004-8C82-4321-8FEC-DF90D910F84E}"/>
            </c:ext>
          </c:extLst>
        </c:ser>
        <c:dLbls>
          <c:showLegendKey val="0"/>
          <c:showVal val="0"/>
          <c:showCatName val="0"/>
          <c:showSerName val="0"/>
          <c:showPercent val="0"/>
          <c:showBubbleSize val="0"/>
        </c:dLbls>
        <c:hiLowLines>
          <c:spPr>
            <a:ln w="0">
              <a:noFill/>
            </a:ln>
          </c:spPr>
        </c:hiLowLines>
        <c:smooth val="0"/>
        <c:axId val="96119816"/>
        <c:axId val="88967993"/>
      </c:lineChart>
      <c:dateAx>
        <c:axId val="96119816"/>
        <c:scaling>
          <c:orientation val="minMax"/>
        </c:scaling>
        <c:delete val="0"/>
        <c:axPos val="b"/>
        <c:numFmt formatCode="mmm\-yy"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8967993"/>
        <c:crosses val="autoZero"/>
        <c:auto val="1"/>
        <c:lblOffset val="100"/>
        <c:baseTimeUnit val="months"/>
      </c:dateAx>
      <c:valAx>
        <c:axId val="88967993"/>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Revenue ($)</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96119816"/>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Total Revenue vs. Return Rate by Region</a:t>
            </a:r>
          </a:p>
        </c:rich>
      </c:tx>
      <c:overlay val="0"/>
      <c:spPr>
        <a:noFill/>
        <a:ln w="0">
          <a:noFill/>
        </a:ln>
      </c:spPr>
    </c:title>
    <c:autoTitleDeleted val="0"/>
    <c:plotArea>
      <c:layout/>
      <c:barChart>
        <c:barDir val="col"/>
        <c:grouping val="clustered"/>
        <c:varyColors val="0"/>
        <c:ser>
          <c:idx val="0"/>
          <c:order val="0"/>
          <c:tx>
            <c:strRef>
              <c:f>Analysis_Data!B91</c:f>
              <c:strCache>
                <c:ptCount val="1"/>
                <c:pt idx="0">
                  <c:v>Total Revenue</c:v>
                </c:pt>
              </c:strCache>
            </c:strRef>
          </c:tx>
          <c:spPr>
            <a:solidFill>
              <a:srgbClr val="9DC3E6"/>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Analysis_Data!$A$92:$A$96</c:f>
              <c:strCache>
                <c:ptCount val="5"/>
                <c:pt idx="0">
                  <c:v>North</c:v>
                </c:pt>
                <c:pt idx="1">
                  <c:v>East</c:v>
                </c:pt>
                <c:pt idx="2">
                  <c:v>West</c:v>
                </c:pt>
                <c:pt idx="3">
                  <c:v>Central</c:v>
                </c:pt>
                <c:pt idx="4">
                  <c:v>South</c:v>
                </c:pt>
              </c:strCache>
            </c:strRef>
          </c:cat>
          <c:val>
            <c:numRef>
              <c:f>Analysis_Data!$B$92:$B$96</c:f>
              <c:numCache>
                <c:formatCode>\$#,##0</c:formatCode>
                <c:ptCount val="5"/>
                <c:pt idx="0">
                  <c:v>476416.10272900044</c:v>
                </c:pt>
                <c:pt idx="1">
                  <c:v>421822.04995000066</c:v>
                </c:pt>
                <c:pt idx="2">
                  <c:v>388209.44709300023</c:v>
                </c:pt>
                <c:pt idx="3">
                  <c:v>340849.84538400004</c:v>
                </c:pt>
                <c:pt idx="4">
                  <c:v>318328.63264399947</c:v>
                </c:pt>
              </c:numCache>
            </c:numRef>
          </c:val>
          <c:extLst>
            <c:ext xmlns:c16="http://schemas.microsoft.com/office/drawing/2014/chart" uri="{C3380CC4-5D6E-409C-BE32-E72D297353CC}">
              <c16:uniqueId val="{00000000-1443-45D2-84A9-2405EE92FCA9}"/>
            </c:ext>
          </c:extLst>
        </c:ser>
        <c:dLbls>
          <c:showLegendKey val="0"/>
          <c:showVal val="0"/>
          <c:showCatName val="0"/>
          <c:showSerName val="0"/>
          <c:showPercent val="0"/>
          <c:showBubbleSize val="0"/>
        </c:dLbls>
        <c:gapWidth val="150"/>
        <c:axId val="82710535"/>
        <c:axId val="85210036"/>
      </c:barChart>
      <c:lineChart>
        <c:grouping val="standard"/>
        <c:varyColors val="0"/>
        <c:ser>
          <c:idx val="1"/>
          <c:order val="1"/>
          <c:tx>
            <c:strRef>
              <c:f>Analysis_Data!E91</c:f>
              <c:strCache>
                <c:ptCount val="1"/>
                <c:pt idx="0">
                  <c:v>Return Rate %</c:v>
                </c:pt>
              </c:strCache>
            </c:strRef>
          </c:tx>
          <c:spPr>
            <a:ln w="24840">
              <a:solidFill>
                <a:srgbClr val="B22222"/>
              </a:solidFill>
              <a:round/>
            </a:ln>
          </c:spPr>
          <c:marker>
            <c:symbol val="diamond"/>
            <c:size val="7"/>
            <c:spPr>
              <a:solidFill>
                <a:srgbClr val="B22222"/>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Analysis_Data!$A$92:$A$96</c:f>
              <c:strCache>
                <c:ptCount val="5"/>
                <c:pt idx="0">
                  <c:v>North</c:v>
                </c:pt>
                <c:pt idx="1">
                  <c:v>East</c:v>
                </c:pt>
                <c:pt idx="2">
                  <c:v>West</c:v>
                </c:pt>
                <c:pt idx="3">
                  <c:v>Central</c:v>
                </c:pt>
                <c:pt idx="4">
                  <c:v>South</c:v>
                </c:pt>
              </c:strCache>
            </c:strRef>
          </c:cat>
          <c:val>
            <c:numRef>
              <c:f>Analysis_Data!$E$92:$E$96</c:f>
              <c:numCache>
                <c:formatCode>0.0%</c:formatCode>
                <c:ptCount val="5"/>
                <c:pt idx="0">
                  <c:v>5.3072625698324022E-2</c:v>
                </c:pt>
                <c:pt idx="1">
                  <c:v>5.1334702258726897E-2</c:v>
                </c:pt>
                <c:pt idx="2">
                  <c:v>6.3333333333333339E-2</c:v>
                </c:pt>
                <c:pt idx="3">
                  <c:v>5.019305019305019E-2</c:v>
                </c:pt>
                <c:pt idx="4">
                  <c:v>0.21605839416058395</c:v>
                </c:pt>
              </c:numCache>
            </c:numRef>
          </c:val>
          <c:smooth val="0"/>
          <c:extLst>
            <c:ext xmlns:c16="http://schemas.microsoft.com/office/drawing/2014/chart" uri="{C3380CC4-5D6E-409C-BE32-E72D297353CC}">
              <c16:uniqueId val="{00000001-1443-45D2-84A9-2405EE92FCA9}"/>
            </c:ext>
          </c:extLst>
        </c:ser>
        <c:dLbls>
          <c:showLegendKey val="0"/>
          <c:showVal val="0"/>
          <c:showCatName val="0"/>
          <c:showSerName val="0"/>
          <c:showPercent val="0"/>
          <c:showBubbleSize val="0"/>
        </c:dLbls>
        <c:hiLowLines>
          <c:spPr>
            <a:ln w="0">
              <a:noFill/>
            </a:ln>
          </c:spPr>
        </c:hiLowLines>
        <c:marker val="1"/>
        <c:smooth val="0"/>
        <c:axId val="4598205"/>
        <c:axId val="72775192"/>
      </c:lineChart>
      <c:catAx>
        <c:axId val="82710535"/>
        <c:scaling>
          <c:orientation val="minMax"/>
        </c:scaling>
        <c:delete val="1"/>
        <c:axPos val="b"/>
        <c:numFmt formatCode="General" sourceLinked="1"/>
        <c:majorTickMark val="none"/>
        <c:minorTickMark val="none"/>
        <c:tickLblPos val="nextTo"/>
        <c:crossAx val="85210036"/>
        <c:crosses val="autoZero"/>
        <c:auto val="1"/>
        <c:lblAlgn val="ctr"/>
        <c:lblOffset val="100"/>
        <c:noMultiLvlLbl val="0"/>
      </c:catAx>
      <c:valAx>
        <c:axId val="85210036"/>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Total Revenue ($)</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2710535"/>
        <c:crosses val="autoZero"/>
        <c:crossBetween val="between"/>
      </c:valAx>
      <c:catAx>
        <c:axId val="4598205"/>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72775192"/>
        <c:crosses val="autoZero"/>
        <c:auto val="1"/>
        <c:lblAlgn val="ctr"/>
        <c:lblOffset val="100"/>
        <c:noMultiLvlLbl val="0"/>
      </c:catAx>
      <c:valAx>
        <c:axId val="72775192"/>
        <c:scaling>
          <c:orientation val="minMax"/>
        </c:scaling>
        <c:delete val="0"/>
        <c:axPos val="r"/>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Return Rate %</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598205"/>
        <c:crosses val="max"/>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xdr:row>
      <xdr:rowOff>38100</xdr:rowOff>
    </xdr:from>
    <xdr:to>
      <xdr:col>11</xdr:col>
      <xdr:colOff>295275</xdr:colOff>
      <xdr:row>28</xdr:row>
      <xdr:rowOff>28575</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485775</xdr:colOff>
      <xdr:row>10</xdr:row>
      <xdr:rowOff>38100</xdr:rowOff>
    </xdr:from>
    <xdr:to>
      <xdr:col>20</xdr:col>
      <xdr:colOff>47625</xdr:colOff>
      <xdr:row>28</xdr:row>
      <xdr:rowOff>28575</xdr:rowOff>
    </xdr:to>
    <xdr:graphicFrame macro="">
      <xdr:nvGraphicFramePr>
        <xdr:cNvPr id="3" name="Chart 2">
          <a:extLst>
            <a:ext uri="{FF2B5EF4-FFF2-40B4-BE49-F238E27FC236}">
              <a16:creationId xmlns:a16="http://schemas.microsoft.com/office/drawing/2014/main" id="{00000000-0008-0000-0000-000003000000}"/>
            </a:ext>
            <a:ext uri="{147F2762-F138-4A5C-976F-8EAC2B608ADB}">
              <a16:predDERef xmlns:a16="http://schemas.microsoft.com/office/drawing/2014/main" pre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31</xdr:row>
      <xdr:rowOff>38100</xdr:rowOff>
    </xdr:from>
    <xdr:to>
      <xdr:col>11</xdr:col>
      <xdr:colOff>495300</xdr:colOff>
      <xdr:row>49</xdr:row>
      <xdr:rowOff>28575</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28575</xdr:colOff>
      <xdr:row>31</xdr:row>
      <xdr:rowOff>38100</xdr:rowOff>
    </xdr:from>
    <xdr:to>
      <xdr:col>20</xdr:col>
      <xdr:colOff>571500</xdr:colOff>
      <xdr:row>49</xdr:row>
      <xdr:rowOff>28575</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Data" displayName="SalesData" ref="A1:W4411" totalsRowShown="0">
  <autoFilter ref="A1:W4411" xr:uid="{00000000-0009-0000-0100-000001000000}"/>
  <tableColumns count="23">
    <tableColumn id="1" xr3:uid="{00000000-0010-0000-0000-000001000000}" name="Order_ID"/>
    <tableColumn id="2" xr3:uid="{00000000-0010-0000-0000-000002000000}" name="Order_Date"/>
    <tableColumn id="3" xr3:uid="{00000000-0010-0000-0000-000003000000}" name="Year"/>
    <tableColumn id="4" xr3:uid="{00000000-0010-0000-0000-000004000000}" name="Quarter"/>
    <tableColumn id="5" xr3:uid="{00000000-0010-0000-0000-000005000000}" name="Region"/>
    <tableColumn id="6" xr3:uid="{00000000-0010-0000-0000-000006000000}" name="Sales_Channel"/>
    <tableColumn id="7" xr3:uid="{00000000-0010-0000-0000-000007000000}" name="Sales_Rep"/>
    <tableColumn id="8" xr3:uid="{00000000-0010-0000-0000-000008000000}" name="Customer_ID"/>
    <tableColumn id="9" xr3:uid="{00000000-0010-0000-0000-000009000000}" name="Customer_Name"/>
    <tableColumn id="10" xr3:uid="{00000000-0010-0000-0000-00000A000000}" name="Customer_Segment"/>
    <tableColumn id="11" xr3:uid="{00000000-0010-0000-0000-00000B000000}" name="Product_Category"/>
    <tableColumn id="12" xr3:uid="{00000000-0010-0000-0000-00000C000000}" name="Product_Name"/>
    <tableColumn id="13" xr3:uid="{00000000-0010-0000-0000-00000D000000}" name="Unit_Price"/>
    <tableColumn id="14" xr3:uid="{00000000-0010-0000-0000-00000E000000}" name="Quantity"/>
    <tableColumn id="15" xr3:uid="{00000000-0010-0000-0000-00000F000000}" name="Discount_Pct"/>
    <tableColumn id="16" xr3:uid="{00000000-0010-0000-0000-000010000000}" name="Unit_Cost"/>
    <tableColumn id="17" xr3:uid="{00000000-0010-0000-0000-000011000000}" name="Revenue"/>
    <tableColumn id="18" xr3:uid="{00000000-0010-0000-0000-000012000000}" name="Discount_Amount"/>
    <tableColumn id="19" xr3:uid="{00000000-0010-0000-0000-000013000000}" name="COGS"/>
    <tableColumn id="20" xr3:uid="{00000000-0010-0000-0000-000014000000}" name="Net_Profit"/>
    <tableColumn id="21" xr3:uid="{00000000-0010-0000-0000-000015000000}" name="Margin_Pct"/>
    <tableColumn id="22" xr3:uid="{00000000-0010-0000-0000-000016000000}" name="Return_Flag"/>
    <tableColumn id="23" xr3:uid="{00000000-0010-0000-0000-000017000000}" name="Payment_Method"/>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T31"/>
  <sheetViews>
    <sheetView showGridLines="0" tabSelected="1" topLeftCell="A6" zoomScaleNormal="100" workbookViewId="0">
      <selection activeCell="B10" sqref="B10:J10"/>
    </sheetView>
  </sheetViews>
  <sheetFormatPr defaultColWidth="8.7109375" defaultRowHeight="15"/>
  <cols>
    <col min="1" max="1" width="2.42578125" customWidth="1"/>
    <col min="2" max="12" width="9.140625" customWidth="1"/>
    <col min="13" max="13" width="13" customWidth="1"/>
    <col min="14" max="15" width="9.140625" customWidth="1"/>
    <col min="16" max="16" width="13.28515625" customWidth="1"/>
    <col min="17" max="18" width="9.140625" customWidth="1"/>
    <col min="19" max="19" width="13.140625" customWidth="1"/>
    <col min="20" max="20" width="9.140625" customWidth="1"/>
  </cols>
  <sheetData>
    <row r="2" spans="2:20" ht="26.85">
      <c r="B2" s="38" t="s">
        <v>0</v>
      </c>
      <c r="C2" s="38"/>
      <c r="D2" s="38"/>
      <c r="E2" s="38"/>
      <c r="F2" s="38"/>
      <c r="G2" s="38"/>
      <c r="H2" s="38"/>
      <c r="I2" s="38"/>
      <c r="J2" s="38"/>
      <c r="K2" s="38"/>
      <c r="L2" s="38"/>
      <c r="M2" s="38"/>
      <c r="N2" s="38"/>
      <c r="O2" s="38"/>
      <c r="P2" s="38"/>
      <c r="Q2" s="38"/>
      <c r="R2" s="38"/>
      <c r="S2" s="38"/>
      <c r="T2" s="38"/>
    </row>
    <row r="3" spans="2:20">
      <c r="B3" s="39" t="s">
        <v>1</v>
      </c>
      <c r="C3" s="39"/>
      <c r="D3" s="39"/>
      <c r="E3" s="39"/>
      <c r="F3" s="39"/>
      <c r="G3" s="39"/>
      <c r="H3" s="39"/>
      <c r="I3" s="39"/>
      <c r="J3" s="39"/>
      <c r="K3" s="39"/>
      <c r="L3" s="39"/>
      <c r="M3" s="39"/>
      <c r="N3" s="39"/>
      <c r="O3" s="39"/>
      <c r="P3" s="39"/>
      <c r="Q3" s="39"/>
      <c r="R3" s="39"/>
      <c r="S3" s="39"/>
      <c r="T3" s="39"/>
    </row>
    <row r="5" spans="2:20" ht="27.75" customHeight="1">
      <c r="B5" s="7" t="s">
        <v>2</v>
      </c>
      <c r="C5" s="7"/>
      <c r="D5" s="7"/>
      <c r="E5" s="7" t="s">
        <v>3</v>
      </c>
      <c r="F5" s="7"/>
      <c r="G5" s="7"/>
      <c r="H5" s="7" t="s">
        <v>4</v>
      </c>
      <c r="I5" s="7"/>
      <c r="J5" s="7"/>
      <c r="K5" s="6" t="s">
        <v>5</v>
      </c>
      <c r="L5" s="6"/>
      <c r="M5" s="6"/>
      <c r="N5" s="5" t="s">
        <v>6</v>
      </c>
      <c r="O5" s="5"/>
      <c r="P5" s="5"/>
      <c r="Q5" s="5" t="s">
        <v>7</v>
      </c>
      <c r="R5" s="5"/>
      <c r="S5" s="5"/>
    </row>
    <row r="6" spans="2:20" ht="30" customHeight="1">
      <c r="B6" s="4">
        <f>Analysis_Data!B2</f>
        <v>1945626.0777999985</v>
      </c>
      <c r="C6" s="4"/>
      <c r="D6" s="4"/>
      <c r="E6" s="4">
        <f>Analysis_Data!B3</f>
        <v>744281.37779999664</v>
      </c>
      <c r="F6" s="4"/>
      <c r="G6" s="4"/>
      <c r="H6" s="3">
        <f>Analysis_Data!B4</f>
        <v>0.38254081104915444</v>
      </c>
      <c r="I6" s="3"/>
      <c r="J6" s="3"/>
      <c r="K6" s="3">
        <f>Analysis_Data!G20</f>
        <v>0.33590926269296351</v>
      </c>
      <c r="L6" s="3"/>
      <c r="M6" s="3"/>
      <c r="N6" s="2">
        <f>Analysis_Data!E59-Analysis_Data!E36</f>
        <v>0.15398747358052406</v>
      </c>
      <c r="O6" s="2"/>
      <c r="P6" s="2"/>
      <c r="Q6" s="2">
        <f>Analysis_Data!E96-Analysis_Data!B6</f>
        <v>0.13646655742589009</v>
      </c>
      <c r="R6" s="2"/>
      <c r="S6" s="2"/>
    </row>
    <row r="7" spans="2:20" ht="18" customHeight="1">
      <c r="B7" s="4"/>
      <c r="C7" s="4"/>
      <c r="D7" s="4"/>
      <c r="E7" s="4"/>
      <c r="F7" s="4"/>
      <c r="G7" s="4"/>
      <c r="H7" s="3"/>
      <c r="I7" s="3"/>
      <c r="J7" s="3"/>
      <c r="K7" s="3"/>
      <c r="L7" s="3"/>
      <c r="M7" s="3"/>
      <c r="N7" s="2"/>
      <c r="O7" s="2"/>
      <c r="P7" s="2"/>
      <c r="Q7" s="2"/>
      <c r="R7" s="2"/>
      <c r="S7" s="2"/>
    </row>
    <row r="8" spans="2:20" ht="13.5" customHeight="1">
      <c r="B8" s="1"/>
      <c r="C8" s="1"/>
      <c r="D8" s="1"/>
      <c r="E8" s="1"/>
      <c r="F8" s="1"/>
      <c r="G8" s="1"/>
      <c r="H8" s="1"/>
      <c r="I8" s="1"/>
      <c r="J8" s="1"/>
      <c r="K8" s="1" t="s">
        <v>8</v>
      </c>
      <c r="L8" s="1"/>
      <c r="M8" s="1"/>
      <c r="N8" s="1" t="s">
        <v>9</v>
      </c>
      <c r="O8" s="1"/>
      <c r="P8" s="1"/>
      <c r="Q8" s="1" t="s">
        <v>10</v>
      </c>
      <c r="R8" s="1"/>
      <c r="S8" s="1"/>
    </row>
    <row r="10" spans="2:20" ht="21.75" customHeight="1">
      <c r="B10" s="36" t="s">
        <v>11</v>
      </c>
      <c r="C10" s="36"/>
      <c r="D10" s="36"/>
      <c r="E10" s="36"/>
      <c r="F10" s="36"/>
      <c r="G10" s="36"/>
      <c r="H10" s="36"/>
      <c r="I10" s="36"/>
      <c r="J10" s="36"/>
      <c r="K10" s="37" t="s">
        <v>12</v>
      </c>
      <c r="L10" s="37"/>
      <c r="M10" s="37"/>
      <c r="N10" s="37"/>
      <c r="O10" s="37"/>
      <c r="P10" s="37"/>
      <c r="Q10" s="37"/>
      <c r="R10" s="37"/>
      <c r="S10" s="37"/>
      <c r="T10" s="37"/>
    </row>
    <row r="31" spans="2:20" ht="21.75" customHeight="1">
      <c r="B31" s="36" t="s">
        <v>13</v>
      </c>
      <c r="C31" s="36"/>
      <c r="D31" s="36"/>
      <c r="E31" s="36"/>
      <c r="F31" s="36"/>
      <c r="G31" s="36"/>
      <c r="H31" s="36"/>
      <c r="I31" s="36"/>
      <c r="J31" s="36"/>
      <c r="K31" s="36" t="s">
        <v>14</v>
      </c>
      <c r="L31" s="36"/>
      <c r="M31" s="36"/>
      <c r="N31" s="36"/>
      <c r="O31" s="36"/>
      <c r="P31" s="36"/>
      <c r="Q31" s="36"/>
      <c r="R31" s="36"/>
      <c r="S31" s="36"/>
      <c r="T31" s="36"/>
    </row>
  </sheetData>
  <mergeCells count="24">
    <mergeCell ref="B10:J10"/>
    <mergeCell ref="K10:T10"/>
    <mergeCell ref="B31:J31"/>
    <mergeCell ref="K31:T31"/>
    <mergeCell ref="Q6:S7"/>
    <mergeCell ref="B8:D8"/>
    <mergeCell ref="E8:G8"/>
    <mergeCell ref="H8:J8"/>
    <mergeCell ref="K8:M8"/>
    <mergeCell ref="N8:P8"/>
    <mergeCell ref="Q8:S8"/>
    <mergeCell ref="B6:D7"/>
    <mergeCell ref="E6:G7"/>
    <mergeCell ref="H6:J7"/>
    <mergeCell ref="K6:M7"/>
    <mergeCell ref="N6:P7"/>
    <mergeCell ref="B2:T2"/>
    <mergeCell ref="B3:T3"/>
    <mergeCell ref="B5:D5"/>
    <mergeCell ref="E5:G5"/>
    <mergeCell ref="H5:J5"/>
    <mergeCell ref="K5:M5"/>
    <mergeCell ref="N5:P5"/>
    <mergeCell ref="Q5:S5"/>
  </mergeCells>
  <pageMargins left="0.3" right="0.3" top="0.3" bottom="0.3" header="0.511811023622047" footer="0.511811023622047"/>
  <pageSetup fitToHeight="0" orientation="landscape"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B37"/>
  <sheetViews>
    <sheetView showGridLines="0" topLeftCell="A25" zoomScaleNormal="100" workbookViewId="0"/>
  </sheetViews>
  <sheetFormatPr defaultColWidth="8.7109375" defaultRowHeight="15"/>
  <cols>
    <col min="1" max="1" width="4" customWidth="1"/>
    <col min="2" max="2" width="105" customWidth="1"/>
  </cols>
  <sheetData>
    <row r="2" spans="2:2" ht="22.15">
      <c r="B2" s="8" t="s">
        <v>15</v>
      </c>
    </row>
    <row r="4" spans="2:2" ht="42" customHeight="1">
      <c r="B4" s="9" t="s">
        <v>16</v>
      </c>
    </row>
    <row r="6" spans="2:2" ht="16.149999999999999">
      <c r="B6" s="10" t="s">
        <v>17</v>
      </c>
    </row>
    <row r="7" spans="2:2">
      <c r="B7" s="11" t="s">
        <v>18</v>
      </c>
    </row>
    <row r="8" spans="2:2" ht="42" customHeight="1">
      <c r="B8" s="9" t="s">
        <v>19</v>
      </c>
    </row>
    <row r="9" spans="2:2" ht="27.75" customHeight="1">
      <c r="B9" s="9" t="s">
        <v>20</v>
      </c>
    </row>
    <row r="10" spans="2:2">
      <c r="B10" s="11" t="s">
        <v>21</v>
      </c>
    </row>
    <row r="11" spans="2:2" ht="27.75" customHeight="1">
      <c r="B11" s="9" t="s">
        <v>22</v>
      </c>
    </row>
    <row r="12" spans="2:2">
      <c r="B12" s="11" t="s">
        <v>23</v>
      </c>
    </row>
    <row r="13" spans="2:2" ht="27.75" customHeight="1">
      <c r="B13" s="9" t="s">
        <v>24</v>
      </c>
    </row>
    <row r="14" spans="2:2" ht="15" customHeight="1">
      <c r="B14" s="9" t="s">
        <v>25</v>
      </c>
    </row>
    <row r="15" spans="2:2" ht="27.75" customHeight="1">
      <c r="B15" s="9" t="s">
        <v>26</v>
      </c>
    </row>
    <row r="17" spans="2:2" ht="16.149999999999999">
      <c r="B17" s="10" t="s">
        <v>27</v>
      </c>
    </row>
    <row r="18" spans="2:2">
      <c r="B18" s="11" t="s">
        <v>18</v>
      </c>
    </row>
    <row r="19" spans="2:2" ht="42" customHeight="1">
      <c r="B19" s="9" t="s">
        <v>28</v>
      </c>
    </row>
    <row r="20" spans="2:2" ht="27.75" customHeight="1">
      <c r="B20" s="9" t="s">
        <v>29</v>
      </c>
    </row>
    <row r="21" spans="2:2">
      <c r="B21" s="11" t="s">
        <v>21</v>
      </c>
    </row>
    <row r="22" spans="2:2" ht="27.75" customHeight="1">
      <c r="B22" s="9" t="s">
        <v>30</v>
      </c>
    </row>
    <row r="23" spans="2:2">
      <c r="B23" s="11" t="s">
        <v>23</v>
      </c>
    </row>
    <row r="24" spans="2:2" ht="27.75" customHeight="1">
      <c r="B24" s="9" t="s">
        <v>31</v>
      </c>
    </row>
    <row r="25" spans="2:2" ht="27.75" customHeight="1">
      <c r="B25" s="9" t="s">
        <v>32</v>
      </c>
    </row>
    <row r="26" spans="2:2" ht="27.75" customHeight="1">
      <c r="B26" s="9" t="s">
        <v>33</v>
      </c>
    </row>
    <row r="28" spans="2:2" ht="16.149999999999999">
      <c r="B28" s="10" t="s">
        <v>34</v>
      </c>
    </row>
    <row r="29" spans="2:2">
      <c r="B29" s="11" t="s">
        <v>18</v>
      </c>
    </row>
    <row r="30" spans="2:2" ht="42" customHeight="1">
      <c r="B30" s="9" t="s">
        <v>35</v>
      </c>
    </row>
    <row r="31" spans="2:2" ht="27.75" customHeight="1">
      <c r="B31" s="9" t="s">
        <v>36</v>
      </c>
    </row>
    <row r="32" spans="2:2">
      <c r="B32" s="11" t="s">
        <v>21</v>
      </c>
    </row>
    <row r="33" spans="2:2" ht="42" customHeight="1">
      <c r="B33" s="9" t="s">
        <v>37</v>
      </c>
    </row>
    <row r="34" spans="2:2">
      <c r="B34" s="11" t="s">
        <v>23</v>
      </c>
    </row>
    <row r="35" spans="2:2" ht="27.75" customHeight="1">
      <c r="B35" s="9" t="s">
        <v>38</v>
      </c>
    </row>
    <row r="36" spans="2:2" ht="27.75" customHeight="1">
      <c r="B36" s="9" t="s">
        <v>39</v>
      </c>
    </row>
    <row r="37" spans="2:2" ht="27.75" customHeight="1">
      <c r="B37" s="9" t="s">
        <v>40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B29"/>
  <sheetViews>
    <sheetView showGridLines="0" zoomScaleNormal="100" workbookViewId="0">
      <selection activeCell="B5" sqref="B5"/>
    </sheetView>
  </sheetViews>
  <sheetFormatPr defaultColWidth="8.7109375" defaultRowHeight="15"/>
  <cols>
    <col min="1" max="1" width="4" style="12" customWidth="1"/>
    <col min="2" max="2" width="100" style="12" customWidth="1"/>
  </cols>
  <sheetData>
    <row r="2" spans="2:2" ht="21.75" customHeight="1">
      <c r="B2" s="13" t="s">
        <v>41</v>
      </c>
    </row>
    <row r="4" spans="2:2" ht="60" customHeight="1">
      <c r="B4" s="14" t="s">
        <v>42</v>
      </c>
    </row>
    <row r="6" spans="2:2" ht="15.75" customHeight="1">
      <c r="B6" s="15" t="s">
        <v>43</v>
      </c>
    </row>
    <row r="7" spans="2:2" ht="15" customHeight="1">
      <c r="B7" s="14" t="s">
        <v>44</v>
      </c>
    </row>
    <row r="8" spans="2:2" ht="15" customHeight="1">
      <c r="B8" s="14" t="s">
        <v>45</v>
      </c>
    </row>
    <row r="9" spans="2:2" ht="15" customHeight="1">
      <c r="B9" s="14" t="s">
        <v>46</v>
      </c>
    </row>
    <row r="10" spans="2:2" ht="15" customHeight="1">
      <c r="B10" s="14" t="s">
        <v>47</v>
      </c>
    </row>
    <row r="11" spans="2:2" ht="15" customHeight="1">
      <c r="B11" s="14" t="s">
        <v>48</v>
      </c>
    </row>
    <row r="12" spans="2:2" ht="15" customHeight="1">
      <c r="B12" s="14" t="s">
        <v>49</v>
      </c>
    </row>
    <row r="14" spans="2:2" ht="15.75" customHeight="1">
      <c r="B14" s="15" t="s">
        <v>50</v>
      </c>
    </row>
    <row r="15" spans="2:2" ht="45" customHeight="1">
      <c r="B15" s="14" t="s">
        <v>51</v>
      </c>
    </row>
    <row r="17" spans="2:2" ht="15" customHeight="1">
      <c r="B17" s="16" t="s">
        <v>17</v>
      </c>
    </row>
    <row r="18" spans="2:2" ht="45" customHeight="1">
      <c r="B18" s="17" t="s">
        <v>52</v>
      </c>
    </row>
    <row r="20" spans="2:2" ht="15" customHeight="1">
      <c r="B20" s="16" t="s">
        <v>53</v>
      </c>
    </row>
    <row r="21" spans="2:2" ht="45" customHeight="1">
      <c r="B21" s="17" t="s">
        <v>54</v>
      </c>
    </row>
    <row r="23" spans="2:2" ht="15" customHeight="1">
      <c r="B23" s="16" t="s">
        <v>55</v>
      </c>
    </row>
    <row r="24" spans="2:2" ht="45" customHeight="1">
      <c r="B24" s="17" t="s">
        <v>56</v>
      </c>
    </row>
    <row r="26" spans="2:2" ht="15.75" customHeight="1">
      <c r="B26" s="15" t="s">
        <v>57</v>
      </c>
    </row>
    <row r="27" spans="2:2" ht="30" customHeight="1">
      <c r="B27" s="14" t="s">
        <v>58</v>
      </c>
    </row>
    <row r="28" spans="2:2" ht="30" customHeight="1">
      <c r="B28" s="14" t="s">
        <v>59</v>
      </c>
    </row>
    <row r="29" spans="2:2" ht="30" customHeight="1">
      <c r="B29" s="14" t="s">
        <v>60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4"/>
  <sheetViews>
    <sheetView showGridLines="0" zoomScaleNormal="100" workbookViewId="0">
      <pane ySplit="1" topLeftCell="A2" activePane="bottomLeft" state="frozen"/>
      <selection pane="bottomLeft"/>
    </sheetView>
  </sheetViews>
  <sheetFormatPr defaultColWidth="8.7109375" defaultRowHeight="15"/>
  <cols>
    <col min="1" max="1" width="20" style="12" customWidth="1"/>
    <col min="2" max="2" width="12" style="12" customWidth="1"/>
    <col min="3" max="3" width="80" style="12" customWidth="1"/>
  </cols>
  <sheetData>
    <row r="1" spans="1:3" ht="15" customHeight="1">
      <c r="A1" s="18" t="s">
        <v>61</v>
      </c>
      <c r="B1" s="18" t="s">
        <v>62</v>
      </c>
      <c r="C1" s="18" t="s">
        <v>63</v>
      </c>
    </row>
    <row r="2" spans="1:3" ht="15" customHeight="1">
      <c r="A2" s="19" t="s">
        <v>64</v>
      </c>
      <c r="B2" s="19" t="s">
        <v>65</v>
      </c>
      <c r="C2" s="19" t="s">
        <v>66</v>
      </c>
    </row>
    <row r="3" spans="1:3" ht="15" customHeight="1">
      <c r="A3" s="19" t="s">
        <v>67</v>
      </c>
      <c r="B3" s="19" t="s">
        <v>68</v>
      </c>
      <c r="C3" s="19" t="s">
        <v>69</v>
      </c>
    </row>
    <row r="4" spans="1:3" ht="15" customHeight="1">
      <c r="A4" s="19" t="s">
        <v>70</v>
      </c>
      <c r="B4" s="19" t="s">
        <v>71</v>
      </c>
      <c r="C4" s="19" t="s">
        <v>72</v>
      </c>
    </row>
    <row r="5" spans="1:3" ht="15" customHeight="1">
      <c r="A5" s="19" t="s">
        <v>73</v>
      </c>
      <c r="B5" s="19" t="s">
        <v>71</v>
      </c>
      <c r="C5" s="19" t="s">
        <v>74</v>
      </c>
    </row>
    <row r="6" spans="1:3" ht="15" customHeight="1">
      <c r="A6" s="19" t="s">
        <v>75</v>
      </c>
      <c r="B6" s="19" t="s">
        <v>65</v>
      </c>
      <c r="C6" s="19" t="s">
        <v>76</v>
      </c>
    </row>
    <row r="7" spans="1:3" ht="15" customHeight="1">
      <c r="A7" s="19" t="s">
        <v>77</v>
      </c>
      <c r="B7" s="19" t="s">
        <v>65</v>
      </c>
      <c r="C7" s="19" t="s">
        <v>78</v>
      </c>
    </row>
    <row r="8" spans="1:3" ht="15" customHeight="1">
      <c r="A8" s="19" t="s">
        <v>79</v>
      </c>
      <c r="B8" s="19" t="s">
        <v>65</v>
      </c>
      <c r="C8" s="19" t="s">
        <v>80</v>
      </c>
    </row>
    <row r="9" spans="1:3" ht="15" customHeight="1">
      <c r="A9" s="19" t="s">
        <v>81</v>
      </c>
      <c r="B9" s="19" t="s">
        <v>65</v>
      </c>
      <c r="C9" s="19" t="s">
        <v>82</v>
      </c>
    </row>
    <row r="10" spans="1:3" ht="15" customHeight="1">
      <c r="A10" s="19" t="s">
        <v>83</v>
      </c>
      <c r="B10" s="19" t="s">
        <v>65</v>
      </c>
      <c r="C10" s="19" t="s">
        <v>84</v>
      </c>
    </row>
    <row r="11" spans="1:3" ht="15" customHeight="1">
      <c r="A11" s="19" t="s">
        <v>85</v>
      </c>
      <c r="B11" s="19" t="s">
        <v>65</v>
      </c>
      <c r="C11" s="19" t="s">
        <v>86</v>
      </c>
    </row>
    <row r="12" spans="1:3" ht="15" customHeight="1">
      <c r="A12" s="19" t="s">
        <v>87</v>
      </c>
      <c r="B12" s="19" t="s">
        <v>65</v>
      </c>
      <c r="C12" s="19" t="s">
        <v>88</v>
      </c>
    </row>
    <row r="13" spans="1:3" ht="15" customHeight="1">
      <c r="A13" s="19" t="s">
        <v>89</v>
      </c>
      <c r="B13" s="19" t="s">
        <v>65</v>
      </c>
      <c r="C13" s="19" t="s">
        <v>90</v>
      </c>
    </row>
    <row r="14" spans="1:3" ht="15" customHeight="1">
      <c r="A14" s="19" t="s">
        <v>91</v>
      </c>
      <c r="B14" s="19" t="s">
        <v>92</v>
      </c>
      <c r="C14" s="19" t="s">
        <v>93</v>
      </c>
    </row>
    <row r="15" spans="1:3" ht="15" customHeight="1">
      <c r="A15" s="19" t="s">
        <v>94</v>
      </c>
      <c r="B15" s="19" t="s">
        <v>95</v>
      </c>
      <c r="C15" s="19" t="s">
        <v>96</v>
      </c>
    </row>
    <row r="16" spans="1:3" ht="15" customHeight="1">
      <c r="A16" s="19" t="s">
        <v>97</v>
      </c>
      <c r="B16" s="19" t="s">
        <v>98</v>
      </c>
      <c r="C16" s="19" t="s">
        <v>99</v>
      </c>
    </row>
    <row r="17" spans="1:3" ht="15" customHeight="1">
      <c r="A17" s="19" t="s">
        <v>100</v>
      </c>
      <c r="B17" s="19" t="s">
        <v>92</v>
      </c>
      <c r="C17" s="19" t="s">
        <v>101</v>
      </c>
    </row>
    <row r="18" spans="1:3" ht="15" customHeight="1">
      <c r="A18" s="19" t="s">
        <v>102</v>
      </c>
      <c r="B18" s="19" t="s">
        <v>71</v>
      </c>
      <c r="C18" s="19" t="s">
        <v>103</v>
      </c>
    </row>
    <row r="19" spans="1:3" ht="15" customHeight="1">
      <c r="A19" s="19" t="s">
        <v>104</v>
      </c>
      <c r="B19" s="19" t="s">
        <v>71</v>
      </c>
      <c r="C19" s="19" t="s">
        <v>105</v>
      </c>
    </row>
    <row r="20" spans="1:3" ht="15" customHeight="1">
      <c r="A20" s="19" t="s">
        <v>106</v>
      </c>
      <c r="B20" s="19" t="s">
        <v>71</v>
      </c>
      <c r="C20" s="19" t="s">
        <v>107</v>
      </c>
    </row>
    <row r="21" spans="1:3" ht="15" customHeight="1">
      <c r="A21" s="19" t="s">
        <v>108</v>
      </c>
      <c r="B21" s="19" t="s">
        <v>71</v>
      </c>
      <c r="C21" s="19" t="s">
        <v>109</v>
      </c>
    </row>
    <row r="22" spans="1:3" ht="15" customHeight="1">
      <c r="A22" s="19" t="s">
        <v>110</v>
      </c>
      <c r="B22" s="19" t="s">
        <v>71</v>
      </c>
      <c r="C22" s="19" t="s">
        <v>111</v>
      </c>
    </row>
    <row r="23" spans="1:3" ht="15" customHeight="1">
      <c r="A23" s="19" t="s">
        <v>112</v>
      </c>
      <c r="B23" s="19" t="s">
        <v>65</v>
      </c>
      <c r="C23" s="19" t="s">
        <v>113</v>
      </c>
    </row>
    <row r="24" spans="1:3" ht="15" customHeight="1">
      <c r="A24" s="19" t="s">
        <v>114</v>
      </c>
      <c r="B24" s="19" t="s">
        <v>65</v>
      </c>
      <c r="C24" s="19" t="s">
        <v>115</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4411"/>
  <sheetViews>
    <sheetView zoomScaleNormal="100" workbookViewId="0">
      <pane ySplit="1" topLeftCell="A4390" activePane="bottomLeft" state="frozen"/>
      <selection pane="bottomLeft"/>
    </sheetView>
  </sheetViews>
  <sheetFormatPr defaultColWidth="8.7109375" defaultRowHeight="15"/>
  <cols>
    <col min="1" max="2" width="12" style="12" customWidth="1"/>
    <col min="3" max="3" width="7" style="12" customWidth="1"/>
    <col min="4" max="4" width="8" style="12" customWidth="1"/>
    <col min="5" max="5" width="9" style="12" customWidth="1"/>
    <col min="6" max="6" width="13" style="12" customWidth="1"/>
    <col min="7" max="7" width="14" style="12" customWidth="1"/>
    <col min="8" max="8" width="12" style="12" customWidth="1"/>
    <col min="9" max="11" width="16" style="12" customWidth="1"/>
    <col min="12" max="12" width="22" style="12" customWidth="1"/>
    <col min="13" max="13" width="11" style="12" customWidth="1"/>
    <col min="14" max="14" width="9" style="12" customWidth="1"/>
    <col min="15" max="15" width="12" style="12" customWidth="1"/>
    <col min="16" max="16" width="11" style="12" customWidth="1"/>
    <col min="17" max="17" width="12" style="12" customWidth="1"/>
    <col min="18" max="18" width="15" style="12" customWidth="1"/>
    <col min="19" max="19" width="11" style="12" customWidth="1"/>
    <col min="20" max="20" width="12" style="12" customWidth="1"/>
    <col min="21" max="21" width="11" style="12" customWidth="1"/>
    <col min="22" max="22" width="12" style="12" customWidth="1"/>
    <col min="23" max="23" width="16" style="12" customWidth="1"/>
  </cols>
  <sheetData>
    <row r="1" spans="1:23" ht="15" customHeight="1">
      <c r="A1" s="20" t="s">
        <v>64</v>
      </c>
      <c r="B1" s="20" t="s">
        <v>67</v>
      </c>
      <c r="C1" s="20" t="s">
        <v>70</v>
      </c>
      <c r="D1" s="20" t="s">
        <v>73</v>
      </c>
      <c r="E1" s="20" t="s">
        <v>75</v>
      </c>
      <c r="F1" s="20" t="s">
        <v>77</v>
      </c>
      <c r="G1" s="20" t="s">
        <v>79</v>
      </c>
      <c r="H1" s="20" t="s">
        <v>81</v>
      </c>
      <c r="I1" s="20" t="s">
        <v>83</v>
      </c>
      <c r="J1" s="20" t="s">
        <v>85</v>
      </c>
      <c r="K1" s="20" t="s">
        <v>87</v>
      </c>
      <c r="L1" s="20" t="s">
        <v>89</v>
      </c>
      <c r="M1" s="20" t="s">
        <v>91</v>
      </c>
      <c r="N1" s="20" t="s">
        <v>94</v>
      </c>
      <c r="O1" s="20" t="s">
        <v>97</v>
      </c>
      <c r="P1" s="20" t="s">
        <v>100</v>
      </c>
      <c r="Q1" s="20" t="s">
        <v>102</v>
      </c>
      <c r="R1" s="20" t="s">
        <v>104</v>
      </c>
      <c r="S1" s="20" t="s">
        <v>106</v>
      </c>
      <c r="T1" s="20" t="s">
        <v>108</v>
      </c>
      <c r="U1" s="20" t="s">
        <v>110</v>
      </c>
      <c r="V1" s="20" t="s">
        <v>112</v>
      </c>
      <c r="W1" s="20" t="s">
        <v>114</v>
      </c>
    </row>
    <row r="2" spans="1:23" ht="15" customHeight="1">
      <c r="A2" s="21" t="s">
        <v>116</v>
      </c>
      <c r="B2" s="22">
        <v>45292</v>
      </c>
      <c r="C2" s="21">
        <f>YEAR(B2)</f>
        <v>2024</v>
      </c>
      <c r="D2" s="21" t="str">
        <f>"Q"&amp;ROUNDUP(MONTH(B2)/3,0)</f>
        <v>Q1</v>
      </c>
      <c r="E2" s="21" t="s">
        <v>117</v>
      </c>
      <c r="F2" s="21" t="s">
        <v>118</v>
      </c>
      <c r="G2" s="21" t="s">
        <v>119</v>
      </c>
      <c r="H2" s="21" t="s">
        <v>120</v>
      </c>
      <c r="I2" s="21" t="s">
        <v>121</v>
      </c>
      <c r="J2" s="21" t="s">
        <v>122</v>
      </c>
      <c r="K2" s="21" t="s">
        <v>123</v>
      </c>
      <c r="L2" s="21" t="s">
        <v>124</v>
      </c>
      <c r="M2" s="23">
        <v>124.31</v>
      </c>
      <c r="N2" s="24">
        <v>3</v>
      </c>
      <c r="O2" s="25">
        <v>6.5699999999999995E-2</v>
      </c>
      <c r="P2" s="23">
        <v>59.83</v>
      </c>
      <c r="Q2" s="23">
        <f>M2*N2*(1-O2)</f>
        <v>348.42849899999999</v>
      </c>
      <c r="R2" s="23">
        <f>M2*N2*O2</f>
        <v>24.501500999999998</v>
      </c>
      <c r="S2" s="23">
        <f>P2*N2</f>
        <v>179.49</v>
      </c>
      <c r="T2" s="23">
        <f>Q2-S2</f>
        <v>168.93849899999998</v>
      </c>
      <c r="U2" s="25">
        <f>IFERROR(T2/Q2,0)</f>
        <v>0.48485844150193919</v>
      </c>
      <c r="V2" s="21" t="s">
        <v>125</v>
      </c>
      <c r="W2" s="21" t="s">
        <v>126</v>
      </c>
    </row>
    <row r="3" spans="1:23" ht="15" customHeight="1">
      <c r="A3" s="21" t="s">
        <v>127</v>
      </c>
      <c r="B3" s="22">
        <v>45292</v>
      </c>
      <c r="C3" s="21">
        <f>YEAR(B3)</f>
        <v>2024</v>
      </c>
      <c r="D3" s="21" t="str">
        <f>"Q"&amp;ROUNDUP(MONTH(B3)/3,0)</f>
        <v>Q1</v>
      </c>
      <c r="E3" s="21" t="s">
        <v>128</v>
      </c>
      <c r="F3" s="21" t="s">
        <v>129</v>
      </c>
      <c r="G3" s="21" t="s">
        <v>130</v>
      </c>
      <c r="H3" s="21" t="s">
        <v>131</v>
      </c>
      <c r="I3" s="21" t="s">
        <v>132</v>
      </c>
      <c r="J3" s="21" t="s">
        <v>133</v>
      </c>
      <c r="K3" s="21" t="s">
        <v>134</v>
      </c>
      <c r="L3" s="21" t="s">
        <v>135</v>
      </c>
      <c r="M3" s="23">
        <v>84.75</v>
      </c>
      <c r="N3" s="24">
        <v>5</v>
      </c>
      <c r="O3" s="25">
        <v>2.86E-2</v>
      </c>
      <c r="P3" s="23">
        <v>44.15</v>
      </c>
      <c r="Q3" s="23">
        <f>M3*N3*(1-O3)</f>
        <v>411.63075000000003</v>
      </c>
      <c r="R3" s="23">
        <f>M3*N3*O3</f>
        <v>12.119250000000001</v>
      </c>
      <c r="S3" s="23">
        <f>P3*N3</f>
        <v>220.75</v>
      </c>
      <c r="T3" s="23">
        <f>Q3-S3</f>
        <v>190.88075000000003</v>
      </c>
      <c r="U3" s="25">
        <f>IFERROR(T3/Q3,0)</f>
        <v>0.46371839324443087</v>
      </c>
      <c r="V3" s="21" t="s">
        <v>125</v>
      </c>
      <c r="W3" s="21" t="s">
        <v>136</v>
      </c>
    </row>
    <row r="4" spans="1:23" ht="15" customHeight="1">
      <c r="A4" s="21" t="s">
        <v>137</v>
      </c>
      <c r="B4" s="22">
        <v>45293</v>
      </c>
      <c r="C4" s="21">
        <f>YEAR(B4)</f>
        <v>2024</v>
      </c>
      <c r="D4" s="21" t="str">
        <f>"Q"&amp;ROUNDUP(MONTH(B4)/3,0)</f>
        <v>Q1</v>
      </c>
      <c r="E4" s="21" t="s">
        <v>138</v>
      </c>
      <c r="F4" s="21" t="s">
        <v>118</v>
      </c>
      <c r="G4" s="21" t="s">
        <v>139</v>
      </c>
      <c r="H4" s="21" t="s">
        <v>140</v>
      </c>
      <c r="I4" s="21" t="s">
        <v>141</v>
      </c>
      <c r="J4" s="21" t="s">
        <v>142</v>
      </c>
      <c r="K4" s="21" t="s">
        <v>143</v>
      </c>
      <c r="L4" s="21" t="s">
        <v>144</v>
      </c>
      <c r="M4" s="23">
        <v>296.74</v>
      </c>
      <c r="N4" s="24">
        <v>4</v>
      </c>
      <c r="O4" s="25">
        <v>0.14130000000000001</v>
      </c>
      <c r="P4" s="23">
        <v>196.46</v>
      </c>
      <c r="Q4" s="23">
        <f>M4*N4*(1-O4)</f>
        <v>1019.242552</v>
      </c>
      <c r="R4" s="23">
        <f>M4*N4*O4</f>
        <v>167.71744800000002</v>
      </c>
      <c r="S4" s="23">
        <f>P4*N4</f>
        <v>785.84</v>
      </c>
      <c r="T4" s="23">
        <f>Q4-S4</f>
        <v>233.40255200000001</v>
      </c>
      <c r="U4" s="25">
        <f>IFERROR(T4/Q4,0)</f>
        <v>0.22899608296573554</v>
      </c>
      <c r="V4" s="21" t="s">
        <v>125</v>
      </c>
      <c r="W4" s="21" t="s">
        <v>136</v>
      </c>
    </row>
    <row r="5" spans="1:23" ht="15" customHeight="1">
      <c r="A5" s="21" t="s">
        <v>145</v>
      </c>
      <c r="B5" s="22">
        <v>45293</v>
      </c>
      <c r="C5" s="21">
        <f>YEAR(B5)</f>
        <v>2024</v>
      </c>
      <c r="D5" s="21" t="str">
        <f>"Q"&amp;ROUNDUP(MONTH(B5)/3,0)</f>
        <v>Q1</v>
      </c>
      <c r="E5" s="21" t="s">
        <v>138</v>
      </c>
      <c r="F5" s="21" t="s">
        <v>118</v>
      </c>
      <c r="G5" s="21" t="s">
        <v>146</v>
      </c>
      <c r="H5" s="21" t="s">
        <v>147</v>
      </c>
      <c r="I5" s="21" t="s">
        <v>148</v>
      </c>
      <c r="J5" s="21" t="s">
        <v>122</v>
      </c>
      <c r="K5" s="21" t="s">
        <v>149</v>
      </c>
      <c r="L5" s="21" t="s">
        <v>150</v>
      </c>
      <c r="M5" s="23">
        <v>112.4</v>
      </c>
      <c r="N5" s="24">
        <v>1</v>
      </c>
      <c r="O5" s="25">
        <v>0.15129999999999999</v>
      </c>
      <c r="P5" s="23">
        <v>58.22</v>
      </c>
      <c r="Q5" s="23">
        <f>M5*N5*(1-O5)</f>
        <v>95.39388000000001</v>
      </c>
      <c r="R5" s="23">
        <f>M5*N5*O5</f>
        <v>17.006119999999999</v>
      </c>
      <c r="S5" s="23">
        <f>P5*N5</f>
        <v>58.22</v>
      </c>
      <c r="T5" s="23">
        <f>Q5-S5</f>
        <v>37.173880000000011</v>
      </c>
      <c r="U5" s="25">
        <f>IFERROR(T5/Q5,0)</f>
        <v>0.38968831124176945</v>
      </c>
      <c r="V5" s="21" t="s">
        <v>125</v>
      </c>
      <c r="W5" s="21" t="s">
        <v>126</v>
      </c>
    </row>
    <row r="6" spans="1:23" ht="15" customHeight="1">
      <c r="A6" s="21" t="s">
        <v>151</v>
      </c>
      <c r="B6" s="22">
        <v>45293</v>
      </c>
      <c r="C6" s="21">
        <f>YEAR(B6)</f>
        <v>2024</v>
      </c>
      <c r="D6" s="21" t="str">
        <f>"Q"&amp;ROUNDUP(MONTH(B6)/3,0)</f>
        <v>Q1</v>
      </c>
      <c r="E6" s="21" t="s">
        <v>128</v>
      </c>
      <c r="F6" s="21" t="s">
        <v>129</v>
      </c>
      <c r="G6" s="21" t="s">
        <v>152</v>
      </c>
      <c r="H6" s="21" t="s">
        <v>153</v>
      </c>
      <c r="I6" s="21" t="s">
        <v>154</v>
      </c>
      <c r="J6" s="21" t="s">
        <v>133</v>
      </c>
      <c r="K6" s="21" t="s">
        <v>123</v>
      </c>
      <c r="L6" s="21" t="s">
        <v>155</v>
      </c>
      <c r="M6" s="23">
        <v>131.06</v>
      </c>
      <c r="N6" s="24">
        <v>2</v>
      </c>
      <c r="O6" s="25">
        <v>0.1</v>
      </c>
      <c r="P6" s="23">
        <v>62.45</v>
      </c>
      <c r="Q6" s="23">
        <f>M6*N6*(1-O6)</f>
        <v>235.90800000000002</v>
      </c>
      <c r="R6" s="23">
        <f>M6*N6*O6</f>
        <v>26.212000000000003</v>
      </c>
      <c r="S6" s="23">
        <f>P6*N6</f>
        <v>124.9</v>
      </c>
      <c r="T6" s="23">
        <f>Q6-S6</f>
        <v>111.00800000000001</v>
      </c>
      <c r="U6" s="25">
        <f>IFERROR(T6/Q6,0)</f>
        <v>0.4705563185648643</v>
      </c>
      <c r="V6" s="21" t="s">
        <v>125</v>
      </c>
      <c r="W6" s="21" t="s">
        <v>156</v>
      </c>
    </row>
    <row r="7" spans="1:23" ht="15" customHeight="1">
      <c r="A7" s="21" t="s">
        <v>157</v>
      </c>
      <c r="B7" s="22">
        <v>45293</v>
      </c>
      <c r="C7" s="21">
        <f>YEAR(B7)</f>
        <v>2024</v>
      </c>
      <c r="D7" s="21" t="str">
        <f>"Q"&amp;ROUNDUP(MONTH(B7)/3,0)</f>
        <v>Q1</v>
      </c>
      <c r="E7" s="21" t="s">
        <v>158</v>
      </c>
      <c r="F7" s="21" t="s">
        <v>159</v>
      </c>
      <c r="G7" s="21" t="s">
        <v>160</v>
      </c>
      <c r="H7" s="21" t="s">
        <v>161</v>
      </c>
      <c r="I7" s="21" t="s">
        <v>162</v>
      </c>
      <c r="J7" s="21" t="s">
        <v>142</v>
      </c>
      <c r="K7" s="21" t="s">
        <v>149</v>
      </c>
      <c r="L7" s="21" t="s">
        <v>150</v>
      </c>
      <c r="M7" s="23">
        <v>207.78</v>
      </c>
      <c r="N7" s="24">
        <v>5</v>
      </c>
      <c r="O7" s="25">
        <v>0</v>
      </c>
      <c r="P7" s="23">
        <v>85.26</v>
      </c>
      <c r="Q7" s="23">
        <f>M7*N7*(1-O7)</f>
        <v>1038.9000000000001</v>
      </c>
      <c r="R7" s="23">
        <f>M7*N7*O7</f>
        <v>0</v>
      </c>
      <c r="S7" s="23">
        <f>P7*N7</f>
        <v>426.3</v>
      </c>
      <c r="T7" s="23">
        <f>Q7-S7</f>
        <v>612.60000000000014</v>
      </c>
      <c r="U7" s="25">
        <f>IFERROR(T7/Q7,0)</f>
        <v>0.58966214265088079</v>
      </c>
      <c r="V7" s="21" t="s">
        <v>125</v>
      </c>
      <c r="W7" s="21" t="s">
        <v>136</v>
      </c>
    </row>
    <row r="8" spans="1:23" ht="15" customHeight="1">
      <c r="A8" s="21" t="s">
        <v>163</v>
      </c>
      <c r="B8" s="22">
        <v>45293</v>
      </c>
      <c r="C8" s="21">
        <f>YEAR(B8)</f>
        <v>2024</v>
      </c>
      <c r="D8" s="21" t="str">
        <f>"Q"&amp;ROUNDUP(MONTH(B8)/3,0)</f>
        <v>Q1</v>
      </c>
      <c r="E8" s="21" t="s">
        <v>158</v>
      </c>
      <c r="F8" s="21" t="s">
        <v>129</v>
      </c>
      <c r="G8" s="21" t="s">
        <v>164</v>
      </c>
      <c r="H8" s="21" t="s">
        <v>147</v>
      </c>
      <c r="I8" s="21" t="s">
        <v>148</v>
      </c>
      <c r="J8" s="21" t="s">
        <v>122</v>
      </c>
      <c r="K8" s="21" t="s">
        <v>165</v>
      </c>
      <c r="L8" s="21" t="s">
        <v>166</v>
      </c>
      <c r="M8" s="23">
        <v>96.73</v>
      </c>
      <c r="N8" s="24">
        <v>1</v>
      </c>
      <c r="O8" s="25">
        <v>0</v>
      </c>
      <c r="P8" s="23">
        <v>40.9</v>
      </c>
      <c r="Q8" s="23">
        <f>M8*N8*(1-O8)</f>
        <v>96.73</v>
      </c>
      <c r="R8" s="23">
        <f>M8*N8*O8</f>
        <v>0</v>
      </c>
      <c r="S8" s="23">
        <f>P8*N8</f>
        <v>40.9</v>
      </c>
      <c r="T8" s="23">
        <f>Q8-S8</f>
        <v>55.830000000000005</v>
      </c>
      <c r="U8" s="25">
        <f>IFERROR(T8/Q8,0)</f>
        <v>0.57717357593300944</v>
      </c>
      <c r="V8" s="21" t="s">
        <v>125</v>
      </c>
      <c r="W8" s="21" t="s">
        <v>156</v>
      </c>
    </row>
    <row r="9" spans="1:23" ht="15" customHeight="1">
      <c r="A9" s="21" t="s">
        <v>167</v>
      </c>
      <c r="B9" s="22">
        <v>45294</v>
      </c>
      <c r="C9" s="21">
        <f>YEAR(B9)</f>
        <v>2024</v>
      </c>
      <c r="D9" s="21" t="str">
        <f>"Q"&amp;ROUNDUP(MONTH(B9)/3,0)</f>
        <v>Q1</v>
      </c>
      <c r="E9" s="21" t="s">
        <v>158</v>
      </c>
      <c r="F9" s="21" t="s">
        <v>118</v>
      </c>
      <c r="G9" s="21" t="s">
        <v>160</v>
      </c>
      <c r="H9" s="21" t="s">
        <v>168</v>
      </c>
      <c r="I9" s="21" t="s">
        <v>169</v>
      </c>
      <c r="J9" s="21" t="s">
        <v>122</v>
      </c>
      <c r="K9" s="21" t="s">
        <v>134</v>
      </c>
      <c r="L9" s="21" t="s">
        <v>170</v>
      </c>
      <c r="M9" s="23">
        <v>87.17</v>
      </c>
      <c r="N9" s="24">
        <v>1</v>
      </c>
      <c r="O9" s="25">
        <v>0.1341</v>
      </c>
      <c r="P9" s="23">
        <v>52.93</v>
      </c>
      <c r="Q9" s="23">
        <f>M9*N9*(1-O9)</f>
        <v>75.480502999999999</v>
      </c>
      <c r="R9" s="23">
        <f>M9*N9*O9</f>
        <v>11.689496999999999</v>
      </c>
      <c r="S9" s="23">
        <f>P9*N9</f>
        <v>52.93</v>
      </c>
      <c r="T9" s="23">
        <f>Q9-S9</f>
        <v>22.550502999999999</v>
      </c>
      <c r="U9" s="25">
        <f>IFERROR(T9/Q9,0)</f>
        <v>0.29875931006978051</v>
      </c>
      <c r="V9" s="21" t="s">
        <v>171</v>
      </c>
      <c r="W9" s="21" t="s">
        <v>172</v>
      </c>
    </row>
    <row r="10" spans="1:23" ht="15" customHeight="1">
      <c r="A10" s="21" t="s">
        <v>173</v>
      </c>
      <c r="B10" s="22">
        <v>45294</v>
      </c>
      <c r="C10" s="21">
        <f>YEAR(B10)</f>
        <v>2024</v>
      </c>
      <c r="D10" s="21" t="str">
        <f>"Q"&amp;ROUNDUP(MONTH(B10)/3,0)</f>
        <v>Q1</v>
      </c>
      <c r="E10" s="21" t="s">
        <v>128</v>
      </c>
      <c r="F10" s="21" t="s">
        <v>159</v>
      </c>
      <c r="G10" s="21" t="s">
        <v>152</v>
      </c>
      <c r="H10" s="21" t="s">
        <v>174</v>
      </c>
      <c r="I10" s="21" t="s">
        <v>175</v>
      </c>
      <c r="J10" s="21" t="s">
        <v>142</v>
      </c>
      <c r="K10" s="21" t="s">
        <v>149</v>
      </c>
      <c r="L10" s="21" t="s">
        <v>176</v>
      </c>
      <c r="M10" s="23">
        <v>66.56</v>
      </c>
      <c r="N10" s="24">
        <v>48</v>
      </c>
      <c r="O10" s="25">
        <v>1.9E-2</v>
      </c>
      <c r="P10" s="23">
        <v>34.369999999999997</v>
      </c>
      <c r="Q10" s="23">
        <f>M10*N10*(1-O10)</f>
        <v>3134.1772799999999</v>
      </c>
      <c r="R10" s="23">
        <f>M10*N10*O10</f>
        <v>60.702719999999999</v>
      </c>
      <c r="S10" s="23">
        <f>P10*N10</f>
        <v>1649.7599999999998</v>
      </c>
      <c r="T10" s="23">
        <f>Q10-S10</f>
        <v>1484.4172800000001</v>
      </c>
      <c r="U10" s="25">
        <f>IFERROR(T10/Q10,0)</f>
        <v>0.47362262800909594</v>
      </c>
      <c r="V10" s="21" t="s">
        <v>125</v>
      </c>
      <c r="W10" s="21" t="s">
        <v>172</v>
      </c>
    </row>
    <row r="11" spans="1:23" ht="15" customHeight="1">
      <c r="A11" s="21" t="s">
        <v>177</v>
      </c>
      <c r="B11" s="22">
        <v>45294</v>
      </c>
      <c r="C11" s="21">
        <f>YEAR(B11)</f>
        <v>2024</v>
      </c>
      <c r="D11" s="21" t="str">
        <f>"Q"&amp;ROUNDUP(MONTH(B11)/3,0)</f>
        <v>Q1</v>
      </c>
      <c r="E11" s="21" t="s">
        <v>128</v>
      </c>
      <c r="F11" s="21" t="s">
        <v>118</v>
      </c>
      <c r="G11" s="21" t="s">
        <v>152</v>
      </c>
      <c r="H11" s="21" t="s">
        <v>178</v>
      </c>
      <c r="I11" s="21" t="s">
        <v>179</v>
      </c>
      <c r="J11" s="21" t="s">
        <v>133</v>
      </c>
      <c r="K11" s="21" t="s">
        <v>165</v>
      </c>
      <c r="L11" s="21" t="s">
        <v>180</v>
      </c>
      <c r="M11" s="23">
        <v>107.59</v>
      </c>
      <c r="N11" s="24">
        <v>3</v>
      </c>
      <c r="O11" s="25">
        <v>8.8300000000000003E-2</v>
      </c>
      <c r="P11" s="23">
        <v>44.66</v>
      </c>
      <c r="Q11" s="23">
        <f>M11*N11*(1-O11)</f>
        <v>294.269409</v>
      </c>
      <c r="R11" s="23">
        <f>M11*N11*O11</f>
        <v>28.500591</v>
      </c>
      <c r="S11" s="23">
        <f>P11*N11</f>
        <v>133.97999999999999</v>
      </c>
      <c r="T11" s="23">
        <f>Q11-S11</f>
        <v>160.28940900000001</v>
      </c>
      <c r="U11" s="25">
        <f>IFERROR(T11/Q11,0)</f>
        <v>0.54470292900883899</v>
      </c>
      <c r="V11" s="21" t="s">
        <v>125</v>
      </c>
      <c r="W11" s="21" t="s">
        <v>126</v>
      </c>
    </row>
    <row r="12" spans="1:23" ht="15" customHeight="1">
      <c r="A12" s="21" t="s">
        <v>181</v>
      </c>
      <c r="B12" s="22">
        <v>45294</v>
      </c>
      <c r="C12" s="21">
        <f>YEAR(B12)</f>
        <v>2024</v>
      </c>
      <c r="D12" s="21" t="str">
        <f>"Q"&amp;ROUNDUP(MONTH(B12)/3,0)</f>
        <v>Q1</v>
      </c>
      <c r="E12" s="21" t="s">
        <v>117</v>
      </c>
      <c r="F12" s="21" t="s">
        <v>118</v>
      </c>
      <c r="G12" s="21" t="s">
        <v>119</v>
      </c>
      <c r="H12" s="21" t="s">
        <v>182</v>
      </c>
      <c r="I12" s="21" t="s">
        <v>183</v>
      </c>
      <c r="J12" s="21" t="s">
        <v>122</v>
      </c>
      <c r="K12" s="21" t="s">
        <v>165</v>
      </c>
      <c r="L12" s="21" t="s">
        <v>184</v>
      </c>
      <c r="M12" s="23">
        <v>30.99</v>
      </c>
      <c r="N12" s="24">
        <v>12</v>
      </c>
      <c r="O12" s="25">
        <v>4.9299999999999997E-2</v>
      </c>
      <c r="P12" s="23">
        <v>11.43</v>
      </c>
      <c r="Q12" s="23">
        <f>M12*N12*(1-O12)</f>
        <v>353.54631599999999</v>
      </c>
      <c r="R12" s="23">
        <f>M12*N12*O12</f>
        <v>18.333683999999998</v>
      </c>
      <c r="S12" s="23">
        <f>P12*N12</f>
        <v>137.16</v>
      </c>
      <c r="T12" s="23">
        <f>Q12-S12</f>
        <v>216.38631599999999</v>
      </c>
      <c r="U12" s="25">
        <f>IFERROR(T12/Q12,0)</f>
        <v>0.61204517260476843</v>
      </c>
      <c r="V12" s="21" t="s">
        <v>125</v>
      </c>
      <c r="W12" s="21" t="s">
        <v>156</v>
      </c>
    </row>
    <row r="13" spans="1:23" ht="15" customHeight="1">
      <c r="A13" s="21" t="s">
        <v>185</v>
      </c>
      <c r="B13" s="22">
        <v>45294</v>
      </c>
      <c r="C13" s="21">
        <f>YEAR(B13)</f>
        <v>2024</v>
      </c>
      <c r="D13" s="21" t="str">
        <f>"Q"&amp;ROUNDUP(MONTH(B13)/3,0)</f>
        <v>Q1</v>
      </c>
      <c r="E13" s="21" t="s">
        <v>138</v>
      </c>
      <c r="F13" s="21" t="s">
        <v>129</v>
      </c>
      <c r="G13" s="21" t="s">
        <v>146</v>
      </c>
      <c r="H13" s="21" t="s">
        <v>186</v>
      </c>
      <c r="I13" s="21" t="s">
        <v>162</v>
      </c>
      <c r="J13" s="21" t="s">
        <v>133</v>
      </c>
      <c r="K13" s="21" t="s">
        <v>149</v>
      </c>
      <c r="L13" s="21" t="s">
        <v>176</v>
      </c>
      <c r="M13" s="23">
        <v>161.13</v>
      </c>
      <c r="N13" s="24">
        <v>4</v>
      </c>
      <c r="O13" s="25">
        <v>3.3799999999999997E-2</v>
      </c>
      <c r="P13" s="23">
        <v>75.64</v>
      </c>
      <c r="Q13" s="23">
        <f>M13*N13*(1-O13)</f>
        <v>622.7352239999999</v>
      </c>
      <c r="R13" s="23">
        <f>M13*N13*O13</f>
        <v>21.784775999999997</v>
      </c>
      <c r="S13" s="23">
        <f>P13*N13</f>
        <v>302.56</v>
      </c>
      <c r="T13" s="23">
        <f>Q13-S13</f>
        <v>320.1752239999999</v>
      </c>
      <c r="U13" s="25">
        <f>IFERROR(T13/Q13,0)</f>
        <v>0.51414342992102846</v>
      </c>
      <c r="V13" s="21" t="s">
        <v>125</v>
      </c>
      <c r="W13" s="21" t="s">
        <v>126</v>
      </c>
    </row>
    <row r="14" spans="1:23" ht="15" customHeight="1">
      <c r="A14" s="21" t="s">
        <v>187</v>
      </c>
      <c r="B14" s="22">
        <v>45294</v>
      </c>
      <c r="C14" s="21">
        <f>YEAR(B14)</f>
        <v>2024</v>
      </c>
      <c r="D14" s="21" t="str">
        <f>"Q"&amp;ROUNDUP(MONTH(B14)/3,0)</f>
        <v>Q1</v>
      </c>
      <c r="E14" s="21" t="s">
        <v>188</v>
      </c>
      <c r="F14" s="21" t="s">
        <v>118</v>
      </c>
      <c r="G14" s="21" t="s">
        <v>189</v>
      </c>
      <c r="H14" s="21" t="s">
        <v>190</v>
      </c>
      <c r="I14" s="21" t="s">
        <v>191</v>
      </c>
      <c r="J14" s="21" t="s">
        <v>133</v>
      </c>
      <c r="K14" s="21" t="s">
        <v>134</v>
      </c>
      <c r="L14" s="21" t="s">
        <v>192</v>
      </c>
      <c r="M14" s="23">
        <v>159.44</v>
      </c>
      <c r="N14" s="24">
        <v>3</v>
      </c>
      <c r="O14" s="25">
        <v>7.1900000000000006E-2</v>
      </c>
      <c r="P14" s="23">
        <v>85.49</v>
      </c>
      <c r="Q14" s="23">
        <f>M14*N14*(1-O14)</f>
        <v>443.92879199999999</v>
      </c>
      <c r="R14" s="23">
        <f>M14*N14*O14</f>
        <v>34.391207999999999</v>
      </c>
      <c r="S14" s="23">
        <f>P14*N14</f>
        <v>256.46999999999997</v>
      </c>
      <c r="T14" s="23">
        <f>Q14-S14</f>
        <v>187.45879200000002</v>
      </c>
      <c r="U14" s="25">
        <f>IFERROR(T14/Q14,0)</f>
        <v>0.42227220981873154</v>
      </c>
      <c r="V14" s="21" t="s">
        <v>125</v>
      </c>
      <c r="W14" s="21" t="s">
        <v>126</v>
      </c>
    </row>
    <row r="15" spans="1:23" ht="15" customHeight="1">
      <c r="A15" s="21" t="s">
        <v>193</v>
      </c>
      <c r="B15" s="22">
        <v>45294</v>
      </c>
      <c r="C15" s="21">
        <f>YEAR(B15)</f>
        <v>2024</v>
      </c>
      <c r="D15" s="21" t="str">
        <f>"Q"&amp;ROUNDUP(MONTH(B15)/3,0)</f>
        <v>Q1</v>
      </c>
      <c r="E15" s="21" t="s">
        <v>117</v>
      </c>
      <c r="F15" s="21" t="s">
        <v>129</v>
      </c>
      <c r="G15" s="21" t="s">
        <v>194</v>
      </c>
      <c r="H15" s="21" t="s">
        <v>195</v>
      </c>
      <c r="I15" s="21" t="s">
        <v>196</v>
      </c>
      <c r="J15" s="21" t="s">
        <v>142</v>
      </c>
      <c r="K15" s="21" t="s">
        <v>165</v>
      </c>
      <c r="L15" s="21" t="s">
        <v>166</v>
      </c>
      <c r="M15" s="23">
        <v>26.93</v>
      </c>
      <c r="N15" s="24">
        <v>2</v>
      </c>
      <c r="O15" s="25">
        <v>0.1047</v>
      </c>
      <c r="P15" s="23">
        <v>9.61</v>
      </c>
      <c r="Q15" s="23">
        <f>M15*N15*(1-O15)</f>
        <v>48.220858</v>
      </c>
      <c r="R15" s="23">
        <f>M15*N15*O15</f>
        <v>5.6391419999999997</v>
      </c>
      <c r="S15" s="23">
        <f>P15*N15</f>
        <v>19.22</v>
      </c>
      <c r="T15" s="23">
        <f>Q15-S15</f>
        <v>29.000858000000001</v>
      </c>
      <c r="U15" s="25">
        <f>IFERROR(T15/Q15,0)</f>
        <v>0.6014172953952831</v>
      </c>
      <c r="V15" s="21" t="s">
        <v>171</v>
      </c>
      <c r="W15" s="21" t="s">
        <v>136</v>
      </c>
    </row>
    <row r="16" spans="1:23" ht="15" customHeight="1">
      <c r="A16" s="21" t="s">
        <v>197</v>
      </c>
      <c r="B16" s="22">
        <v>45295</v>
      </c>
      <c r="C16" s="21">
        <f>YEAR(B16)</f>
        <v>2024</v>
      </c>
      <c r="D16" s="21" t="str">
        <f>"Q"&amp;ROUNDUP(MONTH(B16)/3,0)</f>
        <v>Q1</v>
      </c>
      <c r="E16" s="21" t="s">
        <v>188</v>
      </c>
      <c r="F16" s="21" t="s">
        <v>118</v>
      </c>
      <c r="G16" s="21" t="s">
        <v>198</v>
      </c>
      <c r="H16" s="21" t="s">
        <v>199</v>
      </c>
      <c r="I16" s="21" t="s">
        <v>200</v>
      </c>
      <c r="J16" s="21" t="s">
        <v>133</v>
      </c>
      <c r="K16" s="21" t="s">
        <v>143</v>
      </c>
      <c r="L16" s="21" t="s">
        <v>201</v>
      </c>
      <c r="M16" s="23">
        <v>75.7</v>
      </c>
      <c r="N16" s="24">
        <v>1</v>
      </c>
      <c r="O16" s="25">
        <v>8.3599999999999994E-2</v>
      </c>
      <c r="P16" s="23">
        <v>50.96</v>
      </c>
      <c r="Q16" s="23">
        <f>M16*N16*(1-O16)</f>
        <v>69.371480000000005</v>
      </c>
      <c r="R16" s="23">
        <f>M16*N16*O16</f>
        <v>6.3285200000000001</v>
      </c>
      <c r="S16" s="23">
        <f>P16*N16</f>
        <v>50.96</v>
      </c>
      <c r="T16" s="23">
        <f>Q16-S16</f>
        <v>18.411480000000005</v>
      </c>
      <c r="U16" s="25">
        <f>IFERROR(T16/Q16,0)</f>
        <v>0.26540416897549257</v>
      </c>
      <c r="V16" s="21" t="s">
        <v>125</v>
      </c>
      <c r="W16" s="21" t="s">
        <v>156</v>
      </c>
    </row>
    <row r="17" spans="1:23" ht="15" customHeight="1">
      <c r="A17" s="21" t="s">
        <v>202</v>
      </c>
      <c r="B17" s="22">
        <v>45295</v>
      </c>
      <c r="C17" s="21">
        <f>YEAR(B17)</f>
        <v>2024</v>
      </c>
      <c r="D17" s="21" t="str">
        <f>"Q"&amp;ROUNDUP(MONTH(B17)/3,0)</f>
        <v>Q1</v>
      </c>
      <c r="E17" s="21" t="s">
        <v>158</v>
      </c>
      <c r="F17" s="21" t="s">
        <v>159</v>
      </c>
      <c r="G17" s="21" t="s">
        <v>160</v>
      </c>
      <c r="H17" s="21" t="s">
        <v>203</v>
      </c>
      <c r="I17" s="21" t="s">
        <v>204</v>
      </c>
      <c r="J17" s="21" t="s">
        <v>122</v>
      </c>
      <c r="K17" s="21" t="s">
        <v>149</v>
      </c>
      <c r="L17" s="21" t="s">
        <v>205</v>
      </c>
      <c r="M17" s="23">
        <v>251.78</v>
      </c>
      <c r="N17" s="24">
        <v>40</v>
      </c>
      <c r="O17" s="25">
        <v>4.7800000000000002E-2</v>
      </c>
      <c r="P17" s="23">
        <v>132.63</v>
      </c>
      <c r="Q17" s="23">
        <f>M17*N17*(1-O17)</f>
        <v>9589.7966400000005</v>
      </c>
      <c r="R17" s="23">
        <f>M17*N17*O17</f>
        <v>481.40336000000008</v>
      </c>
      <c r="S17" s="23">
        <f>P17*N17</f>
        <v>5305.2</v>
      </c>
      <c r="T17" s="23">
        <f>Q17-S17</f>
        <v>4284.5966400000007</v>
      </c>
      <c r="U17" s="25">
        <f>IFERROR(T17/Q17,0)</f>
        <v>0.44678701758163669</v>
      </c>
      <c r="V17" s="21" t="s">
        <v>125</v>
      </c>
      <c r="W17" s="21" t="s">
        <v>126</v>
      </c>
    </row>
    <row r="18" spans="1:23" ht="15" customHeight="1">
      <c r="A18" s="21" t="s">
        <v>206</v>
      </c>
      <c r="B18" s="22">
        <v>45295</v>
      </c>
      <c r="C18" s="21">
        <f>YEAR(B18)</f>
        <v>2024</v>
      </c>
      <c r="D18" s="21" t="str">
        <f>"Q"&amp;ROUNDUP(MONTH(B18)/3,0)</f>
        <v>Q1</v>
      </c>
      <c r="E18" s="21" t="s">
        <v>128</v>
      </c>
      <c r="F18" s="21" t="s">
        <v>118</v>
      </c>
      <c r="G18" s="21" t="s">
        <v>130</v>
      </c>
      <c r="H18" s="21" t="s">
        <v>207</v>
      </c>
      <c r="I18" s="21" t="s">
        <v>208</v>
      </c>
      <c r="J18" s="21" t="s">
        <v>122</v>
      </c>
      <c r="K18" s="21" t="s">
        <v>123</v>
      </c>
      <c r="L18" s="21" t="s">
        <v>155</v>
      </c>
      <c r="M18" s="23">
        <v>195.83</v>
      </c>
      <c r="N18" s="24">
        <v>5</v>
      </c>
      <c r="O18" s="25">
        <v>0.1017</v>
      </c>
      <c r="P18" s="23">
        <v>110.9</v>
      </c>
      <c r="Q18" s="23">
        <f>M18*N18*(1-O18)</f>
        <v>879.57044500000006</v>
      </c>
      <c r="R18" s="23">
        <f>M18*N18*O18</f>
        <v>99.579555000000013</v>
      </c>
      <c r="S18" s="23">
        <f>P18*N18</f>
        <v>554.5</v>
      </c>
      <c r="T18" s="23">
        <f>Q18-S18</f>
        <v>325.07044500000006</v>
      </c>
      <c r="U18" s="25">
        <f>IFERROR(T18/Q18,0)</f>
        <v>0.36957863562593901</v>
      </c>
      <c r="V18" s="21" t="s">
        <v>125</v>
      </c>
      <c r="W18" s="21" t="s">
        <v>172</v>
      </c>
    </row>
    <row r="19" spans="1:23" ht="15" customHeight="1">
      <c r="A19" s="21" t="s">
        <v>209</v>
      </c>
      <c r="B19" s="22">
        <v>45295</v>
      </c>
      <c r="C19" s="21">
        <f>YEAR(B19)</f>
        <v>2024</v>
      </c>
      <c r="D19" s="21" t="str">
        <f>"Q"&amp;ROUNDUP(MONTH(B19)/3,0)</f>
        <v>Q1</v>
      </c>
      <c r="E19" s="21" t="s">
        <v>158</v>
      </c>
      <c r="F19" s="21" t="s">
        <v>118</v>
      </c>
      <c r="G19" s="21" t="s">
        <v>164</v>
      </c>
      <c r="H19" s="21" t="s">
        <v>210</v>
      </c>
      <c r="I19" s="21" t="s">
        <v>211</v>
      </c>
      <c r="J19" s="21" t="s">
        <v>142</v>
      </c>
      <c r="K19" s="21" t="s">
        <v>149</v>
      </c>
      <c r="L19" s="21" t="s">
        <v>205</v>
      </c>
      <c r="M19" s="23">
        <v>222.35</v>
      </c>
      <c r="N19" s="24">
        <v>4</v>
      </c>
      <c r="O19" s="25">
        <v>0.11799999999999999</v>
      </c>
      <c r="P19" s="23">
        <v>99.3</v>
      </c>
      <c r="Q19" s="23">
        <f>M19*N19*(1-O19)</f>
        <v>784.45079999999996</v>
      </c>
      <c r="R19" s="23">
        <f>M19*N19*O19</f>
        <v>104.94919999999999</v>
      </c>
      <c r="S19" s="23">
        <f>P19*N19</f>
        <v>397.2</v>
      </c>
      <c r="T19" s="23">
        <f>Q19-S19</f>
        <v>387.25079999999997</v>
      </c>
      <c r="U19" s="25">
        <f>IFERROR(T19/Q19,0)</f>
        <v>0.49365849330512507</v>
      </c>
      <c r="V19" s="21" t="s">
        <v>171</v>
      </c>
      <c r="W19" s="21" t="s">
        <v>136</v>
      </c>
    </row>
    <row r="20" spans="1:23" ht="15" customHeight="1">
      <c r="A20" s="21" t="s">
        <v>212</v>
      </c>
      <c r="B20" s="22">
        <v>45296</v>
      </c>
      <c r="C20" s="21">
        <f>YEAR(B20)</f>
        <v>2024</v>
      </c>
      <c r="D20" s="21" t="str">
        <f>"Q"&amp;ROUNDUP(MONTH(B20)/3,0)</f>
        <v>Q1</v>
      </c>
      <c r="E20" s="21" t="s">
        <v>128</v>
      </c>
      <c r="F20" s="21" t="s">
        <v>129</v>
      </c>
      <c r="G20" s="21" t="s">
        <v>130</v>
      </c>
      <c r="H20" s="21" t="s">
        <v>147</v>
      </c>
      <c r="I20" s="21" t="s">
        <v>148</v>
      </c>
      <c r="J20" s="21" t="s">
        <v>122</v>
      </c>
      <c r="K20" s="21" t="s">
        <v>165</v>
      </c>
      <c r="L20" s="21" t="s">
        <v>213</v>
      </c>
      <c r="M20" s="23">
        <v>68.819999999999993</v>
      </c>
      <c r="N20" s="24">
        <v>2</v>
      </c>
      <c r="O20" s="25">
        <v>6.1699999999999998E-2</v>
      </c>
      <c r="P20" s="23">
        <v>24.88</v>
      </c>
      <c r="Q20" s="23">
        <f>M20*N20*(1-O20)</f>
        <v>129.14761199999998</v>
      </c>
      <c r="R20" s="23">
        <f>M20*N20*O20</f>
        <v>8.4923879999999983</v>
      </c>
      <c r="S20" s="23">
        <f>P20*N20</f>
        <v>49.76</v>
      </c>
      <c r="T20" s="23">
        <f>Q20-S20</f>
        <v>79.38761199999999</v>
      </c>
      <c r="U20" s="25">
        <f>IFERROR(T20/Q20,0)</f>
        <v>0.61470445152326936</v>
      </c>
      <c r="V20" s="21" t="s">
        <v>125</v>
      </c>
      <c r="W20" s="21" t="s">
        <v>156</v>
      </c>
    </row>
    <row r="21" spans="1:23" ht="15" customHeight="1">
      <c r="A21" s="21" t="s">
        <v>214</v>
      </c>
      <c r="B21" s="22">
        <v>45297</v>
      </c>
      <c r="C21" s="21">
        <f>YEAR(B21)</f>
        <v>2024</v>
      </c>
      <c r="D21" s="21" t="str">
        <f>"Q"&amp;ROUNDUP(MONTH(B21)/3,0)</f>
        <v>Q1</v>
      </c>
      <c r="E21" s="21" t="s">
        <v>128</v>
      </c>
      <c r="F21" s="21" t="s">
        <v>118</v>
      </c>
      <c r="G21" s="21" t="s">
        <v>130</v>
      </c>
      <c r="H21" s="21" t="s">
        <v>215</v>
      </c>
      <c r="I21" s="21" t="s">
        <v>216</v>
      </c>
      <c r="J21" s="21" t="s">
        <v>142</v>
      </c>
      <c r="K21" s="21" t="s">
        <v>165</v>
      </c>
      <c r="L21" s="21" t="s">
        <v>213</v>
      </c>
      <c r="M21" s="23">
        <v>111.43</v>
      </c>
      <c r="N21" s="24">
        <v>5</v>
      </c>
      <c r="O21" s="25">
        <v>0.10639999999999999</v>
      </c>
      <c r="P21" s="23">
        <v>48.49</v>
      </c>
      <c r="Q21" s="23">
        <f>M21*N21*(1-O21)</f>
        <v>497.86924000000005</v>
      </c>
      <c r="R21" s="23">
        <f>M21*N21*O21</f>
        <v>59.280760000000008</v>
      </c>
      <c r="S21" s="23">
        <f>P21*N21</f>
        <v>242.45000000000002</v>
      </c>
      <c r="T21" s="23">
        <f>Q21-S21</f>
        <v>255.41924000000003</v>
      </c>
      <c r="U21" s="25">
        <f>IFERROR(T21/Q21,0)</f>
        <v>0.51302474521221675</v>
      </c>
      <c r="V21" s="21" t="s">
        <v>125</v>
      </c>
      <c r="W21" s="21" t="s">
        <v>126</v>
      </c>
    </row>
    <row r="22" spans="1:23" ht="15" customHeight="1">
      <c r="A22" s="21" t="s">
        <v>217</v>
      </c>
      <c r="B22" s="22">
        <v>45297</v>
      </c>
      <c r="C22" s="21">
        <f>YEAR(B22)</f>
        <v>2024</v>
      </c>
      <c r="D22" s="21" t="str">
        <f>"Q"&amp;ROUNDUP(MONTH(B22)/3,0)</f>
        <v>Q1</v>
      </c>
      <c r="E22" s="21" t="s">
        <v>128</v>
      </c>
      <c r="F22" s="21" t="s">
        <v>118</v>
      </c>
      <c r="G22" s="21" t="s">
        <v>152</v>
      </c>
      <c r="H22" s="21" t="s">
        <v>218</v>
      </c>
      <c r="I22" s="21" t="s">
        <v>219</v>
      </c>
      <c r="J22" s="21" t="s">
        <v>133</v>
      </c>
      <c r="K22" s="21" t="s">
        <v>149</v>
      </c>
      <c r="L22" s="21" t="s">
        <v>205</v>
      </c>
      <c r="M22" s="23">
        <v>271.64999999999998</v>
      </c>
      <c r="N22" s="24">
        <v>3</v>
      </c>
      <c r="O22" s="25">
        <v>7.5499999999999998E-2</v>
      </c>
      <c r="P22" s="23">
        <v>110.79</v>
      </c>
      <c r="Q22" s="23">
        <f>M22*N22*(1-O22)</f>
        <v>753.42127499999992</v>
      </c>
      <c r="R22" s="23">
        <f>M22*N22*O22</f>
        <v>61.528724999999994</v>
      </c>
      <c r="S22" s="23">
        <f>P22*N22</f>
        <v>332.37</v>
      </c>
      <c r="T22" s="23">
        <f>Q22-S22</f>
        <v>421.05127499999992</v>
      </c>
      <c r="U22" s="25">
        <f>IFERROR(T22/Q22,0)</f>
        <v>0.55885238308408525</v>
      </c>
      <c r="V22" s="21" t="s">
        <v>125</v>
      </c>
      <c r="W22" s="21" t="s">
        <v>156</v>
      </c>
    </row>
    <row r="23" spans="1:23" ht="15" customHeight="1">
      <c r="A23" s="21" t="s">
        <v>220</v>
      </c>
      <c r="B23" s="22">
        <v>45297</v>
      </c>
      <c r="C23" s="21">
        <f>YEAR(B23)</f>
        <v>2024</v>
      </c>
      <c r="D23" s="21" t="str">
        <f>"Q"&amp;ROUNDUP(MONTH(B23)/3,0)</f>
        <v>Q1</v>
      </c>
      <c r="E23" s="21" t="s">
        <v>138</v>
      </c>
      <c r="F23" s="21" t="s">
        <v>129</v>
      </c>
      <c r="G23" s="21" t="s">
        <v>146</v>
      </c>
      <c r="H23" s="21" t="s">
        <v>221</v>
      </c>
      <c r="I23" s="21" t="s">
        <v>222</v>
      </c>
      <c r="J23" s="21" t="s">
        <v>133</v>
      </c>
      <c r="K23" s="21" t="s">
        <v>143</v>
      </c>
      <c r="L23" s="21" t="s">
        <v>144</v>
      </c>
      <c r="M23" s="23">
        <v>35.909999999999997</v>
      </c>
      <c r="N23" s="24">
        <v>12</v>
      </c>
      <c r="O23" s="25">
        <v>1.11E-2</v>
      </c>
      <c r="P23" s="23">
        <v>20.69</v>
      </c>
      <c r="Q23" s="23">
        <f>M23*N23*(1-O23)</f>
        <v>426.13678799999997</v>
      </c>
      <c r="R23" s="23">
        <f>M23*N23*O23</f>
        <v>4.7832119999999998</v>
      </c>
      <c r="S23" s="23">
        <f>P23*N23</f>
        <v>248.28000000000003</v>
      </c>
      <c r="T23" s="23">
        <f>Q23-S23</f>
        <v>177.85678799999994</v>
      </c>
      <c r="U23" s="25">
        <f>IFERROR(T23/Q23,0)</f>
        <v>0.41737018020607963</v>
      </c>
      <c r="V23" s="21" t="s">
        <v>125</v>
      </c>
      <c r="W23" s="21" t="s">
        <v>126</v>
      </c>
    </row>
    <row r="24" spans="1:23" ht="15" customHeight="1">
      <c r="A24" s="21" t="s">
        <v>223</v>
      </c>
      <c r="B24" s="22">
        <v>45298</v>
      </c>
      <c r="C24" s="21">
        <f>YEAR(B24)</f>
        <v>2024</v>
      </c>
      <c r="D24" s="21" t="str">
        <f>"Q"&amp;ROUNDUP(MONTH(B24)/3,0)</f>
        <v>Q1</v>
      </c>
      <c r="E24" s="21" t="s">
        <v>128</v>
      </c>
      <c r="F24" s="21" t="s">
        <v>159</v>
      </c>
      <c r="G24" s="21" t="s">
        <v>130</v>
      </c>
      <c r="H24" s="21" t="s">
        <v>224</v>
      </c>
      <c r="I24" s="21" t="s">
        <v>225</v>
      </c>
      <c r="J24" s="21" t="s">
        <v>122</v>
      </c>
      <c r="K24" s="21" t="s">
        <v>123</v>
      </c>
      <c r="L24" s="21" t="s">
        <v>226</v>
      </c>
      <c r="M24" s="23">
        <v>40.659999999999997</v>
      </c>
      <c r="N24" s="24">
        <v>16</v>
      </c>
      <c r="O24" s="25">
        <v>2.6499999999999999E-2</v>
      </c>
      <c r="P24" s="23">
        <v>22.8</v>
      </c>
      <c r="Q24" s="23">
        <f>M24*N24*(1-O24)</f>
        <v>633.32015999999999</v>
      </c>
      <c r="R24" s="23">
        <f>M24*N24*O24</f>
        <v>17.239839999999997</v>
      </c>
      <c r="S24" s="23">
        <f>P24*N24</f>
        <v>364.8</v>
      </c>
      <c r="T24" s="23">
        <f>Q24-S24</f>
        <v>268.52015999999998</v>
      </c>
      <c r="U24" s="25">
        <f>IFERROR(T24/Q24,0)</f>
        <v>0.42398801895079413</v>
      </c>
      <c r="V24" s="21" t="s">
        <v>125</v>
      </c>
      <c r="W24" s="21" t="s">
        <v>136</v>
      </c>
    </row>
    <row r="25" spans="1:23" ht="15" customHeight="1">
      <c r="A25" s="21" t="s">
        <v>227</v>
      </c>
      <c r="B25" s="22">
        <v>45298</v>
      </c>
      <c r="C25" s="21">
        <f>YEAR(B25)</f>
        <v>2024</v>
      </c>
      <c r="D25" s="21" t="str">
        <f>"Q"&amp;ROUNDUP(MONTH(B25)/3,0)</f>
        <v>Q1</v>
      </c>
      <c r="E25" s="21" t="s">
        <v>138</v>
      </c>
      <c r="F25" s="21" t="s">
        <v>118</v>
      </c>
      <c r="G25" s="21" t="s">
        <v>139</v>
      </c>
      <c r="H25" s="21" t="s">
        <v>228</v>
      </c>
      <c r="I25" s="21" t="s">
        <v>229</v>
      </c>
      <c r="J25" s="21" t="s">
        <v>133</v>
      </c>
      <c r="K25" s="21" t="s">
        <v>143</v>
      </c>
      <c r="L25" s="21" t="s">
        <v>230</v>
      </c>
      <c r="M25" s="23">
        <v>95.76</v>
      </c>
      <c r="N25" s="24">
        <v>1</v>
      </c>
      <c r="O25" s="25">
        <v>0.1406</v>
      </c>
      <c r="P25" s="23">
        <v>59.54</v>
      </c>
      <c r="Q25" s="23">
        <f>M25*N25*(1-O25)</f>
        <v>82.296143999999998</v>
      </c>
      <c r="R25" s="23">
        <f>M25*N25*O25</f>
        <v>13.463856000000002</v>
      </c>
      <c r="S25" s="23">
        <f>P25*N25</f>
        <v>59.54</v>
      </c>
      <c r="T25" s="23">
        <f>Q25-S25</f>
        <v>22.756143999999999</v>
      </c>
      <c r="U25" s="25">
        <f>IFERROR(T25/Q25,0)</f>
        <v>0.2765153127952143</v>
      </c>
      <c r="V25" s="21" t="s">
        <v>125</v>
      </c>
      <c r="W25" s="21" t="s">
        <v>136</v>
      </c>
    </row>
    <row r="26" spans="1:23" ht="15" customHeight="1">
      <c r="A26" s="21" t="s">
        <v>231</v>
      </c>
      <c r="B26" s="22">
        <v>45298</v>
      </c>
      <c r="C26" s="21">
        <f>YEAR(B26)</f>
        <v>2024</v>
      </c>
      <c r="D26" s="21" t="str">
        <f>"Q"&amp;ROUNDUP(MONTH(B26)/3,0)</f>
        <v>Q1</v>
      </c>
      <c r="E26" s="21" t="s">
        <v>188</v>
      </c>
      <c r="F26" s="21" t="s">
        <v>129</v>
      </c>
      <c r="G26" s="21" t="s">
        <v>232</v>
      </c>
      <c r="H26" s="21" t="s">
        <v>233</v>
      </c>
      <c r="I26" s="21" t="s">
        <v>234</v>
      </c>
      <c r="J26" s="21" t="s">
        <v>142</v>
      </c>
      <c r="K26" s="21" t="s">
        <v>149</v>
      </c>
      <c r="L26" s="21" t="s">
        <v>205</v>
      </c>
      <c r="M26" s="23">
        <v>237.59</v>
      </c>
      <c r="N26" s="24">
        <v>8</v>
      </c>
      <c r="O26" s="25">
        <v>4.4200000000000003E-2</v>
      </c>
      <c r="P26" s="23">
        <v>118.4</v>
      </c>
      <c r="Q26" s="23">
        <f>M26*N26*(1-O26)</f>
        <v>1816.7081760000001</v>
      </c>
      <c r="R26" s="23">
        <f>M26*N26*O26</f>
        <v>84.011824000000004</v>
      </c>
      <c r="S26" s="23">
        <f>P26*N26</f>
        <v>947.2</v>
      </c>
      <c r="T26" s="23">
        <f>Q26-S26</f>
        <v>869.50817600000005</v>
      </c>
      <c r="U26" s="25">
        <f>IFERROR(T26/Q26,0)</f>
        <v>0.47861741774866101</v>
      </c>
      <c r="V26" s="21" t="s">
        <v>125</v>
      </c>
      <c r="W26" s="21" t="s">
        <v>136</v>
      </c>
    </row>
    <row r="27" spans="1:23" ht="15" customHeight="1">
      <c r="A27" s="21" t="s">
        <v>235</v>
      </c>
      <c r="B27" s="22">
        <v>45298</v>
      </c>
      <c r="C27" s="21">
        <f>YEAR(B27)</f>
        <v>2024</v>
      </c>
      <c r="D27" s="21" t="str">
        <f>"Q"&amp;ROUNDUP(MONTH(B27)/3,0)</f>
        <v>Q1</v>
      </c>
      <c r="E27" s="21" t="s">
        <v>158</v>
      </c>
      <c r="F27" s="21" t="s">
        <v>129</v>
      </c>
      <c r="G27" s="21" t="s">
        <v>164</v>
      </c>
      <c r="H27" s="21" t="s">
        <v>236</v>
      </c>
      <c r="I27" s="21" t="s">
        <v>237</v>
      </c>
      <c r="J27" s="21" t="s">
        <v>142</v>
      </c>
      <c r="K27" s="21" t="s">
        <v>149</v>
      </c>
      <c r="L27" s="21" t="s">
        <v>238</v>
      </c>
      <c r="M27" s="23">
        <v>168.32</v>
      </c>
      <c r="N27" s="24">
        <v>1</v>
      </c>
      <c r="O27" s="25">
        <v>6.9800000000000001E-2</v>
      </c>
      <c r="P27" s="23">
        <v>90.39</v>
      </c>
      <c r="Q27" s="23">
        <f>M27*N27*(1-O27)</f>
        <v>156.57126399999999</v>
      </c>
      <c r="R27" s="23">
        <f>M27*N27*O27</f>
        <v>11.748735999999999</v>
      </c>
      <c r="S27" s="23">
        <f>P27*N27</f>
        <v>90.39</v>
      </c>
      <c r="T27" s="23">
        <f>Q27-S27</f>
        <v>66.181263999999985</v>
      </c>
      <c r="U27" s="25">
        <f>IFERROR(T27/Q27,0)</f>
        <v>0.42269099903287483</v>
      </c>
      <c r="V27" s="21" t="s">
        <v>125</v>
      </c>
      <c r="W27" s="21" t="s">
        <v>156</v>
      </c>
    </row>
    <row r="28" spans="1:23" ht="15" customHeight="1">
      <c r="A28" s="21" t="s">
        <v>239</v>
      </c>
      <c r="B28" s="22">
        <v>45298</v>
      </c>
      <c r="C28" s="21">
        <f>YEAR(B28)</f>
        <v>2024</v>
      </c>
      <c r="D28" s="21" t="str">
        <f>"Q"&amp;ROUNDUP(MONTH(B28)/3,0)</f>
        <v>Q1</v>
      </c>
      <c r="E28" s="21" t="s">
        <v>158</v>
      </c>
      <c r="F28" s="21" t="s">
        <v>129</v>
      </c>
      <c r="G28" s="21" t="s">
        <v>160</v>
      </c>
      <c r="H28" s="21" t="s">
        <v>240</v>
      </c>
      <c r="I28" s="21" t="s">
        <v>241</v>
      </c>
      <c r="J28" s="21" t="s">
        <v>133</v>
      </c>
      <c r="K28" s="21" t="s">
        <v>165</v>
      </c>
      <c r="L28" s="21" t="s">
        <v>213</v>
      </c>
      <c r="M28" s="23">
        <v>47.8</v>
      </c>
      <c r="N28" s="24">
        <v>3</v>
      </c>
      <c r="O28" s="25">
        <v>8.0500000000000002E-2</v>
      </c>
      <c r="P28" s="23">
        <v>21</v>
      </c>
      <c r="Q28" s="23">
        <f>M28*N28*(1-O28)</f>
        <v>131.85629999999998</v>
      </c>
      <c r="R28" s="23">
        <f>M28*N28*O28</f>
        <v>11.543699999999998</v>
      </c>
      <c r="S28" s="23">
        <f>P28*N28</f>
        <v>63</v>
      </c>
      <c r="T28" s="23">
        <f>Q28-S28</f>
        <v>68.856299999999976</v>
      </c>
      <c r="U28" s="25">
        <f>IFERROR(T28/Q28,0)</f>
        <v>0.52220713003474228</v>
      </c>
      <c r="V28" s="21" t="s">
        <v>125</v>
      </c>
      <c r="W28" s="21" t="s">
        <v>126</v>
      </c>
    </row>
    <row r="29" spans="1:23" ht="15" customHeight="1">
      <c r="A29" s="21" t="s">
        <v>242</v>
      </c>
      <c r="B29" s="22">
        <v>45299</v>
      </c>
      <c r="C29" s="21">
        <f>YEAR(B29)</f>
        <v>2024</v>
      </c>
      <c r="D29" s="21" t="str">
        <f>"Q"&amp;ROUNDUP(MONTH(B29)/3,0)</f>
        <v>Q1</v>
      </c>
      <c r="E29" s="21" t="s">
        <v>128</v>
      </c>
      <c r="F29" s="21" t="s">
        <v>118</v>
      </c>
      <c r="G29" s="21" t="s">
        <v>130</v>
      </c>
      <c r="H29" s="21" t="s">
        <v>243</v>
      </c>
      <c r="I29" s="21" t="s">
        <v>244</v>
      </c>
      <c r="J29" s="21" t="s">
        <v>122</v>
      </c>
      <c r="K29" s="21" t="s">
        <v>165</v>
      </c>
      <c r="L29" s="21" t="s">
        <v>166</v>
      </c>
      <c r="M29" s="23">
        <v>44.68</v>
      </c>
      <c r="N29" s="24">
        <v>1</v>
      </c>
      <c r="O29" s="25">
        <v>0.11550000000000001</v>
      </c>
      <c r="P29" s="23">
        <v>15.7</v>
      </c>
      <c r="Q29" s="23">
        <f>M29*N29*(1-O29)</f>
        <v>39.519459999999995</v>
      </c>
      <c r="R29" s="23">
        <f>M29*N29*O29</f>
        <v>5.1605400000000001</v>
      </c>
      <c r="S29" s="23">
        <f>P29*N29</f>
        <v>15.7</v>
      </c>
      <c r="T29" s="23">
        <f>Q29-S29</f>
        <v>23.819459999999996</v>
      </c>
      <c r="U29" s="25">
        <f>IFERROR(T29/Q29,0)</f>
        <v>0.60272736520185244</v>
      </c>
      <c r="V29" s="21" t="s">
        <v>125</v>
      </c>
      <c r="W29" s="21" t="s">
        <v>156</v>
      </c>
    </row>
    <row r="30" spans="1:23" ht="15" customHeight="1">
      <c r="A30" s="21" t="s">
        <v>245</v>
      </c>
      <c r="B30" s="22">
        <v>45299</v>
      </c>
      <c r="C30" s="21">
        <f>YEAR(B30)</f>
        <v>2024</v>
      </c>
      <c r="D30" s="21" t="str">
        <f>"Q"&amp;ROUNDUP(MONTH(B30)/3,0)</f>
        <v>Q1</v>
      </c>
      <c r="E30" s="21" t="s">
        <v>128</v>
      </c>
      <c r="F30" s="21" t="s">
        <v>118</v>
      </c>
      <c r="G30" s="21" t="s">
        <v>152</v>
      </c>
      <c r="H30" s="21" t="s">
        <v>246</v>
      </c>
      <c r="I30" s="21" t="s">
        <v>247</v>
      </c>
      <c r="J30" s="21" t="s">
        <v>133</v>
      </c>
      <c r="K30" s="21" t="s">
        <v>143</v>
      </c>
      <c r="L30" s="21" t="s">
        <v>230</v>
      </c>
      <c r="M30" s="23">
        <v>172.22</v>
      </c>
      <c r="N30" s="24">
        <v>1</v>
      </c>
      <c r="O30" s="25">
        <v>6.9900000000000004E-2</v>
      </c>
      <c r="P30" s="23">
        <v>103.39</v>
      </c>
      <c r="Q30" s="23">
        <f>M30*N30*(1-O30)</f>
        <v>160.18182200000001</v>
      </c>
      <c r="R30" s="23">
        <f>M30*N30*O30</f>
        <v>12.038178</v>
      </c>
      <c r="S30" s="23">
        <f>P30*N30</f>
        <v>103.39</v>
      </c>
      <c r="T30" s="23">
        <f>Q30-S30</f>
        <v>56.79182200000001</v>
      </c>
      <c r="U30" s="25">
        <f>IFERROR(T30/Q30,0)</f>
        <v>0.35454598587347824</v>
      </c>
      <c r="V30" s="21" t="s">
        <v>125</v>
      </c>
      <c r="W30" s="21" t="s">
        <v>156</v>
      </c>
    </row>
    <row r="31" spans="1:23" ht="15" customHeight="1">
      <c r="A31" s="21" t="s">
        <v>248</v>
      </c>
      <c r="B31" s="22">
        <v>45299</v>
      </c>
      <c r="C31" s="21">
        <f>YEAR(B31)</f>
        <v>2024</v>
      </c>
      <c r="D31" s="21" t="str">
        <f>"Q"&amp;ROUNDUP(MONTH(B31)/3,0)</f>
        <v>Q1</v>
      </c>
      <c r="E31" s="21" t="s">
        <v>128</v>
      </c>
      <c r="F31" s="21" t="s">
        <v>129</v>
      </c>
      <c r="G31" s="21" t="s">
        <v>130</v>
      </c>
      <c r="H31" s="21" t="s">
        <v>168</v>
      </c>
      <c r="I31" s="21" t="s">
        <v>169</v>
      </c>
      <c r="J31" s="21" t="s">
        <v>122</v>
      </c>
      <c r="K31" s="21" t="s">
        <v>123</v>
      </c>
      <c r="L31" s="21" t="s">
        <v>124</v>
      </c>
      <c r="M31" s="23">
        <v>199.54</v>
      </c>
      <c r="N31" s="24">
        <v>1</v>
      </c>
      <c r="O31" s="25">
        <v>0.13669999999999999</v>
      </c>
      <c r="P31" s="23">
        <v>107.71</v>
      </c>
      <c r="Q31" s="23">
        <f>M31*N31*(1-O31)</f>
        <v>172.26288199999999</v>
      </c>
      <c r="R31" s="23">
        <f>M31*N31*O31</f>
        <v>27.277117999999998</v>
      </c>
      <c r="S31" s="23">
        <f>P31*N31</f>
        <v>107.71</v>
      </c>
      <c r="T31" s="23">
        <f>Q31-S31</f>
        <v>64.552881999999997</v>
      </c>
      <c r="U31" s="25">
        <f>IFERROR(T31/Q31,0)</f>
        <v>0.37473471505022193</v>
      </c>
      <c r="V31" s="21" t="s">
        <v>125</v>
      </c>
      <c r="W31" s="21" t="s">
        <v>136</v>
      </c>
    </row>
    <row r="32" spans="1:23" ht="15" customHeight="1">
      <c r="A32" s="21" t="s">
        <v>249</v>
      </c>
      <c r="B32" s="22">
        <v>45299</v>
      </c>
      <c r="C32" s="21">
        <f>YEAR(B32)</f>
        <v>2024</v>
      </c>
      <c r="D32" s="21" t="str">
        <f>"Q"&amp;ROUNDUP(MONTH(B32)/3,0)</f>
        <v>Q1</v>
      </c>
      <c r="E32" s="21" t="s">
        <v>128</v>
      </c>
      <c r="F32" s="21" t="s">
        <v>129</v>
      </c>
      <c r="G32" s="21" t="s">
        <v>152</v>
      </c>
      <c r="H32" s="21" t="s">
        <v>250</v>
      </c>
      <c r="I32" s="21" t="s">
        <v>251</v>
      </c>
      <c r="J32" s="21" t="s">
        <v>142</v>
      </c>
      <c r="K32" s="21" t="s">
        <v>143</v>
      </c>
      <c r="L32" s="21" t="s">
        <v>252</v>
      </c>
      <c r="M32" s="23">
        <v>110.61</v>
      </c>
      <c r="N32" s="24">
        <v>5</v>
      </c>
      <c r="O32" s="25">
        <v>0.03</v>
      </c>
      <c r="P32" s="23">
        <v>66.36</v>
      </c>
      <c r="Q32" s="23">
        <f>M32*N32*(1-O32)</f>
        <v>536.45849999999996</v>
      </c>
      <c r="R32" s="23">
        <f>M32*N32*O32</f>
        <v>16.591499999999996</v>
      </c>
      <c r="S32" s="23">
        <f>P32*N32</f>
        <v>331.8</v>
      </c>
      <c r="T32" s="23">
        <f>Q32-S32</f>
        <v>204.65849999999995</v>
      </c>
      <c r="U32" s="25">
        <f>IFERROR(T32/Q32,0)</f>
        <v>0.38149922128179525</v>
      </c>
      <c r="V32" s="21" t="s">
        <v>125</v>
      </c>
      <c r="W32" s="21" t="s">
        <v>172</v>
      </c>
    </row>
    <row r="33" spans="1:23" ht="15" customHeight="1">
      <c r="A33" s="21" t="s">
        <v>253</v>
      </c>
      <c r="B33" s="22">
        <v>45299</v>
      </c>
      <c r="C33" s="21">
        <f>YEAR(B33)</f>
        <v>2024</v>
      </c>
      <c r="D33" s="21" t="str">
        <f>"Q"&amp;ROUNDUP(MONTH(B33)/3,0)</f>
        <v>Q1</v>
      </c>
      <c r="E33" s="21" t="s">
        <v>188</v>
      </c>
      <c r="F33" s="21" t="s">
        <v>129</v>
      </c>
      <c r="G33" s="21" t="s">
        <v>198</v>
      </c>
      <c r="H33" s="21" t="s">
        <v>254</v>
      </c>
      <c r="I33" s="21" t="s">
        <v>255</v>
      </c>
      <c r="J33" s="21" t="s">
        <v>142</v>
      </c>
      <c r="K33" s="21" t="s">
        <v>149</v>
      </c>
      <c r="L33" s="21" t="s">
        <v>150</v>
      </c>
      <c r="M33" s="23">
        <v>166.24</v>
      </c>
      <c r="N33" s="24">
        <v>2</v>
      </c>
      <c r="O33" s="25">
        <v>4.1999999999999997E-3</v>
      </c>
      <c r="P33" s="23">
        <v>76.36</v>
      </c>
      <c r="Q33" s="23">
        <f>M33*N33*(1-O33)</f>
        <v>331.08358400000003</v>
      </c>
      <c r="R33" s="23">
        <f>M33*N33*O33</f>
        <v>1.3964159999999999</v>
      </c>
      <c r="S33" s="23">
        <f>P33*N33</f>
        <v>152.72</v>
      </c>
      <c r="T33" s="23">
        <f>Q33-S33</f>
        <v>178.36358400000003</v>
      </c>
      <c r="U33" s="25">
        <f>IFERROR(T33/Q33,0)</f>
        <v>0.53872675245656398</v>
      </c>
      <c r="V33" s="21" t="s">
        <v>125</v>
      </c>
      <c r="W33" s="21" t="s">
        <v>156</v>
      </c>
    </row>
    <row r="34" spans="1:23" ht="15" customHeight="1">
      <c r="A34" s="21" t="s">
        <v>256</v>
      </c>
      <c r="B34" s="22">
        <v>45299</v>
      </c>
      <c r="C34" s="21">
        <f>YEAR(B34)</f>
        <v>2024</v>
      </c>
      <c r="D34" s="21" t="str">
        <f>"Q"&amp;ROUNDUP(MONTH(B34)/3,0)</f>
        <v>Q1</v>
      </c>
      <c r="E34" s="21" t="s">
        <v>158</v>
      </c>
      <c r="F34" s="21" t="s">
        <v>159</v>
      </c>
      <c r="G34" s="21" t="s">
        <v>160</v>
      </c>
      <c r="H34" s="21" t="s">
        <v>257</v>
      </c>
      <c r="I34" s="21" t="s">
        <v>258</v>
      </c>
      <c r="J34" s="21" t="s">
        <v>133</v>
      </c>
      <c r="K34" s="21" t="s">
        <v>143</v>
      </c>
      <c r="L34" s="21" t="s">
        <v>201</v>
      </c>
      <c r="M34" s="23">
        <v>185.62</v>
      </c>
      <c r="N34" s="24">
        <v>4</v>
      </c>
      <c r="O34" s="25">
        <v>4.07E-2</v>
      </c>
      <c r="P34" s="23">
        <v>125.69</v>
      </c>
      <c r="Q34" s="23">
        <f>M34*N34*(1-O34)</f>
        <v>712.26106400000003</v>
      </c>
      <c r="R34" s="23">
        <f>M34*N34*O34</f>
        <v>30.218935999999999</v>
      </c>
      <c r="S34" s="23">
        <f>P34*N34</f>
        <v>502.76</v>
      </c>
      <c r="T34" s="23">
        <f>Q34-S34</f>
        <v>209.50106400000004</v>
      </c>
      <c r="U34" s="25">
        <f>IFERROR(T34/Q34,0)</f>
        <v>0.2941352189370835</v>
      </c>
      <c r="V34" s="21" t="s">
        <v>171</v>
      </c>
      <c r="W34" s="21" t="s">
        <v>156</v>
      </c>
    </row>
    <row r="35" spans="1:23" ht="15" customHeight="1">
      <c r="A35" s="21" t="s">
        <v>259</v>
      </c>
      <c r="B35" s="22">
        <v>45299</v>
      </c>
      <c r="C35" s="21">
        <f>YEAR(B35)</f>
        <v>2024</v>
      </c>
      <c r="D35" s="21" t="str">
        <f>"Q"&amp;ROUNDUP(MONTH(B35)/3,0)</f>
        <v>Q1</v>
      </c>
      <c r="E35" s="21" t="s">
        <v>138</v>
      </c>
      <c r="F35" s="21" t="s">
        <v>118</v>
      </c>
      <c r="G35" s="21" t="s">
        <v>146</v>
      </c>
      <c r="H35" s="21" t="s">
        <v>243</v>
      </c>
      <c r="I35" s="21" t="s">
        <v>244</v>
      </c>
      <c r="J35" s="21" t="s">
        <v>122</v>
      </c>
      <c r="K35" s="21" t="s">
        <v>134</v>
      </c>
      <c r="L35" s="21" t="s">
        <v>192</v>
      </c>
      <c r="M35" s="23">
        <v>79.16</v>
      </c>
      <c r="N35" s="24">
        <v>1</v>
      </c>
      <c r="O35" s="25">
        <v>0.1128</v>
      </c>
      <c r="P35" s="23">
        <v>47.07</v>
      </c>
      <c r="Q35" s="23">
        <f>M35*N35*(1-O35)</f>
        <v>70.230751999999995</v>
      </c>
      <c r="R35" s="23">
        <f>M35*N35*O35</f>
        <v>8.9292479999999994</v>
      </c>
      <c r="S35" s="23">
        <f>P35*N35</f>
        <v>47.07</v>
      </c>
      <c r="T35" s="23">
        <f>Q35-S35</f>
        <v>23.160751999999995</v>
      </c>
      <c r="U35" s="25">
        <f>IFERROR(T35/Q35,0)</f>
        <v>0.32978077751467044</v>
      </c>
      <c r="V35" s="21" t="s">
        <v>125</v>
      </c>
      <c r="W35" s="21" t="s">
        <v>126</v>
      </c>
    </row>
    <row r="36" spans="1:23" ht="15" customHeight="1">
      <c r="A36" s="21" t="s">
        <v>260</v>
      </c>
      <c r="B36" s="22">
        <v>45300</v>
      </c>
      <c r="C36" s="21">
        <f>YEAR(B36)</f>
        <v>2024</v>
      </c>
      <c r="D36" s="21" t="str">
        <f>"Q"&amp;ROUNDUP(MONTH(B36)/3,0)</f>
        <v>Q1</v>
      </c>
      <c r="E36" s="21" t="s">
        <v>128</v>
      </c>
      <c r="F36" s="21" t="s">
        <v>129</v>
      </c>
      <c r="G36" s="21" t="s">
        <v>152</v>
      </c>
      <c r="H36" s="21" t="s">
        <v>261</v>
      </c>
      <c r="I36" s="21" t="s">
        <v>262</v>
      </c>
      <c r="J36" s="21" t="s">
        <v>133</v>
      </c>
      <c r="K36" s="21" t="s">
        <v>123</v>
      </c>
      <c r="L36" s="21" t="s">
        <v>263</v>
      </c>
      <c r="M36" s="23">
        <v>139.97999999999999</v>
      </c>
      <c r="N36" s="24">
        <v>1</v>
      </c>
      <c r="O36" s="25">
        <v>5.21E-2</v>
      </c>
      <c r="P36" s="23">
        <v>77.67</v>
      </c>
      <c r="Q36" s="23">
        <f>M36*N36*(1-O36)</f>
        <v>132.68704199999999</v>
      </c>
      <c r="R36" s="23">
        <f>M36*N36*O36</f>
        <v>7.2929579999999996</v>
      </c>
      <c r="S36" s="23">
        <f>P36*N36</f>
        <v>77.67</v>
      </c>
      <c r="T36" s="23">
        <f>Q36-S36</f>
        <v>55.017041999999989</v>
      </c>
      <c r="U36" s="25">
        <f>IFERROR(T36/Q36,0)</f>
        <v>0.41463764035074346</v>
      </c>
      <c r="V36" s="21" t="s">
        <v>125</v>
      </c>
      <c r="W36" s="21" t="s">
        <v>172</v>
      </c>
    </row>
    <row r="37" spans="1:23" ht="15" customHeight="1">
      <c r="A37" s="21" t="s">
        <v>264</v>
      </c>
      <c r="B37" s="22">
        <v>45301</v>
      </c>
      <c r="C37" s="21">
        <f>YEAR(B37)</f>
        <v>2024</v>
      </c>
      <c r="D37" s="21" t="str">
        <f>"Q"&amp;ROUNDUP(MONTH(B37)/3,0)</f>
        <v>Q1</v>
      </c>
      <c r="E37" s="21" t="s">
        <v>188</v>
      </c>
      <c r="F37" s="21" t="s">
        <v>159</v>
      </c>
      <c r="G37" s="21" t="s">
        <v>198</v>
      </c>
      <c r="H37" s="21" t="s">
        <v>265</v>
      </c>
      <c r="I37" s="21" t="s">
        <v>266</v>
      </c>
      <c r="J37" s="21" t="s">
        <v>142</v>
      </c>
      <c r="K37" s="21" t="s">
        <v>123</v>
      </c>
      <c r="L37" s="21" t="s">
        <v>124</v>
      </c>
      <c r="M37" s="23">
        <v>189.42</v>
      </c>
      <c r="N37" s="24">
        <v>4</v>
      </c>
      <c r="O37" s="25">
        <v>5.7500000000000002E-2</v>
      </c>
      <c r="P37" s="23">
        <v>89.34</v>
      </c>
      <c r="Q37" s="23">
        <f>M37*N37*(1-O37)</f>
        <v>714.11339999999996</v>
      </c>
      <c r="R37" s="23">
        <f>M37*N37*O37</f>
        <v>43.566600000000001</v>
      </c>
      <c r="S37" s="23">
        <f>P37*N37</f>
        <v>357.36</v>
      </c>
      <c r="T37" s="23">
        <f>Q37-S37</f>
        <v>356.75339999999994</v>
      </c>
      <c r="U37" s="25">
        <f>IFERROR(T37/Q37,0)</f>
        <v>0.49957527753995368</v>
      </c>
      <c r="V37" s="21" t="s">
        <v>125</v>
      </c>
      <c r="W37" s="21" t="s">
        <v>126</v>
      </c>
    </row>
    <row r="38" spans="1:23" ht="15" customHeight="1">
      <c r="A38" s="21" t="s">
        <v>267</v>
      </c>
      <c r="B38" s="22">
        <v>45301</v>
      </c>
      <c r="C38" s="21">
        <f>YEAR(B38)</f>
        <v>2024</v>
      </c>
      <c r="D38" s="21" t="str">
        <f>"Q"&amp;ROUNDUP(MONTH(B38)/3,0)</f>
        <v>Q1</v>
      </c>
      <c r="E38" s="21" t="s">
        <v>117</v>
      </c>
      <c r="F38" s="21" t="s">
        <v>159</v>
      </c>
      <c r="G38" s="21" t="s">
        <v>194</v>
      </c>
      <c r="H38" s="21" t="s">
        <v>268</v>
      </c>
      <c r="I38" s="21" t="s">
        <v>269</v>
      </c>
      <c r="J38" s="21" t="s">
        <v>142</v>
      </c>
      <c r="K38" s="21" t="s">
        <v>149</v>
      </c>
      <c r="L38" s="21" t="s">
        <v>176</v>
      </c>
      <c r="M38" s="23">
        <v>137.91999999999999</v>
      </c>
      <c r="N38" s="24">
        <v>9</v>
      </c>
      <c r="O38" s="25">
        <v>0</v>
      </c>
      <c r="P38" s="23">
        <v>71.58</v>
      </c>
      <c r="Q38" s="23">
        <f>M38*N38*(1-O38)</f>
        <v>1241.28</v>
      </c>
      <c r="R38" s="23">
        <f>M38*N38*O38</f>
        <v>0</v>
      </c>
      <c r="S38" s="23">
        <f>P38*N38</f>
        <v>644.22</v>
      </c>
      <c r="T38" s="23">
        <f>Q38-S38</f>
        <v>597.05999999999995</v>
      </c>
      <c r="U38" s="25">
        <f>IFERROR(T38/Q38,0)</f>
        <v>0.48100348027842221</v>
      </c>
      <c r="V38" s="21" t="s">
        <v>125</v>
      </c>
      <c r="W38" s="21" t="s">
        <v>172</v>
      </c>
    </row>
    <row r="39" spans="1:23" ht="15" customHeight="1">
      <c r="A39" s="21" t="s">
        <v>270</v>
      </c>
      <c r="B39" s="22">
        <v>45301</v>
      </c>
      <c r="C39" s="21">
        <f>YEAR(B39)</f>
        <v>2024</v>
      </c>
      <c r="D39" s="21" t="str">
        <f>"Q"&amp;ROUNDUP(MONTH(B39)/3,0)</f>
        <v>Q1</v>
      </c>
      <c r="E39" s="21" t="s">
        <v>158</v>
      </c>
      <c r="F39" s="21" t="s">
        <v>129</v>
      </c>
      <c r="G39" s="21" t="s">
        <v>160</v>
      </c>
      <c r="H39" s="21" t="s">
        <v>271</v>
      </c>
      <c r="I39" s="21" t="s">
        <v>272</v>
      </c>
      <c r="J39" s="21" t="s">
        <v>133</v>
      </c>
      <c r="K39" s="21" t="s">
        <v>149</v>
      </c>
      <c r="L39" s="21" t="s">
        <v>273</v>
      </c>
      <c r="M39" s="23">
        <v>114.29</v>
      </c>
      <c r="N39" s="24">
        <v>1</v>
      </c>
      <c r="O39" s="25">
        <v>7.1599999999999997E-2</v>
      </c>
      <c r="P39" s="23">
        <v>46.99</v>
      </c>
      <c r="Q39" s="23">
        <f>M39*N39*(1-O39)</f>
        <v>106.106836</v>
      </c>
      <c r="R39" s="23">
        <f>M39*N39*O39</f>
        <v>8.1831639999999997</v>
      </c>
      <c r="S39" s="23">
        <f>P39*N39</f>
        <v>46.99</v>
      </c>
      <c r="T39" s="23">
        <f>Q39-S39</f>
        <v>59.116835999999999</v>
      </c>
      <c r="U39" s="25">
        <f>IFERROR(T39/Q39,0)</f>
        <v>0.55714446145581042</v>
      </c>
      <c r="V39" s="21" t="s">
        <v>125</v>
      </c>
      <c r="W39" s="21" t="s">
        <v>126</v>
      </c>
    </row>
    <row r="40" spans="1:23" ht="15" customHeight="1">
      <c r="A40" s="21" t="s">
        <v>274</v>
      </c>
      <c r="B40" s="22">
        <v>45301</v>
      </c>
      <c r="C40" s="21">
        <f>YEAR(B40)</f>
        <v>2024</v>
      </c>
      <c r="D40" s="21" t="str">
        <f>"Q"&amp;ROUNDUP(MONTH(B40)/3,0)</f>
        <v>Q1</v>
      </c>
      <c r="E40" s="21" t="s">
        <v>188</v>
      </c>
      <c r="F40" s="21" t="s">
        <v>129</v>
      </c>
      <c r="G40" s="21" t="s">
        <v>189</v>
      </c>
      <c r="H40" s="21" t="s">
        <v>275</v>
      </c>
      <c r="I40" s="21" t="s">
        <v>276</v>
      </c>
      <c r="J40" s="21" t="s">
        <v>142</v>
      </c>
      <c r="K40" s="21" t="s">
        <v>149</v>
      </c>
      <c r="L40" s="21" t="s">
        <v>238</v>
      </c>
      <c r="M40" s="23">
        <v>140.62</v>
      </c>
      <c r="N40" s="24">
        <v>2</v>
      </c>
      <c r="O40" s="25">
        <v>7.1900000000000006E-2</v>
      </c>
      <c r="P40" s="23">
        <v>66.13</v>
      </c>
      <c r="Q40" s="23">
        <f>M40*N40*(1-O40)</f>
        <v>261.018844</v>
      </c>
      <c r="R40" s="23">
        <f>M40*N40*O40</f>
        <v>20.221156000000001</v>
      </c>
      <c r="S40" s="23">
        <f>P40*N40</f>
        <v>132.26</v>
      </c>
      <c r="T40" s="23">
        <f>Q40-S40</f>
        <v>128.75884400000001</v>
      </c>
      <c r="U40" s="25">
        <f>IFERROR(T40/Q40,0)</f>
        <v>0.49329328881710938</v>
      </c>
      <c r="V40" s="21" t="s">
        <v>125</v>
      </c>
      <c r="W40" s="21" t="s">
        <v>136</v>
      </c>
    </row>
    <row r="41" spans="1:23" ht="15" customHeight="1">
      <c r="A41" s="21" t="s">
        <v>277</v>
      </c>
      <c r="B41" s="22">
        <v>45301</v>
      </c>
      <c r="C41" s="21">
        <f>YEAR(B41)</f>
        <v>2024</v>
      </c>
      <c r="D41" s="21" t="str">
        <f>"Q"&amp;ROUNDUP(MONTH(B41)/3,0)</f>
        <v>Q1</v>
      </c>
      <c r="E41" s="21" t="s">
        <v>138</v>
      </c>
      <c r="F41" s="21" t="s">
        <v>129</v>
      </c>
      <c r="G41" s="21" t="s">
        <v>146</v>
      </c>
      <c r="H41" s="21" t="s">
        <v>278</v>
      </c>
      <c r="I41" s="21" t="s">
        <v>279</v>
      </c>
      <c r="J41" s="21" t="s">
        <v>133</v>
      </c>
      <c r="K41" s="21" t="s">
        <v>134</v>
      </c>
      <c r="L41" s="21" t="s">
        <v>170</v>
      </c>
      <c r="M41" s="23">
        <v>161.38999999999999</v>
      </c>
      <c r="N41" s="24">
        <v>2</v>
      </c>
      <c r="O41" s="25">
        <v>3.1300000000000001E-2</v>
      </c>
      <c r="P41" s="23">
        <v>94.31</v>
      </c>
      <c r="Q41" s="23">
        <f>M41*N41*(1-O41)</f>
        <v>312.676986</v>
      </c>
      <c r="R41" s="23">
        <f>M41*N41*O41</f>
        <v>10.103014</v>
      </c>
      <c r="S41" s="23">
        <f>P41*N41</f>
        <v>188.62</v>
      </c>
      <c r="T41" s="23">
        <f>Q41-S41</f>
        <v>124.05698599999999</v>
      </c>
      <c r="U41" s="25">
        <f>IFERROR(T41/Q41,0)</f>
        <v>0.39675764944209868</v>
      </c>
      <c r="V41" s="21" t="s">
        <v>125</v>
      </c>
      <c r="W41" s="21" t="s">
        <v>172</v>
      </c>
    </row>
    <row r="42" spans="1:23" ht="15" customHeight="1">
      <c r="A42" s="21" t="s">
        <v>280</v>
      </c>
      <c r="B42" s="22">
        <v>45301</v>
      </c>
      <c r="C42" s="21">
        <f>YEAR(B42)</f>
        <v>2024</v>
      </c>
      <c r="D42" s="21" t="str">
        <f>"Q"&amp;ROUNDUP(MONTH(B42)/3,0)</f>
        <v>Q1</v>
      </c>
      <c r="E42" s="21" t="s">
        <v>128</v>
      </c>
      <c r="F42" s="21" t="s">
        <v>129</v>
      </c>
      <c r="G42" s="21" t="s">
        <v>152</v>
      </c>
      <c r="H42" s="21" t="s">
        <v>281</v>
      </c>
      <c r="I42" s="21" t="s">
        <v>282</v>
      </c>
      <c r="J42" s="21" t="s">
        <v>133</v>
      </c>
      <c r="K42" s="21" t="s">
        <v>123</v>
      </c>
      <c r="L42" s="21" t="s">
        <v>226</v>
      </c>
      <c r="M42" s="23">
        <v>86.55</v>
      </c>
      <c r="N42" s="24">
        <v>1</v>
      </c>
      <c r="O42" s="25">
        <v>5.7000000000000002E-3</v>
      </c>
      <c r="P42" s="23">
        <v>45.49</v>
      </c>
      <c r="Q42" s="23">
        <f>M42*N42*(1-O42)</f>
        <v>86.056664999999995</v>
      </c>
      <c r="R42" s="23">
        <f>M42*N42*O42</f>
        <v>0.49333500000000002</v>
      </c>
      <c r="S42" s="23">
        <f>P42*N42</f>
        <v>45.49</v>
      </c>
      <c r="T42" s="23">
        <f>Q42-S42</f>
        <v>40.566664999999993</v>
      </c>
      <c r="U42" s="25">
        <f>IFERROR(T42/Q42,0)</f>
        <v>0.47139480713085957</v>
      </c>
      <c r="V42" s="21" t="s">
        <v>125</v>
      </c>
      <c r="W42" s="21" t="s">
        <v>156</v>
      </c>
    </row>
    <row r="43" spans="1:23" ht="15" customHeight="1">
      <c r="A43" s="21" t="s">
        <v>283</v>
      </c>
      <c r="B43" s="22">
        <v>45301</v>
      </c>
      <c r="C43" s="21">
        <f>YEAR(B43)</f>
        <v>2024</v>
      </c>
      <c r="D43" s="21" t="str">
        <f>"Q"&amp;ROUNDUP(MONTH(B43)/3,0)</f>
        <v>Q1</v>
      </c>
      <c r="E43" s="21" t="s">
        <v>138</v>
      </c>
      <c r="F43" s="21" t="s">
        <v>118</v>
      </c>
      <c r="G43" s="21" t="s">
        <v>146</v>
      </c>
      <c r="H43" s="21" t="s">
        <v>284</v>
      </c>
      <c r="I43" s="21" t="s">
        <v>269</v>
      </c>
      <c r="J43" s="21" t="s">
        <v>122</v>
      </c>
      <c r="K43" s="21" t="s">
        <v>134</v>
      </c>
      <c r="L43" s="21" t="s">
        <v>192</v>
      </c>
      <c r="M43" s="23">
        <v>131.61000000000001</v>
      </c>
      <c r="N43" s="24">
        <v>5</v>
      </c>
      <c r="O43" s="25">
        <v>0.1103</v>
      </c>
      <c r="P43" s="23">
        <v>72.38</v>
      </c>
      <c r="Q43" s="23">
        <f>M43*N43*(1-O43)</f>
        <v>585.46708500000011</v>
      </c>
      <c r="R43" s="23">
        <f>M43*N43*O43</f>
        <v>72.582915</v>
      </c>
      <c r="S43" s="23">
        <f>P43*N43</f>
        <v>361.9</v>
      </c>
      <c r="T43" s="23">
        <f>Q43-S43</f>
        <v>223.56708500000013</v>
      </c>
      <c r="U43" s="25">
        <f>IFERROR(T43/Q43,0)</f>
        <v>0.38186106568228356</v>
      </c>
      <c r="V43" s="21" t="s">
        <v>125</v>
      </c>
      <c r="W43" s="21" t="s">
        <v>172</v>
      </c>
    </row>
    <row r="44" spans="1:23" ht="15" customHeight="1">
      <c r="A44" s="21" t="s">
        <v>285</v>
      </c>
      <c r="B44" s="22">
        <v>45301</v>
      </c>
      <c r="C44" s="21">
        <f>YEAR(B44)</f>
        <v>2024</v>
      </c>
      <c r="D44" s="21" t="str">
        <f>"Q"&amp;ROUNDUP(MONTH(B44)/3,0)</f>
        <v>Q1</v>
      </c>
      <c r="E44" s="21" t="s">
        <v>138</v>
      </c>
      <c r="F44" s="21" t="s">
        <v>129</v>
      </c>
      <c r="G44" s="21" t="s">
        <v>139</v>
      </c>
      <c r="H44" s="21" t="s">
        <v>257</v>
      </c>
      <c r="I44" s="21" t="s">
        <v>258</v>
      </c>
      <c r="J44" s="21" t="s">
        <v>133</v>
      </c>
      <c r="K44" s="21" t="s">
        <v>149</v>
      </c>
      <c r="L44" s="21" t="s">
        <v>205</v>
      </c>
      <c r="M44" s="23">
        <v>108.68</v>
      </c>
      <c r="N44" s="24">
        <v>3</v>
      </c>
      <c r="O44" s="25">
        <v>8.5099999999999995E-2</v>
      </c>
      <c r="P44" s="23">
        <v>52.97</v>
      </c>
      <c r="Q44" s="23">
        <f>M44*N44*(1-O44)</f>
        <v>298.29399600000005</v>
      </c>
      <c r="R44" s="23">
        <f>M44*N44*O44</f>
        <v>27.746003999999999</v>
      </c>
      <c r="S44" s="23">
        <f>P44*N44</f>
        <v>158.91</v>
      </c>
      <c r="T44" s="23">
        <f>Q44-S44</f>
        <v>139.38399600000005</v>
      </c>
      <c r="U44" s="25">
        <f>IFERROR(T44/Q44,0)</f>
        <v>0.46727053802316565</v>
      </c>
      <c r="V44" s="21" t="s">
        <v>125</v>
      </c>
      <c r="W44" s="21" t="s">
        <v>156</v>
      </c>
    </row>
    <row r="45" spans="1:23" ht="15" customHeight="1">
      <c r="A45" s="21" t="s">
        <v>286</v>
      </c>
      <c r="B45" s="22">
        <v>45301</v>
      </c>
      <c r="C45" s="21">
        <f>YEAR(B45)</f>
        <v>2024</v>
      </c>
      <c r="D45" s="21" t="str">
        <f>"Q"&amp;ROUNDUP(MONTH(B45)/3,0)</f>
        <v>Q1</v>
      </c>
      <c r="E45" s="21" t="s">
        <v>128</v>
      </c>
      <c r="F45" s="21" t="s">
        <v>129</v>
      </c>
      <c r="G45" s="21" t="s">
        <v>152</v>
      </c>
      <c r="H45" s="21" t="s">
        <v>287</v>
      </c>
      <c r="I45" s="21" t="s">
        <v>288</v>
      </c>
      <c r="J45" s="21" t="s">
        <v>133</v>
      </c>
      <c r="K45" s="21" t="s">
        <v>149</v>
      </c>
      <c r="L45" s="21" t="s">
        <v>273</v>
      </c>
      <c r="M45" s="23">
        <v>288.52</v>
      </c>
      <c r="N45" s="24">
        <v>1</v>
      </c>
      <c r="O45" s="25">
        <v>4.8000000000000001E-2</v>
      </c>
      <c r="P45" s="23">
        <v>140.33000000000001</v>
      </c>
      <c r="Q45" s="23">
        <f>M45*N45*(1-O45)</f>
        <v>274.67103999999995</v>
      </c>
      <c r="R45" s="23">
        <f>M45*N45*O45</f>
        <v>13.84896</v>
      </c>
      <c r="S45" s="23">
        <f>P45*N45</f>
        <v>140.33000000000001</v>
      </c>
      <c r="T45" s="23">
        <f>Q45-S45</f>
        <v>134.34103999999994</v>
      </c>
      <c r="U45" s="25">
        <f>IFERROR(T45/Q45,0)</f>
        <v>0.48909794057647998</v>
      </c>
      <c r="V45" s="21" t="s">
        <v>125</v>
      </c>
      <c r="W45" s="21" t="s">
        <v>136</v>
      </c>
    </row>
    <row r="46" spans="1:23" ht="15" customHeight="1">
      <c r="A46" s="21" t="s">
        <v>289</v>
      </c>
      <c r="B46" s="22">
        <v>45301</v>
      </c>
      <c r="C46" s="21">
        <f>YEAR(B46)</f>
        <v>2024</v>
      </c>
      <c r="D46" s="21" t="str">
        <f>"Q"&amp;ROUNDUP(MONTH(B46)/3,0)</f>
        <v>Q1</v>
      </c>
      <c r="E46" s="21" t="s">
        <v>117</v>
      </c>
      <c r="F46" s="21" t="s">
        <v>129</v>
      </c>
      <c r="G46" s="21" t="s">
        <v>119</v>
      </c>
      <c r="H46" s="21" t="s">
        <v>246</v>
      </c>
      <c r="I46" s="21" t="s">
        <v>247</v>
      </c>
      <c r="J46" s="21" t="s">
        <v>133</v>
      </c>
      <c r="K46" s="21" t="s">
        <v>165</v>
      </c>
      <c r="L46" s="21" t="s">
        <v>180</v>
      </c>
      <c r="M46" s="23">
        <v>50.69</v>
      </c>
      <c r="N46" s="24">
        <v>1</v>
      </c>
      <c r="O46" s="25">
        <v>1.6899999999999998E-2</v>
      </c>
      <c r="P46" s="23">
        <v>23.12</v>
      </c>
      <c r="Q46" s="23">
        <f>M46*N46*(1-O46)</f>
        <v>49.833338999999995</v>
      </c>
      <c r="R46" s="23">
        <f>M46*N46*O46</f>
        <v>0.85666099999999989</v>
      </c>
      <c r="S46" s="23">
        <f>P46*N46</f>
        <v>23.12</v>
      </c>
      <c r="T46" s="23">
        <f>Q46-S46</f>
        <v>26.713338999999994</v>
      </c>
      <c r="U46" s="25">
        <f>IFERROR(T46/Q46,0)</f>
        <v>0.53605356446213637</v>
      </c>
      <c r="V46" s="21" t="s">
        <v>125</v>
      </c>
      <c r="W46" s="21" t="s">
        <v>126</v>
      </c>
    </row>
    <row r="47" spans="1:23" ht="15" customHeight="1">
      <c r="A47" s="21" t="s">
        <v>290</v>
      </c>
      <c r="B47" s="22">
        <v>45302</v>
      </c>
      <c r="C47" s="21">
        <f>YEAR(B47)</f>
        <v>2024</v>
      </c>
      <c r="D47" s="21" t="str">
        <f>"Q"&amp;ROUNDUP(MONTH(B47)/3,0)</f>
        <v>Q1</v>
      </c>
      <c r="E47" s="21" t="s">
        <v>138</v>
      </c>
      <c r="F47" s="21" t="s">
        <v>118</v>
      </c>
      <c r="G47" s="21" t="s">
        <v>139</v>
      </c>
      <c r="H47" s="21" t="s">
        <v>291</v>
      </c>
      <c r="I47" s="21" t="s">
        <v>208</v>
      </c>
      <c r="J47" s="21" t="s">
        <v>133</v>
      </c>
      <c r="K47" s="21" t="s">
        <v>123</v>
      </c>
      <c r="L47" s="21" t="s">
        <v>292</v>
      </c>
      <c r="M47" s="23">
        <v>86.66</v>
      </c>
      <c r="N47" s="24">
        <v>1</v>
      </c>
      <c r="O47" s="25">
        <v>0.1024</v>
      </c>
      <c r="P47" s="23">
        <v>41.59</v>
      </c>
      <c r="Q47" s="23">
        <f>M47*N47*(1-O47)</f>
        <v>77.786015999999989</v>
      </c>
      <c r="R47" s="23">
        <f>M47*N47*O47</f>
        <v>8.8739840000000001</v>
      </c>
      <c r="S47" s="23">
        <f>P47*N47</f>
        <v>41.59</v>
      </c>
      <c r="T47" s="23">
        <f>Q47-S47</f>
        <v>36.196015999999986</v>
      </c>
      <c r="U47" s="25">
        <f>IFERROR(T47/Q47,0)</f>
        <v>0.4653280610232049</v>
      </c>
      <c r="V47" s="21" t="s">
        <v>125</v>
      </c>
      <c r="W47" s="21" t="s">
        <v>156</v>
      </c>
    </row>
    <row r="48" spans="1:23" ht="15" customHeight="1">
      <c r="A48" s="21" t="s">
        <v>293</v>
      </c>
      <c r="B48" s="22">
        <v>45302</v>
      </c>
      <c r="C48" s="21">
        <f>YEAR(B48)</f>
        <v>2024</v>
      </c>
      <c r="D48" s="21" t="str">
        <f>"Q"&amp;ROUNDUP(MONTH(B48)/3,0)</f>
        <v>Q1</v>
      </c>
      <c r="E48" s="21" t="s">
        <v>188</v>
      </c>
      <c r="F48" s="21" t="s">
        <v>129</v>
      </c>
      <c r="G48" s="21" t="s">
        <v>232</v>
      </c>
      <c r="H48" s="21" t="s">
        <v>294</v>
      </c>
      <c r="I48" s="21" t="s">
        <v>295</v>
      </c>
      <c r="J48" s="21" t="s">
        <v>133</v>
      </c>
      <c r="K48" s="21" t="s">
        <v>123</v>
      </c>
      <c r="L48" s="21" t="s">
        <v>124</v>
      </c>
      <c r="M48" s="23">
        <v>216.23</v>
      </c>
      <c r="N48" s="24">
        <v>1</v>
      </c>
      <c r="O48" s="25">
        <v>6.2E-2</v>
      </c>
      <c r="P48" s="23">
        <v>97.34</v>
      </c>
      <c r="Q48" s="23">
        <f>M48*N48*(1-O48)</f>
        <v>202.82373999999999</v>
      </c>
      <c r="R48" s="23">
        <f>M48*N48*O48</f>
        <v>13.40626</v>
      </c>
      <c r="S48" s="23">
        <f>P48*N48</f>
        <v>97.34</v>
      </c>
      <c r="T48" s="23">
        <f>Q48-S48</f>
        <v>105.48373999999998</v>
      </c>
      <c r="U48" s="25">
        <f>IFERROR(T48/Q48,0)</f>
        <v>0.52007590432954243</v>
      </c>
      <c r="V48" s="21" t="s">
        <v>125</v>
      </c>
      <c r="W48" s="21" t="s">
        <v>136</v>
      </c>
    </row>
    <row r="49" spans="1:23" ht="15" customHeight="1">
      <c r="A49" s="21" t="s">
        <v>296</v>
      </c>
      <c r="B49" s="22">
        <v>45303</v>
      </c>
      <c r="C49" s="21">
        <f>YEAR(B49)</f>
        <v>2024</v>
      </c>
      <c r="D49" s="21" t="str">
        <f>"Q"&amp;ROUNDUP(MONTH(B49)/3,0)</f>
        <v>Q1</v>
      </c>
      <c r="E49" s="21" t="s">
        <v>128</v>
      </c>
      <c r="F49" s="21" t="s">
        <v>159</v>
      </c>
      <c r="G49" s="21" t="s">
        <v>130</v>
      </c>
      <c r="H49" s="21" t="s">
        <v>297</v>
      </c>
      <c r="I49" s="21" t="s">
        <v>298</v>
      </c>
      <c r="J49" s="21" t="s">
        <v>142</v>
      </c>
      <c r="K49" s="21" t="s">
        <v>134</v>
      </c>
      <c r="L49" s="21" t="s">
        <v>299</v>
      </c>
      <c r="M49" s="23">
        <v>24.73</v>
      </c>
      <c r="N49" s="24">
        <v>4</v>
      </c>
      <c r="O49" s="25">
        <v>2.3800000000000002E-2</v>
      </c>
      <c r="P49" s="23">
        <v>12.94</v>
      </c>
      <c r="Q49" s="23">
        <f>M49*N49*(1-O49)</f>
        <v>96.565703999999997</v>
      </c>
      <c r="R49" s="23">
        <f>M49*N49*O49</f>
        <v>2.3542960000000002</v>
      </c>
      <c r="S49" s="23">
        <f>P49*N49</f>
        <v>51.76</v>
      </c>
      <c r="T49" s="23">
        <f>Q49-S49</f>
        <v>44.805703999999999</v>
      </c>
      <c r="U49" s="25">
        <f>IFERROR(T49/Q49,0)</f>
        <v>0.46399189509352101</v>
      </c>
      <c r="V49" s="21" t="s">
        <v>125</v>
      </c>
      <c r="W49" s="21" t="s">
        <v>126</v>
      </c>
    </row>
    <row r="50" spans="1:23" ht="15" customHeight="1">
      <c r="A50" s="21" t="s">
        <v>300</v>
      </c>
      <c r="B50" s="22">
        <v>45303</v>
      </c>
      <c r="C50" s="21">
        <f>YEAR(B50)</f>
        <v>2024</v>
      </c>
      <c r="D50" s="21" t="str">
        <f>"Q"&amp;ROUNDUP(MONTH(B50)/3,0)</f>
        <v>Q1</v>
      </c>
      <c r="E50" s="21" t="s">
        <v>128</v>
      </c>
      <c r="F50" s="21" t="s">
        <v>159</v>
      </c>
      <c r="G50" s="21" t="s">
        <v>152</v>
      </c>
      <c r="H50" s="21" t="s">
        <v>301</v>
      </c>
      <c r="I50" s="21" t="s">
        <v>302</v>
      </c>
      <c r="J50" s="21" t="s">
        <v>133</v>
      </c>
      <c r="K50" s="21" t="s">
        <v>123</v>
      </c>
      <c r="L50" s="21" t="s">
        <v>263</v>
      </c>
      <c r="M50" s="23">
        <v>152.57</v>
      </c>
      <c r="N50" s="24">
        <v>10</v>
      </c>
      <c r="O50" s="25">
        <v>0</v>
      </c>
      <c r="P50" s="23">
        <v>72.52</v>
      </c>
      <c r="Q50" s="23">
        <f>M50*N50*(1-O50)</f>
        <v>1525.6999999999998</v>
      </c>
      <c r="R50" s="23">
        <f>M50*N50*O50</f>
        <v>0</v>
      </c>
      <c r="S50" s="23">
        <f>P50*N50</f>
        <v>725.19999999999993</v>
      </c>
      <c r="T50" s="23">
        <f>Q50-S50</f>
        <v>800.49999999999989</v>
      </c>
      <c r="U50" s="25">
        <f>IFERROR(T50/Q50,0)</f>
        <v>0.52467719735203511</v>
      </c>
      <c r="V50" s="21" t="s">
        <v>125</v>
      </c>
      <c r="W50" s="21" t="s">
        <v>136</v>
      </c>
    </row>
    <row r="51" spans="1:23" ht="15" customHeight="1">
      <c r="A51" s="21" t="s">
        <v>303</v>
      </c>
      <c r="B51" s="22">
        <v>45303</v>
      </c>
      <c r="C51" s="21">
        <f>YEAR(B51)</f>
        <v>2024</v>
      </c>
      <c r="D51" s="21" t="str">
        <f>"Q"&amp;ROUNDUP(MONTH(B51)/3,0)</f>
        <v>Q1</v>
      </c>
      <c r="E51" s="21" t="s">
        <v>188</v>
      </c>
      <c r="F51" s="21" t="s">
        <v>118</v>
      </c>
      <c r="G51" s="21" t="s">
        <v>232</v>
      </c>
      <c r="H51" s="21" t="s">
        <v>147</v>
      </c>
      <c r="I51" s="21" t="s">
        <v>148</v>
      </c>
      <c r="J51" s="21" t="s">
        <v>122</v>
      </c>
      <c r="K51" s="21" t="s">
        <v>149</v>
      </c>
      <c r="L51" s="21" t="s">
        <v>176</v>
      </c>
      <c r="M51" s="23">
        <v>72.25</v>
      </c>
      <c r="N51" s="24">
        <v>4</v>
      </c>
      <c r="O51" s="25">
        <v>0.15359999999999999</v>
      </c>
      <c r="P51" s="23">
        <v>36.020000000000003</v>
      </c>
      <c r="Q51" s="23">
        <f>M51*N51*(1-O51)</f>
        <v>244.6096</v>
      </c>
      <c r="R51" s="23">
        <f>M51*N51*O51</f>
        <v>44.3904</v>
      </c>
      <c r="S51" s="23">
        <f>P51*N51</f>
        <v>144.08000000000001</v>
      </c>
      <c r="T51" s="23">
        <f>Q51-S51</f>
        <v>100.52959999999999</v>
      </c>
      <c r="U51" s="25">
        <f>IFERROR(T51/Q51,0)</f>
        <v>0.41097978166024551</v>
      </c>
      <c r="V51" s="21" t="s">
        <v>125</v>
      </c>
      <c r="W51" s="21" t="s">
        <v>126</v>
      </c>
    </row>
    <row r="52" spans="1:23" ht="15" customHeight="1">
      <c r="A52" s="21" t="s">
        <v>304</v>
      </c>
      <c r="B52" s="22">
        <v>45303</v>
      </c>
      <c r="C52" s="21">
        <f>YEAR(B52)</f>
        <v>2024</v>
      </c>
      <c r="D52" s="21" t="str">
        <f>"Q"&amp;ROUNDUP(MONTH(B52)/3,0)</f>
        <v>Q1</v>
      </c>
      <c r="E52" s="21" t="s">
        <v>128</v>
      </c>
      <c r="F52" s="21" t="s">
        <v>129</v>
      </c>
      <c r="G52" s="21" t="s">
        <v>130</v>
      </c>
      <c r="H52" s="21" t="s">
        <v>305</v>
      </c>
      <c r="I52" s="21" t="s">
        <v>306</v>
      </c>
      <c r="J52" s="21" t="s">
        <v>142</v>
      </c>
      <c r="K52" s="21" t="s">
        <v>149</v>
      </c>
      <c r="L52" s="21" t="s">
        <v>205</v>
      </c>
      <c r="M52" s="23">
        <v>192.81</v>
      </c>
      <c r="N52" s="24">
        <v>1</v>
      </c>
      <c r="O52" s="25">
        <v>6.3E-2</v>
      </c>
      <c r="P52" s="23">
        <v>79.62</v>
      </c>
      <c r="Q52" s="23">
        <f>M52*N52*(1-O52)</f>
        <v>180.66297</v>
      </c>
      <c r="R52" s="23">
        <f>M52*N52*O52</f>
        <v>12.147030000000001</v>
      </c>
      <c r="S52" s="23">
        <f>P52*N52</f>
        <v>79.62</v>
      </c>
      <c r="T52" s="23">
        <f>Q52-S52</f>
        <v>101.04297</v>
      </c>
      <c r="U52" s="25">
        <f>IFERROR(T52/Q52,0)</f>
        <v>0.55928987550686227</v>
      </c>
      <c r="V52" s="21" t="s">
        <v>125</v>
      </c>
      <c r="W52" s="21" t="s">
        <v>136</v>
      </c>
    </row>
    <row r="53" spans="1:23" ht="15" customHeight="1">
      <c r="A53" s="21" t="s">
        <v>307</v>
      </c>
      <c r="B53" s="22">
        <v>45303</v>
      </c>
      <c r="C53" s="21">
        <f>YEAR(B53)</f>
        <v>2024</v>
      </c>
      <c r="D53" s="21" t="str">
        <f>"Q"&amp;ROUNDUP(MONTH(B53)/3,0)</f>
        <v>Q1</v>
      </c>
      <c r="E53" s="21" t="s">
        <v>138</v>
      </c>
      <c r="F53" s="21" t="s">
        <v>118</v>
      </c>
      <c r="G53" s="21" t="s">
        <v>146</v>
      </c>
      <c r="H53" s="21" t="s">
        <v>308</v>
      </c>
      <c r="I53" s="21" t="s">
        <v>309</v>
      </c>
      <c r="J53" s="21" t="s">
        <v>133</v>
      </c>
      <c r="K53" s="21" t="s">
        <v>143</v>
      </c>
      <c r="L53" s="21" t="s">
        <v>201</v>
      </c>
      <c r="M53" s="23">
        <v>299.58999999999997</v>
      </c>
      <c r="N53" s="24">
        <v>3</v>
      </c>
      <c r="O53" s="25">
        <v>1.9400000000000001E-2</v>
      </c>
      <c r="P53" s="23">
        <v>197.46</v>
      </c>
      <c r="Q53" s="23">
        <f>M53*N53*(1-O53)</f>
        <v>881.33386199999995</v>
      </c>
      <c r="R53" s="23">
        <f>M53*N53*O53</f>
        <v>17.436138</v>
      </c>
      <c r="S53" s="23">
        <f>P53*N53</f>
        <v>592.38</v>
      </c>
      <c r="T53" s="23">
        <f>Q53-S53</f>
        <v>288.95386199999996</v>
      </c>
      <c r="U53" s="25">
        <f>IFERROR(T53/Q53,0)</f>
        <v>0.32785970726721037</v>
      </c>
      <c r="V53" s="21" t="s">
        <v>125</v>
      </c>
      <c r="W53" s="21" t="s">
        <v>172</v>
      </c>
    </row>
    <row r="54" spans="1:23" ht="15" customHeight="1">
      <c r="A54" s="21" t="s">
        <v>310</v>
      </c>
      <c r="B54" s="22">
        <v>45303</v>
      </c>
      <c r="C54" s="21">
        <f>YEAR(B54)</f>
        <v>2024</v>
      </c>
      <c r="D54" s="21" t="str">
        <f>"Q"&amp;ROUNDUP(MONTH(B54)/3,0)</f>
        <v>Q1</v>
      </c>
      <c r="E54" s="21" t="s">
        <v>117</v>
      </c>
      <c r="F54" s="21" t="s">
        <v>118</v>
      </c>
      <c r="G54" s="21" t="s">
        <v>119</v>
      </c>
      <c r="H54" s="21" t="s">
        <v>207</v>
      </c>
      <c r="I54" s="21" t="s">
        <v>208</v>
      </c>
      <c r="J54" s="21" t="s">
        <v>122</v>
      </c>
      <c r="K54" s="21" t="s">
        <v>123</v>
      </c>
      <c r="L54" s="21" t="s">
        <v>124</v>
      </c>
      <c r="M54" s="23">
        <v>81.23</v>
      </c>
      <c r="N54" s="24">
        <v>1</v>
      </c>
      <c r="O54" s="25">
        <v>8.14E-2</v>
      </c>
      <c r="P54" s="23">
        <v>44.46</v>
      </c>
      <c r="Q54" s="23">
        <f>M54*N54*(1-O54)</f>
        <v>74.617878000000005</v>
      </c>
      <c r="R54" s="23">
        <f>M54*N54*O54</f>
        <v>6.6121220000000003</v>
      </c>
      <c r="S54" s="23">
        <f>P54*N54</f>
        <v>44.46</v>
      </c>
      <c r="T54" s="23">
        <f>Q54-S54</f>
        <v>30.157878000000004</v>
      </c>
      <c r="U54" s="25">
        <f>IFERROR(T54/Q54,0)</f>
        <v>0.40416424063948858</v>
      </c>
      <c r="V54" s="21" t="s">
        <v>125</v>
      </c>
      <c r="W54" s="21" t="s">
        <v>172</v>
      </c>
    </row>
    <row r="55" spans="1:23" ht="15" customHeight="1">
      <c r="A55" s="21" t="s">
        <v>311</v>
      </c>
      <c r="B55" s="22">
        <v>45303</v>
      </c>
      <c r="C55" s="21">
        <f>YEAR(B55)</f>
        <v>2024</v>
      </c>
      <c r="D55" s="21" t="str">
        <f>"Q"&amp;ROUNDUP(MONTH(B55)/3,0)</f>
        <v>Q1</v>
      </c>
      <c r="E55" s="21" t="s">
        <v>138</v>
      </c>
      <c r="F55" s="21" t="s">
        <v>118</v>
      </c>
      <c r="G55" s="21" t="s">
        <v>139</v>
      </c>
      <c r="H55" s="21" t="s">
        <v>312</v>
      </c>
      <c r="I55" s="21" t="s">
        <v>313</v>
      </c>
      <c r="J55" s="21" t="s">
        <v>142</v>
      </c>
      <c r="K55" s="21" t="s">
        <v>143</v>
      </c>
      <c r="L55" s="21" t="s">
        <v>201</v>
      </c>
      <c r="M55" s="23">
        <v>225.07</v>
      </c>
      <c r="N55" s="24">
        <v>12</v>
      </c>
      <c r="O55" s="25">
        <v>8.1600000000000006E-2</v>
      </c>
      <c r="P55" s="23">
        <v>141.13999999999999</v>
      </c>
      <c r="Q55" s="23">
        <f>M55*N55*(1-O55)</f>
        <v>2480.4514560000002</v>
      </c>
      <c r="R55" s="23">
        <f>M55*N55*O55</f>
        <v>220.38854400000002</v>
      </c>
      <c r="S55" s="23">
        <f>P55*N55</f>
        <v>1693.6799999999998</v>
      </c>
      <c r="T55" s="23">
        <f>Q55-S55</f>
        <v>786.7714560000004</v>
      </c>
      <c r="U55" s="25">
        <f>IFERROR(T55/Q55,0)</f>
        <v>0.31718881419624939</v>
      </c>
      <c r="V55" s="21" t="s">
        <v>125</v>
      </c>
      <c r="W55" s="21" t="s">
        <v>156</v>
      </c>
    </row>
    <row r="56" spans="1:23" ht="15" customHeight="1">
      <c r="A56" s="21" t="s">
        <v>314</v>
      </c>
      <c r="B56" s="22">
        <v>45303</v>
      </c>
      <c r="C56" s="21">
        <f>YEAR(B56)</f>
        <v>2024</v>
      </c>
      <c r="D56" s="21" t="str">
        <f>"Q"&amp;ROUNDUP(MONTH(B56)/3,0)</f>
        <v>Q1</v>
      </c>
      <c r="E56" s="21" t="s">
        <v>188</v>
      </c>
      <c r="F56" s="21" t="s">
        <v>129</v>
      </c>
      <c r="G56" s="21" t="s">
        <v>189</v>
      </c>
      <c r="H56" s="21" t="s">
        <v>315</v>
      </c>
      <c r="I56" s="21" t="s">
        <v>316</v>
      </c>
      <c r="J56" s="21" t="s">
        <v>133</v>
      </c>
      <c r="K56" s="21" t="s">
        <v>123</v>
      </c>
      <c r="L56" s="21" t="s">
        <v>155</v>
      </c>
      <c r="M56" s="23">
        <v>200</v>
      </c>
      <c r="N56" s="24">
        <v>3</v>
      </c>
      <c r="O56" s="25">
        <v>0.02</v>
      </c>
      <c r="P56" s="23">
        <v>95.29</v>
      </c>
      <c r="Q56" s="23">
        <f>M56*N56*(1-O56)</f>
        <v>588</v>
      </c>
      <c r="R56" s="23">
        <f>M56*N56*O56</f>
        <v>12</v>
      </c>
      <c r="S56" s="23">
        <f>P56*N56</f>
        <v>285.87</v>
      </c>
      <c r="T56" s="23">
        <f>Q56-S56</f>
        <v>302.13</v>
      </c>
      <c r="U56" s="25">
        <f>IFERROR(T56/Q56,0)</f>
        <v>0.51382653061224492</v>
      </c>
      <c r="V56" s="21" t="s">
        <v>125</v>
      </c>
      <c r="W56" s="21" t="s">
        <v>156</v>
      </c>
    </row>
    <row r="57" spans="1:23" ht="15" customHeight="1">
      <c r="A57" s="21" t="s">
        <v>317</v>
      </c>
      <c r="B57" s="22">
        <v>45304</v>
      </c>
      <c r="C57" s="21">
        <f>YEAR(B57)</f>
        <v>2024</v>
      </c>
      <c r="D57" s="21" t="str">
        <f>"Q"&amp;ROUNDUP(MONTH(B57)/3,0)</f>
        <v>Q1</v>
      </c>
      <c r="E57" s="21" t="s">
        <v>128</v>
      </c>
      <c r="F57" s="21" t="s">
        <v>118</v>
      </c>
      <c r="G57" s="21" t="s">
        <v>130</v>
      </c>
      <c r="H57" s="21" t="s">
        <v>318</v>
      </c>
      <c r="I57" s="21" t="s">
        <v>319</v>
      </c>
      <c r="J57" s="21" t="s">
        <v>122</v>
      </c>
      <c r="K57" s="21" t="s">
        <v>165</v>
      </c>
      <c r="L57" s="21" t="s">
        <v>320</v>
      </c>
      <c r="M57" s="23">
        <v>108.42</v>
      </c>
      <c r="N57" s="24">
        <v>1</v>
      </c>
      <c r="O57" s="25">
        <v>0.1197</v>
      </c>
      <c r="P57" s="23">
        <v>41.05</v>
      </c>
      <c r="Q57" s="23">
        <f>M57*N57*(1-O57)</f>
        <v>95.442126000000002</v>
      </c>
      <c r="R57" s="23">
        <f>M57*N57*O57</f>
        <v>12.977874</v>
      </c>
      <c r="S57" s="23">
        <f>P57*N57</f>
        <v>41.05</v>
      </c>
      <c r="T57" s="23">
        <f>Q57-S57</f>
        <v>54.392126000000005</v>
      </c>
      <c r="U57" s="25">
        <f>IFERROR(T57/Q57,0)</f>
        <v>0.5698964207901237</v>
      </c>
      <c r="V57" s="21" t="s">
        <v>125</v>
      </c>
      <c r="W57" s="21" t="s">
        <v>126</v>
      </c>
    </row>
    <row r="58" spans="1:23" ht="15" customHeight="1">
      <c r="A58" s="21" t="s">
        <v>321</v>
      </c>
      <c r="B58" s="22">
        <v>45304</v>
      </c>
      <c r="C58" s="21">
        <f>YEAR(B58)</f>
        <v>2024</v>
      </c>
      <c r="D58" s="21" t="str">
        <f>"Q"&amp;ROUNDUP(MONTH(B58)/3,0)</f>
        <v>Q1</v>
      </c>
      <c r="E58" s="21" t="s">
        <v>158</v>
      </c>
      <c r="F58" s="21" t="s">
        <v>129</v>
      </c>
      <c r="G58" s="21" t="s">
        <v>160</v>
      </c>
      <c r="H58" s="21" t="s">
        <v>218</v>
      </c>
      <c r="I58" s="21" t="s">
        <v>219</v>
      </c>
      <c r="J58" s="21" t="s">
        <v>133</v>
      </c>
      <c r="K58" s="21" t="s">
        <v>143</v>
      </c>
      <c r="L58" s="21" t="s">
        <v>322</v>
      </c>
      <c r="M58" s="23">
        <v>280.19</v>
      </c>
      <c r="N58" s="24">
        <v>4</v>
      </c>
      <c r="O58" s="25">
        <v>6.4600000000000005E-2</v>
      </c>
      <c r="P58" s="23">
        <v>182.45</v>
      </c>
      <c r="Q58" s="23">
        <f>M58*N58*(1-O58)</f>
        <v>1048.3589039999999</v>
      </c>
      <c r="R58" s="23">
        <f>M58*N58*O58</f>
        <v>72.40109600000001</v>
      </c>
      <c r="S58" s="23">
        <f>P58*N58</f>
        <v>729.8</v>
      </c>
      <c r="T58" s="23">
        <f>Q58-S58</f>
        <v>318.55890399999998</v>
      </c>
      <c r="U58" s="25">
        <f>IFERROR(T58/Q58,0)</f>
        <v>0.30386435674323226</v>
      </c>
      <c r="V58" s="21" t="s">
        <v>125</v>
      </c>
      <c r="W58" s="21" t="s">
        <v>136</v>
      </c>
    </row>
    <row r="59" spans="1:23" ht="15" customHeight="1">
      <c r="A59" s="21" t="s">
        <v>323</v>
      </c>
      <c r="B59" s="22">
        <v>45304</v>
      </c>
      <c r="C59" s="21">
        <f>YEAR(B59)</f>
        <v>2024</v>
      </c>
      <c r="D59" s="21" t="str">
        <f>"Q"&amp;ROUNDUP(MONTH(B59)/3,0)</f>
        <v>Q1</v>
      </c>
      <c r="E59" s="21" t="s">
        <v>158</v>
      </c>
      <c r="F59" s="21" t="s">
        <v>129</v>
      </c>
      <c r="G59" s="21" t="s">
        <v>160</v>
      </c>
      <c r="H59" s="21" t="s">
        <v>257</v>
      </c>
      <c r="I59" s="21" t="s">
        <v>258</v>
      </c>
      <c r="J59" s="21" t="s">
        <v>133</v>
      </c>
      <c r="K59" s="21" t="s">
        <v>165</v>
      </c>
      <c r="L59" s="21" t="s">
        <v>184</v>
      </c>
      <c r="M59" s="23">
        <v>18.7</v>
      </c>
      <c r="N59" s="24">
        <v>2</v>
      </c>
      <c r="O59" s="25">
        <v>5.0599999999999999E-2</v>
      </c>
      <c r="P59" s="23">
        <v>8.31</v>
      </c>
      <c r="Q59" s="23">
        <f>M59*N59*(1-O59)</f>
        <v>35.507559999999998</v>
      </c>
      <c r="R59" s="23">
        <f>M59*N59*O59</f>
        <v>1.8924399999999999</v>
      </c>
      <c r="S59" s="23">
        <f>P59*N59</f>
        <v>16.62</v>
      </c>
      <c r="T59" s="23">
        <f>Q59-S59</f>
        <v>18.887559999999997</v>
      </c>
      <c r="U59" s="25">
        <f>IFERROR(T59/Q59,0)</f>
        <v>0.53193066490629037</v>
      </c>
      <c r="V59" s="21" t="s">
        <v>125</v>
      </c>
      <c r="W59" s="21" t="s">
        <v>156</v>
      </c>
    </row>
    <row r="60" spans="1:23" ht="15" customHeight="1">
      <c r="A60" s="21" t="s">
        <v>324</v>
      </c>
      <c r="B60" s="22">
        <v>45304</v>
      </c>
      <c r="C60" s="21">
        <f>YEAR(B60)</f>
        <v>2024</v>
      </c>
      <c r="D60" s="21" t="str">
        <f>"Q"&amp;ROUNDUP(MONTH(B60)/3,0)</f>
        <v>Q1</v>
      </c>
      <c r="E60" s="21" t="s">
        <v>117</v>
      </c>
      <c r="F60" s="21" t="s">
        <v>118</v>
      </c>
      <c r="G60" s="21" t="s">
        <v>119</v>
      </c>
      <c r="H60" s="21" t="s">
        <v>153</v>
      </c>
      <c r="I60" s="21" t="s">
        <v>154</v>
      </c>
      <c r="J60" s="21" t="s">
        <v>133</v>
      </c>
      <c r="K60" s="21" t="s">
        <v>123</v>
      </c>
      <c r="L60" s="21" t="s">
        <v>263</v>
      </c>
      <c r="M60" s="23">
        <v>89.54</v>
      </c>
      <c r="N60" s="24">
        <v>1</v>
      </c>
      <c r="O60" s="25">
        <v>6.2300000000000001E-2</v>
      </c>
      <c r="P60" s="23">
        <v>45.8</v>
      </c>
      <c r="Q60" s="23">
        <f>M60*N60*(1-O60)</f>
        <v>83.961658</v>
      </c>
      <c r="R60" s="23">
        <f>M60*N60*O60</f>
        <v>5.5783420000000001</v>
      </c>
      <c r="S60" s="23">
        <f>P60*N60</f>
        <v>45.8</v>
      </c>
      <c r="T60" s="23">
        <f>Q60-S60</f>
        <v>38.161658000000003</v>
      </c>
      <c r="U60" s="25">
        <f>IFERROR(T60/Q60,0)</f>
        <v>0.45451291588358106</v>
      </c>
      <c r="V60" s="21" t="s">
        <v>125</v>
      </c>
      <c r="W60" s="21" t="s">
        <v>136</v>
      </c>
    </row>
    <row r="61" spans="1:23" ht="15" customHeight="1">
      <c r="A61" s="21" t="s">
        <v>325</v>
      </c>
      <c r="B61" s="22">
        <v>45304</v>
      </c>
      <c r="C61" s="21">
        <f>YEAR(B61)</f>
        <v>2024</v>
      </c>
      <c r="D61" s="21" t="str">
        <f>"Q"&amp;ROUNDUP(MONTH(B61)/3,0)</f>
        <v>Q1</v>
      </c>
      <c r="E61" s="21" t="s">
        <v>117</v>
      </c>
      <c r="F61" s="21" t="s">
        <v>118</v>
      </c>
      <c r="G61" s="21" t="s">
        <v>194</v>
      </c>
      <c r="H61" s="21" t="s">
        <v>182</v>
      </c>
      <c r="I61" s="21" t="s">
        <v>183</v>
      </c>
      <c r="J61" s="21" t="s">
        <v>122</v>
      </c>
      <c r="K61" s="21" t="s">
        <v>143</v>
      </c>
      <c r="L61" s="21" t="s">
        <v>144</v>
      </c>
      <c r="M61" s="23">
        <v>29.11</v>
      </c>
      <c r="N61" s="24">
        <v>3</v>
      </c>
      <c r="O61" s="25">
        <v>0.13150000000000001</v>
      </c>
      <c r="P61" s="23">
        <v>18.04</v>
      </c>
      <c r="Q61" s="23">
        <f>M61*N61*(1-O61)</f>
        <v>75.846105000000009</v>
      </c>
      <c r="R61" s="23">
        <f>M61*N61*O61</f>
        <v>11.483895</v>
      </c>
      <c r="S61" s="23">
        <f>P61*N61</f>
        <v>54.12</v>
      </c>
      <c r="T61" s="23">
        <f>Q61-S61</f>
        <v>21.726105000000011</v>
      </c>
      <c r="U61" s="25">
        <f>IFERROR(T61/Q61,0)</f>
        <v>0.28644984472175611</v>
      </c>
      <c r="V61" s="21" t="s">
        <v>125</v>
      </c>
      <c r="W61" s="21" t="s">
        <v>156</v>
      </c>
    </row>
    <row r="62" spans="1:23" ht="15" customHeight="1">
      <c r="A62" s="21" t="s">
        <v>326</v>
      </c>
      <c r="B62" s="22">
        <v>45305</v>
      </c>
      <c r="C62" s="21">
        <f>YEAR(B62)</f>
        <v>2024</v>
      </c>
      <c r="D62" s="21" t="str">
        <f>"Q"&amp;ROUNDUP(MONTH(B62)/3,0)</f>
        <v>Q1</v>
      </c>
      <c r="E62" s="21" t="s">
        <v>138</v>
      </c>
      <c r="F62" s="21" t="s">
        <v>118</v>
      </c>
      <c r="G62" s="21" t="s">
        <v>146</v>
      </c>
      <c r="H62" s="21" t="s">
        <v>203</v>
      </c>
      <c r="I62" s="21" t="s">
        <v>204</v>
      </c>
      <c r="J62" s="21" t="s">
        <v>122</v>
      </c>
      <c r="K62" s="21" t="s">
        <v>123</v>
      </c>
      <c r="L62" s="21" t="s">
        <v>226</v>
      </c>
      <c r="M62" s="23">
        <v>78.23</v>
      </c>
      <c r="N62" s="24">
        <v>1</v>
      </c>
      <c r="O62" s="25">
        <v>0.10299999999999999</v>
      </c>
      <c r="P62" s="23">
        <v>40.14</v>
      </c>
      <c r="Q62" s="23">
        <f>M62*N62*(1-O62)</f>
        <v>70.17231000000001</v>
      </c>
      <c r="R62" s="23">
        <f>M62*N62*O62</f>
        <v>8.0576899999999991</v>
      </c>
      <c r="S62" s="23">
        <f>P62*N62</f>
        <v>40.14</v>
      </c>
      <c r="T62" s="23">
        <f>Q62-S62</f>
        <v>30.03231000000001</v>
      </c>
      <c r="U62" s="25">
        <f>IFERROR(T62/Q62,0)</f>
        <v>0.42797949789596501</v>
      </c>
      <c r="V62" s="21" t="s">
        <v>125</v>
      </c>
      <c r="W62" s="21" t="s">
        <v>136</v>
      </c>
    </row>
    <row r="63" spans="1:23" ht="15" customHeight="1">
      <c r="A63" s="21" t="s">
        <v>327</v>
      </c>
      <c r="B63" s="22">
        <v>45305</v>
      </c>
      <c r="C63" s="21">
        <f>YEAR(B63)</f>
        <v>2024</v>
      </c>
      <c r="D63" s="21" t="str">
        <f>"Q"&amp;ROUNDUP(MONTH(B63)/3,0)</f>
        <v>Q1</v>
      </c>
      <c r="E63" s="21" t="s">
        <v>158</v>
      </c>
      <c r="F63" s="21" t="s">
        <v>118</v>
      </c>
      <c r="G63" s="21" t="s">
        <v>160</v>
      </c>
      <c r="H63" s="21" t="s">
        <v>328</v>
      </c>
      <c r="I63" s="21" t="s">
        <v>329</v>
      </c>
      <c r="J63" s="21" t="s">
        <v>142</v>
      </c>
      <c r="K63" s="21" t="s">
        <v>123</v>
      </c>
      <c r="L63" s="21" t="s">
        <v>155</v>
      </c>
      <c r="M63" s="23">
        <v>114</v>
      </c>
      <c r="N63" s="24">
        <v>2</v>
      </c>
      <c r="O63" s="25">
        <v>0.13</v>
      </c>
      <c r="P63" s="23">
        <v>52.71</v>
      </c>
      <c r="Q63" s="23">
        <f>M63*N63*(1-O63)</f>
        <v>198.35999999999999</v>
      </c>
      <c r="R63" s="23">
        <f>M63*N63*O63</f>
        <v>29.64</v>
      </c>
      <c r="S63" s="23">
        <f>P63*N63</f>
        <v>105.42</v>
      </c>
      <c r="T63" s="23">
        <f>Q63-S63</f>
        <v>92.939999999999984</v>
      </c>
      <c r="U63" s="25">
        <f>IFERROR(T63/Q63,0)</f>
        <v>0.4685420447670901</v>
      </c>
      <c r="V63" s="21" t="s">
        <v>125</v>
      </c>
      <c r="W63" s="21" t="s">
        <v>156</v>
      </c>
    </row>
    <row r="64" spans="1:23" ht="15" customHeight="1">
      <c r="A64" s="21" t="s">
        <v>330</v>
      </c>
      <c r="B64" s="22">
        <v>45306</v>
      </c>
      <c r="C64" s="21">
        <f>YEAR(B64)</f>
        <v>2024</v>
      </c>
      <c r="D64" s="21" t="str">
        <f>"Q"&amp;ROUNDUP(MONTH(B64)/3,0)</f>
        <v>Q1</v>
      </c>
      <c r="E64" s="21" t="s">
        <v>138</v>
      </c>
      <c r="F64" s="21" t="s">
        <v>118</v>
      </c>
      <c r="G64" s="21" t="s">
        <v>139</v>
      </c>
      <c r="H64" s="21" t="s">
        <v>331</v>
      </c>
      <c r="I64" s="21" t="s">
        <v>332</v>
      </c>
      <c r="J64" s="21" t="s">
        <v>133</v>
      </c>
      <c r="K64" s="21" t="s">
        <v>149</v>
      </c>
      <c r="L64" s="21" t="s">
        <v>238</v>
      </c>
      <c r="M64" s="23">
        <v>200.96</v>
      </c>
      <c r="N64" s="24">
        <v>2</v>
      </c>
      <c r="O64" s="25">
        <v>0.12709999999999999</v>
      </c>
      <c r="P64" s="23">
        <v>93.17</v>
      </c>
      <c r="Q64" s="23">
        <f>M64*N64*(1-O64)</f>
        <v>350.83596800000004</v>
      </c>
      <c r="R64" s="23">
        <f>M64*N64*O64</f>
        <v>51.084032000000001</v>
      </c>
      <c r="S64" s="23">
        <f>P64*N64</f>
        <v>186.34</v>
      </c>
      <c r="T64" s="23">
        <f>Q64-S64</f>
        <v>164.49596800000003</v>
      </c>
      <c r="U64" s="25">
        <f>IFERROR(T64/Q64,0)</f>
        <v>0.46886859673407266</v>
      </c>
      <c r="V64" s="21" t="s">
        <v>125</v>
      </c>
      <c r="W64" s="21" t="s">
        <v>156</v>
      </c>
    </row>
    <row r="65" spans="1:23" ht="15" customHeight="1">
      <c r="A65" s="21" t="s">
        <v>333</v>
      </c>
      <c r="B65" s="22">
        <v>45307</v>
      </c>
      <c r="C65" s="21">
        <f>YEAR(B65)</f>
        <v>2024</v>
      </c>
      <c r="D65" s="21" t="str">
        <f>"Q"&amp;ROUNDUP(MONTH(B65)/3,0)</f>
        <v>Q1</v>
      </c>
      <c r="E65" s="21" t="s">
        <v>158</v>
      </c>
      <c r="F65" s="21" t="s">
        <v>118</v>
      </c>
      <c r="G65" s="21" t="s">
        <v>164</v>
      </c>
      <c r="H65" s="21" t="s">
        <v>203</v>
      </c>
      <c r="I65" s="21" t="s">
        <v>204</v>
      </c>
      <c r="J65" s="21" t="s">
        <v>122</v>
      </c>
      <c r="K65" s="21" t="s">
        <v>149</v>
      </c>
      <c r="L65" s="21" t="s">
        <v>176</v>
      </c>
      <c r="M65" s="23">
        <v>81.069999999999993</v>
      </c>
      <c r="N65" s="24">
        <v>1</v>
      </c>
      <c r="O65" s="25">
        <v>7.7399999999999997E-2</v>
      </c>
      <c r="P65" s="23">
        <v>34.17</v>
      </c>
      <c r="Q65" s="23">
        <f>M65*N65*(1-O65)</f>
        <v>74.795181999999997</v>
      </c>
      <c r="R65" s="23">
        <f>M65*N65*O65</f>
        <v>6.2748179999999989</v>
      </c>
      <c r="S65" s="23">
        <f>P65*N65</f>
        <v>34.17</v>
      </c>
      <c r="T65" s="23">
        <f>Q65-S65</f>
        <v>40.625181999999995</v>
      </c>
      <c r="U65" s="25">
        <f>IFERROR(T65/Q65,0)</f>
        <v>0.5431523918211737</v>
      </c>
      <c r="V65" s="21" t="s">
        <v>125</v>
      </c>
      <c r="W65" s="21" t="s">
        <v>156</v>
      </c>
    </row>
    <row r="66" spans="1:23" ht="15" customHeight="1">
      <c r="A66" s="21" t="s">
        <v>334</v>
      </c>
      <c r="B66" s="22">
        <v>45307</v>
      </c>
      <c r="C66" s="21">
        <f>YEAR(B66)</f>
        <v>2024</v>
      </c>
      <c r="D66" s="21" t="str">
        <f>"Q"&amp;ROUNDUP(MONTH(B66)/3,0)</f>
        <v>Q1</v>
      </c>
      <c r="E66" s="21" t="s">
        <v>158</v>
      </c>
      <c r="F66" s="21" t="s">
        <v>118</v>
      </c>
      <c r="G66" s="21" t="s">
        <v>160</v>
      </c>
      <c r="H66" s="21" t="s">
        <v>284</v>
      </c>
      <c r="I66" s="21" t="s">
        <v>269</v>
      </c>
      <c r="J66" s="21" t="s">
        <v>122</v>
      </c>
      <c r="K66" s="21" t="s">
        <v>165</v>
      </c>
      <c r="L66" s="21" t="s">
        <v>184</v>
      </c>
      <c r="M66" s="23">
        <v>87.99</v>
      </c>
      <c r="N66" s="24">
        <v>3</v>
      </c>
      <c r="O66" s="25">
        <v>7.1199999999999999E-2</v>
      </c>
      <c r="P66" s="23">
        <v>36.76</v>
      </c>
      <c r="Q66" s="23">
        <f>M66*N66*(1-O66)</f>
        <v>245.17533599999996</v>
      </c>
      <c r="R66" s="23">
        <f>M66*N66*O66</f>
        <v>18.794663999999997</v>
      </c>
      <c r="S66" s="23">
        <f>P66*N66</f>
        <v>110.28</v>
      </c>
      <c r="T66" s="23">
        <f>Q66-S66</f>
        <v>134.89533599999996</v>
      </c>
      <c r="U66" s="25">
        <f>IFERROR(T66/Q66,0)</f>
        <v>0.55019945399401826</v>
      </c>
      <c r="V66" s="21" t="s">
        <v>125</v>
      </c>
      <c r="W66" s="21" t="s">
        <v>126</v>
      </c>
    </row>
    <row r="67" spans="1:23" ht="15" customHeight="1">
      <c r="A67" s="21" t="s">
        <v>335</v>
      </c>
      <c r="B67" s="22">
        <v>45307</v>
      </c>
      <c r="C67" s="21">
        <f>YEAR(B67)</f>
        <v>2024</v>
      </c>
      <c r="D67" s="21" t="str">
        <f>"Q"&amp;ROUNDUP(MONTH(B67)/3,0)</f>
        <v>Q1</v>
      </c>
      <c r="E67" s="21" t="s">
        <v>117</v>
      </c>
      <c r="F67" s="21" t="s">
        <v>118</v>
      </c>
      <c r="G67" s="21" t="s">
        <v>194</v>
      </c>
      <c r="H67" s="21" t="s">
        <v>221</v>
      </c>
      <c r="I67" s="21" t="s">
        <v>222</v>
      </c>
      <c r="J67" s="21" t="s">
        <v>133</v>
      </c>
      <c r="K67" s="21" t="s">
        <v>165</v>
      </c>
      <c r="L67" s="21" t="s">
        <v>180</v>
      </c>
      <c r="M67" s="23">
        <v>119.5</v>
      </c>
      <c r="N67" s="24">
        <v>1</v>
      </c>
      <c r="O67" s="25">
        <v>0.1116</v>
      </c>
      <c r="P67" s="23">
        <v>46.8</v>
      </c>
      <c r="Q67" s="23">
        <f>M67*N67*(1-O67)</f>
        <v>106.16379999999999</v>
      </c>
      <c r="R67" s="23">
        <f>M67*N67*O67</f>
        <v>13.3362</v>
      </c>
      <c r="S67" s="23">
        <f>P67*N67</f>
        <v>46.8</v>
      </c>
      <c r="T67" s="23">
        <f>Q67-S67</f>
        <v>59.363799999999998</v>
      </c>
      <c r="U67" s="25">
        <f>IFERROR(T67/Q67,0)</f>
        <v>0.55917177041515098</v>
      </c>
      <c r="V67" s="21" t="s">
        <v>125</v>
      </c>
      <c r="W67" s="21" t="s">
        <v>136</v>
      </c>
    </row>
    <row r="68" spans="1:23" ht="15" customHeight="1">
      <c r="A68" s="21" t="s">
        <v>336</v>
      </c>
      <c r="B68" s="22">
        <v>45307</v>
      </c>
      <c r="C68" s="21">
        <f>YEAR(B68)</f>
        <v>2024</v>
      </c>
      <c r="D68" s="21" t="str">
        <f>"Q"&amp;ROUNDUP(MONTH(B68)/3,0)</f>
        <v>Q1</v>
      </c>
      <c r="E68" s="21" t="s">
        <v>128</v>
      </c>
      <c r="F68" s="21" t="s">
        <v>118</v>
      </c>
      <c r="G68" s="21" t="s">
        <v>152</v>
      </c>
      <c r="H68" s="21" t="s">
        <v>337</v>
      </c>
      <c r="I68" s="21" t="s">
        <v>338</v>
      </c>
      <c r="J68" s="21" t="s">
        <v>133</v>
      </c>
      <c r="K68" s="21" t="s">
        <v>134</v>
      </c>
      <c r="L68" s="21" t="s">
        <v>339</v>
      </c>
      <c r="M68" s="23">
        <v>134.38</v>
      </c>
      <c r="N68" s="24">
        <v>2</v>
      </c>
      <c r="O68" s="25">
        <v>8.4599999999999995E-2</v>
      </c>
      <c r="P68" s="23">
        <v>76.459999999999994</v>
      </c>
      <c r="Q68" s="23">
        <f>M68*N68*(1-O68)</f>
        <v>246.02290399999998</v>
      </c>
      <c r="R68" s="23">
        <f>M68*N68*O68</f>
        <v>22.737095999999998</v>
      </c>
      <c r="S68" s="23">
        <f>P68*N68</f>
        <v>152.91999999999999</v>
      </c>
      <c r="T68" s="23">
        <f>Q68-S68</f>
        <v>93.102903999999995</v>
      </c>
      <c r="U68" s="25">
        <f>IFERROR(T68/Q68,0)</f>
        <v>0.37843185527149131</v>
      </c>
      <c r="V68" s="21" t="s">
        <v>125</v>
      </c>
      <c r="W68" s="21" t="s">
        <v>156</v>
      </c>
    </row>
    <row r="69" spans="1:23" ht="15" customHeight="1">
      <c r="A69" s="21" t="s">
        <v>340</v>
      </c>
      <c r="B69" s="22">
        <v>45307</v>
      </c>
      <c r="C69" s="21">
        <f>YEAR(B69)</f>
        <v>2024</v>
      </c>
      <c r="D69" s="21" t="str">
        <f>"Q"&amp;ROUNDUP(MONTH(B69)/3,0)</f>
        <v>Q1</v>
      </c>
      <c r="E69" s="21" t="s">
        <v>128</v>
      </c>
      <c r="F69" s="21" t="s">
        <v>118</v>
      </c>
      <c r="G69" s="21" t="s">
        <v>130</v>
      </c>
      <c r="H69" s="21" t="s">
        <v>341</v>
      </c>
      <c r="I69" s="21" t="s">
        <v>342</v>
      </c>
      <c r="J69" s="21" t="s">
        <v>142</v>
      </c>
      <c r="K69" s="21" t="s">
        <v>165</v>
      </c>
      <c r="L69" s="21" t="s">
        <v>184</v>
      </c>
      <c r="M69" s="23">
        <v>109.65</v>
      </c>
      <c r="N69" s="24">
        <v>1</v>
      </c>
      <c r="O69" s="25">
        <v>0.1022</v>
      </c>
      <c r="P69" s="23">
        <v>44.58</v>
      </c>
      <c r="Q69" s="23">
        <f>M69*N69*(1-O69)</f>
        <v>98.443770000000015</v>
      </c>
      <c r="R69" s="23">
        <f>M69*N69*O69</f>
        <v>11.20623</v>
      </c>
      <c r="S69" s="23">
        <f>P69*N69</f>
        <v>44.58</v>
      </c>
      <c r="T69" s="23">
        <f>Q69-S69</f>
        <v>53.863770000000017</v>
      </c>
      <c r="U69" s="25">
        <f>IFERROR(T69/Q69,0)</f>
        <v>0.5471526537433502</v>
      </c>
      <c r="V69" s="21" t="s">
        <v>125</v>
      </c>
      <c r="W69" s="21" t="s">
        <v>172</v>
      </c>
    </row>
    <row r="70" spans="1:23" ht="15" customHeight="1">
      <c r="A70" s="21" t="s">
        <v>343</v>
      </c>
      <c r="B70" s="22">
        <v>45307</v>
      </c>
      <c r="C70" s="21">
        <f>YEAR(B70)</f>
        <v>2024</v>
      </c>
      <c r="D70" s="21" t="str">
        <f>"Q"&amp;ROUNDUP(MONTH(B70)/3,0)</f>
        <v>Q1</v>
      </c>
      <c r="E70" s="21" t="s">
        <v>128</v>
      </c>
      <c r="F70" s="21" t="s">
        <v>118</v>
      </c>
      <c r="G70" s="21" t="s">
        <v>152</v>
      </c>
      <c r="H70" s="21" t="s">
        <v>182</v>
      </c>
      <c r="I70" s="21" t="s">
        <v>183</v>
      </c>
      <c r="J70" s="21" t="s">
        <v>122</v>
      </c>
      <c r="K70" s="21" t="s">
        <v>165</v>
      </c>
      <c r="L70" s="21" t="s">
        <v>184</v>
      </c>
      <c r="M70" s="23">
        <v>138.01</v>
      </c>
      <c r="N70" s="24">
        <v>2</v>
      </c>
      <c r="O70" s="25">
        <v>7.22E-2</v>
      </c>
      <c r="P70" s="23">
        <v>57.86</v>
      </c>
      <c r="Q70" s="23">
        <f>M70*N70*(1-O70)</f>
        <v>256.09135599999996</v>
      </c>
      <c r="R70" s="23">
        <f>M70*N70*O70</f>
        <v>19.928643999999998</v>
      </c>
      <c r="S70" s="23">
        <f>P70*N70</f>
        <v>115.72</v>
      </c>
      <c r="T70" s="23">
        <f>Q70-S70</f>
        <v>140.37135599999996</v>
      </c>
      <c r="U70" s="25">
        <f>IFERROR(T70/Q70,0)</f>
        <v>0.54813000404433798</v>
      </c>
      <c r="V70" s="21" t="s">
        <v>125</v>
      </c>
      <c r="W70" s="21" t="s">
        <v>136</v>
      </c>
    </row>
    <row r="71" spans="1:23" ht="15" customHeight="1">
      <c r="A71" s="21" t="s">
        <v>344</v>
      </c>
      <c r="B71" s="22">
        <v>45307</v>
      </c>
      <c r="C71" s="21">
        <f>YEAR(B71)</f>
        <v>2024</v>
      </c>
      <c r="D71" s="21" t="str">
        <f>"Q"&amp;ROUNDUP(MONTH(B71)/3,0)</f>
        <v>Q1</v>
      </c>
      <c r="E71" s="21" t="s">
        <v>188</v>
      </c>
      <c r="F71" s="21" t="s">
        <v>129</v>
      </c>
      <c r="G71" s="21" t="s">
        <v>189</v>
      </c>
      <c r="H71" s="21" t="s">
        <v>345</v>
      </c>
      <c r="I71" s="21" t="s">
        <v>319</v>
      </c>
      <c r="J71" s="21" t="s">
        <v>142</v>
      </c>
      <c r="K71" s="21" t="s">
        <v>123</v>
      </c>
      <c r="L71" s="21" t="s">
        <v>226</v>
      </c>
      <c r="M71" s="23">
        <v>42.3</v>
      </c>
      <c r="N71" s="24">
        <v>3</v>
      </c>
      <c r="O71" s="25">
        <v>7.7200000000000005E-2</v>
      </c>
      <c r="P71" s="23">
        <v>21.96</v>
      </c>
      <c r="Q71" s="23">
        <f>M71*N71*(1-O71)</f>
        <v>117.10331999999998</v>
      </c>
      <c r="R71" s="23">
        <f>M71*N71*O71</f>
        <v>9.7966800000000003</v>
      </c>
      <c r="S71" s="23">
        <f>P71*N71</f>
        <v>65.88</v>
      </c>
      <c r="T71" s="23">
        <f>Q71-S71</f>
        <v>51.223319999999987</v>
      </c>
      <c r="U71" s="25">
        <f>IFERROR(T71/Q71,0)</f>
        <v>0.43741987844580321</v>
      </c>
      <c r="V71" s="21" t="s">
        <v>125</v>
      </c>
      <c r="W71" s="21" t="s">
        <v>156</v>
      </c>
    </row>
    <row r="72" spans="1:23" ht="15" customHeight="1">
      <c r="A72" s="21" t="s">
        <v>346</v>
      </c>
      <c r="B72" s="22">
        <v>45307</v>
      </c>
      <c r="C72" s="21">
        <f>YEAR(B72)</f>
        <v>2024</v>
      </c>
      <c r="D72" s="21" t="str">
        <f>"Q"&amp;ROUNDUP(MONTH(B72)/3,0)</f>
        <v>Q1</v>
      </c>
      <c r="E72" s="21" t="s">
        <v>138</v>
      </c>
      <c r="F72" s="21" t="s">
        <v>118</v>
      </c>
      <c r="G72" s="21" t="s">
        <v>139</v>
      </c>
      <c r="H72" s="21" t="s">
        <v>207</v>
      </c>
      <c r="I72" s="21" t="s">
        <v>208</v>
      </c>
      <c r="J72" s="21" t="s">
        <v>122</v>
      </c>
      <c r="K72" s="21" t="s">
        <v>143</v>
      </c>
      <c r="L72" s="21" t="s">
        <v>322</v>
      </c>
      <c r="M72" s="23">
        <v>36.76</v>
      </c>
      <c r="N72" s="24">
        <v>3</v>
      </c>
      <c r="O72" s="25">
        <v>6.25E-2</v>
      </c>
      <c r="P72" s="23">
        <v>22.28</v>
      </c>
      <c r="Q72" s="23">
        <f>M72*N72*(1-O72)</f>
        <v>103.3875</v>
      </c>
      <c r="R72" s="23">
        <f>M72*N72*O72</f>
        <v>6.8925000000000001</v>
      </c>
      <c r="S72" s="23">
        <f>P72*N72</f>
        <v>66.84</v>
      </c>
      <c r="T72" s="23">
        <f>Q72-S72</f>
        <v>36.547499999999999</v>
      </c>
      <c r="U72" s="25">
        <f>IFERROR(T72/Q72,0)</f>
        <v>0.35350018135654698</v>
      </c>
      <c r="V72" s="21" t="s">
        <v>125</v>
      </c>
      <c r="W72" s="21" t="s">
        <v>156</v>
      </c>
    </row>
    <row r="73" spans="1:23" ht="15" customHeight="1">
      <c r="A73" s="21" t="s">
        <v>347</v>
      </c>
      <c r="B73" s="22">
        <v>45308</v>
      </c>
      <c r="C73" s="21">
        <f>YEAR(B73)</f>
        <v>2024</v>
      </c>
      <c r="D73" s="21" t="str">
        <f>"Q"&amp;ROUNDUP(MONTH(B73)/3,0)</f>
        <v>Q1</v>
      </c>
      <c r="E73" s="21" t="s">
        <v>138</v>
      </c>
      <c r="F73" s="21" t="s">
        <v>118</v>
      </c>
      <c r="G73" s="21" t="s">
        <v>139</v>
      </c>
      <c r="H73" s="21" t="s">
        <v>348</v>
      </c>
      <c r="I73" s="21" t="s">
        <v>349</v>
      </c>
      <c r="J73" s="21" t="s">
        <v>142</v>
      </c>
      <c r="K73" s="21" t="s">
        <v>134</v>
      </c>
      <c r="L73" s="21" t="s">
        <v>192</v>
      </c>
      <c r="M73" s="23">
        <v>76.760000000000005</v>
      </c>
      <c r="N73" s="24">
        <v>4</v>
      </c>
      <c r="O73" s="25">
        <v>3.1399999999999997E-2</v>
      </c>
      <c r="P73" s="23">
        <v>44.49</v>
      </c>
      <c r="Q73" s="23">
        <f>M73*N73*(1-O73)</f>
        <v>297.39894400000003</v>
      </c>
      <c r="R73" s="23">
        <f>M73*N73*O73</f>
        <v>9.641055999999999</v>
      </c>
      <c r="S73" s="23">
        <f>P73*N73</f>
        <v>177.96</v>
      </c>
      <c r="T73" s="23">
        <f>Q73-S73</f>
        <v>119.43894400000002</v>
      </c>
      <c r="U73" s="25">
        <f>IFERROR(T73/Q73,0)</f>
        <v>0.40161186315443004</v>
      </c>
      <c r="V73" s="21" t="s">
        <v>125</v>
      </c>
      <c r="W73" s="21" t="s">
        <v>126</v>
      </c>
    </row>
    <row r="74" spans="1:23" ht="15" customHeight="1">
      <c r="A74" s="21" t="s">
        <v>350</v>
      </c>
      <c r="B74" s="22">
        <v>45308</v>
      </c>
      <c r="C74" s="21">
        <f>YEAR(B74)</f>
        <v>2024</v>
      </c>
      <c r="D74" s="21" t="str">
        <f>"Q"&amp;ROUNDUP(MONTH(B74)/3,0)</f>
        <v>Q1</v>
      </c>
      <c r="E74" s="21" t="s">
        <v>117</v>
      </c>
      <c r="F74" s="21" t="s">
        <v>118</v>
      </c>
      <c r="G74" s="21" t="s">
        <v>194</v>
      </c>
      <c r="H74" s="21" t="s">
        <v>131</v>
      </c>
      <c r="I74" s="21" t="s">
        <v>132</v>
      </c>
      <c r="J74" s="21" t="s">
        <v>133</v>
      </c>
      <c r="K74" s="21" t="s">
        <v>143</v>
      </c>
      <c r="L74" s="21" t="s">
        <v>230</v>
      </c>
      <c r="M74" s="23">
        <v>145.94</v>
      </c>
      <c r="N74" s="24">
        <v>1</v>
      </c>
      <c r="O74" s="25">
        <v>0.1065</v>
      </c>
      <c r="P74" s="23">
        <v>92.69</v>
      </c>
      <c r="Q74" s="23">
        <f>M74*N74*(1-O74)</f>
        <v>130.39739</v>
      </c>
      <c r="R74" s="23">
        <f>M74*N74*O74</f>
        <v>15.54261</v>
      </c>
      <c r="S74" s="23">
        <f>P74*N74</f>
        <v>92.69</v>
      </c>
      <c r="T74" s="23">
        <f>Q74-S74</f>
        <v>37.707390000000004</v>
      </c>
      <c r="U74" s="25">
        <f>IFERROR(T74/Q74,0)</f>
        <v>0.28917288911994332</v>
      </c>
      <c r="V74" s="21" t="s">
        <v>125</v>
      </c>
      <c r="W74" s="21" t="s">
        <v>136</v>
      </c>
    </row>
    <row r="75" spans="1:23" ht="15" customHeight="1">
      <c r="A75" s="21" t="s">
        <v>351</v>
      </c>
      <c r="B75" s="22">
        <v>45309</v>
      </c>
      <c r="C75" s="21">
        <f>YEAR(B75)</f>
        <v>2024</v>
      </c>
      <c r="D75" s="21" t="str">
        <f>"Q"&amp;ROUNDUP(MONTH(B75)/3,0)</f>
        <v>Q1</v>
      </c>
      <c r="E75" s="21" t="s">
        <v>128</v>
      </c>
      <c r="F75" s="21" t="s">
        <v>118</v>
      </c>
      <c r="G75" s="21" t="s">
        <v>152</v>
      </c>
      <c r="H75" s="21" t="s">
        <v>284</v>
      </c>
      <c r="I75" s="21" t="s">
        <v>269</v>
      </c>
      <c r="J75" s="21" t="s">
        <v>122</v>
      </c>
      <c r="K75" s="21" t="s">
        <v>134</v>
      </c>
      <c r="L75" s="21" t="s">
        <v>339</v>
      </c>
      <c r="M75" s="23">
        <v>120.57</v>
      </c>
      <c r="N75" s="24">
        <v>4</v>
      </c>
      <c r="O75" s="25">
        <v>0.1101</v>
      </c>
      <c r="P75" s="23">
        <v>72.849999999999994</v>
      </c>
      <c r="Q75" s="23">
        <f>M75*N75*(1-O75)</f>
        <v>429.180972</v>
      </c>
      <c r="R75" s="23">
        <f>M75*N75*O75</f>
        <v>53.099027999999997</v>
      </c>
      <c r="S75" s="23">
        <f>P75*N75</f>
        <v>291.39999999999998</v>
      </c>
      <c r="T75" s="23">
        <f>Q75-S75</f>
        <v>137.78097200000002</v>
      </c>
      <c r="U75" s="25">
        <f>IFERROR(T75/Q75,0)</f>
        <v>0.32103234064160707</v>
      </c>
      <c r="V75" s="21" t="s">
        <v>125</v>
      </c>
      <c r="W75" s="21" t="s">
        <v>172</v>
      </c>
    </row>
    <row r="76" spans="1:23" ht="15" customHeight="1">
      <c r="A76" s="21" t="s">
        <v>352</v>
      </c>
      <c r="B76" s="22">
        <v>45309</v>
      </c>
      <c r="C76" s="21">
        <f>YEAR(B76)</f>
        <v>2024</v>
      </c>
      <c r="D76" s="21" t="str">
        <f>"Q"&amp;ROUNDUP(MONTH(B76)/3,0)</f>
        <v>Q1</v>
      </c>
      <c r="E76" s="21" t="s">
        <v>158</v>
      </c>
      <c r="F76" s="21" t="s">
        <v>118</v>
      </c>
      <c r="G76" s="21" t="s">
        <v>164</v>
      </c>
      <c r="H76" s="21" t="s">
        <v>308</v>
      </c>
      <c r="I76" s="21" t="s">
        <v>309</v>
      </c>
      <c r="J76" s="21" t="s">
        <v>133</v>
      </c>
      <c r="K76" s="21" t="s">
        <v>149</v>
      </c>
      <c r="L76" s="21" t="s">
        <v>205</v>
      </c>
      <c r="M76" s="23">
        <v>186.73</v>
      </c>
      <c r="N76" s="24">
        <v>1</v>
      </c>
      <c r="O76" s="25">
        <v>0.10059999999999999</v>
      </c>
      <c r="P76" s="23">
        <v>90.96</v>
      </c>
      <c r="Q76" s="23">
        <f>M76*N76*(1-O76)</f>
        <v>167.94496199999998</v>
      </c>
      <c r="R76" s="23">
        <f>M76*N76*O76</f>
        <v>18.785037999999997</v>
      </c>
      <c r="S76" s="23">
        <f>P76*N76</f>
        <v>90.96</v>
      </c>
      <c r="T76" s="23">
        <f>Q76-S76</f>
        <v>76.984961999999982</v>
      </c>
      <c r="U76" s="25">
        <f>IFERROR(T76/Q76,0)</f>
        <v>0.45839399457543711</v>
      </c>
      <c r="V76" s="21" t="s">
        <v>171</v>
      </c>
      <c r="W76" s="21" t="s">
        <v>156</v>
      </c>
    </row>
    <row r="77" spans="1:23" ht="15" customHeight="1">
      <c r="A77" s="21" t="s">
        <v>353</v>
      </c>
      <c r="B77" s="22">
        <v>45309</v>
      </c>
      <c r="C77" s="21">
        <f>YEAR(B77)</f>
        <v>2024</v>
      </c>
      <c r="D77" s="21" t="str">
        <f>"Q"&amp;ROUNDUP(MONTH(B77)/3,0)</f>
        <v>Q1</v>
      </c>
      <c r="E77" s="21" t="s">
        <v>158</v>
      </c>
      <c r="F77" s="21" t="s">
        <v>159</v>
      </c>
      <c r="G77" s="21" t="s">
        <v>164</v>
      </c>
      <c r="H77" s="21" t="s">
        <v>354</v>
      </c>
      <c r="I77" s="21" t="s">
        <v>355</v>
      </c>
      <c r="J77" s="21" t="s">
        <v>142</v>
      </c>
      <c r="K77" s="21" t="s">
        <v>123</v>
      </c>
      <c r="L77" s="21" t="s">
        <v>155</v>
      </c>
      <c r="M77" s="23">
        <v>102.75</v>
      </c>
      <c r="N77" s="24">
        <v>10</v>
      </c>
      <c r="O77" s="25">
        <v>1.9300000000000001E-2</v>
      </c>
      <c r="P77" s="23">
        <v>58.92</v>
      </c>
      <c r="Q77" s="23">
        <f>M77*N77*(1-O77)</f>
        <v>1007.66925</v>
      </c>
      <c r="R77" s="23">
        <f>M77*N77*O77</f>
        <v>19.830750000000002</v>
      </c>
      <c r="S77" s="23">
        <f>P77*N77</f>
        <v>589.20000000000005</v>
      </c>
      <c r="T77" s="23">
        <f>Q77-S77</f>
        <v>418.46924999999999</v>
      </c>
      <c r="U77" s="25">
        <f>IFERROR(T77/Q77,0)</f>
        <v>0.41528433064718406</v>
      </c>
      <c r="V77" s="21" t="s">
        <v>125</v>
      </c>
      <c r="W77" s="21" t="s">
        <v>136</v>
      </c>
    </row>
    <row r="78" spans="1:23" ht="15" customHeight="1">
      <c r="A78" s="21" t="s">
        <v>356</v>
      </c>
      <c r="B78" s="22">
        <v>45309</v>
      </c>
      <c r="C78" s="21">
        <f>YEAR(B78)</f>
        <v>2024</v>
      </c>
      <c r="D78" s="21" t="str">
        <f>"Q"&amp;ROUNDUP(MONTH(B78)/3,0)</f>
        <v>Q1</v>
      </c>
      <c r="E78" s="21" t="s">
        <v>128</v>
      </c>
      <c r="F78" s="21" t="s">
        <v>159</v>
      </c>
      <c r="G78" s="21" t="s">
        <v>152</v>
      </c>
      <c r="H78" s="21" t="s">
        <v>318</v>
      </c>
      <c r="I78" s="21" t="s">
        <v>319</v>
      </c>
      <c r="J78" s="21" t="s">
        <v>122</v>
      </c>
      <c r="K78" s="21" t="s">
        <v>165</v>
      </c>
      <c r="L78" s="21" t="s">
        <v>213</v>
      </c>
      <c r="M78" s="23">
        <v>38.9</v>
      </c>
      <c r="N78" s="24">
        <v>15</v>
      </c>
      <c r="O78" s="25">
        <v>4.7300000000000002E-2</v>
      </c>
      <c r="P78" s="23">
        <v>18.2</v>
      </c>
      <c r="Q78" s="23">
        <f>M78*N78*(1-O78)</f>
        <v>555.90044999999998</v>
      </c>
      <c r="R78" s="23">
        <f>M78*N78*O78</f>
        <v>27.599550000000001</v>
      </c>
      <c r="S78" s="23">
        <f>P78*N78</f>
        <v>273</v>
      </c>
      <c r="T78" s="23">
        <f>Q78-S78</f>
        <v>282.90044999999998</v>
      </c>
      <c r="U78" s="25">
        <f>IFERROR(T78/Q78,0)</f>
        <v>0.50890487676345642</v>
      </c>
      <c r="V78" s="21" t="s">
        <v>125</v>
      </c>
      <c r="W78" s="21" t="s">
        <v>136</v>
      </c>
    </row>
    <row r="79" spans="1:23" ht="15" customHeight="1">
      <c r="A79" s="21" t="s">
        <v>357</v>
      </c>
      <c r="B79" s="22">
        <v>45310</v>
      </c>
      <c r="C79" s="21">
        <f>YEAR(B79)</f>
        <v>2024</v>
      </c>
      <c r="D79" s="21" t="str">
        <f>"Q"&amp;ROUNDUP(MONTH(B79)/3,0)</f>
        <v>Q1</v>
      </c>
      <c r="E79" s="21" t="s">
        <v>138</v>
      </c>
      <c r="F79" s="21" t="s">
        <v>129</v>
      </c>
      <c r="G79" s="21" t="s">
        <v>139</v>
      </c>
      <c r="H79" s="21" t="s">
        <v>358</v>
      </c>
      <c r="I79" s="21" t="s">
        <v>269</v>
      </c>
      <c r="J79" s="21" t="s">
        <v>133</v>
      </c>
      <c r="K79" s="21" t="s">
        <v>143</v>
      </c>
      <c r="L79" s="21" t="s">
        <v>230</v>
      </c>
      <c r="M79" s="23">
        <v>243.59</v>
      </c>
      <c r="N79" s="24">
        <v>3</v>
      </c>
      <c r="O79" s="25">
        <v>9.0499999999999997E-2</v>
      </c>
      <c r="P79" s="23">
        <v>164.75</v>
      </c>
      <c r="Q79" s="23">
        <f>M79*N79*(1-O79)</f>
        <v>664.63531499999999</v>
      </c>
      <c r="R79" s="23">
        <f>M79*N79*O79</f>
        <v>66.13468499999999</v>
      </c>
      <c r="S79" s="23">
        <f>P79*N79</f>
        <v>494.25</v>
      </c>
      <c r="T79" s="23">
        <f>Q79-S79</f>
        <v>170.38531499999999</v>
      </c>
      <c r="U79" s="25">
        <f>IFERROR(T79/Q79,0)</f>
        <v>0.25635910574508064</v>
      </c>
      <c r="V79" s="21" t="s">
        <v>125</v>
      </c>
      <c r="W79" s="21" t="s">
        <v>172</v>
      </c>
    </row>
    <row r="80" spans="1:23" ht="15" customHeight="1">
      <c r="A80" s="21" t="s">
        <v>359</v>
      </c>
      <c r="B80" s="22">
        <v>45310</v>
      </c>
      <c r="C80" s="21">
        <f>YEAR(B80)</f>
        <v>2024</v>
      </c>
      <c r="D80" s="21" t="str">
        <f>"Q"&amp;ROUNDUP(MONTH(B80)/3,0)</f>
        <v>Q1</v>
      </c>
      <c r="E80" s="21" t="s">
        <v>138</v>
      </c>
      <c r="F80" s="21" t="s">
        <v>118</v>
      </c>
      <c r="G80" s="21" t="s">
        <v>146</v>
      </c>
      <c r="H80" s="21" t="s">
        <v>147</v>
      </c>
      <c r="I80" s="21" t="s">
        <v>148</v>
      </c>
      <c r="J80" s="21" t="s">
        <v>122</v>
      </c>
      <c r="K80" s="21" t="s">
        <v>143</v>
      </c>
      <c r="L80" s="21" t="s">
        <v>322</v>
      </c>
      <c r="M80" s="23">
        <v>86.11</v>
      </c>
      <c r="N80" s="24">
        <v>1</v>
      </c>
      <c r="O80" s="25">
        <v>0.1208</v>
      </c>
      <c r="P80" s="23">
        <v>49.78</v>
      </c>
      <c r="Q80" s="23">
        <f>M80*N80*(1-O80)</f>
        <v>75.707911999999993</v>
      </c>
      <c r="R80" s="23">
        <f>M80*N80*O80</f>
        <v>10.402088000000001</v>
      </c>
      <c r="S80" s="23">
        <f>P80*N80</f>
        <v>49.78</v>
      </c>
      <c r="T80" s="23">
        <f>Q80-S80</f>
        <v>25.927911999999992</v>
      </c>
      <c r="U80" s="25">
        <f>IFERROR(T80/Q80,0)</f>
        <v>0.3424729505153965</v>
      </c>
      <c r="V80" s="21" t="s">
        <v>125</v>
      </c>
      <c r="W80" s="21" t="s">
        <v>156</v>
      </c>
    </row>
    <row r="81" spans="1:23" ht="15" customHeight="1">
      <c r="A81" s="21" t="s">
        <v>360</v>
      </c>
      <c r="B81" s="22">
        <v>45310</v>
      </c>
      <c r="C81" s="21">
        <f>YEAR(B81)</f>
        <v>2024</v>
      </c>
      <c r="D81" s="21" t="str">
        <f>"Q"&amp;ROUNDUP(MONTH(B81)/3,0)</f>
        <v>Q1</v>
      </c>
      <c r="E81" s="21" t="s">
        <v>158</v>
      </c>
      <c r="F81" s="21" t="s">
        <v>118</v>
      </c>
      <c r="G81" s="21" t="s">
        <v>160</v>
      </c>
      <c r="H81" s="21" t="s">
        <v>361</v>
      </c>
      <c r="I81" s="21" t="s">
        <v>295</v>
      </c>
      <c r="J81" s="21" t="s">
        <v>142</v>
      </c>
      <c r="K81" s="21" t="s">
        <v>149</v>
      </c>
      <c r="L81" s="21" t="s">
        <v>176</v>
      </c>
      <c r="M81" s="23">
        <v>105.61</v>
      </c>
      <c r="N81" s="24">
        <v>2</v>
      </c>
      <c r="O81" s="25">
        <v>0.12180000000000001</v>
      </c>
      <c r="P81" s="23">
        <v>57.63</v>
      </c>
      <c r="Q81" s="23">
        <f>M81*N81*(1-O81)</f>
        <v>185.493404</v>
      </c>
      <c r="R81" s="23">
        <f>M81*N81*O81</f>
        <v>25.726596000000001</v>
      </c>
      <c r="S81" s="23">
        <f>P81*N81</f>
        <v>115.26</v>
      </c>
      <c r="T81" s="23">
        <f>Q81-S81</f>
        <v>70.233403999999993</v>
      </c>
      <c r="U81" s="25">
        <f>IFERROR(T81/Q81,0)</f>
        <v>0.37863019646779461</v>
      </c>
      <c r="V81" s="21" t="s">
        <v>125</v>
      </c>
      <c r="W81" s="21" t="s">
        <v>136</v>
      </c>
    </row>
    <row r="82" spans="1:23" ht="15" customHeight="1">
      <c r="A82" s="21" t="s">
        <v>362</v>
      </c>
      <c r="B82" s="22">
        <v>45310</v>
      </c>
      <c r="C82" s="21">
        <f>YEAR(B82)</f>
        <v>2024</v>
      </c>
      <c r="D82" s="21" t="str">
        <f>"Q"&amp;ROUNDUP(MONTH(B82)/3,0)</f>
        <v>Q1</v>
      </c>
      <c r="E82" s="21" t="s">
        <v>128</v>
      </c>
      <c r="F82" s="21" t="s">
        <v>118</v>
      </c>
      <c r="G82" s="21" t="s">
        <v>130</v>
      </c>
      <c r="H82" s="21" t="s">
        <v>182</v>
      </c>
      <c r="I82" s="21" t="s">
        <v>183</v>
      </c>
      <c r="J82" s="21" t="s">
        <v>122</v>
      </c>
      <c r="K82" s="21" t="s">
        <v>143</v>
      </c>
      <c r="L82" s="21" t="s">
        <v>144</v>
      </c>
      <c r="M82" s="23">
        <v>129.31</v>
      </c>
      <c r="N82" s="24">
        <v>3</v>
      </c>
      <c r="O82" s="25">
        <v>0.1182</v>
      </c>
      <c r="P82" s="23">
        <v>82.31</v>
      </c>
      <c r="Q82" s="23">
        <f>M82*N82*(1-O82)</f>
        <v>342.07667400000003</v>
      </c>
      <c r="R82" s="23">
        <f>M82*N82*O82</f>
        <v>45.853326000000003</v>
      </c>
      <c r="S82" s="23">
        <f>P82*N82</f>
        <v>246.93</v>
      </c>
      <c r="T82" s="23">
        <f>Q82-S82</f>
        <v>95.146674000000019</v>
      </c>
      <c r="U82" s="25">
        <f>IFERROR(T82/Q82,0)</f>
        <v>0.27814429112462669</v>
      </c>
      <c r="V82" s="21" t="s">
        <v>125</v>
      </c>
      <c r="W82" s="21" t="s">
        <v>126</v>
      </c>
    </row>
    <row r="83" spans="1:23" ht="15" customHeight="1">
      <c r="A83" s="21" t="s">
        <v>363</v>
      </c>
      <c r="B83" s="22">
        <v>45310</v>
      </c>
      <c r="C83" s="21">
        <f>YEAR(B83)</f>
        <v>2024</v>
      </c>
      <c r="D83" s="21" t="str">
        <f>"Q"&amp;ROUNDUP(MONTH(B83)/3,0)</f>
        <v>Q1</v>
      </c>
      <c r="E83" s="21" t="s">
        <v>158</v>
      </c>
      <c r="F83" s="21" t="s">
        <v>118</v>
      </c>
      <c r="G83" s="21" t="s">
        <v>164</v>
      </c>
      <c r="H83" s="21" t="s">
        <v>364</v>
      </c>
      <c r="I83" s="21" t="s">
        <v>365</v>
      </c>
      <c r="J83" s="21" t="s">
        <v>142</v>
      </c>
      <c r="K83" s="21" t="s">
        <v>123</v>
      </c>
      <c r="L83" s="21" t="s">
        <v>155</v>
      </c>
      <c r="M83" s="23">
        <v>109.91</v>
      </c>
      <c r="N83" s="24">
        <v>1</v>
      </c>
      <c r="O83" s="25">
        <v>8.9499999999999996E-2</v>
      </c>
      <c r="P83" s="23">
        <v>51.57</v>
      </c>
      <c r="Q83" s="23">
        <f>M83*N83*(1-O83)</f>
        <v>100.073055</v>
      </c>
      <c r="R83" s="23">
        <f>M83*N83*O83</f>
        <v>9.8369450000000001</v>
      </c>
      <c r="S83" s="23">
        <f>P83*N83</f>
        <v>51.57</v>
      </c>
      <c r="T83" s="23">
        <f>Q83-S83</f>
        <v>48.503054999999996</v>
      </c>
      <c r="U83" s="25">
        <f>IFERROR(T83/Q83,0)</f>
        <v>0.48467646960512994</v>
      </c>
      <c r="V83" s="21" t="s">
        <v>125</v>
      </c>
      <c r="W83" s="21" t="s">
        <v>126</v>
      </c>
    </row>
    <row r="84" spans="1:23" ht="15" customHeight="1">
      <c r="A84" s="21" t="s">
        <v>366</v>
      </c>
      <c r="B84" s="22">
        <v>45311</v>
      </c>
      <c r="C84" s="21">
        <f>YEAR(B84)</f>
        <v>2024</v>
      </c>
      <c r="D84" s="21" t="str">
        <f>"Q"&amp;ROUNDUP(MONTH(B84)/3,0)</f>
        <v>Q1</v>
      </c>
      <c r="E84" s="21" t="s">
        <v>128</v>
      </c>
      <c r="F84" s="21" t="s">
        <v>118</v>
      </c>
      <c r="G84" s="21" t="s">
        <v>152</v>
      </c>
      <c r="H84" s="21" t="s">
        <v>367</v>
      </c>
      <c r="I84" s="21" t="s">
        <v>368</v>
      </c>
      <c r="J84" s="21" t="s">
        <v>142</v>
      </c>
      <c r="K84" s="21" t="s">
        <v>149</v>
      </c>
      <c r="L84" s="21" t="s">
        <v>150</v>
      </c>
      <c r="M84" s="23">
        <v>54.58</v>
      </c>
      <c r="N84" s="24">
        <v>2</v>
      </c>
      <c r="O84" s="25">
        <v>6.7100000000000007E-2</v>
      </c>
      <c r="P84" s="23">
        <v>23.31</v>
      </c>
      <c r="Q84" s="23">
        <f>M84*N84*(1-O84)</f>
        <v>101.835364</v>
      </c>
      <c r="R84" s="23">
        <f>M84*N84*O84</f>
        <v>7.3246360000000008</v>
      </c>
      <c r="S84" s="23">
        <f>P84*N84</f>
        <v>46.62</v>
      </c>
      <c r="T84" s="23">
        <f>Q84-S84</f>
        <v>55.215364000000001</v>
      </c>
      <c r="U84" s="25">
        <f>IFERROR(T84/Q84,0)</f>
        <v>0.54220225500445995</v>
      </c>
      <c r="V84" s="21" t="s">
        <v>125</v>
      </c>
      <c r="W84" s="21" t="s">
        <v>172</v>
      </c>
    </row>
    <row r="85" spans="1:23" ht="15" customHeight="1">
      <c r="A85" s="21" t="s">
        <v>369</v>
      </c>
      <c r="B85" s="22">
        <v>45311</v>
      </c>
      <c r="C85" s="21">
        <f>YEAR(B85)</f>
        <v>2024</v>
      </c>
      <c r="D85" s="21" t="str">
        <f>"Q"&amp;ROUNDUP(MONTH(B85)/3,0)</f>
        <v>Q1</v>
      </c>
      <c r="E85" s="21" t="s">
        <v>128</v>
      </c>
      <c r="F85" s="21" t="s">
        <v>129</v>
      </c>
      <c r="G85" s="21" t="s">
        <v>130</v>
      </c>
      <c r="H85" s="21" t="s">
        <v>370</v>
      </c>
      <c r="I85" s="21" t="s">
        <v>371</v>
      </c>
      <c r="J85" s="21" t="s">
        <v>133</v>
      </c>
      <c r="K85" s="21" t="s">
        <v>123</v>
      </c>
      <c r="L85" s="21" t="s">
        <v>124</v>
      </c>
      <c r="M85" s="23">
        <v>213.75</v>
      </c>
      <c r="N85" s="24">
        <v>3</v>
      </c>
      <c r="O85" s="25">
        <v>8.14E-2</v>
      </c>
      <c r="P85" s="23">
        <v>120.97</v>
      </c>
      <c r="Q85" s="23">
        <f>M85*N85*(1-O85)</f>
        <v>589.05224999999996</v>
      </c>
      <c r="R85" s="23">
        <f>M85*N85*O85</f>
        <v>52.197749999999999</v>
      </c>
      <c r="S85" s="23">
        <f>P85*N85</f>
        <v>362.90999999999997</v>
      </c>
      <c r="T85" s="23">
        <f>Q85-S85</f>
        <v>226.14224999999999</v>
      </c>
      <c r="U85" s="25">
        <f>IFERROR(T85/Q85,0)</f>
        <v>0.38390864307877615</v>
      </c>
      <c r="V85" s="21" t="s">
        <v>125</v>
      </c>
      <c r="W85" s="21" t="s">
        <v>136</v>
      </c>
    </row>
    <row r="86" spans="1:23" ht="15" customHeight="1">
      <c r="A86" s="21" t="s">
        <v>372</v>
      </c>
      <c r="B86" s="22">
        <v>45311</v>
      </c>
      <c r="C86" s="21">
        <f>YEAR(B86)</f>
        <v>2024</v>
      </c>
      <c r="D86" s="21" t="str">
        <f>"Q"&amp;ROUNDUP(MONTH(B86)/3,0)</f>
        <v>Q1</v>
      </c>
      <c r="E86" s="21" t="s">
        <v>128</v>
      </c>
      <c r="F86" s="21" t="s">
        <v>159</v>
      </c>
      <c r="G86" s="21" t="s">
        <v>130</v>
      </c>
      <c r="H86" s="21" t="s">
        <v>373</v>
      </c>
      <c r="I86" s="21" t="s">
        <v>374</v>
      </c>
      <c r="J86" s="21" t="s">
        <v>142</v>
      </c>
      <c r="K86" s="21" t="s">
        <v>143</v>
      </c>
      <c r="L86" s="21" t="s">
        <v>201</v>
      </c>
      <c r="M86" s="23">
        <v>276.44</v>
      </c>
      <c r="N86" s="24">
        <v>12</v>
      </c>
      <c r="O86" s="25">
        <v>0</v>
      </c>
      <c r="P86" s="23">
        <v>182.92</v>
      </c>
      <c r="Q86" s="23">
        <f>M86*N86*(1-O86)</f>
        <v>3317.2799999999997</v>
      </c>
      <c r="R86" s="23">
        <f>M86*N86*O86</f>
        <v>0</v>
      </c>
      <c r="S86" s="23">
        <f>P86*N86</f>
        <v>2195.04</v>
      </c>
      <c r="T86" s="23">
        <f>Q86-S86</f>
        <v>1122.2399999999998</v>
      </c>
      <c r="U86" s="25">
        <f>IFERROR(T86/Q86,0)</f>
        <v>0.33830125886268264</v>
      </c>
      <c r="V86" s="21" t="s">
        <v>125</v>
      </c>
      <c r="W86" s="21" t="s">
        <v>136</v>
      </c>
    </row>
    <row r="87" spans="1:23" ht="15" customHeight="1">
      <c r="A87" s="21" t="s">
        <v>375</v>
      </c>
      <c r="B87" s="22">
        <v>45311</v>
      </c>
      <c r="C87" s="21">
        <f>YEAR(B87)</f>
        <v>2024</v>
      </c>
      <c r="D87" s="21" t="str">
        <f>"Q"&amp;ROUNDUP(MONTH(B87)/3,0)</f>
        <v>Q1</v>
      </c>
      <c r="E87" s="21" t="s">
        <v>117</v>
      </c>
      <c r="F87" s="21" t="s">
        <v>129</v>
      </c>
      <c r="G87" s="21" t="s">
        <v>119</v>
      </c>
      <c r="H87" s="21" t="s">
        <v>168</v>
      </c>
      <c r="I87" s="21" t="s">
        <v>169</v>
      </c>
      <c r="J87" s="21" t="s">
        <v>122</v>
      </c>
      <c r="K87" s="21" t="s">
        <v>143</v>
      </c>
      <c r="L87" s="21" t="s">
        <v>230</v>
      </c>
      <c r="M87" s="23">
        <v>113.92</v>
      </c>
      <c r="N87" s="24">
        <v>4</v>
      </c>
      <c r="O87" s="25">
        <v>2.86E-2</v>
      </c>
      <c r="P87" s="23">
        <v>65.78</v>
      </c>
      <c r="Q87" s="23">
        <f>M87*N87*(1-O87)</f>
        <v>442.64755200000002</v>
      </c>
      <c r="R87" s="23">
        <f>M87*N87*O87</f>
        <v>13.032448</v>
      </c>
      <c r="S87" s="23">
        <f>P87*N87</f>
        <v>263.12</v>
      </c>
      <c r="T87" s="23">
        <f>Q87-S87</f>
        <v>179.52755200000001</v>
      </c>
      <c r="U87" s="25">
        <f>IFERROR(T87/Q87,0)</f>
        <v>0.40557674201257077</v>
      </c>
      <c r="V87" s="21" t="s">
        <v>125</v>
      </c>
      <c r="W87" s="21" t="s">
        <v>156</v>
      </c>
    </row>
    <row r="88" spans="1:23" ht="15" customHeight="1">
      <c r="A88" s="21" t="s">
        <v>376</v>
      </c>
      <c r="B88" s="22">
        <v>45311</v>
      </c>
      <c r="C88" s="21">
        <f>YEAR(B88)</f>
        <v>2024</v>
      </c>
      <c r="D88" s="21" t="str">
        <f>"Q"&amp;ROUNDUP(MONTH(B88)/3,0)</f>
        <v>Q1</v>
      </c>
      <c r="E88" s="21" t="s">
        <v>188</v>
      </c>
      <c r="F88" s="21" t="s">
        <v>129</v>
      </c>
      <c r="G88" s="21" t="s">
        <v>198</v>
      </c>
      <c r="H88" s="21" t="s">
        <v>377</v>
      </c>
      <c r="I88" s="21" t="s">
        <v>378</v>
      </c>
      <c r="J88" s="21" t="s">
        <v>133</v>
      </c>
      <c r="K88" s="21" t="s">
        <v>165</v>
      </c>
      <c r="L88" s="21" t="s">
        <v>320</v>
      </c>
      <c r="M88" s="23">
        <v>21.61</v>
      </c>
      <c r="N88" s="24">
        <v>1</v>
      </c>
      <c r="O88" s="25">
        <v>2.58E-2</v>
      </c>
      <c r="P88" s="23">
        <v>9.6300000000000008</v>
      </c>
      <c r="Q88" s="23">
        <f>M88*N88*(1-O88)</f>
        <v>21.052461999999998</v>
      </c>
      <c r="R88" s="23">
        <f>M88*N88*O88</f>
        <v>0.55753799999999998</v>
      </c>
      <c r="S88" s="23">
        <f>P88*N88</f>
        <v>9.6300000000000008</v>
      </c>
      <c r="T88" s="23">
        <f>Q88-S88</f>
        <v>11.422461999999998</v>
      </c>
      <c r="U88" s="25">
        <f>IFERROR(T88/Q88,0)</f>
        <v>0.54257131541194559</v>
      </c>
      <c r="V88" s="21" t="s">
        <v>125</v>
      </c>
      <c r="W88" s="21" t="s">
        <v>172</v>
      </c>
    </row>
    <row r="89" spans="1:23" ht="15" customHeight="1">
      <c r="A89" s="21" t="s">
        <v>379</v>
      </c>
      <c r="B89" s="22">
        <v>45311</v>
      </c>
      <c r="C89" s="21">
        <f>YEAR(B89)</f>
        <v>2024</v>
      </c>
      <c r="D89" s="21" t="str">
        <f>"Q"&amp;ROUNDUP(MONTH(B89)/3,0)</f>
        <v>Q1</v>
      </c>
      <c r="E89" s="21" t="s">
        <v>117</v>
      </c>
      <c r="F89" s="21" t="s">
        <v>129</v>
      </c>
      <c r="G89" s="21" t="s">
        <v>119</v>
      </c>
      <c r="H89" s="21" t="s">
        <v>380</v>
      </c>
      <c r="I89" s="21" t="s">
        <v>255</v>
      </c>
      <c r="J89" s="21" t="s">
        <v>142</v>
      </c>
      <c r="K89" s="21" t="s">
        <v>165</v>
      </c>
      <c r="L89" s="21" t="s">
        <v>180</v>
      </c>
      <c r="M89" s="23">
        <v>138.4</v>
      </c>
      <c r="N89" s="24">
        <v>4</v>
      </c>
      <c r="O89" s="25">
        <v>5.96E-2</v>
      </c>
      <c r="P89" s="23">
        <v>59.65</v>
      </c>
      <c r="Q89" s="23">
        <f>M89*N89*(1-O89)</f>
        <v>520.60544000000004</v>
      </c>
      <c r="R89" s="23">
        <f>M89*N89*O89</f>
        <v>32.99456</v>
      </c>
      <c r="S89" s="23">
        <f>P89*N89</f>
        <v>238.6</v>
      </c>
      <c r="T89" s="23">
        <f>Q89-S89</f>
        <v>282.00544000000002</v>
      </c>
      <c r="U89" s="25">
        <f>IFERROR(T89/Q89,0)</f>
        <v>0.54168746296619563</v>
      </c>
      <c r="V89" s="21" t="s">
        <v>125</v>
      </c>
      <c r="W89" s="21" t="s">
        <v>126</v>
      </c>
    </row>
    <row r="90" spans="1:23" ht="15" customHeight="1">
      <c r="A90" s="21" t="s">
        <v>381</v>
      </c>
      <c r="B90" s="22">
        <v>45311</v>
      </c>
      <c r="C90" s="21">
        <f>YEAR(B90)</f>
        <v>2024</v>
      </c>
      <c r="D90" s="21" t="str">
        <f>"Q"&amp;ROUNDUP(MONTH(B90)/3,0)</f>
        <v>Q1</v>
      </c>
      <c r="E90" s="21" t="s">
        <v>117</v>
      </c>
      <c r="F90" s="21" t="s">
        <v>118</v>
      </c>
      <c r="G90" s="21" t="s">
        <v>194</v>
      </c>
      <c r="H90" s="21" t="s">
        <v>224</v>
      </c>
      <c r="I90" s="21" t="s">
        <v>225</v>
      </c>
      <c r="J90" s="21" t="s">
        <v>122</v>
      </c>
      <c r="K90" s="21" t="s">
        <v>143</v>
      </c>
      <c r="L90" s="21" t="s">
        <v>230</v>
      </c>
      <c r="M90" s="23">
        <v>44.83</v>
      </c>
      <c r="N90" s="24">
        <v>2</v>
      </c>
      <c r="O90" s="25">
        <v>4.2999999999999997E-2</v>
      </c>
      <c r="P90" s="23">
        <v>29.19</v>
      </c>
      <c r="Q90" s="23">
        <f>M90*N90*(1-O90)</f>
        <v>85.80462</v>
      </c>
      <c r="R90" s="23">
        <f>M90*N90*O90</f>
        <v>3.8553799999999994</v>
      </c>
      <c r="S90" s="23">
        <f>P90*N90</f>
        <v>58.38</v>
      </c>
      <c r="T90" s="23">
        <f>Q90-S90</f>
        <v>27.424619999999997</v>
      </c>
      <c r="U90" s="25">
        <f>IFERROR(T90/Q90,0)</f>
        <v>0.31961705558511883</v>
      </c>
      <c r="V90" s="21" t="s">
        <v>125</v>
      </c>
      <c r="W90" s="21" t="s">
        <v>136</v>
      </c>
    </row>
    <row r="91" spans="1:23" ht="15" customHeight="1">
      <c r="A91" s="21" t="s">
        <v>382</v>
      </c>
      <c r="B91" s="22">
        <v>45312</v>
      </c>
      <c r="C91" s="21">
        <f>YEAR(B91)</f>
        <v>2024</v>
      </c>
      <c r="D91" s="21" t="str">
        <f>"Q"&amp;ROUNDUP(MONTH(B91)/3,0)</f>
        <v>Q1</v>
      </c>
      <c r="E91" s="21" t="s">
        <v>158</v>
      </c>
      <c r="F91" s="21" t="s">
        <v>159</v>
      </c>
      <c r="G91" s="21" t="s">
        <v>164</v>
      </c>
      <c r="H91" s="21" t="s">
        <v>383</v>
      </c>
      <c r="I91" s="21" t="s">
        <v>298</v>
      </c>
      <c r="J91" s="21" t="s">
        <v>142</v>
      </c>
      <c r="K91" s="21" t="s">
        <v>165</v>
      </c>
      <c r="L91" s="21" t="s">
        <v>184</v>
      </c>
      <c r="M91" s="23">
        <v>40.700000000000003</v>
      </c>
      <c r="N91" s="24">
        <v>24</v>
      </c>
      <c r="O91" s="25">
        <v>1.21E-2</v>
      </c>
      <c r="P91" s="23">
        <v>20.260000000000002</v>
      </c>
      <c r="Q91" s="23">
        <f>M91*N91*(1-O91)</f>
        <v>964.98072000000002</v>
      </c>
      <c r="R91" s="23">
        <f>M91*N91*O91</f>
        <v>11.819280000000001</v>
      </c>
      <c r="S91" s="23">
        <f>P91*N91</f>
        <v>486.24</v>
      </c>
      <c r="T91" s="23">
        <f>Q91-S91</f>
        <v>478.74072000000001</v>
      </c>
      <c r="U91" s="25">
        <f>IFERROR(T91/Q91,0)</f>
        <v>0.49611428506053468</v>
      </c>
      <c r="V91" s="21" t="s">
        <v>125</v>
      </c>
      <c r="W91" s="21" t="s">
        <v>136</v>
      </c>
    </row>
    <row r="92" spans="1:23" ht="15" customHeight="1">
      <c r="A92" s="21" t="s">
        <v>384</v>
      </c>
      <c r="B92" s="22">
        <v>45312</v>
      </c>
      <c r="C92" s="21">
        <f>YEAR(B92)</f>
        <v>2024</v>
      </c>
      <c r="D92" s="21" t="str">
        <f>"Q"&amp;ROUNDUP(MONTH(B92)/3,0)</f>
        <v>Q1</v>
      </c>
      <c r="E92" s="21" t="s">
        <v>158</v>
      </c>
      <c r="F92" s="21" t="s">
        <v>129</v>
      </c>
      <c r="G92" s="21" t="s">
        <v>160</v>
      </c>
      <c r="H92" s="21" t="s">
        <v>131</v>
      </c>
      <c r="I92" s="21" t="s">
        <v>132</v>
      </c>
      <c r="J92" s="21" t="s">
        <v>133</v>
      </c>
      <c r="K92" s="21" t="s">
        <v>149</v>
      </c>
      <c r="L92" s="21" t="s">
        <v>238</v>
      </c>
      <c r="M92" s="23">
        <v>291.64999999999998</v>
      </c>
      <c r="N92" s="24">
        <v>1</v>
      </c>
      <c r="O92" s="25">
        <v>4.3700000000000003E-2</v>
      </c>
      <c r="P92" s="23">
        <v>121.71</v>
      </c>
      <c r="Q92" s="23">
        <f>M92*N92*(1-O92)</f>
        <v>278.90489500000001</v>
      </c>
      <c r="R92" s="23">
        <f>M92*N92*O92</f>
        <v>12.745105000000001</v>
      </c>
      <c r="S92" s="23">
        <f>P92*N92</f>
        <v>121.71</v>
      </c>
      <c r="T92" s="23">
        <f>Q92-S92</f>
        <v>157.19489500000003</v>
      </c>
      <c r="U92" s="25">
        <f>IFERROR(T92/Q92,0)</f>
        <v>0.56361468664793435</v>
      </c>
      <c r="V92" s="21" t="s">
        <v>125</v>
      </c>
      <c r="W92" s="21" t="s">
        <v>172</v>
      </c>
    </row>
    <row r="93" spans="1:23" ht="15" customHeight="1">
      <c r="A93" s="21" t="s">
        <v>385</v>
      </c>
      <c r="B93" s="22">
        <v>45312</v>
      </c>
      <c r="C93" s="21">
        <f>YEAR(B93)</f>
        <v>2024</v>
      </c>
      <c r="D93" s="21" t="str">
        <f>"Q"&amp;ROUNDUP(MONTH(B93)/3,0)</f>
        <v>Q1</v>
      </c>
      <c r="E93" s="21" t="s">
        <v>128</v>
      </c>
      <c r="F93" s="21" t="s">
        <v>118</v>
      </c>
      <c r="G93" s="21" t="s">
        <v>152</v>
      </c>
      <c r="H93" s="21" t="s">
        <v>318</v>
      </c>
      <c r="I93" s="21" t="s">
        <v>319</v>
      </c>
      <c r="J93" s="21" t="s">
        <v>122</v>
      </c>
      <c r="K93" s="21" t="s">
        <v>123</v>
      </c>
      <c r="L93" s="21" t="s">
        <v>263</v>
      </c>
      <c r="M93" s="23">
        <v>146.13999999999999</v>
      </c>
      <c r="N93" s="24">
        <v>1</v>
      </c>
      <c r="O93" s="25">
        <v>9.7299999999999998E-2</v>
      </c>
      <c r="P93" s="23">
        <v>78.069999999999993</v>
      </c>
      <c r="Q93" s="23">
        <f>M93*N93*(1-O93)</f>
        <v>131.92057800000001</v>
      </c>
      <c r="R93" s="23">
        <f>M93*N93*O93</f>
        <v>14.219421999999998</v>
      </c>
      <c r="S93" s="23">
        <f>P93*N93</f>
        <v>78.069999999999993</v>
      </c>
      <c r="T93" s="23">
        <f>Q93-S93</f>
        <v>53.850578000000013</v>
      </c>
      <c r="U93" s="25">
        <f>IFERROR(T93/Q93,0)</f>
        <v>0.40820453348832364</v>
      </c>
      <c r="V93" s="21" t="s">
        <v>125</v>
      </c>
      <c r="W93" s="21" t="s">
        <v>172</v>
      </c>
    </row>
    <row r="94" spans="1:23" ht="15" customHeight="1">
      <c r="A94" s="21" t="s">
        <v>386</v>
      </c>
      <c r="B94" s="22">
        <v>45312</v>
      </c>
      <c r="C94" s="21">
        <f>YEAR(B94)</f>
        <v>2024</v>
      </c>
      <c r="D94" s="21" t="str">
        <f>"Q"&amp;ROUNDUP(MONTH(B94)/3,0)</f>
        <v>Q1</v>
      </c>
      <c r="E94" s="21" t="s">
        <v>117</v>
      </c>
      <c r="F94" s="21" t="s">
        <v>118</v>
      </c>
      <c r="G94" s="21" t="s">
        <v>194</v>
      </c>
      <c r="H94" s="21" t="s">
        <v>182</v>
      </c>
      <c r="I94" s="21" t="s">
        <v>183</v>
      </c>
      <c r="J94" s="21" t="s">
        <v>122</v>
      </c>
      <c r="K94" s="21" t="s">
        <v>165</v>
      </c>
      <c r="L94" s="21" t="s">
        <v>213</v>
      </c>
      <c r="M94" s="23">
        <v>107.66</v>
      </c>
      <c r="N94" s="24">
        <v>2</v>
      </c>
      <c r="O94" s="25">
        <v>0.15329999999999999</v>
      </c>
      <c r="P94" s="23">
        <v>43.45</v>
      </c>
      <c r="Q94" s="23">
        <f>M94*N94*(1-O94)</f>
        <v>182.31144399999999</v>
      </c>
      <c r="R94" s="23">
        <f>M94*N94*O94</f>
        <v>33.008555999999999</v>
      </c>
      <c r="S94" s="23">
        <f>P94*N94</f>
        <v>86.9</v>
      </c>
      <c r="T94" s="23">
        <f>Q94-S94</f>
        <v>95.411443999999989</v>
      </c>
      <c r="U94" s="25">
        <f>IFERROR(T94/Q94,0)</f>
        <v>0.52334314240854785</v>
      </c>
      <c r="V94" s="21" t="s">
        <v>125</v>
      </c>
      <c r="W94" s="21" t="s">
        <v>172</v>
      </c>
    </row>
    <row r="95" spans="1:23" ht="15" customHeight="1">
      <c r="A95" s="21" t="s">
        <v>387</v>
      </c>
      <c r="B95" s="22">
        <v>45312</v>
      </c>
      <c r="C95" s="21">
        <f>YEAR(B95)</f>
        <v>2024</v>
      </c>
      <c r="D95" s="21" t="str">
        <f>"Q"&amp;ROUNDUP(MONTH(B95)/3,0)</f>
        <v>Q1</v>
      </c>
      <c r="E95" s="21" t="s">
        <v>138</v>
      </c>
      <c r="F95" s="21" t="s">
        <v>129</v>
      </c>
      <c r="G95" s="21" t="s">
        <v>146</v>
      </c>
      <c r="H95" s="21" t="s">
        <v>388</v>
      </c>
      <c r="I95" s="21" t="s">
        <v>389</v>
      </c>
      <c r="J95" s="21" t="s">
        <v>142</v>
      </c>
      <c r="K95" s="21" t="s">
        <v>165</v>
      </c>
      <c r="L95" s="21" t="s">
        <v>184</v>
      </c>
      <c r="M95" s="23">
        <v>72.88</v>
      </c>
      <c r="N95" s="24">
        <v>2</v>
      </c>
      <c r="O95" s="25">
        <v>8.2600000000000007E-2</v>
      </c>
      <c r="P95" s="23">
        <v>27.16</v>
      </c>
      <c r="Q95" s="23">
        <f>M95*N95*(1-O95)</f>
        <v>133.720224</v>
      </c>
      <c r="R95" s="23">
        <f>M95*N95*O95</f>
        <v>12.039776</v>
      </c>
      <c r="S95" s="23">
        <f>P95*N95</f>
        <v>54.32</v>
      </c>
      <c r="T95" s="23">
        <f>Q95-S95</f>
        <v>79.400224000000009</v>
      </c>
      <c r="U95" s="25">
        <f>IFERROR(T95/Q95,0)</f>
        <v>0.59377872415170352</v>
      </c>
      <c r="V95" s="21" t="s">
        <v>125</v>
      </c>
      <c r="W95" s="21" t="s">
        <v>126</v>
      </c>
    </row>
    <row r="96" spans="1:23" ht="15" customHeight="1">
      <c r="A96" s="21" t="s">
        <v>390</v>
      </c>
      <c r="B96" s="22">
        <v>45312</v>
      </c>
      <c r="C96" s="21">
        <f>YEAR(B96)</f>
        <v>2024</v>
      </c>
      <c r="D96" s="21" t="str">
        <f>"Q"&amp;ROUNDUP(MONTH(B96)/3,0)</f>
        <v>Q1</v>
      </c>
      <c r="E96" s="21" t="s">
        <v>188</v>
      </c>
      <c r="F96" s="21" t="s">
        <v>129</v>
      </c>
      <c r="G96" s="21" t="s">
        <v>232</v>
      </c>
      <c r="H96" s="21" t="s">
        <v>257</v>
      </c>
      <c r="I96" s="21" t="s">
        <v>258</v>
      </c>
      <c r="J96" s="21" t="s">
        <v>133</v>
      </c>
      <c r="K96" s="21" t="s">
        <v>165</v>
      </c>
      <c r="L96" s="21" t="s">
        <v>166</v>
      </c>
      <c r="M96" s="23">
        <v>16.27</v>
      </c>
      <c r="N96" s="24">
        <v>3</v>
      </c>
      <c r="O96" s="25">
        <v>4.65E-2</v>
      </c>
      <c r="P96" s="23">
        <v>6.58</v>
      </c>
      <c r="Q96" s="23">
        <f>M96*N96*(1-O96)</f>
        <v>46.540335000000006</v>
      </c>
      <c r="R96" s="23">
        <f>M96*N96*O96</f>
        <v>2.2696650000000003</v>
      </c>
      <c r="S96" s="23">
        <f>P96*N96</f>
        <v>19.740000000000002</v>
      </c>
      <c r="T96" s="23">
        <f>Q96-S96</f>
        <v>26.800335000000004</v>
      </c>
      <c r="U96" s="25">
        <f>IFERROR(T96/Q96,0)</f>
        <v>0.5758517853384596</v>
      </c>
      <c r="V96" s="21" t="s">
        <v>125</v>
      </c>
      <c r="W96" s="21" t="s">
        <v>156</v>
      </c>
    </row>
    <row r="97" spans="1:23" ht="15" customHeight="1">
      <c r="A97" s="21" t="s">
        <v>391</v>
      </c>
      <c r="B97" s="22">
        <v>45313</v>
      </c>
      <c r="C97" s="21">
        <f>YEAR(B97)</f>
        <v>2024</v>
      </c>
      <c r="D97" s="21" t="str">
        <f>"Q"&amp;ROUNDUP(MONTH(B97)/3,0)</f>
        <v>Q1</v>
      </c>
      <c r="E97" s="21" t="s">
        <v>188</v>
      </c>
      <c r="F97" s="21" t="s">
        <v>159</v>
      </c>
      <c r="G97" s="21" t="s">
        <v>189</v>
      </c>
      <c r="H97" s="21" t="s">
        <v>392</v>
      </c>
      <c r="I97" s="21" t="s">
        <v>393</v>
      </c>
      <c r="J97" s="21" t="s">
        <v>142</v>
      </c>
      <c r="K97" s="21" t="s">
        <v>149</v>
      </c>
      <c r="L97" s="21" t="s">
        <v>273</v>
      </c>
      <c r="M97" s="23">
        <v>309.87</v>
      </c>
      <c r="N97" s="24">
        <v>4</v>
      </c>
      <c r="O97" s="25">
        <v>5.6899999999999999E-2</v>
      </c>
      <c r="P97" s="23">
        <v>155.19999999999999</v>
      </c>
      <c r="Q97" s="23">
        <f>M97*N97*(1-O97)</f>
        <v>1168.9535880000001</v>
      </c>
      <c r="R97" s="23">
        <f>M97*N97*O97</f>
        <v>70.526411999999993</v>
      </c>
      <c r="S97" s="23">
        <f>P97*N97</f>
        <v>620.79999999999995</v>
      </c>
      <c r="T97" s="23">
        <f>Q97-S97</f>
        <v>548.15358800000013</v>
      </c>
      <c r="U97" s="25">
        <f>IFERROR(T97/Q97,0)</f>
        <v>0.46892673381314787</v>
      </c>
      <c r="V97" s="21" t="s">
        <v>125</v>
      </c>
      <c r="W97" s="21" t="s">
        <v>172</v>
      </c>
    </row>
    <row r="98" spans="1:23" ht="15" customHeight="1">
      <c r="A98" s="21" t="s">
        <v>394</v>
      </c>
      <c r="B98" s="22">
        <v>45313</v>
      </c>
      <c r="C98" s="21">
        <f>YEAR(B98)</f>
        <v>2024</v>
      </c>
      <c r="D98" s="21" t="str">
        <f>"Q"&amp;ROUNDUP(MONTH(B98)/3,0)</f>
        <v>Q1</v>
      </c>
      <c r="E98" s="21" t="s">
        <v>128</v>
      </c>
      <c r="F98" s="21" t="s">
        <v>129</v>
      </c>
      <c r="G98" s="21" t="s">
        <v>130</v>
      </c>
      <c r="H98" s="21" t="s">
        <v>243</v>
      </c>
      <c r="I98" s="21" t="s">
        <v>244</v>
      </c>
      <c r="J98" s="21" t="s">
        <v>122</v>
      </c>
      <c r="K98" s="21" t="s">
        <v>123</v>
      </c>
      <c r="L98" s="21" t="s">
        <v>263</v>
      </c>
      <c r="M98" s="23">
        <v>25.21</v>
      </c>
      <c r="N98" s="24">
        <v>4</v>
      </c>
      <c r="O98" s="25">
        <v>6.8500000000000005E-2</v>
      </c>
      <c r="P98" s="23">
        <v>12.91</v>
      </c>
      <c r="Q98" s="23">
        <f>M98*N98*(1-O98)</f>
        <v>93.932460000000006</v>
      </c>
      <c r="R98" s="23">
        <f>M98*N98*O98</f>
        <v>6.9075400000000009</v>
      </c>
      <c r="S98" s="23">
        <f>P98*N98</f>
        <v>51.64</v>
      </c>
      <c r="T98" s="23">
        <f>Q98-S98</f>
        <v>42.292460000000005</v>
      </c>
      <c r="U98" s="25">
        <f>IFERROR(T98/Q98,0)</f>
        <v>0.45024329182904399</v>
      </c>
      <c r="V98" s="21" t="s">
        <v>125</v>
      </c>
      <c r="W98" s="21" t="s">
        <v>126</v>
      </c>
    </row>
    <row r="99" spans="1:23" ht="15" customHeight="1">
      <c r="A99" s="21" t="s">
        <v>395</v>
      </c>
      <c r="B99" s="22">
        <v>45313</v>
      </c>
      <c r="C99" s="21">
        <f>YEAR(B99)</f>
        <v>2024</v>
      </c>
      <c r="D99" s="21" t="str">
        <f>"Q"&amp;ROUNDUP(MONTH(B99)/3,0)</f>
        <v>Q1</v>
      </c>
      <c r="E99" s="21" t="s">
        <v>138</v>
      </c>
      <c r="F99" s="21" t="s">
        <v>118</v>
      </c>
      <c r="G99" s="21" t="s">
        <v>139</v>
      </c>
      <c r="H99" s="21" t="s">
        <v>243</v>
      </c>
      <c r="I99" s="21" t="s">
        <v>244</v>
      </c>
      <c r="J99" s="21" t="s">
        <v>122</v>
      </c>
      <c r="K99" s="21" t="s">
        <v>149</v>
      </c>
      <c r="L99" s="21" t="s">
        <v>238</v>
      </c>
      <c r="M99" s="23">
        <v>208.34</v>
      </c>
      <c r="N99" s="24">
        <v>8</v>
      </c>
      <c r="O99" s="25">
        <v>7.9000000000000001E-2</v>
      </c>
      <c r="P99" s="23">
        <v>87.23</v>
      </c>
      <c r="Q99" s="23">
        <f>M99*N99*(1-O99)</f>
        <v>1535.0491200000001</v>
      </c>
      <c r="R99" s="23">
        <f>M99*N99*O99</f>
        <v>131.67088000000001</v>
      </c>
      <c r="S99" s="23">
        <f>P99*N99</f>
        <v>697.84</v>
      </c>
      <c r="T99" s="23">
        <f>Q99-S99</f>
        <v>837.2091200000001</v>
      </c>
      <c r="U99" s="25">
        <f>IFERROR(T99/Q99,0)</f>
        <v>0.54539565483090213</v>
      </c>
      <c r="V99" s="21" t="s">
        <v>125</v>
      </c>
      <c r="W99" s="21" t="s">
        <v>156</v>
      </c>
    </row>
    <row r="100" spans="1:23" ht="15" customHeight="1">
      <c r="A100" s="21" t="s">
        <v>396</v>
      </c>
      <c r="B100" s="22">
        <v>45313</v>
      </c>
      <c r="C100" s="21">
        <f>YEAR(B100)</f>
        <v>2024</v>
      </c>
      <c r="D100" s="21" t="str">
        <f>"Q"&amp;ROUNDUP(MONTH(B100)/3,0)</f>
        <v>Q1</v>
      </c>
      <c r="E100" s="21" t="s">
        <v>158</v>
      </c>
      <c r="F100" s="21" t="s">
        <v>118</v>
      </c>
      <c r="G100" s="21" t="s">
        <v>164</v>
      </c>
      <c r="H100" s="21" t="s">
        <v>221</v>
      </c>
      <c r="I100" s="21" t="s">
        <v>222</v>
      </c>
      <c r="J100" s="21" t="s">
        <v>133</v>
      </c>
      <c r="K100" s="21" t="s">
        <v>134</v>
      </c>
      <c r="L100" s="21" t="s">
        <v>299</v>
      </c>
      <c r="M100" s="23">
        <v>35.79</v>
      </c>
      <c r="N100" s="24">
        <v>3</v>
      </c>
      <c r="O100" s="25">
        <v>0.1361</v>
      </c>
      <c r="P100" s="23">
        <v>21.64</v>
      </c>
      <c r="Q100" s="23">
        <f>M100*N100*(1-O100)</f>
        <v>92.756943000000007</v>
      </c>
      <c r="R100" s="23">
        <f>M100*N100*O100</f>
        <v>14.613057000000001</v>
      </c>
      <c r="S100" s="23">
        <f>P100*N100</f>
        <v>64.92</v>
      </c>
      <c r="T100" s="23">
        <f>Q100-S100</f>
        <v>27.836943000000005</v>
      </c>
      <c r="U100" s="25">
        <f>IFERROR(T100/Q100,0)</f>
        <v>0.30010630039845104</v>
      </c>
      <c r="V100" s="21" t="s">
        <v>125</v>
      </c>
      <c r="W100" s="21" t="s">
        <v>172</v>
      </c>
    </row>
    <row r="101" spans="1:23" ht="15" customHeight="1">
      <c r="A101" s="21" t="s">
        <v>397</v>
      </c>
      <c r="B101" s="22">
        <v>45313</v>
      </c>
      <c r="C101" s="21">
        <f>YEAR(B101)</f>
        <v>2024</v>
      </c>
      <c r="D101" s="21" t="str">
        <f>"Q"&amp;ROUNDUP(MONTH(B101)/3,0)</f>
        <v>Q1</v>
      </c>
      <c r="E101" s="21" t="s">
        <v>128</v>
      </c>
      <c r="F101" s="21" t="s">
        <v>159</v>
      </c>
      <c r="G101" s="21" t="s">
        <v>152</v>
      </c>
      <c r="H101" s="21" t="s">
        <v>199</v>
      </c>
      <c r="I101" s="21" t="s">
        <v>200</v>
      </c>
      <c r="J101" s="21" t="s">
        <v>133</v>
      </c>
      <c r="K101" s="21" t="s">
        <v>149</v>
      </c>
      <c r="L101" s="21" t="s">
        <v>238</v>
      </c>
      <c r="M101" s="23">
        <v>28.44</v>
      </c>
      <c r="N101" s="24">
        <v>15</v>
      </c>
      <c r="O101" s="25">
        <v>2.0999999999999999E-3</v>
      </c>
      <c r="P101" s="23">
        <v>13.62</v>
      </c>
      <c r="Q101" s="23">
        <f>M101*N101*(1-O101)</f>
        <v>425.70414000000005</v>
      </c>
      <c r="R101" s="23">
        <f>M101*N101*O101</f>
        <v>0.89585999999999999</v>
      </c>
      <c r="S101" s="23">
        <f>P101*N101</f>
        <v>204.29999999999998</v>
      </c>
      <c r="T101" s="23">
        <f>Q101-S101</f>
        <v>221.40414000000007</v>
      </c>
      <c r="U101" s="25">
        <f>IFERROR(T101/Q101,0)</f>
        <v>0.52008923380449168</v>
      </c>
      <c r="V101" s="21" t="s">
        <v>125</v>
      </c>
      <c r="W101" s="21" t="s">
        <v>126</v>
      </c>
    </row>
    <row r="102" spans="1:23" ht="15" customHeight="1">
      <c r="A102" s="21" t="s">
        <v>398</v>
      </c>
      <c r="B102" s="22">
        <v>45313</v>
      </c>
      <c r="C102" s="21">
        <f>YEAR(B102)</f>
        <v>2024</v>
      </c>
      <c r="D102" s="21" t="str">
        <f>"Q"&amp;ROUNDUP(MONTH(B102)/3,0)</f>
        <v>Q1</v>
      </c>
      <c r="E102" s="21" t="s">
        <v>188</v>
      </c>
      <c r="F102" s="21" t="s">
        <v>159</v>
      </c>
      <c r="G102" s="21" t="s">
        <v>198</v>
      </c>
      <c r="H102" s="21" t="s">
        <v>199</v>
      </c>
      <c r="I102" s="21" t="s">
        <v>200</v>
      </c>
      <c r="J102" s="21" t="s">
        <v>133</v>
      </c>
      <c r="K102" s="21" t="s">
        <v>134</v>
      </c>
      <c r="L102" s="21" t="s">
        <v>299</v>
      </c>
      <c r="M102" s="23">
        <v>49.47</v>
      </c>
      <c r="N102" s="24">
        <v>20</v>
      </c>
      <c r="O102" s="25">
        <v>3.5999999999999997E-2</v>
      </c>
      <c r="P102" s="23">
        <v>25.01</v>
      </c>
      <c r="Q102" s="23">
        <f>M102*N102*(1-O102)</f>
        <v>953.78159999999991</v>
      </c>
      <c r="R102" s="23">
        <f>M102*N102*O102</f>
        <v>35.618399999999994</v>
      </c>
      <c r="S102" s="23">
        <f>P102*N102</f>
        <v>500.20000000000005</v>
      </c>
      <c r="T102" s="23">
        <f>Q102-S102</f>
        <v>453.58159999999987</v>
      </c>
      <c r="U102" s="25">
        <f>IFERROR(T102/Q102,0)</f>
        <v>0.4755612815344728</v>
      </c>
      <c r="V102" s="21" t="s">
        <v>125</v>
      </c>
      <c r="W102" s="21" t="s">
        <v>126</v>
      </c>
    </row>
    <row r="103" spans="1:23" ht="15" customHeight="1">
      <c r="A103" s="21" t="s">
        <v>399</v>
      </c>
      <c r="B103" s="22">
        <v>45313</v>
      </c>
      <c r="C103" s="21">
        <f>YEAR(B103)</f>
        <v>2024</v>
      </c>
      <c r="D103" s="21" t="str">
        <f>"Q"&amp;ROUNDUP(MONTH(B103)/3,0)</f>
        <v>Q1</v>
      </c>
      <c r="E103" s="21" t="s">
        <v>188</v>
      </c>
      <c r="F103" s="21" t="s">
        <v>159</v>
      </c>
      <c r="G103" s="21" t="s">
        <v>198</v>
      </c>
      <c r="H103" s="21" t="s">
        <v>284</v>
      </c>
      <c r="I103" s="21" t="s">
        <v>269</v>
      </c>
      <c r="J103" s="21" t="s">
        <v>122</v>
      </c>
      <c r="K103" s="21" t="s">
        <v>134</v>
      </c>
      <c r="L103" s="21" t="s">
        <v>135</v>
      </c>
      <c r="M103" s="23">
        <v>161.77000000000001</v>
      </c>
      <c r="N103" s="24">
        <v>25</v>
      </c>
      <c r="O103" s="25">
        <v>0</v>
      </c>
      <c r="P103" s="23">
        <v>82.53</v>
      </c>
      <c r="Q103" s="23">
        <f>M103*N103*(1-O103)</f>
        <v>4044.2500000000005</v>
      </c>
      <c r="R103" s="23">
        <f>M103*N103*O103</f>
        <v>0</v>
      </c>
      <c r="S103" s="23">
        <f>P103*N103</f>
        <v>2063.25</v>
      </c>
      <c r="T103" s="23">
        <f>Q103-S103</f>
        <v>1981.0000000000005</v>
      </c>
      <c r="U103" s="25">
        <f>IFERROR(T103/Q103,0)</f>
        <v>0.48983124188662924</v>
      </c>
      <c r="V103" s="21" t="s">
        <v>125</v>
      </c>
      <c r="W103" s="21" t="s">
        <v>156</v>
      </c>
    </row>
    <row r="104" spans="1:23" ht="15" customHeight="1">
      <c r="A104" s="21" t="s">
        <v>400</v>
      </c>
      <c r="B104" s="22">
        <v>45314</v>
      </c>
      <c r="C104" s="21">
        <f>YEAR(B104)</f>
        <v>2024</v>
      </c>
      <c r="D104" s="21" t="str">
        <f>"Q"&amp;ROUNDUP(MONTH(B104)/3,0)</f>
        <v>Q1</v>
      </c>
      <c r="E104" s="21" t="s">
        <v>117</v>
      </c>
      <c r="F104" s="21" t="s">
        <v>129</v>
      </c>
      <c r="G104" s="21" t="s">
        <v>119</v>
      </c>
      <c r="H104" s="21" t="s">
        <v>401</v>
      </c>
      <c r="I104" s="21" t="s">
        <v>402</v>
      </c>
      <c r="J104" s="21" t="s">
        <v>142</v>
      </c>
      <c r="K104" s="21" t="s">
        <v>143</v>
      </c>
      <c r="L104" s="21" t="s">
        <v>144</v>
      </c>
      <c r="M104" s="23">
        <v>145.24</v>
      </c>
      <c r="N104" s="24">
        <v>2</v>
      </c>
      <c r="O104" s="25">
        <v>7.2700000000000001E-2</v>
      </c>
      <c r="P104" s="23">
        <v>90.13</v>
      </c>
      <c r="Q104" s="23">
        <f>M104*N104*(1-O104)</f>
        <v>269.36210400000004</v>
      </c>
      <c r="R104" s="23">
        <f>M104*N104*O104</f>
        <v>21.117896000000002</v>
      </c>
      <c r="S104" s="23">
        <f>P104*N104</f>
        <v>180.26</v>
      </c>
      <c r="T104" s="23">
        <f>Q104-S104</f>
        <v>89.102104000000054</v>
      </c>
      <c r="U104" s="25">
        <f>IFERROR(T104/Q104,0)</f>
        <v>0.33078930806094403</v>
      </c>
      <c r="V104" s="21" t="s">
        <v>125</v>
      </c>
      <c r="W104" s="21" t="s">
        <v>172</v>
      </c>
    </row>
    <row r="105" spans="1:23" ht="15" customHeight="1">
      <c r="A105" s="21" t="s">
        <v>403</v>
      </c>
      <c r="B105" s="22">
        <v>45314</v>
      </c>
      <c r="C105" s="21">
        <f>YEAR(B105)</f>
        <v>2024</v>
      </c>
      <c r="D105" s="21" t="str">
        <f>"Q"&amp;ROUNDUP(MONTH(B105)/3,0)</f>
        <v>Q1</v>
      </c>
      <c r="E105" s="21" t="s">
        <v>128</v>
      </c>
      <c r="F105" s="21" t="s">
        <v>159</v>
      </c>
      <c r="G105" s="21" t="s">
        <v>152</v>
      </c>
      <c r="H105" s="21" t="s">
        <v>404</v>
      </c>
      <c r="I105" s="21" t="s">
        <v>405</v>
      </c>
      <c r="J105" s="21" t="s">
        <v>142</v>
      </c>
      <c r="K105" s="21" t="s">
        <v>123</v>
      </c>
      <c r="L105" s="21" t="s">
        <v>263</v>
      </c>
      <c r="M105" s="23">
        <v>228.18</v>
      </c>
      <c r="N105" s="24">
        <v>12</v>
      </c>
      <c r="O105" s="25">
        <v>0</v>
      </c>
      <c r="P105" s="23">
        <v>119.71</v>
      </c>
      <c r="Q105" s="23">
        <f>M105*N105*(1-O105)</f>
        <v>2738.16</v>
      </c>
      <c r="R105" s="23">
        <f>M105*N105*O105</f>
        <v>0</v>
      </c>
      <c r="S105" s="23">
        <f>P105*N105</f>
        <v>1436.52</v>
      </c>
      <c r="T105" s="23">
        <f>Q105-S105</f>
        <v>1301.6399999999999</v>
      </c>
      <c r="U105" s="25">
        <f>IFERROR(T105/Q105,0)</f>
        <v>0.4753703216758699</v>
      </c>
      <c r="V105" s="21" t="s">
        <v>125</v>
      </c>
      <c r="W105" s="21" t="s">
        <v>156</v>
      </c>
    </row>
    <row r="106" spans="1:23" ht="15" customHeight="1">
      <c r="A106" s="21" t="s">
        <v>406</v>
      </c>
      <c r="B106" s="22">
        <v>45314</v>
      </c>
      <c r="C106" s="21">
        <f>YEAR(B106)</f>
        <v>2024</v>
      </c>
      <c r="D106" s="21" t="str">
        <f>"Q"&amp;ROUNDUP(MONTH(B106)/3,0)</f>
        <v>Q1</v>
      </c>
      <c r="E106" s="21" t="s">
        <v>117</v>
      </c>
      <c r="F106" s="21" t="s">
        <v>118</v>
      </c>
      <c r="G106" s="21" t="s">
        <v>194</v>
      </c>
      <c r="H106" s="21" t="s">
        <v>182</v>
      </c>
      <c r="I106" s="21" t="s">
        <v>183</v>
      </c>
      <c r="J106" s="21" t="s">
        <v>122</v>
      </c>
      <c r="K106" s="21" t="s">
        <v>149</v>
      </c>
      <c r="L106" s="21" t="s">
        <v>205</v>
      </c>
      <c r="M106" s="23">
        <v>65.94</v>
      </c>
      <c r="N106" s="24">
        <v>2</v>
      </c>
      <c r="O106" s="25">
        <v>8.9800000000000005E-2</v>
      </c>
      <c r="P106" s="23">
        <v>32.950000000000003</v>
      </c>
      <c r="Q106" s="23">
        <f>M106*N106*(1-O106)</f>
        <v>120.037176</v>
      </c>
      <c r="R106" s="23">
        <f>M106*N106*O106</f>
        <v>11.842824</v>
      </c>
      <c r="S106" s="23">
        <f>P106*N106</f>
        <v>65.900000000000006</v>
      </c>
      <c r="T106" s="23">
        <f>Q106-S106</f>
        <v>54.137175999999997</v>
      </c>
      <c r="U106" s="25">
        <f>IFERROR(T106/Q106,0)</f>
        <v>0.45100341247614817</v>
      </c>
      <c r="V106" s="21" t="s">
        <v>125</v>
      </c>
      <c r="W106" s="21" t="s">
        <v>172</v>
      </c>
    </row>
    <row r="107" spans="1:23" ht="15" customHeight="1">
      <c r="A107" s="21" t="s">
        <v>407</v>
      </c>
      <c r="B107" s="22">
        <v>45314</v>
      </c>
      <c r="C107" s="21">
        <f>YEAR(B107)</f>
        <v>2024</v>
      </c>
      <c r="D107" s="21" t="str">
        <f>"Q"&amp;ROUNDUP(MONTH(B107)/3,0)</f>
        <v>Q1</v>
      </c>
      <c r="E107" s="21" t="s">
        <v>128</v>
      </c>
      <c r="F107" s="21" t="s">
        <v>129</v>
      </c>
      <c r="G107" s="21" t="s">
        <v>130</v>
      </c>
      <c r="H107" s="21" t="s">
        <v>408</v>
      </c>
      <c r="I107" s="21" t="s">
        <v>409</v>
      </c>
      <c r="J107" s="21" t="s">
        <v>142</v>
      </c>
      <c r="K107" s="21" t="s">
        <v>143</v>
      </c>
      <c r="L107" s="21" t="s">
        <v>230</v>
      </c>
      <c r="M107" s="23">
        <v>105.61</v>
      </c>
      <c r="N107" s="24">
        <v>2</v>
      </c>
      <c r="O107" s="25">
        <v>6.0400000000000002E-2</v>
      </c>
      <c r="P107" s="23">
        <v>68.55</v>
      </c>
      <c r="Q107" s="23">
        <f>M107*N107*(1-O107)</f>
        <v>198.462312</v>
      </c>
      <c r="R107" s="23">
        <f>M107*N107*O107</f>
        <v>12.757688</v>
      </c>
      <c r="S107" s="23">
        <f>P107*N107</f>
        <v>137.1</v>
      </c>
      <c r="T107" s="23">
        <f>Q107-S107</f>
        <v>61.362312000000003</v>
      </c>
      <c r="U107" s="25">
        <f>IFERROR(T107/Q107,0)</f>
        <v>0.30918873906900773</v>
      </c>
      <c r="V107" s="21" t="s">
        <v>125</v>
      </c>
      <c r="W107" s="21" t="s">
        <v>156</v>
      </c>
    </row>
    <row r="108" spans="1:23" ht="15" customHeight="1">
      <c r="A108" s="21" t="s">
        <v>410</v>
      </c>
      <c r="B108" s="22">
        <v>45314</v>
      </c>
      <c r="C108" s="21">
        <f>YEAR(B108)</f>
        <v>2024</v>
      </c>
      <c r="D108" s="21" t="str">
        <f>"Q"&amp;ROUNDUP(MONTH(B108)/3,0)</f>
        <v>Q1</v>
      </c>
      <c r="E108" s="21" t="s">
        <v>117</v>
      </c>
      <c r="F108" s="21" t="s">
        <v>118</v>
      </c>
      <c r="G108" s="21" t="s">
        <v>119</v>
      </c>
      <c r="H108" s="21" t="s">
        <v>284</v>
      </c>
      <c r="I108" s="21" t="s">
        <v>269</v>
      </c>
      <c r="J108" s="21" t="s">
        <v>122</v>
      </c>
      <c r="K108" s="21" t="s">
        <v>149</v>
      </c>
      <c r="L108" s="21" t="s">
        <v>205</v>
      </c>
      <c r="M108" s="23">
        <v>19.82</v>
      </c>
      <c r="N108" s="24">
        <v>1</v>
      </c>
      <c r="O108" s="25">
        <v>0.1479</v>
      </c>
      <c r="P108" s="23">
        <v>10.029999999999999</v>
      </c>
      <c r="Q108" s="23">
        <f>M108*N108*(1-O108)</f>
        <v>16.888621999999998</v>
      </c>
      <c r="R108" s="23">
        <f>M108*N108*O108</f>
        <v>2.931378</v>
      </c>
      <c r="S108" s="23">
        <f>P108*N108</f>
        <v>10.029999999999999</v>
      </c>
      <c r="T108" s="23">
        <f>Q108-S108</f>
        <v>6.8586219999999987</v>
      </c>
      <c r="U108" s="25">
        <f>IFERROR(T108/Q108,0)</f>
        <v>0.40610903601252957</v>
      </c>
      <c r="V108" s="21" t="s">
        <v>125</v>
      </c>
      <c r="W108" s="21" t="s">
        <v>172</v>
      </c>
    </row>
    <row r="109" spans="1:23" ht="15" customHeight="1">
      <c r="A109" s="21" t="s">
        <v>411</v>
      </c>
      <c r="B109" s="22">
        <v>45316</v>
      </c>
      <c r="C109" s="21">
        <f>YEAR(B109)</f>
        <v>2024</v>
      </c>
      <c r="D109" s="21" t="str">
        <f>"Q"&amp;ROUNDUP(MONTH(B109)/3,0)</f>
        <v>Q1</v>
      </c>
      <c r="E109" s="21" t="s">
        <v>158</v>
      </c>
      <c r="F109" s="21" t="s">
        <v>118</v>
      </c>
      <c r="G109" s="21" t="s">
        <v>160</v>
      </c>
      <c r="H109" s="21" t="s">
        <v>147</v>
      </c>
      <c r="I109" s="21" t="s">
        <v>148</v>
      </c>
      <c r="J109" s="21" t="s">
        <v>122</v>
      </c>
      <c r="K109" s="21" t="s">
        <v>134</v>
      </c>
      <c r="L109" s="21" t="s">
        <v>192</v>
      </c>
      <c r="M109" s="23">
        <v>90.46</v>
      </c>
      <c r="N109" s="24">
        <v>1</v>
      </c>
      <c r="O109" s="25">
        <v>0.11890000000000001</v>
      </c>
      <c r="P109" s="23">
        <v>48.9</v>
      </c>
      <c r="Q109" s="23">
        <f>M109*N109*(1-O109)</f>
        <v>79.704305999999988</v>
      </c>
      <c r="R109" s="23">
        <f>M109*N109*O109</f>
        <v>10.755694</v>
      </c>
      <c r="S109" s="23">
        <f>P109*N109</f>
        <v>48.9</v>
      </c>
      <c r="T109" s="23">
        <f>Q109-S109</f>
        <v>30.80430599999999</v>
      </c>
      <c r="U109" s="25">
        <f>IFERROR(T109/Q109,0)</f>
        <v>0.38648233133100729</v>
      </c>
      <c r="V109" s="21" t="s">
        <v>125</v>
      </c>
      <c r="W109" s="21" t="s">
        <v>136</v>
      </c>
    </row>
    <row r="110" spans="1:23" ht="15" customHeight="1">
      <c r="A110" s="21" t="s">
        <v>412</v>
      </c>
      <c r="B110" s="22">
        <v>45316</v>
      </c>
      <c r="C110" s="21">
        <f>YEAR(B110)</f>
        <v>2024</v>
      </c>
      <c r="D110" s="21" t="str">
        <f>"Q"&amp;ROUNDUP(MONTH(B110)/3,0)</f>
        <v>Q1</v>
      </c>
      <c r="E110" s="21" t="s">
        <v>117</v>
      </c>
      <c r="F110" s="21" t="s">
        <v>129</v>
      </c>
      <c r="G110" s="21" t="s">
        <v>119</v>
      </c>
      <c r="H110" s="21" t="s">
        <v>413</v>
      </c>
      <c r="I110" s="21" t="s">
        <v>414</v>
      </c>
      <c r="J110" s="21" t="s">
        <v>142</v>
      </c>
      <c r="K110" s="21" t="s">
        <v>149</v>
      </c>
      <c r="L110" s="21" t="s">
        <v>150</v>
      </c>
      <c r="M110" s="23">
        <v>152.05000000000001</v>
      </c>
      <c r="N110" s="24">
        <v>2</v>
      </c>
      <c r="O110" s="25">
        <v>3.7400000000000003E-2</v>
      </c>
      <c r="P110" s="23">
        <v>82.32</v>
      </c>
      <c r="Q110" s="23">
        <f>M110*N110*(1-O110)</f>
        <v>292.72666000000004</v>
      </c>
      <c r="R110" s="23">
        <f>M110*N110*O110</f>
        <v>11.373340000000002</v>
      </c>
      <c r="S110" s="23">
        <f>P110*N110</f>
        <v>164.64</v>
      </c>
      <c r="T110" s="23">
        <f>Q110-S110</f>
        <v>128.08666000000005</v>
      </c>
      <c r="U110" s="25">
        <f>IFERROR(T110/Q110,0)</f>
        <v>0.4375640401185189</v>
      </c>
      <c r="V110" s="21" t="s">
        <v>125</v>
      </c>
      <c r="W110" s="21" t="s">
        <v>136</v>
      </c>
    </row>
    <row r="111" spans="1:23" ht="15" customHeight="1">
      <c r="A111" s="21" t="s">
        <v>415</v>
      </c>
      <c r="B111" s="22">
        <v>45316</v>
      </c>
      <c r="C111" s="21">
        <f>YEAR(B111)</f>
        <v>2024</v>
      </c>
      <c r="D111" s="21" t="str">
        <f>"Q"&amp;ROUNDUP(MONTH(B111)/3,0)</f>
        <v>Q1</v>
      </c>
      <c r="E111" s="21" t="s">
        <v>138</v>
      </c>
      <c r="F111" s="21" t="s">
        <v>118</v>
      </c>
      <c r="G111" s="21" t="s">
        <v>146</v>
      </c>
      <c r="H111" s="21" t="s">
        <v>243</v>
      </c>
      <c r="I111" s="21" t="s">
        <v>244</v>
      </c>
      <c r="J111" s="21" t="s">
        <v>122</v>
      </c>
      <c r="K111" s="21" t="s">
        <v>149</v>
      </c>
      <c r="L111" s="21" t="s">
        <v>238</v>
      </c>
      <c r="M111" s="23">
        <v>74.14</v>
      </c>
      <c r="N111" s="24">
        <v>3</v>
      </c>
      <c r="O111" s="25">
        <v>0.1024</v>
      </c>
      <c r="P111" s="23">
        <v>31.77</v>
      </c>
      <c r="Q111" s="23">
        <f>M111*N111*(1-O111)</f>
        <v>199.644192</v>
      </c>
      <c r="R111" s="23">
        <f>M111*N111*O111</f>
        <v>22.775808000000001</v>
      </c>
      <c r="S111" s="23">
        <f>P111*N111</f>
        <v>95.31</v>
      </c>
      <c r="T111" s="23">
        <f>Q111-S111</f>
        <v>104.334192</v>
      </c>
      <c r="U111" s="25">
        <f>IFERROR(T111/Q111,0)</f>
        <v>0.52260068752713829</v>
      </c>
      <c r="V111" s="21" t="s">
        <v>125</v>
      </c>
      <c r="W111" s="21" t="s">
        <v>172</v>
      </c>
    </row>
    <row r="112" spans="1:23" ht="15" customHeight="1">
      <c r="A112" s="21" t="s">
        <v>416</v>
      </c>
      <c r="B112" s="22">
        <v>45316</v>
      </c>
      <c r="C112" s="21">
        <f>YEAR(B112)</f>
        <v>2024</v>
      </c>
      <c r="D112" s="21" t="str">
        <f>"Q"&amp;ROUNDUP(MONTH(B112)/3,0)</f>
        <v>Q1</v>
      </c>
      <c r="E112" s="21" t="s">
        <v>188</v>
      </c>
      <c r="F112" s="21" t="s">
        <v>129</v>
      </c>
      <c r="G112" s="21" t="s">
        <v>198</v>
      </c>
      <c r="H112" s="21" t="s">
        <v>417</v>
      </c>
      <c r="I112" s="21" t="s">
        <v>272</v>
      </c>
      <c r="J112" s="21" t="s">
        <v>133</v>
      </c>
      <c r="K112" s="21" t="s">
        <v>165</v>
      </c>
      <c r="L112" s="21" t="s">
        <v>320</v>
      </c>
      <c r="M112" s="23">
        <v>72.2</v>
      </c>
      <c r="N112" s="24">
        <v>5</v>
      </c>
      <c r="O112" s="25">
        <v>4.24E-2</v>
      </c>
      <c r="P112" s="23">
        <v>33.380000000000003</v>
      </c>
      <c r="Q112" s="23">
        <f>M112*N112*(1-O112)</f>
        <v>345.6936</v>
      </c>
      <c r="R112" s="23">
        <f>M112*N112*O112</f>
        <v>15.3064</v>
      </c>
      <c r="S112" s="23">
        <f>P112*N112</f>
        <v>166.9</v>
      </c>
      <c r="T112" s="23">
        <f>Q112-S112</f>
        <v>178.7936</v>
      </c>
      <c r="U112" s="25">
        <f>IFERROR(T112/Q112,0)</f>
        <v>0.51720251691092922</v>
      </c>
      <c r="V112" s="21" t="s">
        <v>125</v>
      </c>
      <c r="W112" s="21" t="s">
        <v>156</v>
      </c>
    </row>
    <row r="113" spans="1:23" ht="15" customHeight="1">
      <c r="A113" s="21" t="s">
        <v>418</v>
      </c>
      <c r="B113" s="22">
        <v>45316</v>
      </c>
      <c r="C113" s="21">
        <f>YEAR(B113)</f>
        <v>2024</v>
      </c>
      <c r="D113" s="21" t="str">
        <f>"Q"&amp;ROUNDUP(MONTH(B113)/3,0)</f>
        <v>Q1</v>
      </c>
      <c r="E113" s="21" t="s">
        <v>188</v>
      </c>
      <c r="F113" s="21" t="s">
        <v>118</v>
      </c>
      <c r="G113" s="21" t="s">
        <v>189</v>
      </c>
      <c r="H113" s="21" t="s">
        <v>224</v>
      </c>
      <c r="I113" s="21" t="s">
        <v>225</v>
      </c>
      <c r="J113" s="21" t="s">
        <v>122</v>
      </c>
      <c r="K113" s="21" t="s">
        <v>134</v>
      </c>
      <c r="L113" s="21" t="s">
        <v>299</v>
      </c>
      <c r="M113" s="23">
        <v>63.28</v>
      </c>
      <c r="N113" s="24">
        <v>1</v>
      </c>
      <c r="O113" s="25">
        <v>0.1285</v>
      </c>
      <c r="P113" s="23">
        <v>35.32</v>
      </c>
      <c r="Q113" s="23">
        <f>M113*N113*(1-O113)</f>
        <v>55.148519999999998</v>
      </c>
      <c r="R113" s="23">
        <f>M113*N113*O113</f>
        <v>8.1314799999999998</v>
      </c>
      <c r="S113" s="23">
        <f>P113*N113</f>
        <v>35.32</v>
      </c>
      <c r="T113" s="23">
        <f>Q113-S113</f>
        <v>19.828519999999997</v>
      </c>
      <c r="U113" s="25">
        <f>IFERROR(T113/Q113,0)</f>
        <v>0.35954763609250073</v>
      </c>
      <c r="V113" s="21" t="s">
        <v>125</v>
      </c>
      <c r="W113" s="21" t="s">
        <v>156</v>
      </c>
    </row>
    <row r="114" spans="1:23" ht="15" customHeight="1">
      <c r="A114" s="21" t="s">
        <v>419</v>
      </c>
      <c r="B114" s="22">
        <v>45316</v>
      </c>
      <c r="C114" s="21">
        <f>YEAR(B114)</f>
        <v>2024</v>
      </c>
      <c r="D114" s="21" t="str">
        <f>"Q"&amp;ROUNDUP(MONTH(B114)/3,0)</f>
        <v>Q1</v>
      </c>
      <c r="E114" s="21" t="s">
        <v>128</v>
      </c>
      <c r="F114" s="21" t="s">
        <v>118</v>
      </c>
      <c r="G114" s="21" t="s">
        <v>130</v>
      </c>
      <c r="H114" s="21" t="s">
        <v>420</v>
      </c>
      <c r="I114" s="21" t="s">
        <v>421</v>
      </c>
      <c r="J114" s="21" t="s">
        <v>142</v>
      </c>
      <c r="K114" s="21" t="s">
        <v>123</v>
      </c>
      <c r="L114" s="21" t="s">
        <v>155</v>
      </c>
      <c r="M114" s="23">
        <v>216.43</v>
      </c>
      <c r="N114" s="24">
        <v>1</v>
      </c>
      <c r="O114" s="25">
        <v>9.8799999999999999E-2</v>
      </c>
      <c r="P114" s="23">
        <v>114.06</v>
      </c>
      <c r="Q114" s="23">
        <f>M114*N114*(1-O114)</f>
        <v>195.046716</v>
      </c>
      <c r="R114" s="23">
        <f>M114*N114*O114</f>
        <v>21.383284</v>
      </c>
      <c r="S114" s="23">
        <f>P114*N114</f>
        <v>114.06</v>
      </c>
      <c r="T114" s="23">
        <f>Q114-S114</f>
        <v>80.986716000000001</v>
      </c>
      <c r="U114" s="25">
        <f>IFERROR(T114/Q114,0)</f>
        <v>0.41521701908582764</v>
      </c>
      <c r="V114" s="21" t="s">
        <v>125</v>
      </c>
      <c r="W114" s="21" t="s">
        <v>172</v>
      </c>
    </row>
    <row r="115" spans="1:23" ht="15" customHeight="1">
      <c r="A115" s="21" t="s">
        <v>422</v>
      </c>
      <c r="B115" s="22">
        <v>45317</v>
      </c>
      <c r="C115" s="21">
        <f>YEAR(B115)</f>
        <v>2024</v>
      </c>
      <c r="D115" s="21" t="str">
        <f>"Q"&amp;ROUNDUP(MONTH(B115)/3,0)</f>
        <v>Q1</v>
      </c>
      <c r="E115" s="21" t="s">
        <v>138</v>
      </c>
      <c r="F115" s="21" t="s">
        <v>129</v>
      </c>
      <c r="G115" s="21" t="s">
        <v>139</v>
      </c>
      <c r="H115" s="21" t="s">
        <v>147</v>
      </c>
      <c r="I115" s="21" t="s">
        <v>148</v>
      </c>
      <c r="J115" s="21" t="s">
        <v>122</v>
      </c>
      <c r="K115" s="21" t="s">
        <v>165</v>
      </c>
      <c r="L115" s="21" t="s">
        <v>184</v>
      </c>
      <c r="M115" s="23">
        <v>46.2</v>
      </c>
      <c r="N115" s="24">
        <v>2</v>
      </c>
      <c r="O115" s="25">
        <v>6.2899999999999998E-2</v>
      </c>
      <c r="P115" s="23">
        <v>16.190000000000001</v>
      </c>
      <c r="Q115" s="23">
        <f>M115*N115*(1-O115)</f>
        <v>86.588040000000007</v>
      </c>
      <c r="R115" s="23">
        <f>M115*N115*O115</f>
        <v>5.81196</v>
      </c>
      <c r="S115" s="23">
        <f>P115*N115</f>
        <v>32.380000000000003</v>
      </c>
      <c r="T115" s="23">
        <f>Q115-S115</f>
        <v>54.208040000000004</v>
      </c>
      <c r="U115" s="25">
        <f>IFERROR(T115/Q115,0)</f>
        <v>0.6260453522218542</v>
      </c>
      <c r="V115" s="21" t="s">
        <v>125</v>
      </c>
      <c r="W115" s="21" t="s">
        <v>136</v>
      </c>
    </row>
    <row r="116" spans="1:23" ht="15" customHeight="1">
      <c r="A116" s="21" t="s">
        <v>423</v>
      </c>
      <c r="B116" s="22">
        <v>45317</v>
      </c>
      <c r="C116" s="21">
        <f>YEAR(B116)</f>
        <v>2024</v>
      </c>
      <c r="D116" s="21" t="str">
        <f>"Q"&amp;ROUNDUP(MONTH(B116)/3,0)</f>
        <v>Q1</v>
      </c>
      <c r="E116" s="21" t="s">
        <v>158</v>
      </c>
      <c r="F116" s="21" t="s">
        <v>129</v>
      </c>
      <c r="G116" s="21" t="s">
        <v>160</v>
      </c>
      <c r="H116" s="21" t="s">
        <v>284</v>
      </c>
      <c r="I116" s="21" t="s">
        <v>269</v>
      </c>
      <c r="J116" s="21" t="s">
        <v>122</v>
      </c>
      <c r="K116" s="21" t="s">
        <v>143</v>
      </c>
      <c r="L116" s="21" t="s">
        <v>322</v>
      </c>
      <c r="M116" s="23">
        <v>98.51</v>
      </c>
      <c r="N116" s="24">
        <v>4</v>
      </c>
      <c r="O116" s="25">
        <v>3.6299999999999999E-2</v>
      </c>
      <c r="P116" s="23">
        <v>65.040000000000006</v>
      </c>
      <c r="Q116" s="23">
        <f>M116*N116*(1-O116)</f>
        <v>379.73634800000002</v>
      </c>
      <c r="R116" s="23">
        <f>M116*N116*O116</f>
        <v>14.303652</v>
      </c>
      <c r="S116" s="23">
        <f>P116*N116</f>
        <v>260.16000000000003</v>
      </c>
      <c r="T116" s="23">
        <f>Q116-S116</f>
        <v>119.576348</v>
      </c>
      <c r="U116" s="25">
        <f>IFERROR(T116/Q116,0)</f>
        <v>0.31489307944784889</v>
      </c>
      <c r="V116" s="21" t="s">
        <v>125</v>
      </c>
      <c r="W116" s="21" t="s">
        <v>136</v>
      </c>
    </row>
    <row r="117" spans="1:23" ht="15" customHeight="1">
      <c r="A117" s="21" t="s">
        <v>424</v>
      </c>
      <c r="B117" s="22">
        <v>45317</v>
      </c>
      <c r="C117" s="21">
        <f>YEAR(B117)</f>
        <v>2024</v>
      </c>
      <c r="D117" s="21" t="str">
        <f>"Q"&amp;ROUNDUP(MONTH(B117)/3,0)</f>
        <v>Q1</v>
      </c>
      <c r="E117" s="21" t="s">
        <v>128</v>
      </c>
      <c r="F117" s="21" t="s">
        <v>159</v>
      </c>
      <c r="G117" s="21" t="s">
        <v>152</v>
      </c>
      <c r="H117" s="21" t="s">
        <v>425</v>
      </c>
      <c r="I117" s="21" t="s">
        <v>426</v>
      </c>
      <c r="J117" s="21" t="s">
        <v>133</v>
      </c>
      <c r="K117" s="21" t="s">
        <v>165</v>
      </c>
      <c r="L117" s="21" t="s">
        <v>180</v>
      </c>
      <c r="M117" s="23">
        <v>112.78</v>
      </c>
      <c r="N117" s="24">
        <v>9</v>
      </c>
      <c r="O117" s="25">
        <v>3.1800000000000002E-2</v>
      </c>
      <c r="P117" s="23">
        <v>41.3</v>
      </c>
      <c r="Q117" s="23">
        <f>M117*N117*(1-O117)</f>
        <v>982.74236399999995</v>
      </c>
      <c r="R117" s="23">
        <f>M117*N117*O117</f>
        <v>32.277636000000001</v>
      </c>
      <c r="S117" s="23">
        <f>P117*N117</f>
        <v>371.7</v>
      </c>
      <c r="T117" s="23">
        <f>Q117-S117</f>
        <v>611.04236399999991</v>
      </c>
      <c r="U117" s="25">
        <f>IFERROR(T117/Q117,0)</f>
        <v>0.62177269077208519</v>
      </c>
      <c r="V117" s="21" t="s">
        <v>125</v>
      </c>
      <c r="W117" s="21" t="s">
        <v>172</v>
      </c>
    </row>
    <row r="118" spans="1:23" ht="15" customHeight="1">
      <c r="A118" s="21" t="s">
        <v>427</v>
      </c>
      <c r="B118" s="22">
        <v>45318</v>
      </c>
      <c r="C118" s="21">
        <f>YEAR(B118)</f>
        <v>2024</v>
      </c>
      <c r="D118" s="21" t="str">
        <f>"Q"&amp;ROUNDUP(MONTH(B118)/3,0)</f>
        <v>Q1</v>
      </c>
      <c r="E118" s="21" t="s">
        <v>128</v>
      </c>
      <c r="F118" s="21" t="s">
        <v>118</v>
      </c>
      <c r="G118" s="21" t="s">
        <v>130</v>
      </c>
      <c r="H118" s="21" t="s">
        <v>228</v>
      </c>
      <c r="I118" s="21" t="s">
        <v>229</v>
      </c>
      <c r="J118" s="21" t="s">
        <v>133</v>
      </c>
      <c r="K118" s="21" t="s">
        <v>134</v>
      </c>
      <c r="L118" s="21" t="s">
        <v>339</v>
      </c>
      <c r="M118" s="23">
        <v>109.72</v>
      </c>
      <c r="N118" s="24">
        <v>5</v>
      </c>
      <c r="O118" s="25">
        <v>0.20780000000000001</v>
      </c>
      <c r="P118" s="23">
        <v>54.93</v>
      </c>
      <c r="Q118" s="23">
        <f>M118*N118*(1-O118)</f>
        <v>434.60092000000003</v>
      </c>
      <c r="R118" s="23">
        <f>M118*N118*O118</f>
        <v>113.99908000000001</v>
      </c>
      <c r="S118" s="23">
        <f>P118*N118</f>
        <v>274.64999999999998</v>
      </c>
      <c r="T118" s="23">
        <f>Q118-S118</f>
        <v>159.95092000000005</v>
      </c>
      <c r="U118" s="25">
        <f>IFERROR(T118/Q118,0)</f>
        <v>0.36804091440947717</v>
      </c>
      <c r="V118" s="21" t="s">
        <v>125</v>
      </c>
      <c r="W118" s="21" t="s">
        <v>156</v>
      </c>
    </row>
    <row r="119" spans="1:23" ht="15" customHeight="1">
      <c r="A119" s="21" t="s">
        <v>428</v>
      </c>
      <c r="B119" s="22">
        <v>45318</v>
      </c>
      <c r="C119" s="21">
        <f>YEAR(B119)</f>
        <v>2024</v>
      </c>
      <c r="D119" s="21" t="str">
        <f>"Q"&amp;ROUNDUP(MONTH(B119)/3,0)</f>
        <v>Q1</v>
      </c>
      <c r="E119" s="21" t="s">
        <v>158</v>
      </c>
      <c r="F119" s="21" t="s">
        <v>159</v>
      </c>
      <c r="G119" s="21" t="s">
        <v>164</v>
      </c>
      <c r="H119" s="21" t="s">
        <v>257</v>
      </c>
      <c r="I119" s="21" t="s">
        <v>258</v>
      </c>
      <c r="J119" s="21" t="s">
        <v>133</v>
      </c>
      <c r="K119" s="21" t="s">
        <v>143</v>
      </c>
      <c r="L119" s="21" t="s">
        <v>252</v>
      </c>
      <c r="M119" s="23">
        <v>304.82</v>
      </c>
      <c r="N119" s="24">
        <v>8</v>
      </c>
      <c r="O119" s="25">
        <v>9.8699999999999996E-2</v>
      </c>
      <c r="P119" s="23">
        <v>198.2</v>
      </c>
      <c r="Q119" s="23">
        <f>M119*N119*(1-O119)</f>
        <v>2197.8741279999999</v>
      </c>
      <c r="R119" s="23">
        <f>M119*N119*O119</f>
        <v>240.68587199999999</v>
      </c>
      <c r="S119" s="23">
        <f>P119*N119</f>
        <v>1585.6</v>
      </c>
      <c r="T119" s="23">
        <f>Q119-S119</f>
        <v>612.27412800000002</v>
      </c>
      <c r="U119" s="25">
        <f>IFERROR(T119/Q119,0)</f>
        <v>0.27857561095054667</v>
      </c>
      <c r="V119" s="21" t="s">
        <v>125</v>
      </c>
      <c r="W119" s="21" t="s">
        <v>136</v>
      </c>
    </row>
    <row r="120" spans="1:23" ht="15" customHeight="1">
      <c r="A120" s="21" t="s">
        <v>429</v>
      </c>
      <c r="B120" s="22">
        <v>45318</v>
      </c>
      <c r="C120" s="21">
        <f>YEAR(B120)</f>
        <v>2024</v>
      </c>
      <c r="D120" s="21" t="str">
        <f>"Q"&amp;ROUNDUP(MONTH(B120)/3,0)</f>
        <v>Q1</v>
      </c>
      <c r="E120" s="21" t="s">
        <v>158</v>
      </c>
      <c r="F120" s="21" t="s">
        <v>129</v>
      </c>
      <c r="G120" s="21" t="s">
        <v>160</v>
      </c>
      <c r="H120" s="21" t="s">
        <v>182</v>
      </c>
      <c r="I120" s="21" t="s">
        <v>183</v>
      </c>
      <c r="J120" s="21" t="s">
        <v>122</v>
      </c>
      <c r="K120" s="21" t="s">
        <v>149</v>
      </c>
      <c r="L120" s="21" t="s">
        <v>238</v>
      </c>
      <c r="M120" s="23">
        <v>65.33</v>
      </c>
      <c r="N120" s="24">
        <v>4</v>
      </c>
      <c r="O120" s="25">
        <v>5.0599999999999999E-2</v>
      </c>
      <c r="P120" s="23">
        <v>27.69</v>
      </c>
      <c r="Q120" s="23">
        <f>M120*N120*(1-O120)</f>
        <v>248.09720799999999</v>
      </c>
      <c r="R120" s="23">
        <f>M120*N120*O120</f>
        <v>13.222792</v>
      </c>
      <c r="S120" s="23">
        <f>P120*N120</f>
        <v>110.76</v>
      </c>
      <c r="T120" s="23">
        <f>Q120-S120</f>
        <v>137.33720799999998</v>
      </c>
      <c r="U120" s="25">
        <f>IFERROR(T120/Q120,0)</f>
        <v>0.55356208603524459</v>
      </c>
      <c r="V120" s="21" t="s">
        <v>125</v>
      </c>
      <c r="W120" s="21" t="s">
        <v>136</v>
      </c>
    </row>
    <row r="121" spans="1:23" ht="15" customHeight="1">
      <c r="A121" s="21" t="s">
        <v>430</v>
      </c>
      <c r="B121" s="22">
        <v>45318</v>
      </c>
      <c r="C121" s="21">
        <f>YEAR(B121)</f>
        <v>2024</v>
      </c>
      <c r="D121" s="21" t="str">
        <f>"Q"&amp;ROUNDUP(MONTH(B121)/3,0)</f>
        <v>Q1</v>
      </c>
      <c r="E121" s="21" t="s">
        <v>158</v>
      </c>
      <c r="F121" s="21" t="s">
        <v>159</v>
      </c>
      <c r="G121" s="21" t="s">
        <v>164</v>
      </c>
      <c r="H121" s="21" t="s">
        <v>331</v>
      </c>
      <c r="I121" s="21" t="s">
        <v>332</v>
      </c>
      <c r="J121" s="21" t="s">
        <v>133</v>
      </c>
      <c r="K121" s="21" t="s">
        <v>123</v>
      </c>
      <c r="L121" s="21" t="s">
        <v>124</v>
      </c>
      <c r="M121" s="23">
        <v>100.46</v>
      </c>
      <c r="N121" s="24">
        <v>3</v>
      </c>
      <c r="O121" s="25">
        <v>3.8100000000000002E-2</v>
      </c>
      <c r="P121" s="23">
        <v>49.94</v>
      </c>
      <c r="Q121" s="23">
        <f>M121*N121*(1-O121)</f>
        <v>289.89742200000001</v>
      </c>
      <c r="R121" s="23">
        <f>M121*N121*O121</f>
        <v>11.482578</v>
      </c>
      <c r="S121" s="23">
        <f>P121*N121</f>
        <v>149.82</v>
      </c>
      <c r="T121" s="23">
        <f>Q121-S121</f>
        <v>140.07742200000001</v>
      </c>
      <c r="U121" s="25">
        <f>IFERROR(T121/Q121,0)</f>
        <v>0.48319650803931607</v>
      </c>
      <c r="V121" s="21" t="s">
        <v>125</v>
      </c>
      <c r="W121" s="21" t="s">
        <v>156</v>
      </c>
    </row>
    <row r="122" spans="1:23" ht="15" customHeight="1">
      <c r="A122" s="21" t="s">
        <v>431</v>
      </c>
      <c r="B122" s="22">
        <v>45318</v>
      </c>
      <c r="C122" s="21">
        <f>YEAR(B122)</f>
        <v>2024</v>
      </c>
      <c r="D122" s="21" t="str">
        <f>"Q"&amp;ROUNDUP(MONTH(B122)/3,0)</f>
        <v>Q1</v>
      </c>
      <c r="E122" s="21" t="s">
        <v>188</v>
      </c>
      <c r="F122" s="21" t="s">
        <v>118</v>
      </c>
      <c r="G122" s="21" t="s">
        <v>198</v>
      </c>
      <c r="H122" s="21" t="s">
        <v>240</v>
      </c>
      <c r="I122" s="21" t="s">
        <v>241</v>
      </c>
      <c r="J122" s="21" t="s">
        <v>133</v>
      </c>
      <c r="K122" s="21" t="s">
        <v>123</v>
      </c>
      <c r="L122" s="21" t="s">
        <v>226</v>
      </c>
      <c r="M122" s="23">
        <v>124.2</v>
      </c>
      <c r="N122" s="24">
        <v>1</v>
      </c>
      <c r="O122" s="25">
        <v>8.3000000000000004E-2</v>
      </c>
      <c r="P122" s="23">
        <v>58.23</v>
      </c>
      <c r="Q122" s="23">
        <f>M122*N122*(1-O122)</f>
        <v>113.8914</v>
      </c>
      <c r="R122" s="23">
        <f>M122*N122*O122</f>
        <v>10.3086</v>
      </c>
      <c r="S122" s="23">
        <f>P122*N122</f>
        <v>58.23</v>
      </c>
      <c r="T122" s="23">
        <f>Q122-S122</f>
        <v>55.661400000000008</v>
      </c>
      <c r="U122" s="25">
        <f>IFERROR(T122/Q122,0)</f>
        <v>0.48872346814597067</v>
      </c>
      <c r="V122" s="21" t="s">
        <v>125</v>
      </c>
      <c r="W122" s="21" t="s">
        <v>172</v>
      </c>
    </row>
    <row r="123" spans="1:23" ht="15" customHeight="1">
      <c r="A123" s="21" t="s">
        <v>432</v>
      </c>
      <c r="B123" s="22">
        <v>45318</v>
      </c>
      <c r="C123" s="21">
        <f>YEAR(B123)</f>
        <v>2024</v>
      </c>
      <c r="D123" s="21" t="str">
        <f>"Q"&amp;ROUNDUP(MONTH(B123)/3,0)</f>
        <v>Q1</v>
      </c>
      <c r="E123" s="21" t="s">
        <v>138</v>
      </c>
      <c r="F123" s="21" t="s">
        <v>129</v>
      </c>
      <c r="G123" s="21" t="s">
        <v>146</v>
      </c>
      <c r="H123" s="21" t="s">
        <v>284</v>
      </c>
      <c r="I123" s="21" t="s">
        <v>269</v>
      </c>
      <c r="J123" s="21" t="s">
        <v>122</v>
      </c>
      <c r="K123" s="21" t="s">
        <v>134</v>
      </c>
      <c r="L123" s="21" t="s">
        <v>170</v>
      </c>
      <c r="M123" s="23">
        <v>148.47</v>
      </c>
      <c r="N123" s="24">
        <v>4</v>
      </c>
      <c r="O123" s="25">
        <v>5.4600000000000003E-2</v>
      </c>
      <c r="P123" s="23">
        <v>82.25</v>
      </c>
      <c r="Q123" s="23">
        <f>M123*N123*(1-O123)</f>
        <v>561.45415200000002</v>
      </c>
      <c r="R123" s="23">
        <f>M123*N123*O123</f>
        <v>32.425848000000002</v>
      </c>
      <c r="S123" s="23">
        <f>P123*N123</f>
        <v>329</v>
      </c>
      <c r="T123" s="23">
        <f>Q123-S123</f>
        <v>232.45415200000002</v>
      </c>
      <c r="U123" s="25">
        <f>IFERROR(T123/Q123,0)</f>
        <v>0.41402161008509208</v>
      </c>
      <c r="V123" s="21" t="s">
        <v>125</v>
      </c>
      <c r="W123" s="21" t="s">
        <v>156</v>
      </c>
    </row>
    <row r="124" spans="1:23" ht="15" customHeight="1">
      <c r="A124" s="21" t="s">
        <v>433</v>
      </c>
      <c r="B124" s="22">
        <v>45318</v>
      </c>
      <c r="C124" s="21">
        <f>YEAR(B124)</f>
        <v>2024</v>
      </c>
      <c r="D124" s="21" t="str">
        <f>"Q"&amp;ROUNDUP(MONTH(B124)/3,0)</f>
        <v>Q1</v>
      </c>
      <c r="E124" s="21" t="s">
        <v>128</v>
      </c>
      <c r="F124" s="21" t="s">
        <v>129</v>
      </c>
      <c r="G124" s="21" t="s">
        <v>152</v>
      </c>
      <c r="H124" s="21" t="s">
        <v>434</v>
      </c>
      <c r="I124" s="21" t="s">
        <v>435</v>
      </c>
      <c r="J124" s="21" t="s">
        <v>133</v>
      </c>
      <c r="K124" s="21" t="s">
        <v>123</v>
      </c>
      <c r="L124" s="21" t="s">
        <v>263</v>
      </c>
      <c r="M124" s="23">
        <v>41.56</v>
      </c>
      <c r="N124" s="24">
        <v>3</v>
      </c>
      <c r="O124" s="25">
        <v>0</v>
      </c>
      <c r="P124" s="23">
        <v>23.92</v>
      </c>
      <c r="Q124" s="23">
        <f>M124*N124*(1-O124)</f>
        <v>124.68</v>
      </c>
      <c r="R124" s="23">
        <f>M124*N124*O124</f>
        <v>0</v>
      </c>
      <c r="S124" s="23">
        <f>P124*N124</f>
        <v>71.760000000000005</v>
      </c>
      <c r="T124" s="23">
        <f>Q124-S124</f>
        <v>52.92</v>
      </c>
      <c r="U124" s="25">
        <f>IFERROR(T124/Q124,0)</f>
        <v>0.42444658325312801</v>
      </c>
      <c r="V124" s="21" t="s">
        <v>125</v>
      </c>
      <c r="W124" s="21" t="s">
        <v>126</v>
      </c>
    </row>
    <row r="125" spans="1:23" ht="15" customHeight="1">
      <c r="A125" s="21" t="s">
        <v>436</v>
      </c>
      <c r="B125" s="22">
        <v>45319</v>
      </c>
      <c r="C125" s="21">
        <f>YEAR(B125)</f>
        <v>2024</v>
      </c>
      <c r="D125" s="21" t="str">
        <f>"Q"&amp;ROUNDUP(MONTH(B125)/3,0)</f>
        <v>Q1</v>
      </c>
      <c r="E125" s="21" t="s">
        <v>188</v>
      </c>
      <c r="F125" s="21" t="s">
        <v>129</v>
      </c>
      <c r="G125" s="21" t="s">
        <v>198</v>
      </c>
      <c r="H125" s="21" t="s">
        <v>284</v>
      </c>
      <c r="I125" s="21" t="s">
        <v>269</v>
      </c>
      <c r="J125" s="21" t="s">
        <v>122</v>
      </c>
      <c r="K125" s="21" t="s">
        <v>123</v>
      </c>
      <c r="L125" s="21" t="s">
        <v>226</v>
      </c>
      <c r="M125" s="23">
        <v>200.17</v>
      </c>
      <c r="N125" s="24">
        <v>1</v>
      </c>
      <c r="O125" s="25">
        <v>8.9099999999999999E-2</v>
      </c>
      <c r="P125" s="23">
        <v>103.48</v>
      </c>
      <c r="Q125" s="23">
        <f>M125*N125*(1-O125)</f>
        <v>182.33485300000001</v>
      </c>
      <c r="R125" s="23">
        <f>M125*N125*O125</f>
        <v>17.835146999999999</v>
      </c>
      <c r="S125" s="23">
        <f>P125*N125</f>
        <v>103.48</v>
      </c>
      <c r="T125" s="23">
        <f>Q125-S125</f>
        <v>78.854853000000006</v>
      </c>
      <c r="U125" s="25">
        <f>IFERROR(T125/Q125,0)</f>
        <v>0.43247273739815395</v>
      </c>
      <c r="V125" s="21" t="s">
        <v>125</v>
      </c>
      <c r="W125" s="21" t="s">
        <v>172</v>
      </c>
    </row>
    <row r="126" spans="1:23" ht="15" customHeight="1">
      <c r="A126" s="21" t="s">
        <v>437</v>
      </c>
      <c r="B126" s="22">
        <v>45319</v>
      </c>
      <c r="C126" s="21">
        <f>YEAR(B126)</f>
        <v>2024</v>
      </c>
      <c r="D126" s="21" t="str">
        <f>"Q"&amp;ROUNDUP(MONTH(B126)/3,0)</f>
        <v>Q1</v>
      </c>
      <c r="E126" s="21" t="s">
        <v>188</v>
      </c>
      <c r="F126" s="21" t="s">
        <v>159</v>
      </c>
      <c r="G126" s="21" t="s">
        <v>189</v>
      </c>
      <c r="H126" s="21" t="s">
        <v>243</v>
      </c>
      <c r="I126" s="21" t="s">
        <v>244</v>
      </c>
      <c r="J126" s="21" t="s">
        <v>122</v>
      </c>
      <c r="K126" s="21" t="s">
        <v>143</v>
      </c>
      <c r="L126" s="21" t="s">
        <v>201</v>
      </c>
      <c r="M126" s="23">
        <v>49.74</v>
      </c>
      <c r="N126" s="24">
        <v>4</v>
      </c>
      <c r="O126" s="25">
        <v>4.7500000000000001E-2</v>
      </c>
      <c r="P126" s="23">
        <v>28.39</v>
      </c>
      <c r="Q126" s="23">
        <f>M126*N126*(1-O126)</f>
        <v>189.5094</v>
      </c>
      <c r="R126" s="23">
        <f>M126*N126*O126</f>
        <v>9.4505999999999997</v>
      </c>
      <c r="S126" s="23">
        <f>P126*N126</f>
        <v>113.56</v>
      </c>
      <c r="T126" s="23">
        <f>Q126-S126</f>
        <v>75.949399999999997</v>
      </c>
      <c r="U126" s="25">
        <f>IFERROR(T126/Q126,0)</f>
        <v>0.40076851069129021</v>
      </c>
      <c r="V126" s="21" t="s">
        <v>125</v>
      </c>
      <c r="W126" s="21" t="s">
        <v>172</v>
      </c>
    </row>
    <row r="127" spans="1:23" ht="15" customHeight="1">
      <c r="A127" s="21" t="s">
        <v>438</v>
      </c>
      <c r="B127" s="22">
        <v>45319</v>
      </c>
      <c r="C127" s="21">
        <f>YEAR(B127)</f>
        <v>2024</v>
      </c>
      <c r="D127" s="21" t="str">
        <f>"Q"&amp;ROUNDUP(MONTH(B127)/3,0)</f>
        <v>Q1</v>
      </c>
      <c r="E127" s="21" t="s">
        <v>188</v>
      </c>
      <c r="F127" s="21" t="s">
        <v>118</v>
      </c>
      <c r="G127" s="21" t="s">
        <v>232</v>
      </c>
      <c r="H127" s="21" t="s">
        <v>207</v>
      </c>
      <c r="I127" s="21" t="s">
        <v>208</v>
      </c>
      <c r="J127" s="21" t="s">
        <v>122</v>
      </c>
      <c r="K127" s="21" t="s">
        <v>165</v>
      </c>
      <c r="L127" s="21" t="s">
        <v>166</v>
      </c>
      <c r="M127" s="23">
        <v>100.79</v>
      </c>
      <c r="N127" s="24">
        <v>2</v>
      </c>
      <c r="O127" s="25">
        <v>4.7E-2</v>
      </c>
      <c r="P127" s="23">
        <v>39.630000000000003</v>
      </c>
      <c r="Q127" s="23">
        <f>M127*N127*(1-O127)</f>
        <v>192.10574</v>
      </c>
      <c r="R127" s="23">
        <f>M127*N127*O127</f>
        <v>9.474260000000001</v>
      </c>
      <c r="S127" s="23">
        <f>P127*N127</f>
        <v>79.260000000000005</v>
      </c>
      <c r="T127" s="23">
        <f>Q127-S127</f>
        <v>112.84573999999999</v>
      </c>
      <c r="U127" s="25">
        <f>IFERROR(T127/Q127,0)</f>
        <v>0.58741472274592099</v>
      </c>
      <c r="V127" s="21" t="s">
        <v>125</v>
      </c>
      <c r="W127" s="21" t="s">
        <v>126</v>
      </c>
    </row>
    <row r="128" spans="1:23" ht="15" customHeight="1">
      <c r="A128" s="21" t="s">
        <v>439</v>
      </c>
      <c r="B128" s="22">
        <v>45319</v>
      </c>
      <c r="C128" s="21">
        <f>YEAR(B128)</f>
        <v>2024</v>
      </c>
      <c r="D128" s="21" t="str">
        <f>"Q"&amp;ROUNDUP(MONTH(B128)/3,0)</f>
        <v>Q1</v>
      </c>
      <c r="E128" s="21" t="s">
        <v>188</v>
      </c>
      <c r="F128" s="21" t="s">
        <v>118</v>
      </c>
      <c r="G128" s="21" t="s">
        <v>198</v>
      </c>
      <c r="H128" s="21" t="s">
        <v>168</v>
      </c>
      <c r="I128" s="21" t="s">
        <v>169</v>
      </c>
      <c r="J128" s="21" t="s">
        <v>122</v>
      </c>
      <c r="K128" s="21" t="s">
        <v>143</v>
      </c>
      <c r="L128" s="21" t="s">
        <v>230</v>
      </c>
      <c r="M128" s="23">
        <v>214.3</v>
      </c>
      <c r="N128" s="24">
        <v>8</v>
      </c>
      <c r="O128" s="25">
        <v>0.10340000000000001</v>
      </c>
      <c r="P128" s="23">
        <v>134.5</v>
      </c>
      <c r="Q128" s="23">
        <f>M128*N128*(1-O128)</f>
        <v>1537.13104</v>
      </c>
      <c r="R128" s="23">
        <f>M128*N128*O128</f>
        <v>177.26896000000002</v>
      </c>
      <c r="S128" s="23">
        <f>P128*N128</f>
        <v>1076</v>
      </c>
      <c r="T128" s="23">
        <f>Q128-S128</f>
        <v>461.13103999999998</v>
      </c>
      <c r="U128" s="25">
        <f>IFERROR(T128/Q128,0)</f>
        <v>0.29999461854598941</v>
      </c>
      <c r="V128" s="21" t="s">
        <v>171</v>
      </c>
      <c r="W128" s="21" t="s">
        <v>156</v>
      </c>
    </row>
    <row r="129" spans="1:23" ht="15" customHeight="1">
      <c r="A129" s="21" t="s">
        <v>440</v>
      </c>
      <c r="B129" s="22">
        <v>45319</v>
      </c>
      <c r="C129" s="21">
        <f>YEAR(B129)</f>
        <v>2024</v>
      </c>
      <c r="D129" s="21" t="str">
        <f>"Q"&amp;ROUNDUP(MONTH(B129)/3,0)</f>
        <v>Q1</v>
      </c>
      <c r="E129" s="21" t="s">
        <v>158</v>
      </c>
      <c r="F129" s="21" t="s">
        <v>129</v>
      </c>
      <c r="G129" s="21" t="s">
        <v>160</v>
      </c>
      <c r="H129" s="21" t="s">
        <v>120</v>
      </c>
      <c r="I129" s="21" t="s">
        <v>121</v>
      </c>
      <c r="J129" s="21" t="s">
        <v>122</v>
      </c>
      <c r="K129" s="21" t="s">
        <v>134</v>
      </c>
      <c r="L129" s="21" t="s">
        <v>192</v>
      </c>
      <c r="M129" s="23">
        <v>72.03</v>
      </c>
      <c r="N129" s="24">
        <v>1</v>
      </c>
      <c r="O129" s="25">
        <v>3.1699999999999999E-2</v>
      </c>
      <c r="P129" s="23">
        <v>38.840000000000003</v>
      </c>
      <c r="Q129" s="23">
        <f>M129*N129*(1-O129)</f>
        <v>69.746649000000005</v>
      </c>
      <c r="R129" s="23">
        <f>M129*N129*O129</f>
        <v>2.2833510000000001</v>
      </c>
      <c r="S129" s="23">
        <f>P129*N129</f>
        <v>38.840000000000003</v>
      </c>
      <c r="T129" s="23">
        <f>Q129-S129</f>
        <v>30.906649000000002</v>
      </c>
      <c r="U129" s="25">
        <f>IFERROR(T129/Q129,0)</f>
        <v>0.44312736802595348</v>
      </c>
      <c r="V129" s="21" t="s">
        <v>125</v>
      </c>
      <c r="W129" s="21" t="s">
        <v>156</v>
      </c>
    </row>
    <row r="130" spans="1:23" ht="15" customHeight="1">
      <c r="A130" s="21" t="s">
        <v>441</v>
      </c>
      <c r="B130" s="22">
        <v>45320</v>
      </c>
      <c r="C130" s="21">
        <f>YEAR(B130)</f>
        <v>2024</v>
      </c>
      <c r="D130" s="21" t="str">
        <f>"Q"&amp;ROUNDUP(MONTH(B130)/3,0)</f>
        <v>Q1</v>
      </c>
      <c r="E130" s="21" t="s">
        <v>117</v>
      </c>
      <c r="F130" s="21" t="s">
        <v>129</v>
      </c>
      <c r="G130" s="21" t="s">
        <v>194</v>
      </c>
      <c r="H130" s="21" t="s">
        <v>182</v>
      </c>
      <c r="I130" s="21" t="s">
        <v>183</v>
      </c>
      <c r="J130" s="21" t="s">
        <v>122</v>
      </c>
      <c r="K130" s="21" t="s">
        <v>143</v>
      </c>
      <c r="L130" s="21" t="s">
        <v>144</v>
      </c>
      <c r="M130" s="23">
        <v>206.62</v>
      </c>
      <c r="N130" s="24">
        <v>5</v>
      </c>
      <c r="O130" s="25">
        <v>0.1057</v>
      </c>
      <c r="P130" s="23">
        <v>138.86000000000001</v>
      </c>
      <c r="Q130" s="23">
        <f>M130*N130*(1-O130)</f>
        <v>923.90132999999992</v>
      </c>
      <c r="R130" s="23">
        <f>M130*N130*O130</f>
        <v>109.19866999999999</v>
      </c>
      <c r="S130" s="23">
        <f>P130*N130</f>
        <v>694.30000000000007</v>
      </c>
      <c r="T130" s="23">
        <f>Q130-S130</f>
        <v>229.60132999999985</v>
      </c>
      <c r="U130" s="25">
        <f>IFERROR(T130/Q130,0)</f>
        <v>0.24851282549836773</v>
      </c>
      <c r="V130" s="21" t="s">
        <v>125</v>
      </c>
      <c r="W130" s="21" t="s">
        <v>156</v>
      </c>
    </row>
    <row r="131" spans="1:23" ht="15" customHeight="1">
      <c r="A131" s="21" t="s">
        <v>442</v>
      </c>
      <c r="B131" s="22">
        <v>45320</v>
      </c>
      <c r="C131" s="21">
        <f>YEAR(B131)</f>
        <v>2024</v>
      </c>
      <c r="D131" s="21" t="str">
        <f>"Q"&amp;ROUNDUP(MONTH(B131)/3,0)</f>
        <v>Q1</v>
      </c>
      <c r="E131" s="21" t="s">
        <v>117</v>
      </c>
      <c r="F131" s="21" t="s">
        <v>129</v>
      </c>
      <c r="G131" s="21" t="s">
        <v>194</v>
      </c>
      <c r="H131" s="21" t="s">
        <v>291</v>
      </c>
      <c r="I131" s="21" t="s">
        <v>208</v>
      </c>
      <c r="J131" s="21" t="s">
        <v>133</v>
      </c>
      <c r="K131" s="21" t="s">
        <v>165</v>
      </c>
      <c r="L131" s="21" t="s">
        <v>184</v>
      </c>
      <c r="M131" s="23">
        <v>13.05</v>
      </c>
      <c r="N131" s="24">
        <v>2</v>
      </c>
      <c r="O131" s="25">
        <v>3.2899999999999999E-2</v>
      </c>
      <c r="P131" s="23">
        <v>4.78</v>
      </c>
      <c r="Q131" s="23">
        <f>M131*N131*(1-O131)</f>
        <v>25.241309999999999</v>
      </c>
      <c r="R131" s="23">
        <f>M131*N131*O131</f>
        <v>0.85869000000000006</v>
      </c>
      <c r="S131" s="23">
        <f>P131*N131</f>
        <v>9.56</v>
      </c>
      <c r="T131" s="23">
        <f>Q131-S131</f>
        <v>15.681309999999998</v>
      </c>
      <c r="U131" s="25">
        <f>IFERROR(T131/Q131,0)</f>
        <v>0.6212557906067474</v>
      </c>
      <c r="V131" s="21" t="s">
        <v>125</v>
      </c>
      <c r="W131" s="21" t="s">
        <v>156</v>
      </c>
    </row>
    <row r="132" spans="1:23" ht="15" customHeight="1">
      <c r="A132" s="21" t="s">
        <v>443</v>
      </c>
      <c r="B132" s="22">
        <v>45320</v>
      </c>
      <c r="C132" s="21">
        <f>YEAR(B132)</f>
        <v>2024</v>
      </c>
      <c r="D132" s="21" t="str">
        <f>"Q"&amp;ROUNDUP(MONTH(B132)/3,0)</f>
        <v>Q1</v>
      </c>
      <c r="E132" s="21" t="s">
        <v>117</v>
      </c>
      <c r="F132" s="21" t="s">
        <v>118</v>
      </c>
      <c r="G132" s="21" t="s">
        <v>119</v>
      </c>
      <c r="H132" s="21" t="s">
        <v>361</v>
      </c>
      <c r="I132" s="21" t="s">
        <v>295</v>
      </c>
      <c r="J132" s="21" t="s">
        <v>142</v>
      </c>
      <c r="K132" s="21" t="s">
        <v>143</v>
      </c>
      <c r="L132" s="21" t="s">
        <v>201</v>
      </c>
      <c r="M132" s="23">
        <v>259.86</v>
      </c>
      <c r="N132" s="24">
        <v>3</v>
      </c>
      <c r="O132" s="25">
        <v>0.17430000000000001</v>
      </c>
      <c r="P132" s="23">
        <v>152.83000000000001</v>
      </c>
      <c r="Q132" s="23">
        <f>M132*N132*(1-O132)</f>
        <v>643.699206</v>
      </c>
      <c r="R132" s="23">
        <f>M132*N132*O132</f>
        <v>135.88079400000001</v>
      </c>
      <c r="S132" s="23">
        <f>P132*N132</f>
        <v>458.49</v>
      </c>
      <c r="T132" s="23">
        <f>Q132-S132</f>
        <v>185.20920599999999</v>
      </c>
      <c r="U132" s="25">
        <f>IFERROR(T132/Q132,0)</f>
        <v>0.28772632352757632</v>
      </c>
      <c r="V132" s="21" t="s">
        <v>125</v>
      </c>
      <c r="W132" s="21" t="s">
        <v>172</v>
      </c>
    </row>
    <row r="133" spans="1:23" ht="15" customHeight="1">
      <c r="A133" s="21" t="s">
        <v>444</v>
      </c>
      <c r="B133" s="22">
        <v>45320</v>
      </c>
      <c r="C133" s="21">
        <f>YEAR(B133)</f>
        <v>2024</v>
      </c>
      <c r="D133" s="21" t="str">
        <f>"Q"&amp;ROUNDUP(MONTH(B133)/3,0)</f>
        <v>Q1</v>
      </c>
      <c r="E133" s="21" t="s">
        <v>188</v>
      </c>
      <c r="F133" s="21" t="s">
        <v>118</v>
      </c>
      <c r="G133" s="21" t="s">
        <v>198</v>
      </c>
      <c r="H133" s="21" t="s">
        <v>445</v>
      </c>
      <c r="I133" s="21" t="s">
        <v>446</v>
      </c>
      <c r="J133" s="21" t="s">
        <v>133</v>
      </c>
      <c r="K133" s="21" t="s">
        <v>134</v>
      </c>
      <c r="L133" s="21" t="s">
        <v>339</v>
      </c>
      <c r="M133" s="23">
        <v>133.97</v>
      </c>
      <c r="N133" s="24">
        <v>3</v>
      </c>
      <c r="O133" s="25">
        <v>5.91E-2</v>
      </c>
      <c r="P133" s="23">
        <v>77.73</v>
      </c>
      <c r="Q133" s="23">
        <f>M133*N133*(1-O133)</f>
        <v>378.15711899999997</v>
      </c>
      <c r="R133" s="23">
        <f>M133*N133*O133</f>
        <v>23.752880999999999</v>
      </c>
      <c r="S133" s="23">
        <f>P133*N133</f>
        <v>233.19</v>
      </c>
      <c r="T133" s="23">
        <f>Q133-S133</f>
        <v>144.96711899999997</v>
      </c>
      <c r="U133" s="25">
        <f>IFERROR(T133/Q133,0)</f>
        <v>0.38335155340550386</v>
      </c>
      <c r="V133" s="21" t="s">
        <v>125</v>
      </c>
      <c r="W133" s="21" t="s">
        <v>136</v>
      </c>
    </row>
    <row r="134" spans="1:23" ht="15" customHeight="1">
      <c r="A134" s="21" t="s">
        <v>447</v>
      </c>
      <c r="B134" s="22">
        <v>45320</v>
      </c>
      <c r="C134" s="21">
        <f>YEAR(B134)</f>
        <v>2024</v>
      </c>
      <c r="D134" s="21" t="str">
        <f>"Q"&amp;ROUNDUP(MONTH(B134)/3,0)</f>
        <v>Q1</v>
      </c>
      <c r="E134" s="21" t="s">
        <v>188</v>
      </c>
      <c r="F134" s="21" t="s">
        <v>129</v>
      </c>
      <c r="G134" s="21" t="s">
        <v>189</v>
      </c>
      <c r="H134" s="21" t="s">
        <v>182</v>
      </c>
      <c r="I134" s="21" t="s">
        <v>183</v>
      </c>
      <c r="J134" s="21" t="s">
        <v>122</v>
      </c>
      <c r="K134" s="21" t="s">
        <v>149</v>
      </c>
      <c r="L134" s="21" t="s">
        <v>238</v>
      </c>
      <c r="M134" s="23">
        <v>201.86</v>
      </c>
      <c r="N134" s="24">
        <v>5</v>
      </c>
      <c r="O134" s="25">
        <v>8.2000000000000007E-3</v>
      </c>
      <c r="P134" s="23">
        <v>89.89</v>
      </c>
      <c r="Q134" s="23">
        <f>M134*N134*(1-O134)</f>
        <v>1001.0237400000001</v>
      </c>
      <c r="R134" s="23">
        <f>M134*N134*O134</f>
        <v>8.2762600000000006</v>
      </c>
      <c r="S134" s="23">
        <f>P134*N134</f>
        <v>449.45</v>
      </c>
      <c r="T134" s="23">
        <f>Q134-S134</f>
        <v>551.57374000000004</v>
      </c>
      <c r="U134" s="25">
        <f>IFERROR(T134/Q134,0)</f>
        <v>0.55100964938154218</v>
      </c>
      <c r="V134" s="21" t="s">
        <v>125</v>
      </c>
      <c r="W134" s="21" t="s">
        <v>136</v>
      </c>
    </row>
    <row r="135" spans="1:23" ht="15" customHeight="1">
      <c r="A135" s="21" t="s">
        <v>448</v>
      </c>
      <c r="B135" s="22">
        <v>45321</v>
      </c>
      <c r="C135" s="21">
        <f>YEAR(B135)</f>
        <v>2024</v>
      </c>
      <c r="D135" s="21" t="str">
        <f>"Q"&amp;ROUNDUP(MONTH(B135)/3,0)</f>
        <v>Q1</v>
      </c>
      <c r="E135" s="21" t="s">
        <v>158</v>
      </c>
      <c r="F135" s="21" t="s">
        <v>159</v>
      </c>
      <c r="G135" s="21" t="s">
        <v>164</v>
      </c>
      <c r="H135" s="21" t="s">
        <v>257</v>
      </c>
      <c r="I135" s="21" t="s">
        <v>258</v>
      </c>
      <c r="J135" s="21" t="s">
        <v>133</v>
      </c>
      <c r="K135" s="21" t="s">
        <v>165</v>
      </c>
      <c r="L135" s="21" t="s">
        <v>184</v>
      </c>
      <c r="M135" s="23">
        <v>126.55</v>
      </c>
      <c r="N135" s="24">
        <v>16</v>
      </c>
      <c r="O135" s="25">
        <v>0.11260000000000001</v>
      </c>
      <c r="P135" s="23">
        <v>60.35</v>
      </c>
      <c r="Q135" s="23">
        <f>M135*N135*(1-O135)</f>
        <v>1796.8075199999998</v>
      </c>
      <c r="R135" s="23">
        <f>M135*N135*O135</f>
        <v>227.99248</v>
      </c>
      <c r="S135" s="23">
        <f>P135*N135</f>
        <v>965.6</v>
      </c>
      <c r="T135" s="23">
        <f>Q135-S135</f>
        <v>831.20751999999982</v>
      </c>
      <c r="U135" s="25">
        <f>IFERROR(T135/Q135,0)</f>
        <v>0.46260242722047373</v>
      </c>
      <c r="V135" s="21" t="s">
        <v>171</v>
      </c>
      <c r="W135" s="21" t="s">
        <v>156</v>
      </c>
    </row>
    <row r="136" spans="1:23" ht="15" customHeight="1">
      <c r="A136" s="21" t="s">
        <v>449</v>
      </c>
      <c r="B136" s="22">
        <v>45321</v>
      </c>
      <c r="C136" s="21">
        <f>YEAR(B136)</f>
        <v>2024</v>
      </c>
      <c r="D136" s="21" t="str">
        <f>"Q"&amp;ROUNDUP(MONTH(B136)/3,0)</f>
        <v>Q1</v>
      </c>
      <c r="E136" s="21" t="s">
        <v>158</v>
      </c>
      <c r="F136" s="21" t="s">
        <v>159</v>
      </c>
      <c r="G136" s="21" t="s">
        <v>164</v>
      </c>
      <c r="H136" s="21" t="s">
        <v>450</v>
      </c>
      <c r="I136" s="21" t="s">
        <v>451</v>
      </c>
      <c r="J136" s="21" t="s">
        <v>133</v>
      </c>
      <c r="K136" s="21" t="s">
        <v>134</v>
      </c>
      <c r="L136" s="21" t="s">
        <v>299</v>
      </c>
      <c r="M136" s="23">
        <v>196.28</v>
      </c>
      <c r="N136" s="24">
        <v>10</v>
      </c>
      <c r="O136" s="25">
        <v>3.1800000000000002E-2</v>
      </c>
      <c r="P136" s="23">
        <v>98.72</v>
      </c>
      <c r="Q136" s="23">
        <f>M136*N136*(1-O136)</f>
        <v>1900.3829599999999</v>
      </c>
      <c r="R136" s="23">
        <f>M136*N136*O136</f>
        <v>62.41704</v>
      </c>
      <c r="S136" s="23">
        <f>P136*N136</f>
        <v>987.2</v>
      </c>
      <c r="T136" s="23">
        <f>Q136-S136</f>
        <v>913.18295999999987</v>
      </c>
      <c r="U136" s="25">
        <f>IFERROR(T136/Q136,0)</f>
        <v>0.48052575676641507</v>
      </c>
      <c r="V136" s="21" t="s">
        <v>125</v>
      </c>
      <c r="W136" s="21" t="s">
        <v>136</v>
      </c>
    </row>
    <row r="137" spans="1:23" ht="15" customHeight="1">
      <c r="A137" s="21" t="s">
        <v>452</v>
      </c>
      <c r="B137" s="22">
        <v>45321</v>
      </c>
      <c r="C137" s="21">
        <f>YEAR(B137)</f>
        <v>2024</v>
      </c>
      <c r="D137" s="21" t="str">
        <f>"Q"&amp;ROUNDUP(MONTH(B137)/3,0)</f>
        <v>Q1</v>
      </c>
      <c r="E137" s="21" t="s">
        <v>158</v>
      </c>
      <c r="F137" s="21" t="s">
        <v>159</v>
      </c>
      <c r="G137" s="21" t="s">
        <v>160</v>
      </c>
      <c r="H137" s="21" t="s">
        <v>182</v>
      </c>
      <c r="I137" s="21" t="s">
        <v>183</v>
      </c>
      <c r="J137" s="21" t="s">
        <v>122</v>
      </c>
      <c r="K137" s="21" t="s">
        <v>143</v>
      </c>
      <c r="L137" s="21" t="s">
        <v>144</v>
      </c>
      <c r="M137" s="23">
        <v>48.28</v>
      </c>
      <c r="N137" s="24">
        <v>3</v>
      </c>
      <c r="O137" s="25">
        <v>1.09E-2</v>
      </c>
      <c r="P137" s="23">
        <v>30.34</v>
      </c>
      <c r="Q137" s="23">
        <f>M137*N137*(1-O137)</f>
        <v>143.261244</v>
      </c>
      <c r="R137" s="23">
        <f>M137*N137*O137</f>
        <v>1.578756</v>
      </c>
      <c r="S137" s="23">
        <f>P137*N137</f>
        <v>91.02</v>
      </c>
      <c r="T137" s="23">
        <f>Q137-S137</f>
        <v>52.241244000000009</v>
      </c>
      <c r="U137" s="25">
        <f>IFERROR(T137/Q137,0)</f>
        <v>0.36465719926318668</v>
      </c>
      <c r="V137" s="21" t="s">
        <v>125</v>
      </c>
      <c r="W137" s="21" t="s">
        <v>156</v>
      </c>
    </row>
    <row r="138" spans="1:23" ht="15" customHeight="1">
      <c r="A138" s="21" t="s">
        <v>453</v>
      </c>
      <c r="B138" s="22">
        <v>45321</v>
      </c>
      <c r="C138" s="21">
        <f>YEAR(B138)</f>
        <v>2024</v>
      </c>
      <c r="D138" s="21" t="str">
        <f>"Q"&amp;ROUNDUP(MONTH(B138)/3,0)</f>
        <v>Q1</v>
      </c>
      <c r="E138" s="21" t="s">
        <v>117</v>
      </c>
      <c r="F138" s="21" t="s">
        <v>129</v>
      </c>
      <c r="G138" s="21" t="s">
        <v>119</v>
      </c>
      <c r="H138" s="21" t="s">
        <v>207</v>
      </c>
      <c r="I138" s="21" t="s">
        <v>208</v>
      </c>
      <c r="J138" s="21" t="s">
        <v>122</v>
      </c>
      <c r="K138" s="21" t="s">
        <v>123</v>
      </c>
      <c r="L138" s="21" t="s">
        <v>292</v>
      </c>
      <c r="M138" s="23">
        <v>242.62</v>
      </c>
      <c r="N138" s="24">
        <v>1</v>
      </c>
      <c r="O138" s="25">
        <v>5.04E-2</v>
      </c>
      <c r="P138" s="23">
        <v>122.27</v>
      </c>
      <c r="Q138" s="23">
        <f>M138*N138*(1-O138)</f>
        <v>230.391952</v>
      </c>
      <c r="R138" s="23">
        <f>M138*N138*O138</f>
        <v>12.228048000000001</v>
      </c>
      <c r="S138" s="23">
        <f>P138*N138</f>
        <v>122.27</v>
      </c>
      <c r="T138" s="23">
        <f>Q138-S138</f>
        <v>108.12195200000001</v>
      </c>
      <c r="U138" s="25">
        <f>IFERROR(T138/Q138,0)</f>
        <v>0.46929569831501755</v>
      </c>
      <c r="V138" s="21" t="s">
        <v>125</v>
      </c>
      <c r="W138" s="21" t="s">
        <v>156</v>
      </c>
    </row>
    <row r="139" spans="1:23" ht="15" customHeight="1">
      <c r="A139" s="21" t="s">
        <v>454</v>
      </c>
      <c r="B139" s="22">
        <v>45321</v>
      </c>
      <c r="C139" s="21">
        <f>YEAR(B139)</f>
        <v>2024</v>
      </c>
      <c r="D139" s="21" t="str">
        <f>"Q"&amp;ROUNDUP(MONTH(B139)/3,0)</f>
        <v>Q1</v>
      </c>
      <c r="E139" s="21" t="s">
        <v>128</v>
      </c>
      <c r="F139" s="21" t="s">
        <v>118</v>
      </c>
      <c r="G139" s="21" t="s">
        <v>130</v>
      </c>
      <c r="H139" s="21" t="s">
        <v>203</v>
      </c>
      <c r="I139" s="21" t="s">
        <v>204</v>
      </c>
      <c r="J139" s="21" t="s">
        <v>122</v>
      </c>
      <c r="K139" s="21" t="s">
        <v>143</v>
      </c>
      <c r="L139" s="21" t="s">
        <v>252</v>
      </c>
      <c r="M139" s="23">
        <v>270.37</v>
      </c>
      <c r="N139" s="24">
        <v>2</v>
      </c>
      <c r="O139" s="25">
        <v>9.4399999999999998E-2</v>
      </c>
      <c r="P139" s="23">
        <v>151.97999999999999</v>
      </c>
      <c r="Q139" s="23">
        <f>M139*N139*(1-O139)</f>
        <v>489.69414399999999</v>
      </c>
      <c r="R139" s="23">
        <f>M139*N139*O139</f>
        <v>51.045856000000001</v>
      </c>
      <c r="S139" s="23">
        <f>P139*N139</f>
        <v>303.95999999999998</v>
      </c>
      <c r="T139" s="23">
        <f>Q139-S139</f>
        <v>185.73414400000001</v>
      </c>
      <c r="U139" s="25">
        <f>IFERROR(T139/Q139,0)</f>
        <v>0.37928602225637398</v>
      </c>
      <c r="V139" s="21" t="s">
        <v>125</v>
      </c>
      <c r="W139" s="21" t="s">
        <v>156</v>
      </c>
    </row>
    <row r="140" spans="1:23" ht="15" customHeight="1">
      <c r="A140" s="21" t="s">
        <v>455</v>
      </c>
      <c r="B140" s="22">
        <v>45321</v>
      </c>
      <c r="C140" s="21">
        <f>YEAR(B140)</f>
        <v>2024</v>
      </c>
      <c r="D140" s="21" t="str">
        <f>"Q"&amp;ROUNDUP(MONTH(B140)/3,0)</f>
        <v>Q1</v>
      </c>
      <c r="E140" s="21" t="s">
        <v>158</v>
      </c>
      <c r="F140" s="21" t="s">
        <v>129</v>
      </c>
      <c r="G140" s="21" t="s">
        <v>164</v>
      </c>
      <c r="H140" s="21" t="s">
        <v>420</v>
      </c>
      <c r="I140" s="21" t="s">
        <v>421</v>
      </c>
      <c r="J140" s="21" t="s">
        <v>142</v>
      </c>
      <c r="K140" s="21" t="s">
        <v>149</v>
      </c>
      <c r="L140" s="21" t="s">
        <v>176</v>
      </c>
      <c r="M140" s="23">
        <v>16.14</v>
      </c>
      <c r="N140" s="24">
        <v>1</v>
      </c>
      <c r="O140" s="25">
        <v>4.9500000000000002E-2</v>
      </c>
      <c r="P140" s="23">
        <v>7.41</v>
      </c>
      <c r="Q140" s="23">
        <f>M140*N140*(1-O140)</f>
        <v>15.34107</v>
      </c>
      <c r="R140" s="23">
        <f>M140*N140*O140</f>
        <v>0.79893000000000003</v>
      </c>
      <c r="S140" s="23">
        <f>P140*N140</f>
        <v>7.41</v>
      </c>
      <c r="T140" s="23">
        <f>Q140-S140</f>
        <v>7.9310700000000001</v>
      </c>
      <c r="U140" s="25">
        <f>IFERROR(T140/Q140,0)</f>
        <v>0.51698284409105755</v>
      </c>
      <c r="V140" s="21" t="s">
        <v>125</v>
      </c>
      <c r="W140" s="21" t="s">
        <v>126</v>
      </c>
    </row>
    <row r="141" spans="1:23" ht="15" customHeight="1">
      <c r="A141" s="21" t="s">
        <v>456</v>
      </c>
      <c r="B141" s="22">
        <v>45321</v>
      </c>
      <c r="C141" s="21">
        <f>YEAR(B141)</f>
        <v>2024</v>
      </c>
      <c r="D141" s="21" t="str">
        <f>"Q"&amp;ROUNDUP(MONTH(B141)/3,0)</f>
        <v>Q1</v>
      </c>
      <c r="E141" s="21" t="s">
        <v>117</v>
      </c>
      <c r="F141" s="21" t="s">
        <v>129</v>
      </c>
      <c r="G141" s="21" t="s">
        <v>119</v>
      </c>
      <c r="H141" s="21" t="s">
        <v>457</v>
      </c>
      <c r="I141" s="21" t="s">
        <v>458</v>
      </c>
      <c r="J141" s="21" t="s">
        <v>133</v>
      </c>
      <c r="K141" s="21" t="s">
        <v>123</v>
      </c>
      <c r="L141" s="21" t="s">
        <v>263</v>
      </c>
      <c r="M141" s="23">
        <v>171.93</v>
      </c>
      <c r="N141" s="24">
        <v>4</v>
      </c>
      <c r="O141" s="25">
        <v>0.1948</v>
      </c>
      <c r="P141" s="23">
        <v>80.81</v>
      </c>
      <c r="Q141" s="23">
        <f>M141*N141*(1-O141)</f>
        <v>553.75214400000004</v>
      </c>
      <c r="R141" s="23">
        <f>M141*N141*O141</f>
        <v>133.96785600000001</v>
      </c>
      <c r="S141" s="23">
        <f>P141*N141</f>
        <v>323.24</v>
      </c>
      <c r="T141" s="23">
        <f>Q141-S141</f>
        <v>230.51214400000003</v>
      </c>
      <c r="U141" s="25">
        <f>IFERROR(T141/Q141,0)</f>
        <v>0.41627314042507801</v>
      </c>
      <c r="V141" s="21" t="s">
        <v>125</v>
      </c>
      <c r="W141" s="21" t="s">
        <v>156</v>
      </c>
    </row>
    <row r="142" spans="1:23" ht="15" customHeight="1">
      <c r="A142" s="21" t="s">
        <v>459</v>
      </c>
      <c r="B142" s="22">
        <v>45321</v>
      </c>
      <c r="C142" s="21">
        <f>YEAR(B142)</f>
        <v>2024</v>
      </c>
      <c r="D142" s="21" t="str">
        <f>"Q"&amp;ROUNDUP(MONTH(B142)/3,0)</f>
        <v>Q1</v>
      </c>
      <c r="E142" s="21" t="s">
        <v>128</v>
      </c>
      <c r="F142" s="21" t="s">
        <v>159</v>
      </c>
      <c r="G142" s="21" t="s">
        <v>130</v>
      </c>
      <c r="H142" s="21" t="s">
        <v>131</v>
      </c>
      <c r="I142" s="21" t="s">
        <v>132</v>
      </c>
      <c r="J142" s="21" t="s">
        <v>133</v>
      </c>
      <c r="K142" s="21" t="s">
        <v>134</v>
      </c>
      <c r="L142" s="21" t="s">
        <v>135</v>
      </c>
      <c r="M142" s="23">
        <v>107.18</v>
      </c>
      <c r="N142" s="24">
        <v>24</v>
      </c>
      <c r="O142" s="25">
        <v>1.04E-2</v>
      </c>
      <c r="P142" s="23">
        <v>64.06</v>
      </c>
      <c r="Q142" s="23">
        <f>M142*N142*(1-O142)</f>
        <v>2545.5678720000001</v>
      </c>
      <c r="R142" s="23">
        <f>M142*N142*O142</f>
        <v>26.752127999999999</v>
      </c>
      <c r="S142" s="23">
        <f>P142*N142</f>
        <v>1537.44</v>
      </c>
      <c r="T142" s="23">
        <f>Q142-S142</f>
        <v>1008.127872</v>
      </c>
      <c r="U142" s="25">
        <f>IFERROR(T142/Q142,0)</f>
        <v>0.39603260360445025</v>
      </c>
      <c r="V142" s="21" t="s">
        <v>125</v>
      </c>
      <c r="W142" s="21" t="s">
        <v>136</v>
      </c>
    </row>
    <row r="143" spans="1:23" ht="15" customHeight="1">
      <c r="A143" s="21" t="s">
        <v>460</v>
      </c>
      <c r="B143" s="22">
        <v>45321</v>
      </c>
      <c r="C143" s="21">
        <f>YEAR(B143)</f>
        <v>2024</v>
      </c>
      <c r="D143" s="21" t="str">
        <f>"Q"&amp;ROUNDUP(MONTH(B143)/3,0)</f>
        <v>Q1</v>
      </c>
      <c r="E143" s="21" t="s">
        <v>128</v>
      </c>
      <c r="F143" s="21" t="s">
        <v>118</v>
      </c>
      <c r="G143" s="21" t="s">
        <v>130</v>
      </c>
      <c r="H143" s="21" t="s">
        <v>178</v>
      </c>
      <c r="I143" s="21" t="s">
        <v>179</v>
      </c>
      <c r="J143" s="21" t="s">
        <v>133</v>
      </c>
      <c r="K143" s="21" t="s">
        <v>165</v>
      </c>
      <c r="L143" s="21" t="s">
        <v>184</v>
      </c>
      <c r="M143" s="23">
        <v>138.72</v>
      </c>
      <c r="N143" s="24">
        <v>3</v>
      </c>
      <c r="O143" s="25">
        <v>7.4999999999999997E-2</v>
      </c>
      <c r="P143" s="23">
        <v>54.91</v>
      </c>
      <c r="Q143" s="23">
        <f>M143*N143*(1-O143)</f>
        <v>384.94799999999998</v>
      </c>
      <c r="R143" s="23">
        <f>M143*N143*O143</f>
        <v>31.211999999999996</v>
      </c>
      <c r="S143" s="23">
        <f>P143*N143</f>
        <v>164.73</v>
      </c>
      <c r="T143" s="23">
        <f>Q143-S143</f>
        <v>220.21799999999999</v>
      </c>
      <c r="U143" s="25">
        <f>IFERROR(T143/Q143,0)</f>
        <v>0.57207207207207211</v>
      </c>
      <c r="V143" s="21" t="s">
        <v>125</v>
      </c>
      <c r="W143" s="21" t="s">
        <v>126</v>
      </c>
    </row>
    <row r="144" spans="1:23" ht="15" customHeight="1">
      <c r="A144" s="21" t="s">
        <v>461</v>
      </c>
      <c r="B144" s="22">
        <v>45322</v>
      </c>
      <c r="C144" s="21">
        <f>YEAR(B144)</f>
        <v>2024</v>
      </c>
      <c r="D144" s="21" t="str">
        <f>"Q"&amp;ROUNDUP(MONTH(B144)/3,0)</f>
        <v>Q1</v>
      </c>
      <c r="E144" s="21" t="s">
        <v>158</v>
      </c>
      <c r="F144" s="21" t="s">
        <v>129</v>
      </c>
      <c r="G144" s="21" t="s">
        <v>160</v>
      </c>
      <c r="H144" s="21" t="s">
        <v>462</v>
      </c>
      <c r="I144" s="21" t="s">
        <v>463</v>
      </c>
      <c r="J144" s="21" t="s">
        <v>142</v>
      </c>
      <c r="K144" s="21" t="s">
        <v>165</v>
      </c>
      <c r="L144" s="21" t="s">
        <v>320</v>
      </c>
      <c r="M144" s="23">
        <v>82.4</v>
      </c>
      <c r="N144" s="24">
        <v>2</v>
      </c>
      <c r="O144" s="25">
        <v>0</v>
      </c>
      <c r="P144" s="23">
        <v>32.43</v>
      </c>
      <c r="Q144" s="23">
        <f>M144*N144*(1-O144)</f>
        <v>164.8</v>
      </c>
      <c r="R144" s="23">
        <f>M144*N144*O144</f>
        <v>0</v>
      </c>
      <c r="S144" s="23">
        <f>P144*N144</f>
        <v>64.86</v>
      </c>
      <c r="T144" s="23">
        <f>Q144-S144</f>
        <v>99.940000000000012</v>
      </c>
      <c r="U144" s="25">
        <f>IFERROR(T144/Q144,0)</f>
        <v>0.60643203883495145</v>
      </c>
      <c r="V144" s="21" t="s">
        <v>125</v>
      </c>
      <c r="W144" s="21" t="s">
        <v>172</v>
      </c>
    </row>
    <row r="145" spans="1:23" ht="15" customHeight="1">
      <c r="A145" s="21" t="s">
        <v>464</v>
      </c>
      <c r="B145" s="22">
        <v>45322</v>
      </c>
      <c r="C145" s="21">
        <f>YEAR(B145)</f>
        <v>2024</v>
      </c>
      <c r="D145" s="21" t="str">
        <f>"Q"&amp;ROUNDUP(MONTH(B145)/3,0)</f>
        <v>Q1</v>
      </c>
      <c r="E145" s="21" t="s">
        <v>117</v>
      </c>
      <c r="F145" s="21" t="s">
        <v>118</v>
      </c>
      <c r="G145" s="21" t="s">
        <v>119</v>
      </c>
      <c r="H145" s="21" t="s">
        <v>465</v>
      </c>
      <c r="I145" s="21" t="s">
        <v>121</v>
      </c>
      <c r="J145" s="21" t="s">
        <v>142</v>
      </c>
      <c r="K145" s="21" t="s">
        <v>143</v>
      </c>
      <c r="L145" s="21" t="s">
        <v>230</v>
      </c>
      <c r="M145" s="23">
        <v>83.81</v>
      </c>
      <c r="N145" s="24">
        <v>2</v>
      </c>
      <c r="O145" s="25">
        <v>7.5399999999999995E-2</v>
      </c>
      <c r="P145" s="23">
        <v>46.32</v>
      </c>
      <c r="Q145" s="23">
        <f>M145*N145*(1-O145)</f>
        <v>154.98145199999999</v>
      </c>
      <c r="R145" s="23">
        <f>M145*N145*O145</f>
        <v>12.638548</v>
      </c>
      <c r="S145" s="23">
        <f>P145*N145</f>
        <v>92.64</v>
      </c>
      <c r="T145" s="23">
        <f>Q145-S145</f>
        <v>62.34145199999999</v>
      </c>
      <c r="U145" s="25">
        <f>IFERROR(T145/Q145,0)</f>
        <v>0.40225105130644917</v>
      </c>
      <c r="V145" s="21" t="s">
        <v>125</v>
      </c>
      <c r="W145" s="21" t="s">
        <v>172</v>
      </c>
    </row>
    <row r="146" spans="1:23" ht="15" customHeight="1">
      <c r="A146" s="21" t="s">
        <v>466</v>
      </c>
      <c r="B146" s="22">
        <v>45322</v>
      </c>
      <c r="C146" s="21">
        <f>YEAR(B146)</f>
        <v>2024</v>
      </c>
      <c r="D146" s="21" t="str">
        <f>"Q"&amp;ROUNDUP(MONTH(B146)/3,0)</f>
        <v>Q1</v>
      </c>
      <c r="E146" s="21" t="s">
        <v>158</v>
      </c>
      <c r="F146" s="21" t="s">
        <v>118</v>
      </c>
      <c r="G146" s="21" t="s">
        <v>160</v>
      </c>
      <c r="H146" s="21" t="s">
        <v>467</v>
      </c>
      <c r="I146" s="21" t="s">
        <v>468</v>
      </c>
      <c r="J146" s="21" t="s">
        <v>133</v>
      </c>
      <c r="K146" s="21" t="s">
        <v>123</v>
      </c>
      <c r="L146" s="21" t="s">
        <v>226</v>
      </c>
      <c r="M146" s="23">
        <v>118.87</v>
      </c>
      <c r="N146" s="24">
        <v>2</v>
      </c>
      <c r="O146" s="25">
        <v>9.9099999999999994E-2</v>
      </c>
      <c r="P146" s="23">
        <v>64.83</v>
      </c>
      <c r="Q146" s="23">
        <f>M146*N146*(1-O146)</f>
        <v>214.17996600000001</v>
      </c>
      <c r="R146" s="23">
        <f>M146*N146*O146</f>
        <v>23.560033999999998</v>
      </c>
      <c r="S146" s="23">
        <f>P146*N146</f>
        <v>129.66</v>
      </c>
      <c r="T146" s="23">
        <f>Q146-S146</f>
        <v>84.519966000000011</v>
      </c>
      <c r="U146" s="25">
        <f>IFERROR(T146/Q146,0)</f>
        <v>0.39462125043011731</v>
      </c>
      <c r="V146" s="21" t="s">
        <v>125</v>
      </c>
      <c r="W146" s="21" t="s">
        <v>156</v>
      </c>
    </row>
    <row r="147" spans="1:23" ht="15" customHeight="1">
      <c r="A147" s="21" t="s">
        <v>469</v>
      </c>
      <c r="B147" s="22">
        <v>45322</v>
      </c>
      <c r="C147" s="21">
        <f>YEAR(B147)</f>
        <v>2024</v>
      </c>
      <c r="D147" s="21" t="str">
        <f>"Q"&amp;ROUNDUP(MONTH(B147)/3,0)</f>
        <v>Q1</v>
      </c>
      <c r="E147" s="21" t="s">
        <v>158</v>
      </c>
      <c r="F147" s="21" t="s">
        <v>118</v>
      </c>
      <c r="G147" s="21" t="s">
        <v>164</v>
      </c>
      <c r="H147" s="21" t="s">
        <v>265</v>
      </c>
      <c r="I147" s="21" t="s">
        <v>266</v>
      </c>
      <c r="J147" s="21" t="s">
        <v>142</v>
      </c>
      <c r="K147" s="21" t="s">
        <v>123</v>
      </c>
      <c r="L147" s="21" t="s">
        <v>292</v>
      </c>
      <c r="M147" s="23">
        <v>201.72</v>
      </c>
      <c r="N147" s="24">
        <v>4</v>
      </c>
      <c r="O147" s="25">
        <v>8.8499999999999995E-2</v>
      </c>
      <c r="P147" s="23">
        <v>95.17</v>
      </c>
      <c r="Q147" s="23">
        <f>M147*N147*(1-O147)</f>
        <v>735.47111999999993</v>
      </c>
      <c r="R147" s="23">
        <f>M147*N147*O147</f>
        <v>71.408879999999996</v>
      </c>
      <c r="S147" s="23">
        <f>P147*N147</f>
        <v>380.68</v>
      </c>
      <c r="T147" s="23">
        <f>Q147-S147</f>
        <v>354.79111999999992</v>
      </c>
      <c r="U147" s="25">
        <f>IFERROR(T147/Q147,0)</f>
        <v>0.48239979837685532</v>
      </c>
      <c r="V147" s="21" t="s">
        <v>125</v>
      </c>
      <c r="W147" s="21" t="s">
        <v>126</v>
      </c>
    </row>
    <row r="148" spans="1:23" ht="15" customHeight="1">
      <c r="A148" s="21" t="s">
        <v>470</v>
      </c>
      <c r="B148" s="22">
        <v>45322</v>
      </c>
      <c r="C148" s="21">
        <f>YEAR(B148)</f>
        <v>2024</v>
      </c>
      <c r="D148" s="21" t="str">
        <f>"Q"&amp;ROUNDUP(MONTH(B148)/3,0)</f>
        <v>Q1</v>
      </c>
      <c r="E148" s="21" t="s">
        <v>128</v>
      </c>
      <c r="F148" s="21" t="s">
        <v>118</v>
      </c>
      <c r="G148" s="21" t="s">
        <v>130</v>
      </c>
      <c r="H148" s="21" t="s">
        <v>471</v>
      </c>
      <c r="I148" s="21" t="s">
        <v>472</v>
      </c>
      <c r="J148" s="21" t="s">
        <v>142</v>
      </c>
      <c r="K148" s="21" t="s">
        <v>165</v>
      </c>
      <c r="L148" s="21" t="s">
        <v>320</v>
      </c>
      <c r="M148" s="23">
        <v>71.95</v>
      </c>
      <c r="N148" s="24">
        <v>1</v>
      </c>
      <c r="O148" s="25">
        <v>7.8200000000000006E-2</v>
      </c>
      <c r="P148" s="23">
        <v>26</v>
      </c>
      <c r="Q148" s="23">
        <f>M148*N148*(1-O148)</f>
        <v>66.323509999999999</v>
      </c>
      <c r="R148" s="23">
        <f>M148*N148*O148</f>
        <v>5.6264900000000004</v>
      </c>
      <c r="S148" s="23">
        <f>P148*N148</f>
        <v>26</v>
      </c>
      <c r="T148" s="23">
        <f>Q148-S148</f>
        <v>40.323509999999999</v>
      </c>
      <c r="U148" s="25">
        <f>IFERROR(T148/Q148,0)</f>
        <v>0.60798214690386565</v>
      </c>
      <c r="V148" s="21" t="s">
        <v>125</v>
      </c>
      <c r="W148" s="21" t="s">
        <v>172</v>
      </c>
    </row>
    <row r="149" spans="1:23" ht="15" customHeight="1">
      <c r="A149" s="21" t="s">
        <v>473</v>
      </c>
      <c r="B149" s="22">
        <v>45322</v>
      </c>
      <c r="C149" s="21">
        <f>YEAR(B149)</f>
        <v>2024</v>
      </c>
      <c r="D149" s="21" t="str">
        <f>"Q"&amp;ROUNDUP(MONTH(B149)/3,0)</f>
        <v>Q1</v>
      </c>
      <c r="E149" s="21" t="s">
        <v>117</v>
      </c>
      <c r="F149" s="21" t="s">
        <v>129</v>
      </c>
      <c r="G149" s="21" t="s">
        <v>194</v>
      </c>
      <c r="H149" s="21" t="s">
        <v>147</v>
      </c>
      <c r="I149" s="21" t="s">
        <v>148</v>
      </c>
      <c r="J149" s="21" t="s">
        <v>122</v>
      </c>
      <c r="K149" s="21" t="s">
        <v>143</v>
      </c>
      <c r="L149" s="21" t="s">
        <v>230</v>
      </c>
      <c r="M149" s="23">
        <v>164.09</v>
      </c>
      <c r="N149" s="24">
        <v>1</v>
      </c>
      <c r="O149" s="25">
        <v>7.0800000000000002E-2</v>
      </c>
      <c r="P149" s="23">
        <v>103.47</v>
      </c>
      <c r="Q149" s="23">
        <f>M149*N149*(1-O149)</f>
        <v>152.47242800000001</v>
      </c>
      <c r="R149" s="23">
        <f>M149*N149*O149</f>
        <v>11.617572000000001</v>
      </c>
      <c r="S149" s="23">
        <f>P149*N149</f>
        <v>103.47</v>
      </c>
      <c r="T149" s="23">
        <f>Q149-S149</f>
        <v>49.002428000000009</v>
      </c>
      <c r="U149" s="25">
        <f>IFERROR(T149/Q149,0)</f>
        <v>0.32138550322029374</v>
      </c>
      <c r="V149" s="21" t="s">
        <v>125</v>
      </c>
      <c r="W149" s="21" t="s">
        <v>156</v>
      </c>
    </row>
    <row r="150" spans="1:23" ht="15" customHeight="1">
      <c r="A150" s="21" t="s">
        <v>474</v>
      </c>
      <c r="B150" s="22">
        <v>45322</v>
      </c>
      <c r="C150" s="21">
        <f>YEAR(B150)</f>
        <v>2024</v>
      </c>
      <c r="D150" s="21" t="str">
        <f>"Q"&amp;ROUNDUP(MONTH(B150)/3,0)</f>
        <v>Q1</v>
      </c>
      <c r="E150" s="21" t="s">
        <v>128</v>
      </c>
      <c r="F150" s="21" t="s">
        <v>118</v>
      </c>
      <c r="G150" s="21" t="s">
        <v>130</v>
      </c>
      <c r="H150" s="21" t="s">
        <v>246</v>
      </c>
      <c r="I150" s="21" t="s">
        <v>247</v>
      </c>
      <c r="J150" s="21" t="s">
        <v>133</v>
      </c>
      <c r="K150" s="21" t="s">
        <v>143</v>
      </c>
      <c r="L150" s="21" t="s">
        <v>201</v>
      </c>
      <c r="M150" s="23">
        <v>95.1</v>
      </c>
      <c r="N150" s="24">
        <v>1</v>
      </c>
      <c r="O150" s="25">
        <v>0.13919999999999999</v>
      </c>
      <c r="P150" s="23">
        <v>53.81</v>
      </c>
      <c r="Q150" s="23">
        <f>M150*N150*(1-O150)</f>
        <v>81.862079999999992</v>
      </c>
      <c r="R150" s="23">
        <f>M150*N150*O150</f>
        <v>13.237919999999999</v>
      </c>
      <c r="S150" s="23">
        <f>P150*N150</f>
        <v>53.81</v>
      </c>
      <c r="T150" s="23">
        <f>Q150-S150</f>
        <v>28.052079999999989</v>
      </c>
      <c r="U150" s="25">
        <f>IFERROR(T150/Q150,0)</f>
        <v>0.34267489904971865</v>
      </c>
      <c r="V150" s="21" t="s">
        <v>125</v>
      </c>
      <c r="W150" s="21" t="s">
        <v>136</v>
      </c>
    </row>
    <row r="151" spans="1:23" ht="15" customHeight="1">
      <c r="A151" s="21" t="s">
        <v>475</v>
      </c>
      <c r="B151" s="22">
        <v>45322</v>
      </c>
      <c r="C151" s="21">
        <f>YEAR(B151)</f>
        <v>2024</v>
      </c>
      <c r="D151" s="21" t="str">
        <f>"Q"&amp;ROUNDUP(MONTH(B151)/3,0)</f>
        <v>Q1</v>
      </c>
      <c r="E151" s="21" t="s">
        <v>117</v>
      </c>
      <c r="F151" s="21" t="s">
        <v>159</v>
      </c>
      <c r="G151" s="21" t="s">
        <v>194</v>
      </c>
      <c r="H151" s="21" t="s">
        <v>401</v>
      </c>
      <c r="I151" s="21" t="s">
        <v>402</v>
      </c>
      <c r="J151" s="21" t="s">
        <v>142</v>
      </c>
      <c r="K151" s="21" t="s">
        <v>143</v>
      </c>
      <c r="L151" s="21" t="s">
        <v>252</v>
      </c>
      <c r="M151" s="23">
        <v>143.21</v>
      </c>
      <c r="N151" s="24">
        <v>20</v>
      </c>
      <c r="O151" s="25">
        <v>0</v>
      </c>
      <c r="P151" s="23">
        <v>80.14</v>
      </c>
      <c r="Q151" s="23">
        <f>M151*N151*(1-O151)</f>
        <v>2864.2000000000003</v>
      </c>
      <c r="R151" s="23">
        <f>M151*N151*O151</f>
        <v>0</v>
      </c>
      <c r="S151" s="23">
        <f>P151*N151</f>
        <v>1602.8</v>
      </c>
      <c r="T151" s="23">
        <f>Q151-S151</f>
        <v>1261.4000000000003</v>
      </c>
      <c r="U151" s="25">
        <f>IFERROR(T151/Q151,0)</f>
        <v>0.44040220654982198</v>
      </c>
      <c r="V151" s="21" t="s">
        <v>125</v>
      </c>
      <c r="W151" s="21" t="s">
        <v>172</v>
      </c>
    </row>
    <row r="152" spans="1:23" ht="15" customHeight="1">
      <c r="A152" s="21" t="s">
        <v>476</v>
      </c>
      <c r="B152" s="22">
        <v>45323</v>
      </c>
      <c r="C152" s="21">
        <f>YEAR(B152)</f>
        <v>2024</v>
      </c>
      <c r="D152" s="21" t="str">
        <f>"Q"&amp;ROUNDUP(MONTH(B152)/3,0)</f>
        <v>Q1</v>
      </c>
      <c r="E152" s="21" t="s">
        <v>158</v>
      </c>
      <c r="F152" s="21" t="s">
        <v>129</v>
      </c>
      <c r="G152" s="21" t="s">
        <v>164</v>
      </c>
      <c r="H152" s="21" t="s">
        <v>120</v>
      </c>
      <c r="I152" s="21" t="s">
        <v>121</v>
      </c>
      <c r="J152" s="21" t="s">
        <v>122</v>
      </c>
      <c r="K152" s="21" t="s">
        <v>149</v>
      </c>
      <c r="L152" s="21" t="s">
        <v>205</v>
      </c>
      <c r="M152" s="23">
        <v>235.18</v>
      </c>
      <c r="N152" s="24">
        <v>1</v>
      </c>
      <c r="O152" s="25">
        <v>0.1174</v>
      </c>
      <c r="P152" s="23">
        <v>119.21</v>
      </c>
      <c r="Q152" s="23">
        <f>M152*N152*(1-O152)</f>
        <v>207.56986800000001</v>
      </c>
      <c r="R152" s="23">
        <f>M152*N152*O152</f>
        <v>27.610132</v>
      </c>
      <c r="S152" s="23">
        <f>P152*N152</f>
        <v>119.21</v>
      </c>
      <c r="T152" s="23">
        <f>Q152-S152</f>
        <v>88.35986800000002</v>
      </c>
      <c r="U152" s="25">
        <f>IFERROR(T152/Q152,0)</f>
        <v>0.42568735458269896</v>
      </c>
      <c r="V152" s="21" t="s">
        <v>125</v>
      </c>
      <c r="W152" s="21" t="s">
        <v>126</v>
      </c>
    </row>
    <row r="153" spans="1:23" ht="15" customHeight="1">
      <c r="A153" s="21" t="s">
        <v>477</v>
      </c>
      <c r="B153" s="22">
        <v>45324</v>
      </c>
      <c r="C153" s="21">
        <f>YEAR(B153)</f>
        <v>2024</v>
      </c>
      <c r="D153" s="21" t="str">
        <f>"Q"&amp;ROUNDUP(MONTH(B153)/3,0)</f>
        <v>Q1</v>
      </c>
      <c r="E153" s="21" t="s">
        <v>117</v>
      </c>
      <c r="F153" s="21" t="s">
        <v>118</v>
      </c>
      <c r="G153" s="21" t="s">
        <v>194</v>
      </c>
      <c r="H153" s="21" t="s">
        <v>294</v>
      </c>
      <c r="I153" s="21" t="s">
        <v>295</v>
      </c>
      <c r="J153" s="21" t="s">
        <v>133</v>
      </c>
      <c r="K153" s="21" t="s">
        <v>123</v>
      </c>
      <c r="L153" s="21" t="s">
        <v>155</v>
      </c>
      <c r="M153" s="23">
        <v>252.28</v>
      </c>
      <c r="N153" s="24">
        <v>1</v>
      </c>
      <c r="O153" s="25">
        <v>5.9799999999999999E-2</v>
      </c>
      <c r="P153" s="23">
        <v>142.54</v>
      </c>
      <c r="Q153" s="23">
        <f>M153*N153*(1-O153)</f>
        <v>237.193656</v>
      </c>
      <c r="R153" s="23">
        <f>M153*N153*O153</f>
        <v>15.086344</v>
      </c>
      <c r="S153" s="23">
        <f>P153*N153</f>
        <v>142.54</v>
      </c>
      <c r="T153" s="23">
        <f>Q153-S153</f>
        <v>94.653656000000012</v>
      </c>
      <c r="U153" s="25">
        <f>IFERROR(T153/Q153,0)</f>
        <v>0.39905644019416781</v>
      </c>
      <c r="V153" s="21" t="s">
        <v>125</v>
      </c>
      <c r="W153" s="21" t="s">
        <v>136</v>
      </c>
    </row>
    <row r="154" spans="1:23" ht="15" customHeight="1">
      <c r="A154" s="21" t="s">
        <v>478</v>
      </c>
      <c r="B154" s="22">
        <v>45324</v>
      </c>
      <c r="C154" s="21">
        <f>YEAR(B154)</f>
        <v>2024</v>
      </c>
      <c r="D154" s="21" t="str">
        <f>"Q"&amp;ROUNDUP(MONTH(B154)/3,0)</f>
        <v>Q1</v>
      </c>
      <c r="E154" s="21" t="s">
        <v>158</v>
      </c>
      <c r="F154" s="21" t="s">
        <v>129</v>
      </c>
      <c r="G154" s="21" t="s">
        <v>164</v>
      </c>
      <c r="H154" s="21" t="s">
        <v>221</v>
      </c>
      <c r="I154" s="21" t="s">
        <v>222</v>
      </c>
      <c r="J154" s="21" t="s">
        <v>133</v>
      </c>
      <c r="K154" s="21" t="s">
        <v>134</v>
      </c>
      <c r="L154" s="21" t="s">
        <v>192</v>
      </c>
      <c r="M154" s="23">
        <v>114.35</v>
      </c>
      <c r="N154" s="24">
        <v>2</v>
      </c>
      <c r="O154" s="25">
        <v>5.3600000000000002E-2</v>
      </c>
      <c r="P154" s="23">
        <v>62.43</v>
      </c>
      <c r="Q154" s="23">
        <f>M154*N154*(1-O154)</f>
        <v>216.44167999999999</v>
      </c>
      <c r="R154" s="23">
        <f>M154*N154*O154</f>
        <v>12.258319999999999</v>
      </c>
      <c r="S154" s="23">
        <f>P154*N154</f>
        <v>124.86</v>
      </c>
      <c r="T154" s="23">
        <f>Q154-S154</f>
        <v>91.581679999999992</v>
      </c>
      <c r="U154" s="25">
        <f>IFERROR(T154/Q154,0)</f>
        <v>0.42312404893549149</v>
      </c>
      <c r="V154" s="21" t="s">
        <v>171</v>
      </c>
      <c r="W154" s="21" t="s">
        <v>126</v>
      </c>
    </row>
    <row r="155" spans="1:23" ht="15" customHeight="1">
      <c r="A155" s="21" t="s">
        <v>479</v>
      </c>
      <c r="B155" s="22">
        <v>45324</v>
      </c>
      <c r="C155" s="21">
        <f>YEAR(B155)</f>
        <v>2024</v>
      </c>
      <c r="D155" s="21" t="str">
        <f>"Q"&amp;ROUNDUP(MONTH(B155)/3,0)</f>
        <v>Q1</v>
      </c>
      <c r="E155" s="21" t="s">
        <v>188</v>
      </c>
      <c r="F155" s="21" t="s">
        <v>118</v>
      </c>
      <c r="G155" s="21" t="s">
        <v>198</v>
      </c>
      <c r="H155" s="21" t="s">
        <v>480</v>
      </c>
      <c r="I155" s="21" t="s">
        <v>481</v>
      </c>
      <c r="J155" s="21" t="s">
        <v>142</v>
      </c>
      <c r="K155" s="21" t="s">
        <v>149</v>
      </c>
      <c r="L155" s="21" t="s">
        <v>205</v>
      </c>
      <c r="M155" s="23">
        <v>119.04</v>
      </c>
      <c r="N155" s="24">
        <v>2</v>
      </c>
      <c r="O155" s="25">
        <v>0.1255</v>
      </c>
      <c r="P155" s="23">
        <v>52.17</v>
      </c>
      <c r="Q155" s="23">
        <f>M155*N155*(1-O155)</f>
        <v>208.20096000000004</v>
      </c>
      <c r="R155" s="23">
        <f>M155*N155*O155</f>
        <v>29.879040000000003</v>
      </c>
      <c r="S155" s="23">
        <f>P155*N155</f>
        <v>104.34</v>
      </c>
      <c r="T155" s="23">
        <f>Q155-S155</f>
        <v>103.86096000000003</v>
      </c>
      <c r="U155" s="25">
        <f>IFERROR(T155/Q155,0)</f>
        <v>0.49884957302790545</v>
      </c>
      <c r="V155" s="21" t="s">
        <v>125</v>
      </c>
      <c r="W155" s="21" t="s">
        <v>126</v>
      </c>
    </row>
    <row r="156" spans="1:23" ht="15" customHeight="1">
      <c r="A156" s="21" t="s">
        <v>482</v>
      </c>
      <c r="B156" s="22">
        <v>45324</v>
      </c>
      <c r="C156" s="21">
        <f>YEAR(B156)</f>
        <v>2024</v>
      </c>
      <c r="D156" s="21" t="str">
        <f>"Q"&amp;ROUNDUP(MONTH(B156)/3,0)</f>
        <v>Q1</v>
      </c>
      <c r="E156" s="21" t="s">
        <v>138</v>
      </c>
      <c r="F156" s="21" t="s">
        <v>118</v>
      </c>
      <c r="G156" s="21" t="s">
        <v>146</v>
      </c>
      <c r="H156" s="21" t="s">
        <v>203</v>
      </c>
      <c r="I156" s="21" t="s">
        <v>204</v>
      </c>
      <c r="J156" s="21" t="s">
        <v>122</v>
      </c>
      <c r="K156" s="21" t="s">
        <v>143</v>
      </c>
      <c r="L156" s="21" t="s">
        <v>230</v>
      </c>
      <c r="M156" s="23">
        <v>202.49</v>
      </c>
      <c r="N156" s="24">
        <v>1</v>
      </c>
      <c r="O156" s="25">
        <v>9.5200000000000007E-2</v>
      </c>
      <c r="P156" s="23">
        <v>111.89</v>
      </c>
      <c r="Q156" s="23">
        <f>M156*N156*(1-O156)</f>
        <v>183.21295200000003</v>
      </c>
      <c r="R156" s="23">
        <f>M156*N156*O156</f>
        <v>19.277048000000001</v>
      </c>
      <c r="S156" s="23">
        <f>P156*N156</f>
        <v>111.89</v>
      </c>
      <c r="T156" s="23">
        <f>Q156-S156</f>
        <v>71.322952000000029</v>
      </c>
      <c r="U156" s="25">
        <f>IFERROR(T156/Q156,0)</f>
        <v>0.38928990129475133</v>
      </c>
      <c r="V156" s="21" t="s">
        <v>125</v>
      </c>
      <c r="W156" s="21" t="s">
        <v>156</v>
      </c>
    </row>
    <row r="157" spans="1:23" ht="15" customHeight="1">
      <c r="A157" s="21" t="s">
        <v>483</v>
      </c>
      <c r="B157" s="22">
        <v>45324</v>
      </c>
      <c r="C157" s="21">
        <f>YEAR(B157)</f>
        <v>2024</v>
      </c>
      <c r="D157" s="21" t="str">
        <f>"Q"&amp;ROUNDUP(MONTH(B157)/3,0)</f>
        <v>Q1</v>
      </c>
      <c r="E157" s="21" t="s">
        <v>158</v>
      </c>
      <c r="F157" s="21" t="s">
        <v>129</v>
      </c>
      <c r="G157" s="21" t="s">
        <v>164</v>
      </c>
      <c r="H157" s="21" t="s">
        <v>120</v>
      </c>
      <c r="I157" s="21" t="s">
        <v>121</v>
      </c>
      <c r="J157" s="21" t="s">
        <v>122</v>
      </c>
      <c r="K157" s="21" t="s">
        <v>123</v>
      </c>
      <c r="L157" s="21" t="s">
        <v>226</v>
      </c>
      <c r="M157" s="23">
        <v>219.67</v>
      </c>
      <c r="N157" s="24">
        <v>8</v>
      </c>
      <c r="O157" s="25">
        <v>7.4700000000000003E-2</v>
      </c>
      <c r="P157" s="23">
        <v>108.58</v>
      </c>
      <c r="Q157" s="23">
        <f>M157*N157*(1-O157)</f>
        <v>1626.085208</v>
      </c>
      <c r="R157" s="23">
        <f>M157*N157*O157</f>
        <v>131.27479199999999</v>
      </c>
      <c r="S157" s="23">
        <f>P157*N157</f>
        <v>868.64</v>
      </c>
      <c r="T157" s="23">
        <f>Q157-S157</f>
        <v>757.44520799999998</v>
      </c>
      <c r="U157" s="25">
        <f>IFERROR(T157/Q157,0)</f>
        <v>0.46580905125606431</v>
      </c>
      <c r="V157" s="21" t="s">
        <v>125</v>
      </c>
      <c r="W157" s="21" t="s">
        <v>136</v>
      </c>
    </row>
    <row r="158" spans="1:23" ht="15" customHeight="1">
      <c r="A158" s="21" t="s">
        <v>484</v>
      </c>
      <c r="B158" s="22">
        <v>45325</v>
      </c>
      <c r="C158" s="21">
        <f>YEAR(B158)</f>
        <v>2024</v>
      </c>
      <c r="D158" s="21" t="str">
        <f>"Q"&amp;ROUNDUP(MONTH(B158)/3,0)</f>
        <v>Q1</v>
      </c>
      <c r="E158" s="21" t="s">
        <v>128</v>
      </c>
      <c r="F158" s="21" t="s">
        <v>159</v>
      </c>
      <c r="G158" s="21" t="s">
        <v>152</v>
      </c>
      <c r="H158" s="21" t="s">
        <v>485</v>
      </c>
      <c r="I158" s="21" t="s">
        <v>486</v>
      </c>
      <c r="J158" s="21" t="s">
        <v>133</v>
      </c>
      <c r="K158" s="21" t="s">
        <v>123</v>
      </c>
      <c r="L158" s="21" t="s">
        <v>226</v>
      </c>
      <c r="M158" s="23">
        <v>32.99</v>
      </c>
      <c r="N158" s="24">
        <v>12</v>
      </c>
      <c r="O158" s="25">
        <v>6.8900000000000003E-2</v>
      </c>
      <c r="P158" s="23">
        <v>18.48</v>
      </c>
      <c r="Q158" s="23">
        <f>M158*N158*(1-O158)</f>
        <v>368.60386800000003</v>
      </c>
      <c r="R158" s="23">
        <f>M158*N158*O158</f>
        <v>27.276132</v>
      </c>
      <c r="S158" s="23">
        <f>P158*N158</f>
        <v>221.76</v>
      </c>
      <c r="T158" s="23">
        <f>Q158-S158</f>
        <v>146.84386800000004</v>
      </c>
      <c r="U158" s="25">
        <f>IFERROR(T158/Q158,0)</f>
        <v>0.3983785324792089</v>
      </c>
      <c r="V158" s="21" t="s">
        <v>125</v>
      </c>
      <c r="W158" s="21" t="s">
        <v>136</v>
      </c>
    </row>
    <row r="159" spans="1:23" ht="15" customHeight="1">
      <c r="A159" s="21" t="s">
        <v>487</v>
      </c>
      <c r="B159" s="22">
        <v>45325</v>
      </c>
      <c r="C159" s="21">
        <f>YEAR(B159)</f>
        <v>2024</v>
      </c>
      <c r="D159" s="21" t="str">
        <f>"Q"&amp;ROUNDUP(MONTH(B159)/3,0)</f>
        <v>Q1</v>
      </c>
      <c r="E159" s="21" t="s">
        <v>128</v>
      </c>
      <c r="F159" s="21" t="s">
        <v>118</v>
      </c>
      <c r="G159" s="21" t="s">
        <v>152</v>
      </c>
      <c r="H159" s="21" t="s">
        <v>168</v>
      </c>
      <c r="I159" s="21" t="s">
        <v>169</v>
      </c>
      <c r="J159" s="21" t="s">
        <v>122</v>
      </c>
      <c r="K159" s="21" t="s">
        <v>165</v>
      </c>
      <c r="L159" s="21" t="s">
        <v>184</v>
      </c>
      <c r="M159" s="23">
        <v>17.16</v>
      </c>
      <c r="N159" s="24">
        <v>3</v>
      </c>
      <c r="O159" s="25">
        <v>0.128</v>
      </c>
      <c r="P159" s="23">
        <v>8.16</v>
      </c>
      <c r="Q159" s="23">
        <f>M159*N159*(1-O159)</f>
        <v>44.890560000000001</v>
      </c>
      <c r="R159" s="23">
        <f>M159*N159*O159</f>
        <v>6.5894400000000006</v>
      </c>
      <c r="S159" s="23">
        <f>P159*N159</f>
        <v>24.48</v>
      </c>
      <c r="T159" s="23">
        <f>Q159-S159</f>
        <v>20.41056</v>
      </c>
      <c r="U159" s="25">
        <f>IFERROR(T159/Q159,0)</f>
        <v>0.45467376660037212</v>
      </c>
      <c r="V159" s="21" t="s">
        <v>125</v>
      </c>
      <c r="W159" s="21" t="s">
        <v>126</v>
      </c>
    </row>
    <row r="160" spans="1:23" ht="15" customHeight="1">
      <c r="A160" s="21" t="s">
        <v>488</v>
      </c>
      <c r="B160" s="22">
        <v>45325</v>
      </c>
      <c r="C160" s="21">
        <f>YEAR(B160)</f>
        <v>2024</v>
      </c>
      <c r="D160" s="21" t="str">
        <f>"Q"&amp;ROUNDUP(MONTH(B160)/3,0)</f>
        <v>Q1</v>
      </c>
      <c r="E160" s="21" t="s">
        <v>158</v>
      </c>
      <c r="F160" s="21" t="s">
        <v>129</v>
      </c>
      <c r="G160" s="21" t="s">
        <v>164</v>
      </c>
      <c r="H160" s="21" t="s">
        <v>243</v>
      </c>
      <c r="I160" s="21" t="s">
        <v>244</v>
      </c>
      <c r="J160" s="21" t="s">
        <v>122</v>
      </c>
      <c r="K160" s="21" t="s">
        <v>149</v>
      </c>
      <c r="L160" s="21" t="s">
        <v>205</v>
      </c>
      <c r="M160" s="23">
        <v>140.91</v>
      </c>
      <c r="N160" s="24">
        <v>5</v>
      </c>
      <c r="O160" s="25">
        <v>0.11260000000000001</v>
      </c>
      <c r="P160" s="23">
        <v>71.63</v>
      </c>
      <c r="Q160" s="23">
        <f>M160*N160*(1-O160)</f>
        <v>625.21766999999988</v>
      </c>
      <c r="R160" s="23">
        <f>M160*N160*O160</f>
        <v>79.332329999999999</v>
      </c>
      <c r="S160" s="23">
        <f>P160*N160</f>
        <v>358.15</v>
      </c>
      <c r="T160" s="23">
        <f>Q160-S160</f>
        <v>267.06766999999991</v>
      </c>
      <c r="U160" s="25">
        <f>IFERROR(T160/Q160,0)</f>
        <v>0.42715950430511657</v>
      </c>
      <c r="V160" s="21" t="s">
        <v>125</v>
      </c>
      <c r="W160" s="21" t="s">
        <v>172</v>
      </c>
    </row>
    <row r="161" spans="1:23" ht="15" customHeight="1">
      <c r="A161" s="21" t="s">
        <v>489</v>
      </c>
      <c r="B161" s="22">
        <v>45325</v>
      </c>
      <c r="C161" s="21">
        <f>YEAR(B161)</f>
        <v>2024</v>
      </c>
      <c r="D161" s="21" t="str">
        <f>"Q"&amp;ROUNDUP(MONTH(B161)/3,0)</f>
        <v>Q1</v>
      </c>
      <c r="E161" s="21" t="s">
        <v>117</v>
      </c>
      <c r="F161" s="21" t="s">
        <v>159</v>
      </c>
      <c r="G161" s="21" t="s">
        <v>119</v>
      </c>
      <c r="H161" s="21" t="s">
        <v>228</v>
      </c>
      <c r="I161" s="21" t="s">
        <v>229</v>
      </c>
      <c r="J161" s="21" t="s">
        <v>133</v>
      </c>
      <c r="K161" s="21" t="s">
        <v>143</v>
      </c>
      <c r="L161" s="21" t="s">
        <v>201</v>
      </c>
      <c r="M161" s="23">
        <v>133.43</v>
      </c>
      <c r="N161" s="24">
        <v>16</v>
      </c>
      <c r="O161" s="25">
        <v>2.3900000000000001E-2</v>
      </c>
      <c r="P161" s="23">
        <v>78.58</v>
      </c>
      <c r="Q161" s="23">
        <f>M161*N161*(1-O161)</f>
        <v>2083.8563680000002</v>
      </c>
      <c r="R161" s="23">
        <f>M161*N161*O161</f>
        <v>51.023632000000006</v>
      </c>
      <c r="S161" s="23">
        <f>P161*N161</f>
        <v>1257.28</v>
      </c>
      <c r="T161" s="23">
        <f>Q161-S161</f>
        <v>826.57636800000023</v>
      </c>
      <c r="U161" s="25">
        <f>IFERROR(T161/Q161,0)</f>
        <v>0.39665707324795818</v>
      </c>
      <c r="V161" s="21" t="s">
        <v>125</v>
      </c>
      <c r="W161" s="21" t="s">
        <v>172</v>
      </c>
    </row>
    <row r="162" spans="1:23" ht="15" customHeight="1">
      <c r="A162" s="21" t="s">
        <v>490</v>
      </c>
      <c r="B162" s="22">
        <v>45325</v>
      </c>
      <c r="C162" s="21">
        <f>YEAR(B162)</f>
        <v>2024</v>
      </c>
      <c r="D162" s="21" t="str">
        <f>"Q"&amp;ROUNDUP(MONTH(B162)/3,0)</f>
        <v>Q1</v>
      </c>
      <c r="E162" s="21" t="s">
        <v>138</v>
      </c>
      <c r="F162" s="21" t="s">
        <v>118</v>
      </c>
      <c r="G162" s="21" t="s">
        <v>146</v>
      </c>
      <c r="H162" s="21" t="s">
        <v>284</v>
      </c>
      <c r="I162" s="21" t="s">
        <v>269</v>
      </c>
      <c r="J162" s="21" t="s">
        <v>122</v>
      </c>
      <c r="K162" s="21" t="s">
        <v>143</v>
      </c>
      <c r="L162" s="21" t="s">
        <v>144</v>
      </c>
      <c r="M162" s="23">
        <v>34.36</v>
      </c>
      <c r="N162" s="24">
        <v>4</v>
      </c>
      <c r="O162" s="25">
        <v>4.6699999999999998E-2</v>
      </c>
      <c r="P162" s="23">
        <v>20.72</v>
      </c>
      <c r="Q162" s="23">
        <f>M162*N162*(1-O162)</f>
        <v>131.02155200000001</v>
      </c>
      <c r="R162" s="23">
        <f>M162*N162*O162</f>
        <v>6.4184479999999997</v>
      </c>
      <c r="S162" s="23">
        <f>P162*N162</f>
        <v>82.88</v>
      </c>
      <c r="T162" s="23">
        <f>Q162-S162</f>
        <v>48.141552000000019</v>
      </c>
      <c r="U162" s="25">
        <f>IFERROR(T162/Q162,0)</f>
        <v>0.36743231373110291</v>
      </c>
      <c r="V162" s="21" t="s">
        <v>125</v>
      </c>
      <c r="W162" s="21" t="s">
        <v>136</v>
      </c>
    </row>
    <row r="163" spans="1:23" ht="15" customHeight="1">
      <c r="A163" s="21" t="s">
        <v>491</v>
      </c>
      <c r="B163" s="22">
        <v>45325</v>
      </c>
      <c r="C163" s="21">
        <f>YEAR(B163)</f>
        <v>2024</v>
      </c>
      <c r="D163" s="21" t="str">
        <f>"Q"&amp;ROUNDUP(MONTH(B163)/3,0)</f>
        <v>Q1</v>
      </c>
      <c r="E163" s="21" t="s">
        <v>138</v>
      </c>
      <c r="F163" s="21" t="s">
        <v>118</v>
      </c>
      <c r="G163" s="21" t="s">
        <v>139</v>
      </c>
      <c r="H163" s="21" t="s">
        <v>195</v>
      </c>
      <c r="I163" s="21" t="s">
        <v>196</v>
      </c>
      <c r="J163" s="21" t="s">
        <v>142</v>
      </c>
      <c r="K163" s="21" t="s">
        <v>134</v>
      </c>
      <c r="L163" s="21" t="s">
        <v>192</v>
      </c>
      <c r="M163" s="23">
        <v>36.409999999999997</v>
      </c>
      <c r="N163" s="24">
        <v>1</v>
      </c>
      <c r="O163" s="25">
        <v>0.13009999999999999</v>
      </c>
      <c r="P163" s="23">
        <v>18.88</v>
      </c>
      <c r="Q163" s="23">
        <f>M163*N163*(1-O163)</f>
        <v>31.673058999999999</v>
      </c>
      <c r="R163" s="23">
        <f>M163*N163*O163</f>
        <v>4.736940999999999</v>
      </c>
      <c r="S163" s="23">
        <f>P163*N163</f>
        <v>18.88</v>
      </c>
      <c r="T163" s="23">
        <f>Q163-S163</f>
        <v>12.793059</v>
      </c>
      <c r="U163" s="25">
        <f>IFERROR(T163/Q163,0)</f>
        <v>0.4039098023339015</v>
      </c>
      <c r="V163" s="21" t="s">
        <v>125</v>
      </c>
      <c r="W163" s="21" t="s">
        <v>172</v>
      </c>
    </row>
    <row r="164" spans="1:23" ht="15" customHeight="1">
      <c r="A164" s="21" t="s">
        <v>492</v>
      </c>
      <c r="B164" s="22">
        <v>45326</v>
      </c>
      <c r="C164" s="21">
        <f>YEAR(B164)</f>
        <v>2024</v>
      </c>
      <c r="D164" s="21" t="str">
        <f>"Q"&amp;ROUNDUP(MONTH(B164)/3,0)</f>
        <v>Q1</v>
      </c>
      <c r="E164" s="21" t="s">
        <v>188</v>
      </c>
      <c r="F164" s="21" t="s">
        <v>129</v>
      </c>
      <c r="G164" s="21" t="s">
        <v>232</v>
      </c>
      <c r="H164" s="21" t="s">
        <v>493</v>
      </c>
      <c r="I164" s="21" t="s">
        <v>494</v>
      </c>
      <c r="J164" s="21" t="s">
        <v>142</v>
      </c>
      <c r="K164" s="21" t="s">
        <v>165</v>
      </c>
      <c r="L164" s="21" t="s">
        <v>180</v>
      </c>
      <c r="M164" s="23">
        <v>125.66</v>
      </c>
      <c r="N164" s="24">
        <v>5</v>
      </c>
      <c r="O164" s="25">
        <v>5.1499999999999997E-2</v>
      </c>
      <c r="P164" s="23">
        <v>47.01</v>
      </c>
      <c r="Q164" s="23">
        <f>M164*N164*(1-O164)</f>
        <v>595.94254999999998</v>
      </c>
      <c r="R164" s="23">
        <f>M164*N164*O164</f>
        <v>32.357449999999993</v>
      </c>
      <c r="S164" s="23">
        <f>P164*N164</f>
        <v>235.04999999999998</v>
      </c>
      <c r="T164" s="23">
        <f>Q164-S164</f>
        <v>360.89255000000003</v>
      </c>
      <c r="U164" s="25">
        <f>IFERROR(T164/Q164,0)</f>
        <v>0.6055827864615474</v>
      </c>
      <c r="V164" s="21" t="s">
        <v>125</v>
      </c>
      <c r="W164" s="21" t="s">
        <v>126</v>
      </c>
    </row>
    <row r="165" spans="1:23" ht="15" customHeight="1">
      <c r="A165" s="21" t="s">
        <v>495</v>
      </c>
      <c r="B165" s="22">
        <v>45326</v>
      </c>
      <c r="C165" s="21">
        <f>YEAR(B165)</f>
        <v>2024</v>
      </c>
      <c r="D165" s="21" t="str">
        <f>"Q"&amp;ROUNDUP(MONTH(B165)/3,0)</f>
        <v>Q1</v>
      </c>
      <c r="E165" s="21" t="s">
        <v>188</v>
      </c>
      <c r="F165" s="21" t="s">
        <v>118</v>
      </c>
      <c r="G165" s="21" t="s">
        <v>198</v>
      </c>
      <c r="H165" s="21" t="s">
        <v>147</v>
      </c>
      <c r="I165" s="21" t="s">
        <v>148</v>
      </c>
      <c r="J165" s="21" t="s">
        <v>122</v>
      </c>
      <c r="K165" s="21" t="s">
        <v>149</v>
      </c>
      <c r="L165" s="21" t="s">
        <v>176</v>
      </c>
      <c r="M165" s="23">
        <v>24.62</v>
      </c>
      <c r="N165" s="24">
        <v>2</v>
      </c>
      <c r="O165" s="25">
        <v>0.1052</v>
      </c>
      <c r="P165" s="23">
        <v>12.31</v>
      </c>
      <c r="Q165" s="23">
        <f>M165*N165*(1-O165)</f>
        <v>44.059952000000003</v>
      </c>
      <c r="R165" s="23">
        <f>M165*N165*O165</f>
        <v>5.1800480000000002</v>
      </c>
      <c r="S165" s="23">
        <f>P165*N165</f>
        <v>24.62</v>
      </c>
      <c r="T165" s="23">
        <f>Q165-S165</f>
        <v>19.439952000000002</v>
      </c>
      <c r="U165" s="25">
        <f>IFERROR(T165/Q165,0)</f>
        <v>0.44121591417076444</v>
      </c>
      <c r="V165" s="21" t="s">
        <v>125</v>
      </c>
      <c r="W165" s="21" t="s">
        <v>172</v>
      </c>
    </row>
    <row r="166" spans="1:23" ht="15" customHeight="1">
      <c r="A166" s="21" t="s">
        <v>496</v>
      </c>
      <c r="B166" s="22">
        <v>45326</v>
      </c>
      <c r="C166" s="21">
        <f>YEAR(B166)</f>
        <v>2024</v>
      </c>
      <c r="D166" s="21" t="str">
        <f>"Q"&amp;ROUNDUP(MONTH(B166)/3,0)</f>
        <v>Q1</v>
      </c>
      <c r="E166" s="21" t="s">
        <v>158</v>
      </c>
      <c r="F166" s="21" t="s">
        <v>118</v>
      </c>
      <c r="G166" s="21" t="s">
        <v>160</v>
      </c>
      <c r="H166" s="21" t="s">
        <v>497</v>
      </c>
      <c r="I166" s="21" t="s">
        <v>225</v>
      </c>
      <c r="J166" s="21" t="s">
        <v>142</v>
      </c>
      <c r="K166" s="21" t="s">
        <v>149</v>
      </c>
      <c r="L166" s="21" t="s">
        <v>238</v>
      </c>
      <c r="M166" s="23">
        <v>171.7</v>
      </c>
      <c r="N166" s="24">
        <v>2</v>
      </c>
      <c r="O166" s="25">
        <v>6.9099999999999995E-2</v>
      </c>
      <c r="P166" s="23">
        <v>88.17</v>
      </c>
      <c r="Q166" s="23">
        <f>M166*N166*(1-O166)</f>
        <v>319.67106000000001</v>
      </c>
      <c r="R166" s="23">
        <f>M166*N166*O166</f>
        <v>23.728939999999998</v>
      </c>
      <c r="S166" s="23">
        <f>P166*N166</f>
        <v>176.34</v>
      </c>
      <c r="T166" s="23">
        <f>Q166-S166</f>
        <v>143.33106000000001</v>
      </c>
      <c r="U166" s="25">
        <f>IFERROR(T166/Q166,0)</f>
        <v>0.44837045930901598</v>
      </c>
      <c r="V166" s="21" t="s">
        <v>125</v>
      </c>
      <c r="W166" s="21" t="s">
        <v>136</v>
      </c>
    </row>
    <row r="167" spans="1:23" ht="15" customHeight="1">
      <c r="A167" s="21" t="s">
        <v>498</v>
      </c>
      <c r="B167" s="22">
        <v>45326</v>
      </c>
      <c r="C167" s="21">
        <f>YEAR(B167)</f>
        <v>2024</v>
      </c>
      <c r="D167" s="21" t="str">
        <f>"Q"&amp;ROUNDUP(MONTH(B167)/3,0)</f>
        <v>Q1</v>
      </c>
      <c r="E167" s="21" t="s">
        <v>188</v>
      </c>
      <c r="F167" s="21" t="s">
        <v>129</v>
      </c>
      <c r="G167" s="21" t="s">
        <v>232</v>
      </c>
      <c r="H167" s="21" t="s">
        <v>467</v>
      </c>
      <c r="I167" s="21" t="s">
        <v>468</v>
      </c>
      <c r="J167" s="21" t="s">
        <v>133</v>
      </c>
      <c r="K167" s="21" t="s">
        <v>143</v>
      </c>
      <c r="L167" s="21" t="s">
        <v>201</v>
      </c>
      <c r="M167" s="23">
        <v>156.19999999999999</v>
      </c>
      <c r="N167" s="24">
        <v>2</v>
      </c>
      <c r="O167" s="25">
        <v>4.4200000000000003E-2</v>
      </c>
      <c r="P167" s="23">
        <v>101.37</v>
      </c>
      <c r="Q167" s="23">
        <f>M167*N167*(1-O167)</f>
        <v>298.59191999999996</v>
      </c>
      <c r="R167" s="23">
        <f>M167*N167*O167</f>
        <v>13.80808</v>
      </c>
      <c r="S167" s="23">
        <f>P167*N167</f>
        <v>202.74</v>
      </c>
      <c r="T167" s="23">
        <f>Q167-S167</f>
        <v>95.85191999999995</v>
      </c>
      <c r="U167" s="25">
        <f>IFERROR(T167/Q167,0)</f>
        <v>0.32101310711957631</v>
      </c>
      <c r="V167" s="21" t="s">
        <v>125</v>
      </c>
      <c r="W167" s="21" t="s">
        <v>126</v>
      </c>
    </row>
    <row r="168" spans="1:23" ht="15" customHeight="1">
      <c r="A168" s="21" t="s">
        <v>499</v>
      </c>
      <c r="B168" s="22">
        <v>45326</v>
      </c>
      <c r="C168" s="21">
        <f>YEAR(B168)</f>
        <v>2024</v>
      </c>
      <c r="D168" s="21" t="str">
        <f>"Q"&amp;ROUNDUP(MONTH(B168)/3,0)</f>
        <v>Q1</v>
      </c>
      <c r="E168" s="21" t="s">
        <v>188</v>
      </c>
      <c r="F168" s="21" t="s">
        <v>118</v>
      </c>
      <c r="G168" s="21" t="s">
        <v>189</v>
      </c>
      <c r="H168" s="21" t="s">
        <v>120</v>
      </c>
      <c r="I168" s="21" t="s">
        <v>121</v>
      </c>
      <c r="J168" s="21" t="s">
        <v>122</v>
      </c>
      <c r="K168" s="21" t="s">
        <v>134</v>
      </c>
      <c r="L168" s="21" t="s">
        <v>170</v>
      </c>
      <c r="M168" s="23">
        <v>194.96</v>
      </c>
      <c r="N168" s="24">
        <v>1</v>
      </c>
      <c r="O168" s="25">
        <v>6.2700000000000006E-2</v>
      </c>
      <c r="P168" s="23">
        <v>98.23</v>
      </c>
      <c r="Q168" s="23">
        <f>M168*N168*(1-O168)</f>
        <v>182.736008</v>
      </c>
      <c r="R168" s="23">
        <f>M168*N168*O168</f>
        <v>12.223992000000001</v>
      </c>
      <c r="S168" s="23">
        <f>P168*N168</f>
        <v>98.23</v>
      </c>
      <c r="T168" s="23">
        <f>Q168-S168</f>
        <v>84.506007999999994</v>
      </c>
      <c r="U168" s="25">
        <f>IFERROR(T168/Q168,0)</f>
        <v>0.46244858320424725</v>
      </c>
      <c r="V168" s="21" t="s">
        <v>125</v>
      </c>
      <c r="W168" s="21" t="s">
        <v>126</v>
      </c>
    </row>
    <row r="169" spans="1:23" ht="15" customHeight="1">
      <c r="A169" s="21" t="s">
        <v>500</v>
      </c>
      <c r="B169" s="22">
        <v>45327</v>
      </c>
      <c r="C169" s="21">
        <f>YEAR(B169)</f>
        <v>2024</v>
      </c>
      <c r="D169" s="21" t="str">
        <f>"Q"&amp;ROUNDUP(MONTH(B169)/3,0)</f>
        <v>Q1</v>
      </c>
      <c r="E169" s="21" t="s">
        <v>117</v>
      </c>
      <c r="F169" s="21" t="s">
        <v>129</v>
      </c>
      <c r="G169" s="21" t="s">
        <v>194</v>
      </c>
      <c r="H169" s="21" t="s">
        <v>203</v>
      </c>
      <c r="I169" s="21" t="s">
        <v>204</v>
      </c>
      <c r="J169" s="21" t="s">
        <v>122</v>
      </c>
      <c r="K169" s="21" t="s">
        <v>165</v>
      </c>
      <c r="L169" s="21" t="s">
        <v>213</v>
      </c>
      <c r="M169" s="23">
        <v>70.28</v>
      </c>
      <c r="N169" s="24">
        <v>1</v>
      </c>
      <c r="O169" s="25">
        <v>7.3200000000000001E-2</v>
      </c>
      <c r="P169" s="23">
        <v>26.78</v>
      </c>
      <c r="Q169" s="23">
        <f>M169*N169*(1-O169)</f>
        <v>65.135503999999997</v>
      </c>
      <c r="R169" s="23">
        <f>M169*N169*O169</f>
        <v>5.1444960000000002</v>
      </c>
      <c r="S169" s="23">
        <f>P169*N169</f>
        <v>26.78</v>
      </c>
      <c r="T169" s="23">
        <f>Q169-S169</f>
        <v>38.355503999999996</v>
      </c>
      <c r="U169" s="25">
        <f>IFERROR(T169/Q169,0)</f>
        <v>0.58885710011547621</v>
      </c>
      <c r="V169" s="21" t="s">
        <v>125</v>
      </c>
      <c r="W169" s="21" t="s">
        <v>136</v>
      </c>
    </row>
    <row r="170" spans="1:23" ht="15" customHeight="1">
      <c r="A170" s="21" t="s">
        <v>501</v>
      </c>
      <c r="B170" s="22">
        <v>45327</v>
      </c>
      <c r="C170" s="21">
        <f>YEAR(B170)</f>
        <v>2024</v>
      </c>
      <c r="D170" s="21" t="str">
        <f>"Q"&amp;ROUNDUP(MONTH(B170)/3,0)</f>
        <v>Q1</v>
      </c>
      <c r="E170" s="21" t="s">
        <v>138</v>
      </c>
      <c r="F170" s="21" t="s">
        <v>129</v>
      </c>
      <c r="G170" s="21" t="s">
        <v>139</v>
      </c>
      <c r="H170" s="21" t="s">
        <v>502</v>
      </c>
      <c r="I170" s="21" t="s">
        <v>503</v>
      </c>
      <c r="J170" s="21" t="s">
        <v>142</v>
      </c>
      <c r="K170" s="21" t="s">
        <v>134</v>
      </c>
      <c r="L170" s="21" t="s">
        <v>135</v>
      </c>
      <c r="M170" s="23">
        <v>69.83</v>
      </c>
      <c r="N170" s="24">
        <v>2</v>
      </c>
      <c r="O170" s="25">
        <v>8.1299999999999997E-2</v>
      </c>
      <c r="P170" s="23">
        <v>43.25</v>
      </c>
      <c r="Q170" s="23">
        <f>M170*N170*(1-O170)</f>
        <v>128.30564199999998</v>
      </c>
      <c r="R170" s="23">
        <f>M170*N170*O170</f>
        <v>11.354358</v>
      </c>
      <c r="S170" s="23">
        <f>P170*N170</f>
        <v>86.5</v>
      </c>
      <c r="T170" s="23">
        <f>Q170-S170</f>
        <v>41.805641999999978</v>
      </c>
      <c r="U170" s="25">
        <f>IFERROR(T170/Q170,0)</f>
        <v>0.32582855553616252</v>
      </c>
      <c r="V170" s="21" t="s">
        <v>125</v>
      </c>
      <c r="W170" s="21" t="s">
        <v>126</v>
      </c>
    </row>
    <row r="171" spans="1:23" ht="15" customHeight="1">
      <c r="A171" s="21" t="s">
        <v>504</v>
      </c>
      <c r="B171" s="22">
        <v>45327</v>
      </c>
      <c r="C171" s="21">
        <f>YEAR(B171)</f>
        <v>2024</v>
      </c>
      <c r="D171" s="21" t="str">
        <f>"Q"&amp;ROUNDUP(MONTH(B171)/3,0)</f>
        <v>Q1</v>
      </c>
      <c r="E171" s="21" t="s">
        <v>117</v>
      </c>
      <c r="F171" s="21" t="s">
        <v>159</v>
      </c>
      <c r="G171" s="21" t="s">
        <v>194</v>
      </c>
      <c r="H171" s="21" t="s">
        <v>370</v>
      </c>
      <c r="I171" s="21" t="s">
        <v>371</v>
      </c>
      <c r="J171" s="21" t="s">
        <v>133</v>
      </c>
      <c r="K171" s="21" t="s">
        <v>149</v>
      </c>
      <c r="L171" s="21" t="s">
        <v>238</v>
      </c>
      <c r="M171" s="23">
        <v>57.08</v>
      </c>
      <c r="N171" s="24">
        <v>5</v>
      </c>
      <c r="O171" s="25">
        <v>0.1124</v>
      </c>
      <c r="P171" s="23">
        <v>31.31</v>
      </c>
      <c r="Q171" s="23">
        <f>M171*N171*(1-O171)</f>
        <v>253.32103999999995</v>
      </c>
      <c r="R171" s="23">
        <f>M171*N171*O171</f>
        <v>32.078959999999995</v>
      </c>
      <c r="S171" s="23">
        <f>P171*N171</f>
        <v>156.54999999999998</v>
      </c>
      <c r="T171" s="23">
        <f>Q171-S171</f>
        <v>96.771039999999971</v>
      </c>
      <c r="U171" s="25">
        <f>IFERROR(T171/Q171,0)</f>
        <v>0.38200948488131892</v>
      </c>
      <c r="V171" s="21" t="s">
        <v>125</v>
      </c>
      <c r="W171" s="21" t="s">
        <v>156</v>
      </c>
    </row>
    <row r="172" spans="1:23" ht="15" customHeight="1">
      <c r="A172" s="21" t="s">
        <v>505</v>
      </c>
      <c r="B172" s="22">
        <v>45327</v>
      </c>
      <c r="C172" s="21">
        <f>YEAR(B172)</f>
        <v>2024</v>
      </c>
      <c r="D172" s="21" t="str">
        <f>"Q"&amp;ROUNDUP(MONTH(B172)/3,0)</f>
        <v>Q1</v>
      </c>
      <c r="E172" s="21" t="s">
        <v>188</v>
      </c>
      <c r="F172" s="21" t="s">
        <v>118</v>
      </c>
      <c r="G172" s="21" t="s">
        <v>232</v>
      </c>
      <c r="H172" s="21" t="s">
        <v>506</v>
      </c>
      <c r="I172" s="21" t="s">
        <v>313</v>
      </c>
      <c r="J172" s="21" t="s">
        <v>142</v>
      </c>
      <c r="K172" s="21" t="s">
        <v>149</v>
      </c>
      <c r="L172" s="21" t="s">
        <v>176</v>
      </c>
      <c r="M172" s="23">
        <v>194.33</v>
      </c>
      <c r="N172" s="24">
        <v>2</v>
      </c>
      <c r="O172" s="25">
        <v>0.1178</v>
      </c>
      <c r="P172" s="23">
        <v>96.6</v>
      </c>
      <c r="Q172" s="23">
        <f>M172*N172*(1-O172)</f>
        <v>342.87585200000001</v>
      </c>
      <c r="R172" s="23">
        <f>M172*N172*O172</f>
        <v>45.784148000000002</v>
      </c>
      <c r="S172" s="23">
        <f>P172*N172</f>
        <v>193.2</v>
      </c>
      <c r="T172" s="23">
        <f>Q172-S172</f>
        <v>149.67585200000002</v>
      </c>
      <c r="U172" s="25">
        <f>IFERROR(T172/Q172,0)</f>
        <v>0.43653074757798932</v>
      </c>
      <c r="V172" s="21" t="s">
        <v>125</v>
      </c>
      <c r="W172" s="21" t="s">
        <v>136</v>
      </c>
    </row>
    <row r="173" spans="1:23" ht="15" customHeight="1">
      <c r="A173" s="21" t="s">
        <v>507</v>
      </c>
      <c r="B173" s="22">
        <v>45327</v>
      </c>
      <c r="C173" s="21">
        <f>YEAR(B173)</f>
        <v>2024</v>
      </c>
      <c r="D173" s="21" t="str">
        <f>"Q"&amp;ROUNDUP(MONTH(B173)/3,0)</f>
        <v>Q1</v>
      </c>
      <c r="E173" s="21" t="s">
        <v>128</v>
      </c>
      <c r="F173" s="21" t="s">
        <v>129</v>
      </c>
      <c r="G173" s="21" t="s">
        <v>130</v>
      </c>
      <c r="H173" s="21" t="s">
        <v>243</v>
      </c>
      <c r="I173" s="21" t="s">
        <v>244</v>
      </c>
      <c r="J173" s="21" t="s">
        <v>122</v>
      </c>
      <c r="K173" s="21" t="s">
        <v>149</v>
      </c>
      <c r="L173" s="21" t="s">
        <v>150</v>
      </c>
      <c r="M173" s="23">
        <v>118.35</v>
      </c>
      <c r="N173" s="24">
        <v>1</v>
      </c>
      <c r="O173" s="25">
        <v>7.0699999999999999E-2</v>
      </c>
      <c r="P173" s="23">
        <v>59.46</v>
      </c>
      <c r="Q173" s="23">
        <f>M173*N173*(1-O173)</f>
        <v>109.98265499999999</v>
      </c>
      <c r="R173" s="23">
        <f>M173*N173*O173</f>
        <v>8.3673450000000003</v>
      </c>
      <c r="S173" s="23">
        <f>P173*N173</f>
        <v>59.46</v>
      </c>
      <c r="T173" s="23">
        <f>Q173-S173</f>
        <v>50.522654999999993</v>
      </c>
      <c r="U173" s="25">
        <f>IFERROR(T173/Q173,0)</f>
        <v>0.45936929782246116</v>
      </c>
      <c r="V173" s="21" t="s">
        <v>125</v>
      </c>
      <c r="W173" s="21" t="s">
        <v>126</v>
      </c>
    </row>
    <row r="174" spans="1:23" ht="15" customHeight="1">
      <c r="A174" s="21" t="s">
        <v>508</v>
      </c>
      <c r="B174" s="22">
        <v>45327</v>
      </c>
      <c r="C174" s="21">
        <f>YEAR(B174)</f>
        <v>2024</v>
      </c>
      <c r="D174" s="21" t="str">
        <f>"Q"&amp;ROUNDUP(MONTH(B174)/3,0)</f>
        <v>Q1</v>
      </c>
      <c r="E174" s="21" t="s">
        <v>128</v>
      </c>
      <c r="F174" s="21" t="s">
        <v>118</v>
      </c>
      <c r="G174" s="21" t="s">
        <v>152</v>
      </c>
      <c r="H174" s="21" t="s">
        <v>318</v>
      </c>
      <c r="I174" s="21" t="s">
        <v>319</v>
      </c>
      <c r="J174" s="21" t="s">
        <v>122</v>
      </c>
      <c r="K174" s="21" t="s">
        <v>165</v>
      </c>
      <c r="L174" s="21" t="s">
        <v>320</v>
      </c>
      <c r="M174" s="23">
        <v>43.77</v>
      </c>
      <c r="N174" s="24">
        <v>1</v>
      </c>
      <c r="O174" s="25">
        <v>9.5299999999999996E-2</v>
      </c>
      <c r="P174" s="23">
        <v>19.27</v>
      </c>
      <c r="Q174" s="23">
        <f>M174*N174*(1-O174)</f>
        <v>39.598719000000003</v>
      </c>
      <c r="R174" s="23">
        <f>M174*N174*O174</f>
        <v>4.1712810000000005</v>
      </c>
      <c r="S174" s="23">
        <f>P174*N174</f>
        <v>19.27</v>
      </c>
      <c r="T174" s="23">
        <f>Q174-S174</f>
        <v>20.328719000000003</v>
      </c>
      <c r="U174" s="25">
        <f>IFERROR(T174/Q174,0)</f>
        <v>0.51336809657908378</v>
      </c>
      <c r="V174" s="21" t="s">
        <v>125</v>
      </c>
      <c r="W174" s="21" t="s">
        <v>156</v>
      </c>
    </row>
    <row r="175" spans="1:23" ht="15" customHeight="1">
      <c r="A175" s="21" t="s">
        <v>509</v>
      </c>
      <c r="B175" s="22">
        <v>45327</v>
      </c>
      <c r="C175" s="21">
        <f>YEAR(B175)</f>
        <v>2024</v>
      </c>
      <c r="D175" s="21" t="str">
        <f>"Q"&amp;ROUNDUP(MONTH(B175)/3,0)</f>
        <v>Q1</v>
      </c>
      <c r="E175" s="21" t="s">
        <v>158</v>
      </c>
      <c r="F175" s="21" t="s">
        <v>118</v>
      </c>
      <c r="G175" s="21" t="s">
        <v>160</v>
      </c>
      <c r="H175" s="21" t="s">
        <v>301</v>
      </c>
      <c r="I175" s="21" t="s">
        <v>302</v>
      </c>
      <c r="J175" s="21" t="s">
        <v>133</v>
      </c>
      <c r="K175" s="21" t="s">
        <v>134</v>
      </c>
      <c r="L175" s="21" t="s">
        <v>170</v>
      </c>
      <c r="M175" s="23">
        <v>31.91</v>
      </c>
      <c r="N175" s="24">
        <v>2</v>
      </c>
      <c r="O175" s="25">
        <v>0.155</v>
      </c>
      <c r="P175" s="23">
        <v>16.52</v>
      </c>
      <c r="Q175" s="23">
        <f>M175*N175*(1-O175)</f>
        <v>53.927900000000001</v>
      </c>
      <c r="R175" s="23">
        <f>M175*N175*O175</f>
        <v>9.8920999999999992</v>
      </c>
      <c r="S175" s="23">
        <f>P175*N175</f>
        <v>33.04</v>
      </c>
      <c r="T175" s="23">
        <f>Q175-S175</f>
        <v>20.887900000000002</v>
      </c>
      <c r="U175" s="25">
        <f>IFERROR(T175/Q175,0)</f>
        <v>0.38733012040149906</v>
      </c>
      <c r="V175" s="21" t="s">
        <v>125</v>
      </c>
      <c r="W175" s="21" t="s">
        <v>172</v>
      </c>
    </row>
    <row r="176" spans="1:23" ht="15" customHeight="1">
      <c r="A176" s="21" t="s">
        <v>510</v>
      </c>
      <c r="B176" s="22">
        <v>45327</v>
      </c>
      <c r="C176" s="21">
        <f>YEAR(B176)</f>
        <v>2024</v>
      </c>
      <c r="D176" s="21" t="str">
        <f>"Q"&amp;ROUNDUP(MONTH(B176)/3,0)</f>
        <v>Q1</v>
      </c>
      <c r="E176" s="21" t="s">
        <v>117</v>
      </c>
      <c r="F176" s="21" t="s">
        <v>118</v>
      </c>
      <c r="G176" s="21" t="s">
        <v>194</v>
      </c>
      <c r="H176" s="21" t="s">
        <v>147</v>
      </c>
      <c r="I176" s="21" t="s">
        <v>148</v>
      </c>
      <c r="J176" s="21" t="s">
        <v>122</v>
      </c>
      <c r="K176" s="21" t="s">
        <v>123</v>
      </c>
      <c r="L176" s="21" t="s">
        <v>124</v>
      </c>
      <c r="M176" s="23">
        <v>44.47</v>
      </c>
      <c r="N176" s="24">
        <v>12</v>
      </c>
      <c r="O176" s="25">
        <v>0.1042</v>
      </c>
      <c r="P176" s="23">
        <v>22.23</v>
      </c>
      <c r="Q176" s="23">
        <f>M176*N176*(1-O176)</f>
        <v>478.03471200000001</v>
      </c>
      <c r="R176" s="23">
        <f>M176*N176*O176</f>
        <v>55.605288000000002</v>
      </c>
      <c r="S176" s="23">
        <f>P176*N176</f>
        <v>266.76</v>
      </c>
      <c r="T176" s="23">
        <f>Q176-S176</f>
        <v>211.27471200000002</v>
      </c>
      <c r="U176" s="25">
        <f>IFERROR(T176/Q176,0)</f>
        <v>0.4419652102586224</v>
      </c>
      <c r="V176" s="21" t="s">
        <v>125</v>
      </c>
      <c r="W176" s="21" t="s">
        <v>172</v>
      </c>
    </row>
    <row r="177" spans="1:23" ht="15" customHeight="1">
      <c r="A177" s="21" t="s">
        <v>511</v>
      </c>
      <c r="B177" s="22">
        <v>45327</v>
      </c>
      <c r="C177" s="21">
        <f>YEAR(B177)</f>
        <v>2024</v>
      </c>
      <c r="D177" s="21" t="str">
        <f>"Q"&amp;ROUNDUP(MONTH(B177)/3,0)</f>
        <v>Q1</v>
      </c>
      <c r="E177" s="21" t="s">
        <v>158</v>
      </c>
      <c r="F177" s="21" t="s">
        <v>118</v>
      </c>
      <c r="G177" s="21" t="s">
        <v>164</v>
      </c>
      <c r="H177" s="21" t="s">
        <v>284</v>
      </c>
      <c r="I177" s="21" t="s">
        <v>269</v>
      </c>
      <c r="J177" s="21" t="s">
        <v>122</v>
      </c>
      <c r="K177" s="21" t="s">
        <v>165</v>
      </c>
      <c r="L177" s="21" t="s">
        <v>166</v>
      </c>
      <c r="M177" s="23">
        <v>91.28</v>
      </c>
      <c r="N177" s="24">
        <v>4</v>
      </c>
      <c r="O177" s="25">
        <v>7.0800000000000002E-2</v>
      </c>
      <c r="P177" s="23">
        <v>43.8</v>
      </c>
      <c r="Q177" s="23">
        <f>M177*N177*(1-O177)</f>
        <v>339.26950400000004</v>
      </c>
      <c r="R177" s="23">
        <f>M177*N177*O177</f>
        <v>25.850496</v>
      </c>
      <c r="S177" s="23">
        <f>P177*N177</f>
        <v>175.2</v>
      </c>
      <c r="T177" s="23">
        <f>Q177-S177</f>
        <v>164.06950400000005</v>
      </c>
      <c r="U177" s="25">
        <f>IFERROR(T177/Q177,0)</f>
        <v>0.4835963800625005</v>
      </c>
      <c r="V177" s="21" t="s">
        <v>125</v>
      </c>
      <c r="W177" s="21" t="s">
        <v>136</v>
      </c>
    </row>
    <row r="178" spans="1:23" ht="15" customHeight="1">
      <c r="A178" s="21" t="s">
        <v>512</v>
      </c>
      <c r="B178" s="22">
        <v>45327</v>
      </c>
      <c r="C178" s="21">
        <f>YEAR(B178)</f>
        <v>2024</v>
      </c>
      <c r="D178" s="21" t="str">
        <f>"Q"&amp;ROUNDUP(MONTH(B178)/3,0)</f>
        <v>Q1</v>
      </c>
      <c r="E178" s="21" t="s">
        <v>138</v>
      </c>
      <c r="F178" s="21" t="s">
        <v>129</v>
      </c>
      <c r="G178" s="21" t="s">
        <v>146</v>
      </c>
      <c r="H178" s="21" t="s">
        <v>513</v>
      </c>
      <c r="I178" s="21" t="s">
        <v>514</v>
      </c>
      <c r="J178" s="21" t="s">
        <v>142</v>
      </c>
      <c r="K178" s="21" t="s">
        <v>123</v>
      </c>
      <c r="L178" s="21" t="s">
        <v>292</v>
      </c>
      <c r="M178" s="23">
        <v>181.57</v>
      </c>
      <c r="N178" s="24">
        <v>2</v>
      </c>
      <c r="O178" s="25">
        <v>7.9299999999999995E-2</v>
      </c>
      <c r="P178" s="23">
        <v>103.84</v>
      </c>
      <c r="Q178" s="23">
        <f>M178*N178*(1-O178)</f>
        <v>334.34299799999997</v>
      </c>
      <c r="R178" s="23">
        <f>M178*N178*O178</f>
        <v>28.797001999999996</v>
      </c>
      <c r="S178" s="23">
        <f>P178*N178</f>
        <v>207.68</v>
      </c>
      <c r="T178" s="23">
        <f>Q178-S178</f>
        <v>126.66299799999996</v>
      </c>
      <c r="U178" s="25">
        <f>IFERROR(T178/Q178,0)</f>
        <v>0.37884148541373064</v>
      </c>
      <c r="V178" s="21" t="s">
        <v>125</v>
      </c>
      <c r="W178" s="21" t="s">
        <v>156</v>
      </c>
    </row>
    <row r="179" spans="1:23" ht="15" customHeight="1">
      <c r="A179" s="21" t="s">
        <v>515</v>
      </c>
      <c r="B179" s="22">
        <v>45327</v>
      </c>
      <c r="C179" s="21">
        <f>YEAR(B179)</f>
        <v>2024</v>
      </c>
      <c r="D179" s="21" t="str">
        <f>"Q"&amp;ROUNDUP(MONTH(B179)/3,0)</f>
        <v>Q1</v>
      </c>
      <c r="E179" s="21" t="s">
        <v>117</v>
      </c>
      <c r="F179" s="21" t="s">
        <v>118</v>
      </c>
      <c r="G179" s="21" t="s">
        <v>119</v>
      </c>
      <c r="H179" s="21" t="s">
        <v>182</v>
      </c>
      <c r="I179" s="21" t="s">
        <v>183</v>
      </c>
      <c r="J179" s="21" t="s">
        <v>122</v>
      </c>
      <c r="K179" s="21" t="s">
        <v>134</v>
      </c>
      <c r="L179" s="21" t="s">
        <v>299</v>
      </c>
      <c r="M179" s="23">
        <v>162.28</v>
      </c>
      <c r="N179" s="24">
        <v>1</v>
      </c>
      <c r="O179" s="25">
        <v>8.2799999999999999E-2</v>
      </c>
      <c r="P179" s="23">
        <v>97.27</v>
      </c>
      <c r="Q179" s="23">
        <f>M179*N179*(1-O179)</f>
        <v>148.84321600000001</v>
      </c>
      <c r="R179" s="23">
        <f>M179*N179*O179</f>
        <v>13.436783999999999</v>
      </c>
      <c r="S179" s="23">
        <f>P179*N179</f>
        <v>97.27</v>
      </c>
      <c r="T179" s="23">
        <f>Q179-S179</f>
        <v>51.573216000000016</v>
      </c>
      <c r="U179" s="25">
        <f>IFERROR(T179/Q179,0)</f>
        <v>0.34649356138609644</v>
      </c>
      <c r="V179" s="21" t="s">
        <v>125</v>
      </c>
      <c r="W179" s="21" t="s">
        <v>136</v>
      </c>
    </row>
    <row r="180" spans="1:23" ht="15" customHeight="1">
      <c r="A180" s="21" t="s">
        <v>516</v>
      </c>
      <c r="B180" s="22">
        <v>45328</v>
      </c>
      <c r="C180" s="21">
        <f>YEAR(B180)</f>
        <v>2024</v>
      </c>
      <c r="D180" s="21" t="str">
        <f>"Q"&amp;ROUNDUP(MONTH(B180)/3,0)</f>
        <v>Q1</v>
      </c>
      <c r="E180" s="21" t="s">
        <v>128</v>
      </c>
      <c r="F180" s="21" t="s">
        <v>129</v>
      </c>
      <c r="G180" s="21" t="s">
        <v>130</v>
      </c>
      <c r="H180" s="21" t="s">
        <v>467</v>
      </c>
      <c r="I180" s="21" t="s">
        <v>468</v>
      </c>
      <c r="J180" s="21" t="s">
        <v>133</v>
      </c>
      <c r="K180" s="21" t="s">
        <v>123</v>
      </c>
      <c r="L180" s="21" t="s">
        <v>292</v>
      </c>
      <c r="M180" s="23">
        <v>56.65</v>
      </c>
      <c r="N180" s="24">
        <v>2</v>
      </c>
      <c r="O180" s="25">
        <v>4.7E-2</v>
      </c>
      <c r="P180" s="23">
        <v>25.82</v>
      </c>
      <c r="Q180" s="23">
        <f>M180*N180*(1-O180)</f>
        <v>107.97489999999999</v>
      </c>
      <c r="R180" s="23">
        <f>M180*N180*O180</f>
        <v>5.3250999999999999</v>
      </c>
      <c r="S180" s="23">
        <f>P180*N180</f>
        <v>51.64</v>
      </c>
      <c r="T180" s="23">
        <f>Q180-S180</f>
        <v>56.33489999999999</v>
      </c>
      <c r="U180" s="25">
        <f>IFERROR(T180/Q180,0)</f>
        <v>0.52174070084806745</v>
      </c>
      <c r="V180" s="21" t="s">
        <v>125</v>
      </c>
      <c r="W180" s="21" t="s">
        <v>156</v>
      </c>
    </row>
    <row r="181" spans="1:23" ht="15" customHeight="1">
      <c r="A181" s="21" t="s">
        <v>517</v>
      </c>
      <c r="B181" s="22">
        <v>45328</v>
      </c>
      <c r="C181" s="21">
        <f>YEAR(B181)</f>
        <v>2024</v>
      </c>
      <c r="D181" s="21" t="str">
        <f>"Q"&amp;ROUNDUP(MONTH(B181)/3,0)</f>
        <v>Q1</v>
      </c>
      <c r="E181" s="21" t="s">
        <v>117</v>
      </c>
      <c r="F181" s="21" t="s">
        <v>118</v>
      </c>
      <c r="G181" s="21" t="s">
        <v>119</v>
      </c>
      <c r="H181" s="21" t="s">
        <v>462</v>
      </c>
      <c r="I181" s="21" t="s">
        <v>463</v>
      </c>
      <c r="J181" s="21" t="s">
        <v>142</v>
      </c>
      <c r="K181" s="21" t="s">
        <v>149</v>
      </c>
      <c r="L181" s="21" t="s">
        <v>205</v>
      </c>
      <c r="M181" s="23">
        <v>174.68</v>
      </c>
      <c r="N181" s="24">
        <v>2</v>
      </c>
      <c r="O181" s="25">
        <v>0.1032</v>
      </c>
      <c r="P181" s="23">
        <v>78.540000000000006</v>
      </c>
      <c r="Q181" s="23">
        <f>M181*N181*(1-O181)</f>
        <v>313.30604800000003</v>
      </c>
      <c r="R181" s="23">
        <f>M181*N181*O181</f>
        <v>36.053952000000002</v>
      </c>
      <c r="S181" s="23">
        <f>P181*N181</f>
        <v>157.08000000000001</v>
      </c>
      <c r="T181" s="23">
        <f>Q181-S181</f>
        <v>156.22604800000002</v>
      </c>
      <c r="U181" s="25">
        <f>IFERROR(T181/Q181,0)</f>
        <v>0.49863719196381423</v>
      </c>
      <c r="V181" s="21" t="s">
        <v>125</v>
      </c>
      <c r="W181" s="21" t="s">
        <v>136</v>
      </c>
    </row>
    <row r="182" spans="1:23" ht="15" customHeight="1">
      <c r="A182" s="21" t="s">
        <v>518</v>
      </c>
      <c r="B182" s="22">
        <v>45328</v>
      </c>
      <c r="C182" s="21">
        <f>YEAR(B182)</f>
        <v>2024</v>
      </c>
      <c r="D182" s="21" t="str">
        <f>"Q"&amp;ROUNDUP(MONTH(B182)/3,0)</f>
        <v>Q1</v>
      </c>
      <c r="E182" s="21" t="s">
        <v>138</v>
      </c>
      <c r="F182" s="21" t="s">
        <v>159</v>
      </c>
      <c r="G182" s="21" t="s">
        <v>146</v>
      </c>
      <c r="H182" s="21" t="s">
        <v>182</v>
      </c>
      <c r="I182" s="21" t="s">
        <v>183</v>
      </c>
      <c r="J182" s="21" t="s">
        <v>122</v>
      </c>
      <c r="K182" s="21" t="s">
        <v>123</v>
      </c>
      <c r="L182" s="21" t="s">
        <v>155</v>
      </c>
      <c r="M182" s="23">
        <v>17.3</v>
      </c>
      <c r="N182" s="24">
        <v>15</v>
      </c>
      <c r="O182" s="25">
        <v>5.6300000000000003E-2</v>
      </c>
      <c r="P182" s="23">
        <v>9.17</v>
      </c>
      <c r="Q182" s="23">
        <f>M182*N182*(1-O182)</f>
        <v>244.89015000000001</v>
      </c>
      <c r="R182" s="23">
        <f>M182*N182*O182</f>
        <v>14.609850000000002</v>
      </c>
      <c r="S182" s="23">
        <f>P182*N182</f>
        <v>137.55000000000001</v>
      </c>
      <c r="T182" s="23">
        <f>Q182-S182</f>
        <v>107.34014999999999</v>
      </c>
      <c r="U182" s="25">
        <f>IFERROR(T182/Q182,0)</f>
        <v>0.43831958941590748</v>
      </c>
      <c r="V182" s="21" t="s">
        <v>125</v>
      </c>
      <c r="W182" s="21" t="s">
        <v>136</v>
      </c>
    </row>
    <row r="183" spans="1:23" ht="15" customHeight="1">
      <c r="A183" s="21" t="s">
        <v>519</v>
      </c>
      <c r="B183" s="22">
        <v>45328</v>
      </c>
      <c r="C183" s="21">
        <f>YEAR(B183)</f>
        <v>2024</v>
      </c>
      <c r="D183" s="21" t="str">
        <f>"Q"&amp;ROUNDUP(MONTH(B183)/3,0)</f>
        <v>Q1</v>
      </c>
      <c r="E183" s="21" t="s">
        <v>188</v>
      </c>
      <c r="F183" s="21" t="s">
        <v>159</v>
      </c>
      <c r="G183" s="21" t="s">
        <v>189</v>
      </c>
      <c r="H183" s="21" t="s">
        <v>520</v>
      </c>
      <c r="I183" s="21" t="s">
        <v>521</v>
      </c>
      <c r="J183" s="21" t="s">
        <v>142</v>
      </c>
      <c r="K183" s="21" t="s">
        <v>165</v>
      </c>
      <c r="L183" s="21" t="s">
        <v>184</v>
      </c>
      <c r="M183" s="23">
        <v>87.54</v>
      </c>
      <c r="N183" s="24">
        <v>4</v>
      </c>
      <c r="O183" s="25">
        <v>0.1013</v>
      </c>
      <c r="P183" s="23">
        <v>39.46</v>
      </c>
      <c r="Q183" s="23">
        <f>M183*N183*(1-O183)</f>
        <v>314.68879200000003</v>
      </c>
      <c r="R183" s="23">
        <f>M183*N183*O183</f>
        <v>35.471208000000004</v>
      </c>
      <c r="S183" s="23">
        <f>P183*N183</f>
        <v>157.84</v>
      </c>
      <c r="T183" s="23">
        <f>Q183-S183</f>
        <v>156.84879200000003</v>
      </c>
      <c r="U183" s="25">
        <f>IFERROR(T183/Q183,0)</f>
        <v>0.4984250980250991</v>
      </c>
      <c r="V183" s="21" t="s">
        <v>125</v>
      </c>
      <c r="W183" s="21" t="s">
        <v>156</v>
      </c>
    </row>
    <row r="184" spans="1:23" ht="15" customHeight="1">
      <c r="A184" s="21" t="s">
        <v>522</v>
      </c>
      <c r="B184" s="22">
        <v>45328</v>
      </c>
      <c r="C184" s="21">
        <f>YEAR(B184)</f>
        <v>2024</v>
      </c>
      <c r="D184" s="21" t="str">
        <f>"Q"&amp;ROUNDUP(MONTH(B184)/3,0)</f>
        <v>Q1</v>
      </c>
      <c r="E184" s="21" t="s">
        <v>128</v>
      </c>
      <c r="F184" s="21" t="s">
        <v>159</v>
      </c>
      <c r="G184" s="21" t="s">
        <v>130</v>
      </c>
      <c r="H184" s="21" t="s">
        <v>221</v>
      </c>
      <c r="I184" s="21" t="s">
        <v>222</v>
      </c>
      <c r="J184" s="21" t="s">
        <v>133</v>
      </c>
      <c r="K184" s="21" t="s">
        <v>165</v>
      </c>
      <c r="L184" s="21" t="s">
        <v>213</v>
      </c>
      <c r="M184" s="23">
        <v>28.3</v>
      </c>
      <c r="N184" s="24">
        <v>5</v>
      </c>
      <c r="O184" s="25">
        <v>4.4299999999999999E-2</v>
      </c>
      <c r="P184" s="23">
        <v>13</v>
      </c>
      <c r="Q184" s="23">
        <f>M184*N184*(1-O184)</f>
        <v>135.23155</v>
      </c>
      <c r="R184" s="23">
        <f>M184*N184*O184</f>
        <v>6.2684499999999996</v>
      </c>
      <c r="S184" s="23">
        <f>P184*N184</f>
        <v>65</v>
      </c>
      <c r="T184" s="23">
        <f>Q184-S184</f>
        <v>70.231549999999999</v>
      </c>
      <c r="U184" s="25">
        <f>IFERROR(T184/Q184,0)</f>
        <v>0.51934293439659607</v>
      </c>
      <c r="V184" s="21" t="s">
        <v>125</v>
      </c>
      <c r="W184" s="21" t="s">
        <v>136</v>
      </c>
    </row>
    <row r="185" spans="1:23" ht="15" customHeight="1">
      <c r="A185" s="21" t="s">
        <v>523</v>
      </c>
      <c r="B185" s="22">
        <v>45328</v>
      </c>
      <c r="C185" s="21">
        <f>YEAR(B185)</f>
        <v>2024</v>
      </c>
      <c r="D185" s="21" t="str">
        <f>"Q"&amp;ROUNDUP(MONTH(B185)/3,0)</f>
        <v>Q1</v>
      </c>
      <c r="E185" s="21" t="s">
        <v>117</v>
      </c>
      <c r="F185" s="21" t="s">
        <v>159</v>
      </c>
      <c r="G185" s="21" t="s">
        <v>194</v>
      </c>
      <c r="H185" s="21" t="s">
        <v>120</v>
      </c>
      <c r="I185" s="21" t="s">
        <v>121</v>
      </c>
      <c r="J185" s="21" t="s">
        <v>122</v>
      </c>
      <c r="K185" s="21" t="s">
        <v>143</v>
      </c>
      <c r="L185" s="21" t="s">
        <v>144</v>
      </c>
      <c r="M185" s="23">
        <v>273.91000000000003</v>
      </c>
      <c r="N185" s="24">
        <v>4</v>
      </c>
      <c r="O185" s="25">
        <v>5.74E-2</v>
      </c>
      <c r="P185" s="23">
        <v>161.63</v>
      </c>
      <c r="Q185" s="23">
        <f>M185*N185*(1-O185)</f>
        <v>1032.750264</v>
      </c>
      <c r="R185" s="23">
        <f>M185*N185*O185</f>
        <v>62.889736000000006</v>
      </c>
      <c r="S185" s="23">
        <f>P185*N185</f>
        <v>646.52</v>
      </c>
      <c r="T185" s="23">
        <f>Q185-S185</f>
        <v>386.23026400000003</v>
      </c>
      <c r="U185" s="25">
        <f>IFERROR(T185/Q185,0)</f>
        <v>0.37398224668960245</v>
      </c>
      <c r="V185" s="21" t="s">
        <v>125</v>
      </c>
      <c r="W185" s="21" t="s">
        <v>156</v>
      </c>
    </row>
    <row r="186" spans="1:23" ht="15" customHeight="1">
      <c r="A186" s="21" t="s">
        <v>524</v>
      </c>
      <c r="B186" s="22">
        <v>45328</v>
      </c>
      <c r="C186" s="21">
        <f>YEAR(B186)</f>
        <v>2024</v>
      </c>
      <c r="D186" s="21" t="str">
        <f>"Q"&amp;ROUNDUP(MONTH(B186)/3,0)</f>
        <v>Q1</v>
      </c>
      <c r="E186" s="21" t="s">
        <v>138</v>
      </c>
      <c r="F186" s="21" t="s">
        <v>118</v>
      </c>
      <c r="G186" s="21" t="s">
        <v>139</v>
      </c>
      <c r="H186" s="21" t="s">
        <v>243</v>
      </c>
      <c r="I186" s="21" t="s">
        <v>244</v>
      </c>
      <c r="J186" s="21" t="s">
        <v>122</v>
      </c>
      <c r="K186" s="21" t="s">
        <v>134</v>
      </c>
      <c r="L186" s="21" t="s">
        <v>299</v>
      </c>
      <c r="M186" s="23">
        <v>26.31</v>
      </c>
      <c r="N186" s="24">
        <v>1</v>
      </c>
      <c r="O186" s="25">
        <v>0.14480000000000001</v>
      </c>
      <c r="P186" s="23">
        <v>16.149999999999999</v>
      </c>
      <c r="Q186" s="23">
        <f>M186*N186*(1-O186)</f>
        <v>22.500311999999997</v>
      </c>
      <c r="R186" s="23">
        <f>M186*N186*O186</f>
        <v>3.809688</v>
      </c>
      <c r="S186" s="23">
        <f>P186*N186</f>
        <v>16.149999999999999</v>
      </c>
      <c r="T186" s="23">
        <f>Q186-S186</f>
        <v>6.3503119999999988</v>
      </c>
      <c r="U186" s="25">
        <f>IFERROR(T186/Q186,0)</f>
        <v>0.28223217526939182</v>
      </c>
      <c r="V186" s="21" t="s">
        <v>125</v>
      </c>
      <c r="W186" s="21" t="s">
        <v>126</v>
      </c>
    </row>
    <row r="187" spans="1:23" ht="15" customHeight="1">
      <c r="A187" s="21" t="s">
        <v>525</v>
      </c>
      <c r="B187" s="22">
        <v>45328</v>
      </c>
      <c r="C187" s="21">
        <f>YEAR(B187)</f>
        <v>2024</v>
      </c>
      <c r="D187" s="21" t="str">
        <f>"Q"&amp;ROUNDUP(MONTH(B187)/3,0)</f>
        <v>Q1</v>
      </c>
      <c r="E187" s="21" t="s">
        <v>128</v>
      </c>
      <c r="F187" s="21" t="s">
        <v>118</v>
      </c>
      <c r="G187" s="21" t="s">
        <v>152</v>
      </c>
      <c r="H187" s="21" t="s">
        <v>526</v>
      </c>
      <c r="I187" s="21" t="s">
        <v>527</v>
      </c>
      <c r="J187" s="21" t="s">
        <v>133</v>
      </c>
      <c r="K187" s="21" t="s">
        <v>123</v>
      </c>
      <c r="L187" s="21" t="s">
        <v>292</v>
      </c>
      <c r="M187" s="23">
        <v>243.96</v>
      </c>
      <c r="N187" s="24">
        <v>4</v>
      </c>
      <c r="O187" s="25">
        <v>0.13150000000000001</v>
      </c>
      <c r="P187" s="23">
        <v>110</v>
      </c>
      <c r="Q187" s="23">
        <f>M187*N187*(1-O187)</f>
        <v>847.51704000000007</v>
      </c>
      <c r="R187" s="23">
        <f>M187*N187*O187</f>
        <v>128.32296000000002</v>
      </c>
      <c r="S187" s="23">
        <f>P187*N187</f>
        <v>440</v>
      </c>
      <c r="T187" s="23">
        <f>Q187-S187</f>
        <v>407.51704000000007</v>
      </c>
      <c r="U187" s="25">
        <f>IFERROR(T187/Q187,0)</f>
        <v>0.4808363971065408</v>
      </c>
      <c r="V187" s="21" t="s">
        <v>125</v>
      </c>
      <c r="W187" s="21" t="s">
        <v>136</v>
      </c>
    </row>
    <row r="188" spans="1:23" ht="15" customHeight="1">
      <c r="A188" s="21" t="s">
        <v>528</v>
      </c>
      <c r="B188" s="22">
        <v>45328</v>
      </c>
      <c r="C188" s="21">
        <f>YEAR(B188)</f>
        <v>2024</v>
      </c>
      <c r="D188" s="21" t="str">
        <f>"Q"&amp;ROUNDUP(MONTH(B188)/3,0)</f>
        <v>Q1</v>
      </c>
      <c r="E188" s="21" t="s">
        <v>128</v>
      </c>
      <c r="F188" s="21" t="s">
        <v>118</v>
      </c>
      <c r="G188" s="21" t="s">
        <v>130</v>
      </c>
      <c r="H188" s="21" t="s">
        <v>529</v>
      </c>
      <c r="I188" s="21" t="s">
        <v>530</v>
      </c>
      <c r="J188" s="21" t="s">
        <v>133</v>
      </c>
      <c r="K188" s="21" t="s">
        <v>123</v>
      </c>
      <c r="L188" s="21" t="s">
        <v>292</v>
      </c>
      <c r="M188" s="23">
        <v>53.55</v>
      </c>
      <c r="N188" s="24">
        <v>5</v>
      </c>
      <c r="O188" s="25">
        <v>0.11020000000000001</v>
      </c>
      <c r="P188" s="23">
        <v>30.84</v>
      </c>
      <c r="Q188" s="23">
        <f>M188*N188*(1-O188)</f>
        <v>238.24395000000001</v>
      </c>
      <c r="R188" s="23">
        <f>M188*N188*O188</f>
        <v>29.506050000000002</v>
      </c>
      <c r="S188" s="23">
        <f>P188*N188</f>
        <v>154.19999999999999</v>
      </c>
      <c r="T188" s="23">
        <f>Q188-S188</f>
        <v>84.043950000000024</v>
      </c>
      <c r="U188" s="25">
        <f>IFERROR(T188/Q188,0)</f>
        <v>0.3527642569727375</v>
      </c>
      <c r="V188" s="21" t="s">
        <v>125</v>
      </c>
      <c r="W188" s="21" t="s">
        <v>156</v>
      </c>
    </row>
    <row r="189" spans="1:23" ht="15" customHeight="1">
      <c r="A189" s="21" t="s">
        <v>531</v>
      </c>
      <c r="B189" s="22">
        <v>45329</v>
      </c>
      <c r="C189" s="21">
        <f>YEAR(B189)</f>
        <v>2024</v>
      </c>
      <c r="D189" s="21" t="str">
        <f>"Q"&amp;ROUNDUP(MONTH(B189)/3,0)</f>
        <v>Q1</v>
      </c>
      <c r="E189" s="21" t="s">
        <v>188</v>
      </c>
      <c r="F189" s="21" t="s">
        <v>129</v>
      </c>
      <c r="G189" s="21" t="s">
        <v>232</v>
      </c>
      <c r="H189" s="21" t="s">
        <v>413</v>
      </c>
      <c r="I189" s="21" t="s">
        <v>414</v>
      </c>
      <c r="J189" s="21" t="s">
        <v>142</v>
      </c>
      <c r="K189" s="21" t="s">
        <v>143</v>
      </c>
      <c r="L189" s="21" t="s">
        <v>322</v>
      </c>
      <c r="M189" s="23">
        <v>128.49</v>
      </c>
      <c r="N189" s="24">
        <v>4</v>
      </c>
      <c r="O189" s="25">
        <v>8.8999999999999996E-2</v>
      </c>
      <c r="P189" s="23">
        <v>75.36</v>
      </c>
      <c r="Q189" s="23">
        <f>M189*N189*(1-O189)</f>
        <v>468.21756000000005</v>
      </c>
      <c r="R189" s="23">
        <f>M189*N189*O189</f>
        <v>45.742440000000002</v>
      </c>
      <c r="S189" s="23">
        <f>P189*N189</f>
        <v>301.44</v>
      </c>
      <c r="T189" s="23">
        <f>Q189-S189</f>
        <v>166.77756000000005</v>
      </c>
      <c r="U189" s="25">
        <f>IFERROR(T189/Q189,0)</f>
        <v>0.3561967218828786</v>
      </c>
      <c r="V189" s="21" t="s">
        <v>125</v>
      </c>
      <c r="W189" s="21" t="s">
        <v>156</v>
      </c>
    </row>
    <row r="190" spans="1:23" ht="15" customHeight="1">
      <c r="A190" s="21" t="s">
        <v>532</v>
      </c>
      <c r="B190" s="22">
        <v>45329</v>
      </c>
      <c r="C190" s="21">
        <f>YEAR(B190)</f>
        <v>2024</v>
      </c>
      <c r="D190" s="21" t="str">
        <f>"Q"&amp;ROUNDUP(MONTH(B190)/3,0)</f>
        <v>Q1</v>
      </c>
      <c r="E190" s="21" t="s">
        <v>117</v>
      </c>
      <c r="F190" s="21" t="s">
        <v>118</v>
      </c>
      <c r="G190" s="21" t="s">
        <v>194</v>
      </c>
      <c r="H190" s="21" t="s">
        <v>168</v>
      </c>
      <c r="I190" s="21" t="s">
        <v>169</v>
      </c>
      <c r="J190" s="21" t="s">
        <v>122</v>
      </c>
      <c r="K190" s="21" t="s">
        <v>143</v>
      </c>
      <c r="L190" s="21" t="s">
        <v>322</v>
      </c>
      <c r="M190" s="23">
        <v>55.02</v>
      </c>
      <c r="N190" s="24">
        <v>3</v>
      </c>
      <c r="O190" s="25">
        <v>0.11119999999999999</v>
      </c>
      <c r="P190" s="23">
        <v>36.5</v>
      </c>
      <c r="Q190" s="23">
        <f>M190*N190*(1-O190)</f>
        <v>146.70532800000001</v>
      </c>
      <c r="R190" s="23">
        <f>M190*N190*O190</f>
        <v>18.354672000000001</v>
      </c>
      <c r="S190" s="23">
        <f>P190*N190</f>
        <v>109.5</v>
      </c>
      <c r="T190" s="23">
        <f>Q190-S190</f>
        <v>37.205328000000009</v>
      </c>
      <c r="U190" s="25">
        <f>IFERROR(T190/Q190,0)</f>
        <v>0.25360584040955897</v>
      </c>
      <c r="V190" s="21" t="s">
        <v>125</v>
      </c>
      <c r="W190" s="21" t="s">
        <v>156</v>
      </c>
    </row>
    <row r="191" spans="1:23" ht="15" customHeight="1">
      <c r="A191" s="21" t="s">
        <v>533</v>
      </c>
      <c r="B191" s="22">
        <v>45329</v>
      </c>
      <c r="C191" s="21">
        <f>YEAR(B191)</f>
        <v>2024</v>
      </c>
      <c r="D191" s="21" t="str">
        <f>"Q"&amp;ROUNDUP(MONTH(B191)/3,0)</f>
        <v>Q1</v>
      </c>
      <c r="E191" s="21" t="s">
        <v>128</v>
      </c>
      <c r="F191" s="21" t="s">
        <v>118</v>
      </c>
      <c r="G191" s="21" t="s">
        <v>152</v>
      </c>
      <c r="H191" s="21" t="s">
        <v>120</v>
      </c>
      <c r="I191" s="21" t="s">
        <v>121</v>
      </c>
      <c r="J191" s="21" t="s">
        <v>122</v>
      </c>
      <c r="K191" s="21" t="s">
        <v>165</v>
      </c>
      <c r="L191" s="21" t="s">
        <v>180</v>
      </c>
      <c r="M191" s="23">
        <v>105.58</v>
      </c>
      <c r="N191" s="24">
        <v>3</v>
      </c>
      <c r="O191" s="25">
        <v>0.151</v>
      </c>
      <c r="P191" s="23">
        <v>47.22</v>
      </c>
      <c r="Q191" s="23">
        <f>M191*N191*(1-O191)</f>
        <v>268.91226</v>
      </c>
      <c r="R191" s="23">
        <f>M191*N191*O191</f>
        <v>47.827739999999999</v>
      </c>
      <c r="S191" s="23">
        <f>P191*N191</f>
        <v>141.66</v>
      </c>
      <c r="T191" s="23">
        <f>Q191-S191</f>
        <v>127.25226000000001</v>
      </c>
      <c r="U191" s="25">
        <f>IFERROR(T191/Q191,0)</f>
        <v>0.47321107635628068</v>
      </c>
      <c r="V191" s="21" t="s">
        <v>125</v>
      </c>
      <c r="W191" s="21" t="s">
        <v>126</v>
      </c>
    </row>
    <row r="192" spans="1:23" ht="15" customHeight="1">
      <c r="A192" s="21" t="s">
        <v>534</v>
      </c>
      <c r="B192" s="22">
        <v>45329</v>
      </c>
      <c r="C192" s="21">
        <f>YEAR(B192)</f>
        <v>2024</v>
      </c>
      <c r="D192" s="21" t="str">
        <f>"Q"&amp;ROUNDUP(MONTH(B192)/3,0)</f>
        <v>Q1</v>
      </c>
      <c r="E192" s="21" t="s">
        <v>117</v>
      </c>
      <c r="F192" s="21" t="s">
        <v>118</v>
      </c>
      <c r="G192" s="21" t="s">
        <v>194</v>
      </c>
      <c r="H192" s="21" t="s">
        <v>341</v>
      </c>
      <c r="I192" s="21" t="s">
        <v>342</v>
      </c>
      <c r="J192" s="21" t="s">
        <v>142</v>
      </c>
      <c r="K192" s="21" t="s">
        <v>149</v>
      </c>
      <c r="L192" s="21" t="s">
        <v>176</v>
      </c>
      <c r="M192" s="23">
        <v>88.11</v>
      </c>
      <c r="N192" s="24">
        <v>2</v>
      </c>
      <c r="O192" s="25">
        <v>8.2299999999999998E-2</v>
      </c>
      <c r="P192" s="23">
        <v>38.96</v>
      </c>
      <c r="Q192" s="23">
        <f>M192*N192*(1-O192)</f>
        <v>161.717094</v>
      </c>
      <c r="R192" s="23">
        <f>M192*N192*O192</f>
        <v>14.502905999999999</v>
      </c>
      <c r="S192" s="23">
        <f>P192*N192</f>
        <v>77.92</v>
      </c>
      <c r="T192" s="23">
        <f>Q192-S192</f>
        <v>83.797094000000001</v>
      </c>
      <c r="U192" s="25">
        <f>IFERROR(T192/Q192,0)</f>
        <v>0.51817091148076155</v>
      </c>
      <c r="V192" s="21" t="s">
        <v>125</v>
      </c>
      <c r="W192" s="21" t="s">
        <v>126</v>
      </c>
    </row>
    <row r="193" spans="1:23" ht="15" customHeight="1">
      <c r="A193" s="21" t="s">
        <v>535</v>
      </c>
      <c r="B193" s="22">
        <v>45330</v>
      </c>
      <c r="C193" s="21">
        <f>YEAR(B193)</f>
        <v>2024</v>
      </c>
      <c r="D193" s="21" t="str">
        <f>"Q"&amp;ROUNDUP(MONTH(B193)/3,0)</f>
        <v>Q1</v>
      </c>
      <c r="E193" s="21" t="s">
        <v>188</v>
      </c>
      <c r="F193" s="21" t="s">
        <v>118</v>
      </c>
      <c r="G193" s="21" t="s">
        <v>198</v>
      </c>
      <c r="H193" s="21" t="s">
        <v>131</v>
      </c>
      <c r="I193" s="21" t="s">
        <v>132</v>
      </c>
      <c r="J193" s="21" t="s">
        <v>133</v>
      </c>
      <c r="K193" s="21" t="s">
        <v>143</v>
      </c>
      <c r="L193" s="21" t="s">
        <v>201</v>
      </c>
      <c r="M193" s="23">
        <v>91.33</v>
      </c>
      <c r="N193" s="24">
        <v>8</v>
      </c>
      <c r="O193" s="25">
        <v>0.17119999999999999</v>
      </c>
      <c r="P193" s="23">
        <v>53.66</v>
      </c>
      <c r="Q193" s="23">
        <f>M193*N193*(1-O193)</f>
        <v>605.55443200000002</v>
      </c>
      <c r="R193" s="23">
        <f>M193*N193*O193</f>
        <v>125.08556799999999</v>
      </c>
      <c r="S193" s="23">
        <f>P193*N193</f>
        <v>429.28</v>
      </c>
      <c r="T193" s="23">
        <f>Q193-S193</f>
        <v>176.27443200000005</v>
      </c>
      <c r="U193" s="25">
        <f>IFERROR(T193/Q193,0)</f>
        <v>0.29109593239670989</v>
      </c>
      <c r="V193" s="21" t="s">
        <v>125</v>
      </c>
      <c r="W193" s="21" t="s">
        <v>136</v>
      </c>
    </row>
    <row r="194" spans="1:23" ht="15" customHeight="1">
      <c r="A194" s="21" t="s">
        <v>536</v>
      </c>
      <c r="B194" s="22">
        <v>45330</v>
      </c>
      <c r="C194" s="21">
        <f>YEAR(B194)</f>
        <v>2024</v>
      </c>
      <c r="D194" s="21" t="str">
        <f>"Q"&amp;ROUNDUP(MONTH(B194)/3,0)</f>
        <v>Q1</v>
      </c>
      <c r="E194" s="21" t="s">
        <v>117</v>
      </c>
      <c r="F194" s="21" t="s">
        <v>118</v>
      </c>
      <c r="G194" s="21" t="s">
        <v>119</v>
      </c>
      <c r="H194" s="21" t="s">
        <v>434</v>
      </c>
      <c r="I194" s="21" t="s">
        <v>435</v>
      </c>
      <c r="J194" s="21" t="s">
        <v>133</v>
      </c>
      <c r="K194" s="21" t="s">
        <v>165</v>
      </c>
      <c r="L194" s="21" t="s">
        <v>320</v>
      </c>
      <c r="M194" s="23">
        <v>115.51</v>
      </c>
      <c r="N194" s="24">
        <v>1</v>
      </c>
      <c r="O194" s="25">
        <v>0.1547</v>
      </c>
      <c r="P194" s="23">
        <v>48.6</v>
      </c>
      <c r="Q194" s="23">
        <f>M194*N194*(1-O194)</f>
        <v>97.640602999999999</v>
      </c>
      <c r="R194" s="23">
        <f>M194*N194*O194</f>
        <v>17.869397000000003</v>
      </c>
      <c r="S194" s="23">
        <f>P194*N194</f>
        <v>48.6</v>
      </c>
      <c r="T194" s="23">
        <f>Q194-S194</f>
        <v>49.040602999999997</v>
      </c>
      <c r="U194" s="25">
        <f>IFERROR(T194/Q194,0)</f>
        <v>0.5022562488681066</v>
      </c>
      <c r="V194" s="21" t="s">
        <v>125</v>
      </c>
      <c r="W194" s="21" t="s">
        <v>172</v>
      </c>
    </row>
    <row r="195" spans="1:23" ht="15" customHeight="1">
      <c r="A195" s="21" t="s">
        <v>537</v>
      </c>
      <c r="B195" s="22">
        <v>45330</v>
      </c>
      <c r="C195" s="21">
        <f>YEAR(B195)</f>
        <v>2024</v>
      </c>
      <c r="D195" s="21" t="str">
        <f>"Q"&amp;ROUNDUP(MONTH(B195)/3,0)</f>
        <v>Q1</v>
      </c>
      <c r="E195" s="21" t="s">
        <v>188</v>
      </c>
      <c r="F195" s="21" t="s">
        <v>129</v>
      </c>
      <c r="G195" s="21" t="s">
        <v>198</v>
      </c>
      <c r="H195" s="21" t="s">
        <v>301</v>
      </c>
      <c r="I195" s="21" t="s">
        <v>302</v>
      </c>
      <c r="J195" s="21" t="s">
        <v>133</v>
      </c>
      <c r="K195" s="21" t="s">
        <v>123</v>
      </c>
      <c r="L195" s="21" t="s">
        <v>263</v>
      </c>
      <c r="M195" s="23">
        <v>253.14</v>
      </c>
      <c r="N195" s="24">
        <v>4</v>
      </c>
      <c r="O195" s="25">
        <v>0.13919999999999999</v>
      </c>
      <c r="P195" s="23">
        <v>118.6</v>
      </c>
      <c r="Q195" s="23">
        <f>M195*N195*(1-O195)</f>
        <v>871.61164799999995</v>
      </c>
      <c r="R195" s="23">
        <f>M195*N195*O195</f>
        <v>140.94835199999997</v>
      </c>
      <c r="S195" s="23">
        <f>P195*N195</f>
        <v>474.4</v>
      </c>
      <c r="T195" s="23">
        <f>Q195-S195</f>
        <v>397.21164799999997</v>
      </c>
      <c r="U195" s="25">
        <f>IFERROR(T195/Q195,0)</f>
        <v>0.45572090381242814</v>
      </c>
      <c r="V195" s="21" t="s">
        <v>125</v>
      </c>
      <c r="W195" s="21" t="s">
        <v>126</v>
      </c>
    </row>
    <row r="196" spans="1:23" ht="15" customHeight="1">
      <c r="A196" s="21" t="s">
        <v>538</v>
      </c>
      <c r="B196" s="22">
        <v>45330</v>
      </c>
      <c r="C196" s="21">
        <f>YEAR(B196)</f>
        <v>2024</v>
      </c>
      <c r="D196" s="21" t="str">
        <f>"Q"&amp;ROUNDUP(MONTH(B196)/3,0)</f>
        <v>Q1</v>
      </c>
      <c r="E196" s="21" t="s">
        <v>188</v>
      </c>
      <c r="F196" s="21" t="s">
        <v>129</v>
      </c>
      <c r="G196" s="21" t="s">
        <v>232</v>
      </c>
      <c r="H196" s="21" t="s">
        <v>168</v>
      </c>
      <c r="I196" s="21" t="s">
        <v>169</v>
      </c>
      <c r="J196" s="21" t="s">
        <v>122</v>
      </c>
      <c r="K196" s="21" t="s">
        <v>134</v>
      </c>
      <c r="L196" s="21" t="s">
        <v>192</v>
      </c>
      <c r="M196" s="23">
        <v>63.74</v>
      </c>
      <c r="N196" s="24">
        <v>4</v>
      </c>
      <c r="O196" s="25">
        <v>6.9900000000000004E-2</v>
      </c>
      <c r="P196" s="23">
        <v>35.36</v>
      </c>
      <c r="Q196" s="23">
        <f>M196*N196*(1-O196)</f>
        <v>237.13829600000003</v>
      </c>
      <c r="R196" s="23">
        <f>M196*N196*O196</f>
        <v>17.821704</v>
      </c>
      <c r="S196" s="23">
        <f>P196*N196</f>
        <v>141.44</v>
      </c>
      <c r="T196" s="23">
        <f>Q196-S196</f>
        <v>95.698296000000028</v>
      </c>
      <c r="U196" s="25">
        <f>IFERROR(T196/Q196,0)</f>
        <v>0.40355479319122717</v>
      </c>
      <c r="V196" s="21" t="s">
        <v>125</v>
      </c>
      <c r="W196" s="21" t="s">
        <v>136</v>
      </c>
    </row>
    <row r="197" spans="1:23" ht="15" customHeight="1">
      <c r="A197" s="21" t="s">
        <v>539</v>
      </c>
      <c r="B197" s="22">
        <v>45330</v>
      </c>
      <c r="C197" s="21">
        <f>YEAR(B197)</f>
        <v>2024</v>
      </c>
      <c r="D197" s="21" t="str">
        <f>"Q"&amp;ROUNDUP(MONTH(B197)/3,0)</f>
        <v>Q1</v>
      </c>
      <c r="E197" s="21" t="s">
        <v>128</v>
      </c>
      <c r="F197" s="21" t="s">
        <v>129</v>
      </c>
      <c r="G197" s="21" t="s">
        <v>152</v>
      </c>
      <c r="H197" s="21" t="s">
        <v>120</v>
      </c>
      <c r="I197" s="21" t="s">
        <v>121</v>
      </c>
      <c r="J197" s="21" t="s">
        <v>122</v>
      </c>
      <c r="K197" s="21" t="s">
        <v>143</v>
      </c>
      <c r="L197" s="21" t="s">
        <v>322</v>
      </c>
      <c r="M197" s="23">
        <v>91.57</v>
      </c>
      <c r="N197" s="24">
        <v>5</v>
      </c>
      <c r="O197" s="25">
        <v>4.6399999999999997E-2</v>
      </c>
      <c r="P197" s="23">
        <v>53.14</v>
      </c>
      <c r="Q197" s="23">
        <f>M197*N197*(1-O197)</f>
        <v>436.60575999999998</v>
      </c>
      <c r="R197" s="23">
        <f>M197*N197*O197</f>
        <v>21.244239999999998</v>
      </c>
      <c r="S197" s="23">
        <f>P197*N197</f>
        <v>265.7</v>
      </c>
      <c r="T197" s="23">
        <f>Q197-S197</f>
        <v>170.90575999999999</v>
      </c>
      <c r="U197" s="25">
        <f>IFERROR(T197/Q197,0)</f>
        <v>0.39144183530698268</v>
      </c>
      <c r="V197" s="21" t="s">
        <v>125</v>
      </c>
      <c r="W197" s="21" t="s">
        <v>156</v>
      </c>
    </row>
    <row r="198" spans="1:23" ht="15" customHeight="1">
      <c r="A198" s="21" t="s">
        <v>540</v>
      </c>
      <c r="B198" s="22">
        <v>45330</v>
      </c>
      <c r="C198" s="21">
        <f>YEAR(B198)</f>
        <v>2024</v>
      </c>
      <c r="D198" s="21" t="str">
        <f>"Q"&amp;ROUNDUP(MONTH(B198)/3,0)</f>
        <v>Q1</v>
      </c>
      <c r="E198" s="21" t="s">
        <v>128</v>
      </c>
      <c r="F198" s="21" t="s">
        <v>118</v>
      </c>
      <c r="G198" s="21" t="s">
        <v>130</v>
      </c>
      <c r="H198" s="21" t="s">
        <v>284</v>
      </c>
      <c r="I198" s="21" t="s">
        <v>269</v>
      </c>
      <c r="J198" s="21" t="s">
        <v>122</v>
      </c>
      <c r="K198" s="21" t="s">
        <v>165</v>
      </c>
      <c r="L198" s="21" t="s">
        <v>180</v>
      </c>
      <c r="M198" s="23">
        <v>47.28</v>
      </c>
      <c r="N198" s="24">
        <v>5</v>
      </c>
      <c r="O198" s="25">
        <v>0.11550000000000001</v>
      </c>
      <c r="P198" s="23">
        <v>23.2</v>
      </c>
      <c r="Q198" s="23">
        <f>M198*N198*(1-O198)</f>
        <v>209.0958</v>
      </c>
      <c r="R198" s="23">
        <f>M198*N198*O198</f>
        <v>27.304200000000002</v>
      </c>
      <c r="S198" s="23">
        <f>P198*N198</f>
        <v>116</v>
      </c>
      <c r="T198" s="23">
        <f>Q198-S198</f>
        <v>93.095799999999997</v>
      </c>
      <c r="U198" s="25">
        <f>IFERROR(T198/Q198,0)</f>
        <v>0.44523036808965077</v>
      </c>
      <c r="V198" s="21" t="s">
        <v>125</v>
      </c>
      <c r="W198" s="21" t="s">
        <v>126</v>
      </c>
    </row>
    <row r="199" spans="1:23" ht="15" customHeight="1">
      <c r="A199" s="21" t="s">
        <v>541</v>
      </c>
      <c r="B199" s="22">
        <v>45331</v>
      </c>
      <c r="C199" s="21">
        <f>YEAR(B199)</f>
        <v>2024</v>
      </c>
      <c r="D199" s="21" t="str">
        <f>"Q"&amp;ROUNDUP(MONTH(B199)/3,0)</f>
        <v>Q1</v>
      </c>
      <c r="E199" s="21" t="s">
        <v>138</v>
      </c>
      <c r="F199" s="21" t="s">
        <v>159</v>
      </c>
      <c r="G199" s="21" t="s">
        <v>146</v>
      </c>
      <c r="H199" s="21" t="s">
        <v>284</v>
      </c>
      <c r="I199" s="21" t="s">
        <v>269</v>
      </c>
      <c r="J199" s="21" t="s">
        <v>122</v>
      </c>
      <c r="K199" s="21" t="s">
        <v>134</v>
      </c>
      <c r="L199" s="21" t="s">
        <v>192</v>
      </c>
      <c r="M199" s="23">
        <v>98.78</v>
      </c>
      <c r="N199" s="24">
        <v>8</v>
      </c>
      <c r="O199" s="25">
        <v>0.1321</v>
      </c>
      <c r="P199" s="23">
        <v>58.81</v>
      </c>
      <c r="Q199" s="23">
        <f>M199*N199*(1-O199)</f>
        <v>685.84929599999998</v>
      </c>
      <c r="R199" s="23">
        <f>M199*N199*O199</f>
        <v>104.390704</v>
      </c>
      <c r="S199" s="23">
        <f>P199*N199</f>
        <v>470.48</v>
      </c>
      <c r="T199" s="23">
        <f>Q199-S199</f>
        <v>215.36929599999996</v>
      </c>
      <c r="U199" s="25">
        <f>IFERROR(T199/Q199,0)</f>
        <v>0.31401839625129535</v>
      </c>
      <c r="V199" s="21" t="s">
        <v>125</v>
      </c>
      <c r="W199" s="21" t="s">
        <v>156</v>
      </c>
    </row>
    <row r="200" spans="1:23" ht="15" customHeight="1">
      <c r="A200" s="21" t="s">
        <v>542</v>
      </c>
      <c r="B200" s="22">
        <v>45331</v>
      </c>
      <c r="C200" s="21">
        <f>YEAR(B200)</f>
        <v>2024</v>
      </c>
      <c r="D200" s="21" t="str">
        <f>"Q"&amp;ROUNDUP(MONTH(B200)/3,0)</f>
        <v>Q1</v>
      </c>
      <c r="E200" s="21" t="s">
        <v>158</v>
      </c>
      <c r="F200" s="21" t="s">
        <v>118</v>
      </c>
      <c r="G200" s="21" t="s">
        <v>164</v>
      </c>
      <c r="H200" s="21" t="s">
        <v>543</v>
      </c>
      <c r="I200" s="21" t="s">
        <v>544</v>
      </c>
      <c r="J200" s="21" t="s">
        <v>142</v>
      </c>
      <c r="K200" s="21" t="s">
        <v>143</v>
      </c>
      <c r="L200" s="21" t="s">
        <v>252</v>
      </c>
      <c r="M200" s="23">
        <v>304.86</v>
      </c>
      <c r="N200" s="24">
        <v>3</v>
      </c>
      <c r="O200" s="25">
        <v>8.9599999999999999E-2</v>
      </c>
      <c r="P200" s="23">
        <v>183.45</v>
      </c>
      <c r="Q200" s="23">
        <f>M200*N200*(1-O200)</f>
        <v>832.63363200000003</v>
      </c>
      <c r="R200" s="23">
        <f>M200*N200*O200</f>
        <v>81.946368000000007</v>
      </c>
      <c r="S200" s="23">
        <f>P200*N200</f>
        <v>550.34999999999991</v>
      </c>
      <c r="T200" s="23">
        <f>Q200-S200</f>
        <v>282.28363200000013</v>
      </c>
      <c r="U200" s="25">
        <f>IFERROR(T200/Q200,0)</f>
        <v>0.33902501790847683</v>
      </c>
      <c r="V200" s="21" t="s">
        <v>125</v>
      </c>
      <c r="W200" s="21" t="s">
        <v>136</v>
      </c>
    </row>
    <row r="201" spans="1:23" ht="15" customHeight="1">
      <c r="A201" s="21" t="s">
        <v>545</v>
      </c>
      <c r="B201" s="22">
        <v>45331</v>
      </c>
      <c r="C201" s="21">
        <f>YEAR(B201)</f>
        <v>2024</v>
      </c>
      <c r="D201" s="21" t="str">
        <f>"Q"&amp;ROUNDUP(MONTH(B201)/3,0)</f>
        <v>Q1</v>
      </c>
      <c r="E201" s="21" t="s">
        <v>128</v>
      </c>
      <c r="F201" s="21" t="s">
        <v>118</v>
      </c>
      <c r="G201" s="21" t="s">
        <v>130</v>
      </c>
      <c r="H201" s="21" t="s">
        <v>243</v>
      </c>
      <c r="I201" s="21" t="s">
        <v>244</v>
      </c>
      <c r="J201" s="21" t="s">
        <v>122</v>
      </c>
      <c r="K201" s="21" t="s">
        <v>123</v>
      </c>
      <c r="L201" s="21" t="s">
        <v>155</v>
      </c>
      <c r="M201" s="23">
        <v>28.88</v>
      </c>
      <c r="N201" s="24">
        <v>2</v>
      </c>
      <c r="O201" s="25">
        <v>0.1696</v>
      </c>
      <c r="P201" s="23">
        <v>15.98</v>
      </c>
      <c r="Q201" s="23">
        <f>M201*N201*(1-O201)</f>
        <v>47.963903999999999</v>
      </c>
      <c r="R201" s="23">
        <f>M201*N201*O201</f>
        <v>9.7960960000000004</v>
      </c>
      <c r="S201" s="23">
        <f>P201*N201</f>
        <v>31.96</v>
      </c>
      <c r="T201" s="23">
        <f>Q201-S201</f>
        <v>16.003903999999999</v>
      </c>
      <c r="U201" s="25">
        <f>IFERROR(T201/Q201,0)</f>
        <v>0.33366558318522194</v>
      </c>
      <c r="V201" s="21" t="s">
        <v>125</v>
      </c>
      <c r="W201" s="21" t="s">
        <v>136</v>
      </c>
    </row>
    <row r="202" spans="1:23" ht="15" customHeight="1">
      <c r="A202" s="21" t="s">
        <v>546</v>
      </c>
      <c r="B202" s="22">
        <v>45331</v>
      </c>
      <c r="C202" s="21">
        <f>YEAR(B202)</f>
        <v>2024</v>
      </c>
      <c r="D202" s="21" t="str">
        <f>"Q"&amp;ROUNDUP(MONTH(B202)/3,0)</f>
        <v>Q1</v>
      </c>
      <c r="E202" s="21" t="s">
        <v>117</v>
      </c>
      <c r="F202" s="21" t="s">
        <v>118</v>
      </c>
      <c r="G202" s="21" t="s">
        <v>194</v>
      </c>
      <c r="H202" s="21" t="s">
        <v>265</v>
      </c>
      <c r="I202" s="21" t="s">
        <v>266</v>
      </c>
      <c r="J202" s="21" t="s">
        <v>142</v>
      </c>
      <c r="K202" s="21" t="s">
        <v>134</v>
      </c>
      <c r="L202" s="21" t="s">
        <v>192</v>
      </c>
      <c r="M202" s="23">
        <v>53.44</v>
      </c>
      <c r="N202" s="24">
        <v>1</v>
      </c>
      <c r="O202" s="25">
        <v>8.6499999999999994E-2</v>
      </c>
      <c r="P202" s="23">
        <v>28.49</v>
      </c>
      <c r="Q202" s="23">
        <f>M202*N202*(1-O202)</f>
        <v>48.817439999999998</v>
      </c>
      <c r="R202" s="23">
        <f>M202*N202*O202</f>
        <v>4.6225599999999991</v>
      </c>
      <c r="S202" s="23">
        <f>P202*N202</f>
        <v>28.49</v>
      </c>
      <c r="T202" s="23">
        <f>Q202-S202</f>
        <v>20.327439999999999</v>
      </c>
      <c r="U202" s="25">
        <f>IFERROR(T202/Q202,0)</f>
        <v>0.41639709087571986</v>
      </c>
      <c r="V202" s="21" t="s">
        <v>125</v>
      </c>
      <c r="W202" s="21" t="s">
        <v>126</v>
      </c>
    </row>
    <row r="203" spans="1:23" ht="15" customHeight="1">
      <c r="A203" s="21" t="s">
        <v>547</v>
      </c>
      <c r="B203" s="22">
        <v>45332</v>
      </c>
      <c r="C203" s="21">
        <f>YEAR(B203)</f>
        <v>2024</v>
      </c>
      <c r="D203" s="21" t="str">
        <f>"Q"&amp;ROUNDUP(MONTH(B203)/3,0)</f>
        <v>Q1</v>
      </c>
      <c r="E203" s="21" t="s">
        <v>117</v>
      </c>
      <c r="F203" s="21" t="s">
        <v>118</v>
      </c>
      <c r="G203" s="21" t="s">
        <v>194</v>
      </c>
      <c r="H203" s="21" t="s">
        <v>186</v>
      </c>
      <c r="I203" s="21" t="s">
        <v>162</v>
      </c>
      <c r="J203" s="21" t="s">
        <v>133</v>
      </c>
      <c r="K203" s="21" t="s">
        <v>165</v>
      </c>
      <c r="L203" s="21" t="s">
        <v>320</v>
      </c>
      <c r="M203" s="23">
        <v>128.22</v>
      </c>
      <c r="N203" s="24">
        <v>2</v>
      </c>
      <c r="O203" s="25">
        <v>0.15010000000000001</v>
      </c>
      <c r="P203" s="23">
        <v>46.6</v>
      </c>
      <c r="Q203" s="23">
        <f>M203*N203*(1-O203)</f>
        <v>217.94835599999999</v>
      </c>
      <c r="R203" s="23">
        <f>M203*N203*O203</f>
        <v>38.491644000000001</v>
      </c>
      <c r="S203" s="23">
        <f>P203*N203</f>
        <v>93.2</v>
      </c>
      <c r="T203" s="23">
        <f>Q203-S203</f>
        <v>124.74835599999999</v>
      </c>
      <c r="U203" s="25">
        <f>IFERROR(T203/Q203,0)</f>
        <v>0.57237576043014515</v>
      </c>
      <c r="V203" s="21" t="s">
        <v>125</v>
      </c>
      <c r="W203" s="21" t="s">
        <v>126</v>
      </c>
    </row>
    <row r="204" spans="1:23" ht="15" customHeight="1">
      <c r="A204" s="21" t="s">
        <v>548</v>
      </c>
      <c r="B204" s="22">
        <v>45332</v>
      </c>
      <c r="C204" s="21">
        <f>YEAR(B204)</f>
        <v>2024</v>
      </c>
      <c r="D204" s="21" t="str">
        <f>"Q"&amp;ROUNDUP(MONTH(B204)/3,0)</f>
        <v>Q1</v>
      </c>
      <c r="E204" s="21" t="s">
        <v>117</v>
      </c>
      <c r="F204" s="21" t="s">
        <v>118</v>
      </c>
      <c r="G204" s="21" t="s">
        <v>119</v>
      </c>
      <c r="H204" s="21" t="s">
        <v>549</v>
      </c>
      <c r="I204" s="21" t="s">
        <v>550</v>
      </c>
      <c r="J204" s="21" t="s">
        <v>133</v>
      </c>
      <c r="K204" s="21" t="s">
        <v>165</v>
      </c>
      <c r="L204" s="21" t="s">
        <v>213</v>
      </c>
      <c r="M204" s="23">
        <v>100.67</v>
      </c>
      <c r="N204" s="24">
        <v>1</v>
      </c>
      <c r="O204" s="25">
        <v>0.1273</v>
      </c>
      <c r="P204" s="23">
        <v>36.17</v>
      </c>
      <c r="Q204" s="23">
        <f>M204*N204*(1-O204)</f>
        <v>87.854709</v>
      </c>
      <c r="R204" s="23">
        <f>M204*N204*O204</f>
        <v>12.815291</v>
      </c>
      <c r="S204" s="23">
        <f>P204*N204</f>
        <v>36.17</v>
      </c>
      <c r="T204" s="23">
        <f>Q204-S204</f>
        <v>51.684708999999998</v>
      </c>
      <c r="U204" s="25">
        <f>IFERROR(T204/Q204,0)</f>
        <v>0.58829753792707906</v>
      </c>
      <c r="V204" s="21" t="s">
        <v>125</v>
      </c>
      <c r="W204" s="21" t="s">
        <v>156</v>
      </c>
    </row>
    <row r="205" spans="1:23" ht="15" customHeight="1">
      <c r="A205" s="21" t="s">
        <v>551</v>
      </c>
      <c r="B205" s="22">
        <v>45332</v>
      </c>
      <c r="C205" s="21">
        <f>YEAR(B205)</f>
        <v>2024</v>
      </c>
      <c r="D205" s="21" t="str">
        <f>"Q"&amp;ROUNDUP(MONTH(B205)/3,0)</f>
        <v>Q1</v>
      </c>
      <c r="E205" s="21" t="s">
        <v>117</v>
      </c>
      <c r="F205" s="21" t="s">
        <v>118</v>
      </c>
      <c r="G205" s="21" t="s">
        <v>119</v>
      </c>
      <c r="H205" s="21" t="s">
        <v>281</v>
      </c>
      <c r="I205" s="21" t="s">
        <v>282</v>
      </c>
      <c r="J205" s="21" t="s">
        <v>133</v>
      </c>
      <c r="K205" s="21" t="s">
        <v>165</v>
      </c>
      <c r="L205" s="21" t="s">
        <v>180</v>
      </c>
      <c r="M205" s="23">
        <v>103.55</v>
      </c>
      <c r="N205" s="24">
        <v>2</v>
      </c>
      <c r="O205" s="25">
        <v>8.7900000000000006E-2</v>
      </c>
      <c r="P205" s="23">
        <v>48.5</v>
      </c>
      <c r="Q205" s="23">
        <f>M205*N205*(1-O205)</f>
        <v>188.89590999999999</v>
      </c>
      <c r="R205" s="23">
        <f>M205*N205*O205</f>
        <v>18.204090000000001</v>
      </c>
      <c r="S205" s="23">
        <f>P205*N205</f>
        <v>97</v>
      </c>
      <c r="T205" s="23">
        <f>Q205-S205</f>
        <v>91.895909999999986</v>
      </c>
      <c r="U205" s="25">
        <f>IFERROR(T205/Q205,0)</f>
        <v>0.48648967571611262</v>
      </c>
      <c r="V205" s="21" t="s">
        <v>125</v>
      </c>
      <c r="W205" s="21" t="s">
        <v>136</v>
      </c>
    </row>
    <row r="206" spans="1:23" ht="15" customHeight="1">
      <c r="A206" s="21" t="s">
        <v>552</v>
      </c>
      <c r="B206" s="22">
        <v>45333</v>
      </c>
      <c r="C206" s="21">
        <f>YEAR(B206)</f>
        <v>2024</v>
      </c>
      <c r="D206" s="21" t="str">
        <f>"Q"&amp;ROUNDUP(MONTH(B206)/3,0)</f>
        <v>Q1</v>
      </c>
      <c r="E206" s="21" t="s">
        <v>117</v>
      </c>
      <c r="F206" s="21" t="s">
        <v>159</v>
      </c>
      <c r="G206" s="21" t="s">
        <v>194</v>
      </c>
      <c r="H206" s="21" t="s">
        <v>207</v>
      </c>
      <c r="I206" s="21" t="s">
        <v>208</v>
      </c>
      <c r="J206" s="21" t="s">
        <v>122</v>
      </c>
      <c r="K206" s="21" t="s">
        <v>123</v>
      </c>
      <c r="L206" s="21" t="s">
        <v>155</v>
      </c>
      <c r="M206" s="23">
        <v>125.21</v>
      </c>
      <c r="N206" s="24">
        <v>8</v>
      </c>
      <c r="O206" s="25">
        <v>8.6999999999999994E-3</v>
      </c>
      <c r="P206" s="23">
        <v>68.27</v>
      </c>
      <c r="Q206" s="23">
        <f>M206*N206*(1-O206)</f>
        <v>992.96538399999986</v>
      </c>
      <c r="R206" s="23">
        <f>M206*N206*O206</f>
        <v>8.7146159999999995</v>
      </c>
      <c r="S206" s="23">
        <f>P206*N206</f>
        <v>546.16</v>
      </c>
      <c r="T206" s="23">
        <f>Q206-S206</f>
        <v>446.80538399999989</v>
      </c>
      <c r="U206" s="25">
        <f>IFERROR(T206/Q206,0)</f>
        <v>0.44997075547600351</v>
      </c>
      <c r="V206" s="21" t="s">
        <v>125</v>
      </c>
      <c r="W206" s="21" t="s">
        <v>136</v>
      </c>
    </row>
    <row r="207" spans="1:23" ht="15" customHeight="1">
      <c r="A207" s="21" t="s">
        <v>553</v>
      </c>
      <c r="B207" s="22">
        <v>45333</v>
      </c>
      <c r="C207" s="21">
        <f>YEAR(B207)</f>
        <v>2024</v>
      </c>
      <c r="D207" s="21" t="str">
        <f>"Q"&amp;ROUNDUP(MONTH(B207)/3,0)</f>
        <v>Q1</v>
      </c>
      <c r="E207" s="21" t="s">
        <v>158</v>
      </c>
      <c r="F207" s="21" t="s">
        <v>129</v>
      </c>
      <c r="G207" s="21" t="s">
        <v>160</v>
      </c>
      <c r="H207" s="21" t="s">
        <v>243</v>
      </c>
      <c r="I207" s="21" t="s">
        <v>244</v>
      </c>
      <c r="J207" s="21" t="s">
        <v>122</v>
      </c>
      <c r="K207" s="21" t="s">
        <v>165</v>
      </c>
      <c r="L207" s="21" t="s">
        <v>180</v>
      </c>
      <c r="M207" s="23">
        <v>21.56</v>
      </c>
      <c r="N207" s="24">
        <v>1</v>
      </c>
      <c r="O207" s="25">
        <v>9.8599999999999993E-2</v>
      </c>
      <c r="P207" s="23">
        <v>8.1999999999999993</v>
      </c>
      <c r="Q207" s="23">
        <f>M207*N207*(1-O207)</f>
        <v>19.434183999999998</v>
      </c>
      <c r="R207" s="23">
        <f>M207*N207*O207</f>
        <v>2.1258159999999999</v>
      </c>
      <c r="S207" s="23">
        <f>P207*N207</f>
        <v>8.1999999999999993</v>
      </c>
      <c r="T207" s="23">
        <f>Q207-S207</f>
        <v>11.234183999999999</v>
      </c>
      <c r="U207" s="25">
        <f>IFERROR(T207/Q207,0)</f>
        <v>0.5780630666047003</v>
      </c>
      <c r="V207" s="21" t="s">
        <v>125</v>
      </c>
      <c r="W207" s="21" t="s">
        <v>126</v>
      </c>
    </row>
    <row r="208" spans="1:23" ht="15" customHeight="1">
      <c r="A208" s="21" t="s">
        <v>554</v>
      </c>
      <c r="B208" s="22">
        <v>45333</v>
      </c>
      <c r="C208" s="21">
        <f>YEAR(B208)</f>
        <v>2024</v>
      </c>
      <c r="D208" s="21" t="str">
        <f>"Q"&amp;ROUNDUP(MONTH(B208)/3,0)</f>
        <v>Q1</v>
      </c>
      <c r="E208" s="21" t="s">
        <v>117</v>
      </c>
      <c r="F208" s="21" t="s">
        <v>118</v>
      </c>
      <c r="G208" s="21" t="s">
        <v>119</v>
      </c>
      <c r="H208" s="21" t="s">
        <v>555</v>
      </c>
      <c r="I208" s="21" t="s">
        <v>556</v>
      </c>
      <c r="J208" s="21" t="s">
        <v>133</v>
      </c>
      <c r="K208" s="21" t="s">
        <v>149</v>
      </c>
      <c r="L208" s="21" t="s">
        <v>150</v>
      </c>
      <c r="M208" s="23">
        <v>246.07</v>
      </c>
      <c r="N208" s="24">
        <v>1</v>
      </c>
      <c r="O208" s="25">
        <v>0.10639999999999999</v>
      </c>
      <c r="P208" s="23">
        <v>131.43</v>
      </c>
      <c r="Q208" s="23">
        <f>M208*N208*(1-O208)</f>
        <v>219.88815199999999</v>
      </c>
      <c r="R208" s="23">
        <f>M208*N208*O208</f>
        <v>26.181847999999999</v>
      </c>
      <c r="S208" s="23">
        <f>P208*N208</f>
        <v>131.43</v>
      </c>
      <c r="T208" s="23">
        <f>Q208-S208</f>
        <v>88.458151999999984</v>
      </c>
      <c r="U208" s="25">
        <f>IFERROR(T208/Q208,0)</f>
        <v>0.40228703181788522</v>
      </c>
      <c r="V208" s="21" t="s">
        <v>125</v>
      </c>
      <c r="W208" s="21" t="s">
        <v>126</v>
      </c>
    </row>
    <row r="209" spans="1:23" ht="15" customHeight="1">
      <c r="A209" s="21" t="s">
        <v>557</v>
      </c>
      <c r="B209" s="22">
        <v>45333</v>
      </c>
      <c r="C209" s="21">
        <f>YEAR(B209)</f>
        <v>2024</v>
      </c>
      <c r="D209" s="21" t="str">
        <f>"Q"&amp;ROUNDUP(MONTH(B209)/3,0)</f>
        <v>Q1</v>
      </c>
      <c r="E209" s="21" t="s">
        <v>117</v>
      </c>
      <c r="F209" s="21" t="s">
        <v>118</v>
      </c>
      <c r="G209" s="21" t="s">
        <v>194</v>
      </c>
      <c r="H209" s="21" t="s">
        <v>243</v>
      </c>
      <c r="I209" s="21" t="s">
        <v>244</v>
      </c>
      <c r="J209" s="21" t="s">
        <v>122</v>
      </c>
      <c r="K209" s="21" t="s">
        <v>165</v>
      </c>
      <c r="L209" s="21" t="s">
        <v>166</v>
      </c>
      <c r="M209" s="23">
        <v>58.72</v>
      </c>
      <c r="N209" s="24">
        <v>1</v>
      </c>
      <c r="O209" s="25">
        <v>8.09E-2</v>
      </c>
      <c r="P209" s="23">
        <v>28.76</v>
      </c>
      <c r="Q209" s="23">
        <f>M209*N209*(1-O209)</f>
        <v>53.969552</v>
      </c>
      <c r="R209" s="23">
        <f>M209*N209*O209</f>
        <v>4.7504479999999996</v>
      </c>
      <c r="S209" s="23">
        <f>P209*N209</f>
        <v>28.76</v>
      </c>
      <c r="T209" s="23">
        <f>Q209-S209</f>
        <v>25.209551999999999</v>
      </c>
      <c r="U209" s="25">
        <f>IFERROR(T209/Q209,0)</f>
        <v>0.4671069346656796</v>
      </c>
      <c r="V209" s="21" t="s">
        <v>125</v>
      </c>
      <c r="W209" s="21" t="s">
        <v>172</v>
      </c>
    </row>
    <row r="210" spans="1:23" ht="15" customHeight="1">
      <c r="A210" s="21" t="s">
        <v>558</v>
      </c>
      <c r="B210" s="22">
        <v>45334</v>
      </c>
      <c r="C210" s="21">
        <f>YEAR(B210)</f>
        <v>2024</v>
      </c>
      <c r="D210" s="21" t="str">
        <f>"Q"&amp;ROUNDUP(MONTH(B210)/3,0)</f>
        <v>Q1</v>
      </c>
      <c r="E210" s="21" t="s">
        <v>158</v>
      </c>
      <c r="F210" s="21" t="s">
        <v>118</v>
      </c>
      <c r="G210" s="21" t="s">
        <v>160</v>
      </c>
      <c r="H210" s="21" t="s">
        <v>271</v>
      </c>
      <c r="I210" s="21" t="s">
        <v>272</v>
      </c>
      <c r="J210" s="21" t="s">
        <v>133</v>
      </c>
      <c r="K210" s="21" t="s">
        <v>134</v>
      </c>
      <c r="L210" s="21" t="s">
        <v>135</v>
      </c>
      <c r="M210" s="23">
        <v>172.1</v>
      </c>
      <c r="N210" s="24">
        <v>3</v>
      </c>
      <c r="O210" s="25">
        <v>8.9200000000000002E-2</v>
      </c>
      <c r="P210" s="23">
        <v>91.11</v>
      </c>
      <c r="Q210" s="23">
        <f>M210*N210*(1-O210)</f>
        <v>470.24603999999999</v>
      </c>
      <c r="R210" s="23">
        <f>M210*N210*O210</f>
        <v>46.053959999999996</v>
      </c>
      <c r="S210" s="23">
        <f>P210*N210</f>
        <v>273.33</v>
      </c>
      <c r="T210" s="23">
        <f>Q210-S210</f>
        <v>196.91604000000001</v>
      </c>
      <c r="U210" s="25">
        <f>IFERROR(T210/Q210,0)</f>
        <v>0.41875108613354833</v>
      </c>
      <c r="V210" s="21" t="s">
        <v>171</v>
      </c>
      <c r="W210" s="21" t="s">
        <v>136</v>
      </c>
    </row>
    <row r="211" spans="1:23" ht="15" customHeight="1">
      <c r="A211" s="21" t="s">
        <v>559</v>
      </c>
      <c r="B211" s="22">
        <v>45334</v>
      </c>
      <c r="C211" s="21">
        <f>YEAR(B211)</f>
        <v>2024</v>
      </c>
      <c r="D211" s="21" t="str">
        <f>"Q"&amp;ROUNDUP(MONTH(B211)/3,0)</f>
        <v>Q1</v>
      </c>
      <c r="E211" s="21" t="s">
        <v>158</v>
      </c>
      <c r="F211" s="21" t="s">
        <v>129</v>
      </c>
      <c r="G211" s="21" t="s">
        <v>160</v>
      </c>
      <c r="H211" s="21" t="s">
        <v>210</v>
      </c>
      <c r="I211" s="21" t="s">
        <v>211</v>
      </c>
      <c r="J211" s="21" t="s">
        <v>142</v>
      </c>
      <c r="K211" s="21" t="s">
        <v>149</v>
      </c>
      <c r="L211" s="21" t="s">
        <v>150</v>
      </c>
      <c r="M211" s="23">
        <v>111.9</v>
      </c>
      <c r="N211" s="24">
        <v>3</v>
      </c>
      <c r="O211" s="25">
        <v>5.6099999999999997E-2</v>
      </c>
      <c r="P211" s="23">
        <v>54.25</v>
      </c>
      <c r="Q211" s="23">
        <f>M211*N211*(1-O211)</f>
        <v>316.86723000000001</v>
      </c>
      <c r="R211" s="23">
        <f>M211*N211*O211</f>
        <v>18.83277</v>
      </c>
      <c r="S211" s="23">
        <f>P211*N211</f>
        <v>162.75</v>
      </c>
      <c r="T211" s="23">
        <f>Q211-S211</f>
        <v>154.11723000000001</v>
      </c>
      <c r="U211" s="25">
        <f>IFERROR(T211/Q211,0)</f>
        <v>0.48637793816672048</v>
      </c>
      <c r="V211" s="21" t="s">
        <v>125</v>
      </c>
      <c r="W211" s="21" t="s">
        <v>156</v>
      </c>
    </row>
    <row r="212" spans="1:23" ht="15" customHeight="1">
      <c r="A212" s="21" t="s">
        <v>560</v>
      </c>
      <c r="B212" s="22">
        <v>45335</v>
      </c>
      <c r="C212" s="21">
        <f>YEAR(B212)</f>
        <v>2024</v>
      </c>
      <c r="D212" s="21" t="str">
        <f>"Q"&amp;ROUNDUP(MONTH(B212)/3,0)</f>
        <v>Q1</v>
      </c>
      <c r="E212" s="21" t="s">
        <v>128</v>
      </c>
      <c r="F212" s="21" t="s">
        <v>129</v>
      </c>
      <c r="G212" s="21" t="s">
        <v>130</v>
      </c>
      <c r="H212" s="21" t="s">
        <v>561</v>
      </c>
      <c r="I212" s="21" t="s">
        <v>562</v>
      </c>
      <c r="J212" s="21" t="s">
        <v>142</v>
      </c>
      <c r="K212" s="21" t="s">
        <v>149</v>
      </c>
      <c r="L212" s="21" t="s">
        <v>238</v>
      </c>
      <c r="M212" s="23">
        <v>101.14</v>
      </c>
      <c r="N212" s="24">
        <v>3</v>
      </c>
      <c r="O212" s="25">
        <v>8.8200000000000001E-2</v>
      </c>
      <c r="P212" s="23">
        <v>45.91</v>
      </c>
      <c r="Q212" s="23">
        <f>M212*N212*(1-O212)</f>
        <v>276.65835599999997</v>
      </c>
      <c r="R212" s="23">
        <f>M212*N212*O212</f>
        <v>26.761644</v>
      </c>
      <c r="S212" s="23">
        <f>P212*N212</f>
        <v>137.72999999999999</v>
      </c>
      <c r="T212" s="23">
        <f>Q212-S212</f>
        <v>138.92835599999998</v>
      </c>
      <c r="U212" s="25">
        <f>IFERROR(T212/Q212,0)</f>
        <v>0.50216576867101748</v>
      </c>
      <c r="V212" s="21" t="s">
        <v>125</v>
      </c>
      <c r="W212" s="21" t="s">
        <v>136</v>
      </c>
    </row>
    <row r="213" spans="1:23" ht="15" customHeight="1">
      <c r="A213" s="21" t="s">
        <v>563</v>
      </c>
      <c r="B213" s="22">
        <v>45335</v>
      </c>
      <c r="C213" s="21">
        <f>YEAR(B213)</f>
        <v>2024</v>
      </c>
      <c r="D213" s="21" t="str">
        <f>"Q"&amp;ROUNDUP(MONTH(B213)/3,0)</f>
        <v>Q1</v>
      </c>
      <c r="E213" s="21" t="s">
        <v>188</v>
      </c>
      <c r="F213" s="21" t="s">
        <v>118</v>
      </c>
      <c r="G213" s="21" t="s">
        <v>189</v>
      </c>
      <c r="H213" s="21" t="s">
        <v>445</v>
      </c>
      <c r="I213" s="21" t="s">
        <v>446</v>
      </c>
      <c r="J213" s="21" t="s">
        <v>133</v>
      </c>
      <c r="K213" s="21" t="s">
        <v>143</v>
      </c>
      <c r="L213" s="21" t="s">
        <v>201</v>
      </c>
      <c r="M213" s="23">
        <v>101.75</v>
      </c>
      <c r="N213" s="24">
        <v>2</v>
      </c>
      <c r="O213" s="25">
        <v>6.9699999999999998E-2</v>
      </c>
      <c r="P213" s="23">
        <v>69.069999999999993</v>
      </c>
      <c r="Q213" s="23">
        <f>M213*N213*(1-O213)</f>
        <v>189.31604999999999</v>
      </c>
      <c r="R213" s="23">
        <f>M213*N213*O213</f>
        <v>14.183949999999999</v>
      </c>
      <c r="S213" s="23">
        <f>P213*N213</f>
        <v>138.13999999999999</v>
      </c>
      <c r="T213" s="23">
        <f>Q213-S213</f>
        <v>51.176050000000004</v>
      </c>
      <c r="U213" s="25">
        <f>IFERROR(T213/Q213,0)</f>
        <v>0.27032071501597466</v>
      </c>
      <c r="V213" s="21" t="s">
        <v>171</v>
      </c>
      <c r="W213" s="21" t="s">
        <v>136</v>
      </c>
    </row>
    <row r="214" spans="1:23" ht="15" customHeight="1">
      <c r="A214" s="21" t="s">
        <v>564</v>
      </c>
      <c r="B214" s="22">
        <v>45335</v>
      </c>
      <c r="C214" s="21">
        <f>YEAR(B214)</f>
        <v>2024</v>
      </c>
      <c r="D214" s="21" t="str">
        <f>"Q"&amp;ROUNDUP(MONTH(B214)/3,0)</f>
        <v>Q1</v>
      </c>
      <c r="E214" s="21" t="s">
        <v>158</v>
      </c>
      <c r="F214" s="21" t="s">
        <v>129</v>
      </c>
      <c r="G214" s="21" t="s">
        <v>164</v>
      </c>
      <c r="H214" s="21" t="s">
        <v>565</v>
      </c>
      <c r="I214" s="21" t="s">
        <v>566</v>
      </c>
      <c r="J214" s="21" t="s">
        <v>142</v>
      </c>
      <c r="K214" s="21" t="s">
        <v>165</v>
      </c>
      <c r="L214" s="21" t="s">
        <v>166</v>
      </c>
      <c r="M214" s="23">
        <v>70.75</v>
      </c>
      <c r="N214" s="24">
        <v>2</v>
      </c>
      <c r="O214" s="25">
        <v>7.3400000000000007E-2</v>
      </c>
      <c r="P214" s="23">
        <v>27.34</v>
      </c>
      <c r="Q214" s="23">
        <f>M214*N214*(1-O214)</f>
        <v>131.1139</v>
      </c>
      <c r="R214" s="23">
        <f>M214*N214*O214</f>
        <v>10.386100000000001</v>
      </c>
      <c r="S214" s="23">
        <f>P214*N214</f>
        <v>54.68</v>
      </c>
      <c r="T214" s="23">
        <f>Q214-S214</f>
        <v>76.433899999999994</v>
      </c>
      <c r="U214" s="25">
        <f>IFERROR(T214/Q214,0)</f>
        <v>0.58295802352000814</v>
      </c>
      <c r="V214" s="21" t="s">
        <v>125</v>
      </c>
      <c r="W214" s="21" t="s">
        <v>156</v>
      </c>
    </row>
    <row r="215" spans="1:23" ht="15" customHeight="1">
      <c r="A215" s="21" t="s">
        <v>567</v>
      </c>
      <c r="B215" s="22">
        <v>45335</v>
      </c>
      <c r="C215" s="21">
        <f>YEAR(B215)</f>
        <v>2024</v>
      </c>
      <c r="D215" s="21" t="str">
        <f>"Q"&amp;ROUNDUP(MONTH(B215)/3,0)</f>
        <v>Q1</v>
      </c>
      <c r="E215" s="21" t="s">
        <v>158</v>
      </c>
      <c r="F215" s="21" t="s">
        <v>118</v>
      </c>
      <c r="G215" s="21" t="s">
        <v>160</v>
      </c>
      <c r="H215" s="21" t="s">
        <v>120</v>
      </c>
      <c r="I215" s="21" t="s">
        <v>121</v>
      </c>
      <c r="J215" s="21" t="s">
        <v>122</v>
      </c>
      <c r="K215" s="21" t="s">
        <v>134</v>
      </c>
      <c r="L215" s="21" t="s">
        <v>299</v>
      </c>
      <c r="M215" s="23">
        <v>67.31</v>
      </c>
      <c r="N215" s="24">
        <v>1</v>
      </c>
      <c r="O215" s="25">
        <v>3.1199999999999999E-2</v>
      </c>
      <c r="P215" s="23">
        <v>36.22</v>
      </c>
      <c r="Q215" s="23">
        <f>M215*N215*(1-O215)</f>
        <v>65.209928000000005</v>
      </c>
      <c r="R215" s="23">
        <f>M215*N215*O215</f>
        <v>2.1000719999999999</v>
      </c>
      <c r="S215" s="23">
        <f>P215*N215</f>
        <v>36.22</v>
      </c>
      <c r="T215" s="23">
        <f>Q215-S215</f>
        <v>28.989928000000006</v>
      </c>
      <c r="U215" s="25">
        <f>IFERROR(T215/Q215,0)</f>
        <v>0.44456310394944776</v>
      </c>
      <c r="V215" s="21" t="s">
        <v>125</v>
      </c>
      <c r="W215" s="21" t="s">
        <v>156</v>
      </c>
    </row>
    <row r="216" spans="1:23" ht="15" customHeight="1">
      <c r="A216" s="21" t="s">
        <v>568</v>
      </c>
      <c r="B216" s="22">
        <v>45335</v>
      </c>
      <c r="C216" s="21">
        <f>YEAR(B216)</f>
        <v>2024</v>
      </c>
      <c r="D216" s="21" t="str">
        <f>"Q"&amp;ROUNDUP(MONTH(B216)/3,0)</f>
        <v>Q1</v>
      </c>
      <c r="E216" s="21" t="s">
        <v>158</v>
      </c>
      <c r="F216" s="21" t="s">
        <v>129</v>
      </c>
      <c r="G216" s="21" t="s">
        <v>164</v>
      </c>
      <c r="H216" s="21" t="s">
        <v>569</v>
      </c>
      <c r="I216" s="21" t="s">
        <v>570</v>
      </c>
      <c r="J216" s="21" t="s">
        <v>133</v>
      </c>
      <c r="K216" s="21" t="s">
        <v>134</v>
      </c>
      <c r="L216" s="21" t="s">
        <v>192</v>
      </c>
      <c r="M216" s="23">
        <v>171.24</v>
      </c>
      <c r="N216" s="24">
        <v>4</v>
      </c>
      <c r="O216" s="25">
        <v>3.2300000000000002E-2</v>
      </c>
      <c r="P216" s="23">
        <v>105.73</v>
      </c>
      <c r="Q216" s="23">
        <f>M216*N216*(1-O216)</f>
        <v>662.83579200000008</v>
      </c>
      <c r="R216" s="23">
        <f>M216*N216*O216</f>
        <v>22.124208000000003</v>
      </c>
      <c r="S216" s="23">
        <f>P216*N216</f>
        <v>422.92</v>
      </c>
      <c r="T216" s="23">
        <f>Q216-S216</f>
        <v>239.91579200000007</v>
      </c>
      <c r="U216" s="25">
        <f>IFERROR(T216/Q216,0)</f>
        <v>0.36195358623603119</v>
      </c>
      <c r="V216" s="21" t="s">
        <v>125</v>
      </c>
      <c r="W216" s="21" t="s">
        <v>136</v>
      </c>
    </row>
    <row r="217" spans="1:23" ht="15" customHeight="1">
      <c r="A217" s="21" t="s">
        <v>571</v>
      </c>
      <c r="B217" s="22">
        <v>45336</v>
      </c>
      <c r="C217" s="21">
        <f>YEAR(B217)</f>
        <v>2024</v>
      </c>
      <c r="D217" s="21" t="str">
        <f>"Q"&amp;ROUNDUP(MONTH(B217)/3,0)</f>
        <v>Q1</v>
      </c>
      <c r="E217" s="21" t="s">
        <v>128</v>
      </c>
      <c r="F217" s="21" t="s">
        <v>159</v>
      </c>
      <c r="G217" s="21" t="s">
        <v>130</v>
      </c>
      <c r="H217" s="21" t="s">
        <v>572</v>
      </c>
      <c r="I217" s="21" t="s">
        <v>573</v>
      </c>
      <c r="J217" s="21" t="s">
        <v>142</v>
      </c>
      <c r="K217" s="21" t="s">
        <v>143</v>
      </c>
      <c r="L217" s="21" t="s">
        <v>322</v>
      </c>
      <c r="M217" s="23">
        <v>292.04000000000002</v>
      </c>
      <c r="N217" s="24">
        <v>25</v>
      </c>
      <c r="O217" s="25">
        <v>9.6199999999999994E-2</v>
      </c>
      <c r="P217" s="23">
        <v>197.76</v>
      </c>
      <c r="Q217" s="23">
        <f>M217*N217*(1-O217)</f>
        <v>6598.6438000000007</v>
      </c>
      <c r="R217" s="23">
        <f>M217*N217*O217</f>
        <v>702.35620000000006</v>
      </c>
      <c r="S217" s="23">
        <f>P217*N217</f>
        <v>4944</v>
      </c>
      <c r="T217" s="23">
        <f>Q217-S217</f>
        <v>1654.6438000000007</v>
      </c>
      <c r="U217" s="25">
        <f>IFERROR(T217/Q217,0)</f>
        <v>0.25075513244100256</v>
      </c>
      <c r="V217" s="21" t="s">
        <v>125</v>
      </c>
      <c r="W217" s="21" t="s">
        <v>136</v>
      </c>
    </row>
    <row r="218" spans="1:23" ht="15" customHeight="1">
      <c r="A218" s="21" t="s">
        <v>574</v>
      </c>
      <c r="B218" s="22">
        <v>45336</v>
      </c>
      <c r="C218" s="21">
        <f>YEAR(B218)</f>
        <v>2024</v>
      </c>
      <c r="D218" s="21" t="str">
        <f>"Q"&amp;ROUNDUP(MONTH(B218)/3,0)</f>
        <v>Q1</v>
      </c>
      <c r="E218" s="21" t="s">
        <v>158</v>
      </c>
      <c r="F218" s="21" t="s">
        <v>129</v>
      </c>
      <c r="G218" s="21" t="s">
        <v>160</v>
      </c>
      <c r="H218" s="21" t="s">
        <v>182</v>
      </c>
      <c r="I218" s="21" t="s">
        <v>183</v>
      </c>
      <c r="J218" s="21" t="s">
        <v>122</v>
      </c>
      <c r="K218" s="21" t="s">
        <v>123</v>
      </c>
      <c r="L218" s="21" t="s">
        <v>263</v>
      </c>
      <c r="M218" s="23">
        <v>105.68</v>
      </c>
      <c r="N218" s="24">
        <v>3</v>
      </c>
      <c r="O218" s="25">
        <v>2.6499999999999999E-2</v>
      </c>
      <c r="P218" s="23">
        <v>53.42</v>
      </c>
      <c r="Q218" s="23">
        <f>M218*N218*(1-O218)</f>
        <v>308.63844</v>
      </c>
      <c r="R218" s="23">
        <f>M218*N218*O218</f>
        <v>8.4015599999999999</v>
      </c>
      <c r="S218" s="23">
        <f>P218*N218</f>
        <v>160.26</v>
      </c>
      <c r="T218" s="23">
        <f>Q218-S218</f>
        <v>148.37844000000001</v>
      </c>
      <c r="U218" s="25">
        <f>IFERROR(T218/Q218,0)</f>
        <v>0.4807516523217264</v>
      </c>
      <c r="V218" s="21" t="s">
        <v>125</v>
      </c>
      <c r="W218" s="21" t="s">
        <v>172</v>
      </c>
    </row>
    <row r="219" spans="1:23" ht="15" customHeight="1">
      <c r="A219" s="21" t="s">
        <v>575</v>
      </c>
      <c r="B219" s="22">
        <v>45336</v>
      </c>
      <c r="C219" s="21">
        <f>YEAR(B219)</f>
        <v>2024</v>
      </c>
      <c r="D219" s="21" t="str">
        <f>"Q"&amp;ROUNDUP(MONTH(B219)/3,0)</f>
        <v>Q1</v>
      </c>
      <c r="E219" s="21" t="s">
        <v>158</v>
      </c>
      <c r="F219" s="21" t="s">
        <v>129</v>
      </c>
      <c r="G219" s="21" t="s">
        <v>164</v>
      </c>
      <c r="H219" s="21" t="s">
        <v>243</v>
      </c>
      <c r="I219" s="21" t="s">
        <v>244</v>
      </c>
      <c r="J219" s="21" t="s">
        <v>122</v>
      </c>
      <c r="K219" s="21" t="s">
        <v>143</v>
      </c>
      <c r="L219" s="21" t="s">
        <v>252</v>
      </c>
      <c r="M219" s="23">
        <v>179.69</v>
      </c>
      <c r="N219" s="24">
        <v>1</v>
      </c>
      <c r="O219" s="25">
        <v>0.1172</v>
      </c>
      <c r="P219" s="23">
        <v>104.46</v>
      </c>
      <c r="Q219" s="23">
        <f>M219*N219*(1-O219)</f>
        <v>158.63033200000001</v>
      </c>
      <c r="R219" s="23">
        <f>M219*N219*O219</f>
        <v>21.059667999999999</v>
      </c>
      <c r="S219" s="23">
        <f>P219*N219</f>
        <v>104.46</v>
      </c>
      <c r="T219" s="23">
        <f>Q219-S219</f>
        <v>54.170332000000016</v>
      </c>
      <c r="U219" s="25">
        <f>IFERROR(T219/Q219,0)</f>
        <v>0.34148785618125044</v>
      </c>
      <c r="V219" s="21" t="s">
        <v>125</v>
      </c>
      <c r="W219" s="21" t="s">
        <v>156</v>
      </c>
    </row>
    <row r="220" spans="1:23" ht="15" customHeight="1">
      <c r="A220" s="21" t="s">
        <v>576</v>
      </c>
      <c r="B220" s="22">
        <v>45336</v>
      </c>
      <c r="C220" s="21">
        <f>YEAR(B220)</f>
        <v>2024</v>
      </c>
      <c r="D220" s="21" t="str">
        <f>"Q"&amp;ROUNDUP(MONTH(B220)/3,0)</f>
        <v>Q1</v>
      </c>
      <c r="E220" s="21" t="s">
        <v>117</v>
      </c>
      <c r="F220" s="21" t="s">
        <v>118</v>
      </c>
      <c r="G220" s="21" t="s">
        <v>119</v>
      </c>
      <c r="H220" s="21" t="s">
        <v>224</v>
      </c>
      <c r="I220" s="21" t="s">
        <v>225</v>
      </c>
      <c r="J220" s="21" t="s">
        <v>122</v>
      </c>
      <c r="K220" s="21" t="s">
        <v>123</v>
      </c>
      <c r="L220" s="21" t="s">
        <v>124</v>
      </c>
      <c r="M220" s="23">
        <v>203.74</v>
      </c>
      <c r="N220" s="24">
        <v>1</v>
      </c>
      <c r="O220" s="25">
        <v>0.1353</v>
      </c>
      <c r="P220" s="23">
        <v>116.06</v>
      </c>
      <c r="Q220" s="23">
        <f>M220*N220*(1-O220)</f>
        <v>176.17397800000001</v>
      </c>
      <c r="R220" s="23">
        <f>M220*N220*O220</f>
        <v>27.566022</v>
      </c>
      <c r="S220" s="23">
        <f>P220*N220</f>
        <v>116.06</v>
      </c>
      <c r="T220" s="23">
        <f>Q220-S220</f>
        <v>60.113978000000003</v>
      </c>
      <c r="U220" s="25">
        <f>IFERROR(T220/Q220,0)</f>
        <v>0.34121939393342188</v>
      </c>
      <c r="V220" s="21" t="s">
        <v>125</v>
      </c>
      <c r="W220" s="21" t="s">
        <v>126</v>
      </c>
    </row>
    <row r="221" spans="1:23" ht="15" customHeight="1">
      <c r="A221" s="21" t="s">
        <v>577</v>
      </c>
      <c r="B221" s="22">
        <v>45336</v>
      </c>
      <c r="C221" s="21">
        <f>YEAR(B221)</f>
        <v>2024</v>
      </c>
      <c r="D221" s="21" t="str">
        <f>"Q"&amp;ROUNDUP(MONTH(B221)/3,0)</f>
        <v>Q1</v>
      </c>
      <c r="E221" s="21" t="s">
        <v>158</v>
      </c>
      <c r="F221" s="21" t="s">
        <v>118</v>
      </c>
      <c r="G221" s="21" t="s">
        <v>160</v>
      </c>
      <c r="H221" s="21" t="s">
        <v>578</v>
      </c>
      <c r="I221" s="21" t="s">
        <v>368</v>
      </c>
      <c r="J221" s="21" t="s">
        <v>133</v>
      </c>
      <c r="K221" s="21" t="s">
        <v>165</v>
      </c>
      <c r="L221" s="21" t="s">
        <v>320</v>
      </c>
      <c r="M221" s="23">
        <v>83.26</v>
      </c>
      <c r="N221" s="24">
        <v>1</v>
      </c>
      <c r="O221" s="25">
        <v>7.3300000000000004E-2</v>
      </c>
      <c r="P221" s="23">
        <v>36.53</v>
      </c>
      <c r="Q221" s="23">
        <f>M221*N221*(1-O221)</f>
        <v>77.157042000000004</v>
      </c>
      <c r="R221" s="23">
        <f>M221*N221*O221</f>
        <v>6.102958000000001</v>
      </c>
      <c r="S221" s="23">
        <f>P221*N221</f>
        <v>36.53</v>
      </c>
      <c r="T221" s="23">
        <f>Q221-S221</f>
        <v>40.627042000000003</v>
      </c>
      <c r="U221" s="25">
        <f>IFERROR(T221/Q221,0)</f>
        <v>0.52655001989319394</v>
      </c>
      <c r="V221" s="21" t="s">
        <v>125</v>
      </c>
      <c r="W221" s="21" t="s">
        <v>172</v>
      </c>
    </row>
    <row r="222" spans="1:23" ht="15" customHeight="1">
      <c r="A222" s="21" t="s">
        <v>579</v>
      </c>
      <c r="B222" s="22">
        <v>45337</v>
      </c>
      <c r="C222" s="21">
        <f>YEAR(B222)</f>
        <v>2024</v>
      </c>
      <c r="D222" s="21" t="str">
        <f>"Q"&amp;ROUNDUP(MONTH(B222)/3,0)</f>
        <v>Q1</v>
      </c>
      <c r="E222" s="21" t="s">
        <v>158</v>
      </c>
      <c r="F222" s="21" t="s">
        <v>129</v>
      </c>
      <c r="G222" s="21" t="s">
        <v>160</v>
      </c>
      <c r="H222" s="21" t="s">
        <v>555</v>
      </c>
      <c r="I222" s="21" t="s">
        <v>556</v>
      </c>
      <c r="J222" s="21" t="s">
        <v>133</v>
      </c>
      <c r="K222" s="21" t="s">
        <v>123</v>
      </c>
      <c r="L222" s="21" t="s">
        <v>263</v>
      </c>
      <c r="M222" s="23">
        <v>143.97999999999999</v>
      </c>
      <c r="N222" s="24">
        <v>3</v>
      </c>
      <c r="O222" s="25">
        <v>7.8600000000000003E-2</v>
      </c>
      <c r="P222" s="23">
        <v>82.85</v>
      </c>
      <c r="Q222" s="23">
        <f>M222*N222*(1-O222)</f>
        <v>397.98951599999992</v>
      </c>
      <c r="R222" s="23">
        <f>M222*N222*O222</f>
        <v>33.950483999999996</v>
      </c>
      <c r="S222" s="23">
        <f>P222*N222</f>
        <v>248.54999999999998</v>
      </c>
      <c r="T222" s="23">
        <f>Q222-S222</f>
        <v>149.43951599999994</v>
      </c>
      <c r="U222" s="25">
        <f>IFERROR(T222/Q222,0)</f>
        <v>0.37548606179867305</v>
      </c>
      <c r="V222" s="21" t="s">
        <v>171</v>
      </c>
      <c r="W222" s="21" t="s">
        <v>156</v>
      </c>
    </row>
    <row r="223" spans="1:23" ht="15" customHeight="1">
      <c r="A223" s="21" t="s">
        <v>580</v>
      </c>
      <c r="B223" s="22">
        <v>45337</v>
      </c>
      <c r="C223" s="21">
        <f>YEAR(B223)</f>
        <v>2024</v>
      </c>
      <c r="D223" s="21" t="str">
        <f>"Q"&amp;ROUNDUP(MONTH(B223)/3,0)</f>
        <v>Q1</v>
      </c>
      <c r="E223" s="21" t="s">
        <v>158</v>
      </c>
      <c r="F223" s="21" t="s">
        <v>129</v>
      </c>
      <c r="G223" s="21" t="s">
        <v>164</v>
      </c>
      <c r="H223" s="21" t="s">
        <v>186</v>
      </c>
      <c r="I223" s="21" t="s">
        <v>162</v>
      </c>
      <c r="J223" s="21" t="s">
        <v>133</v>
      </c>
      <c r="K223" s="21" t="s">
        <v>143</v>
      </c>
      <c r="L223" s="21" t="s">
        <v>252</v>
      </c>
      <c r="M223" s="23">
        <v>66.3</v>
      </c>
      <c r="N223" s="24">
        <v>3</v>
      </c>
      <c r="O223" s="25">
        <v>7.3400000000000007E-2</v>
      </c>
      <c r="P223" s="23">
        <v>37.53</v>
      </c>
      <c r="Q223" s="23">
        <f>M223*N223*(1-O223)</f>
        <v>184.30073999999996</v>
      </c>
      <c r="R223" s="23">
        <f>M223*N223*O223</f>
        <v>14.599259999999999</v>
      </c>
      <c r="S223" s="23">
        <f>P223*N223</f>
        <v>112.59</v>
      </c>
      <c r="T223" s="23">
        <f>Q223-S223</f>
        <v>71.710739999999959</v>
      </c>
      <c r="U223" s="25">
        <f>IFERROR(T223/Q223,0)</f>
        <v>0.38909632158829083</v>
      </c>
      <c r="V223" s="21" t="s">
        <v>125</v>
      </c>
      <c r="W223" s="21" t="s">
        <v>156</v>
      </c>
    </row>
    <row r="224" spans="1:23" ht="15" customHeight="1">
      <c r="A224" s="21" t="s">
        <v>581</v>
      </c>
      <c r="B224" s="22">
        <v>45337</v>
      </c>
      <c r="C224" s="21">
        <f>YEAR(B224)</f>
        <v>2024</v>
      </c>
      <c r="D224" s="21" t="str">
        <f>"Q"&amp;ROUNDUP(MONTH(B224)/3,0)</f>
        <v>Q1</v>
      </c>
      <c r="E224" s="21" t="s">
        <v>128</v>
      </c>
      <c r="F224" s="21" t="s">
        <v>118</v>
      </c>
      <c r="G224" s="21" t="s">
        <v>152</v>
      </c>
      <c r="H224" s="21" t="s">
        <v>417</v>
      </c>
      <c r="I224" s="21" t="s">
        <v>272</v>
      </c>
      <c r="J224" s="21" t="s">
        <v>133</v>
      </c>
      <c r="K224" s="21" t="s">
        <v>143</v>
      </c>
      <c r="L224" s="21" t="s">
        <v>201</v>
      </c>
      <c r="M224" s="23">
        <v>266.05</v>
      </c>
      <c r="N224" s="24">
        <v>3</v>
      </c>
      <c r="O224" s="25">
        <v>0.1086</v>
      </c>
      <c r="P224" s="23">
        <v>180.5</v>
      </c>
      <c r="Q224" s="23">
        <f>M224*N224*(1-O224)</f>
        <v>711.47091</v>
      </c>
      <c r="R224" s="23">
        <f>M224*N224*O224</f>
        <v>86.679090000000016</v>
      </c>
      <c r="S224" s="23">
        <f>P224*N224</f>
        <v>541.5</v>
      </c>
      <c r="T224" s="23">
        <f>Q224-S224</f>
        <v>169.97091</v>
      </c>
      <c r="U224" s="25">
        <f>IFERROR(T224/Q224,0)</f>
        <v>0.23890071626400017</v>
      </c>
      <c r="V224" s="21" t="s">
        <v>125</v>
      </c>
      <c r="W224" s="21" t="s">
        <v>172</v>
      </c>
    </row>
    <row r="225" spans="1:23" ht="15" customHeight="1">
      <c r="A225" s="21" t="s">
        <v>582</v>
      </c>
      <c r="B225" s="22">
        <v>45337</v>
      </c>
      <c r="C225" s="21">
        <f>YEAR(B225)</f>
        <v>2024</v>
      </c>
      <c r="D225" s="21" t="str">
        <f>"Q"&amp;ROUNDUP(MONTH(B225)/3,0)</f>
        <v>Q1</v>
      </c>
      <c r="E225" s="21" t="s">
        <v>138</v>
      </c>
      <c r="F225" s="21" t="s">
        <v>129</v>
      </c>
      <c r="G225" s="21" t="s">
        <v>146</v>
      </c>
      <c r="H225" s="21" t="s">
        <v>583</v>
      </c>
      <c r="I225" s="21" t="s">
        <v>584</v>
      </c>
      <c r="J225" s="21" t="s">
        <v>133</v>
      </c>
      <c r="K225" s="21" t="s">
        <v>143</v>
      </c>
      <c r="L225" s="21" t="s">
        <v>230</v>
      </c>
      <c r="M225" s="23">
        <v>155.18</v>
      </c>
      <c r="N225" s="24">
        <v>1</v>
      </c>
      <c r="O225" s="25">
        <v>2.5999999999999999E-2</v>
      </c>
      <c r="P225" s="23">
        <v>85.36</v>
      </c>
      <c r="Q225" s="23">
        <f>M225*N225*(1-O225)</f>
        <v>151.14532</v>
      </c>
      <c r="R225" s="23">
        <f>M225*N225*O225</f>
        <v>4.0346799999999998</v>
      </c>
      <c r="S225" s="23">
        <f>P225*N225</f>
        <v>85.36</v>
      </c>
      <c r="T225" s="23">
        <f>Q225-S225</f>
        <v>65.785319999999999</v>
      </c>
      <c r="U225" s="25">
        <f>IFERROR(T225/Q225,0)</f>
        <v>0.43524549751193092</v>
      </c>
      <c r="V225" s="21" t="s">
        <v>125</v>
      </c>
      <c r="W225" s="21" t="s">
        <v>172</v>
      </c>
    </row>
    <row r="226" spans="1:23" ht="15" customHeight="1">
      <c r="A226" s="21" t="s">
        <v>585</v>
      </c>
      <c r="B226" s="22">
        <v>45337</v>
      </c>
      <c r="C226" s="21">
        <f>YEAR(B226)</f>
        <v>2024</v>
      </c>
      <c r="D226" s="21" t="str">
        <f>"Q"&amp;ROUNDUP(MONTH(B226)/3,0)</f>
        <v>Q1</v>
      </c>
      <c r="E226" s="21" t="s">
        <v>158</v>
      </c>
      <c r="F226" s="21" t="s">
        <v>118</v>
      </c>
      <c r="G226" s="21" t="s">
        <v>164</v>
      </c>
      <c r="H226" s="21" t="s">
        <v>190</v>
      </c>
      <c r="I226" s="21" t="s">
        <v>191</v>
      </c>
      <c r="J226" s="21" t="s">
        <v>133</v>
      </c>
      <c r="K226" s="21" t="s">
        <v>149</v>
      </c>
      <c r="L226" s="21" t="s">
        <v>205</v>
      </c>
      <c r="M226" s="23">
        <v>235.82</v>
      </c>
      <c r="N226" s="24">
        <v>1</v>
      </c>
      <c r="O226" s="25">
        <v>0.1246</v>
      </c>
      <c r="P226" s="23">
        <v>121.78</v>
      </c>
      <c r="Q226" s="23">
        <f>M226*N226*(1-O226)</f>
        <v>206.43682799999999</v>
      </c>
      <c r="R226" s="23">
        <f>M226*N226*O226</f>
        <v>29.383171999999998</v>
      </c>
      <c r="S226" s="23">
        <f>P226*N226</f>
        <v>121.78</v>
      </c>
      <c r="T226" s="23">
        <f>Q226-S226</f>
        <v>84.65682799999999</v>
      </c>
      <c r="U226" s="25">
        <f>IFERROR(T226/Q226,0)</f>
        <v>0.41008587866889717</v>
      </c>
      <c r="V226" s="21" t="s">
        <v>171</v>
      </c>
      <c r="W226" s="21" t="s">
        <v>156</v>
      </c>
    </row>
    <row r="227" spans="1:23" ht="15" customHeight="1">
      <c r="A227" s="21" t="s">
        <v>586</v>
      </c>
      <c r="B227" s="22">
        <v>45337</v>
      </c>
      <c r="C227" s="21">
        <f>YEAR(B227)</f>
        <v>2024</v>
      </c>
      <c r="D227" s="21" t="str">
        <f>"Q"&amp;ROUNDUP(MONTH(B227)/3,0)</f>
        <v>Q1</v>
      </c>
      <c r="E227" s="21" t="s">
        <v>188</v>
      </c>
      <c r="F227" s="21" t="s">
        <v>129</v>
      </c>
      <c r="G227" s="21" t="s">
        <v>198</v>
      </c>
      <c r="H227" s="21" t="s">
        <v>207</v>
      </c>
      <c r="I227" s="21" t="s">
        <v>208</v>
      </c>
      <c r="J227" s="21" t="s">
        <v>122</v>
      </c>
      <c r="K227" s="21" t="s">
        <v>123</v>
      </c>
      <c r="L227" s="21" t="s">
        <v>263</v>
      </c>
      <c r="M227" s="23">
        <v>180.68</v>
      </c>
      <c r="N227" s="24">
        <v>1</v>
      </c>
      <c r="O227" s="25">
        <v>7.3400000000000007E-2</v>
      </c>
      <c r="P227" s="23">
        <v>96.85</v>
      </c>
      <c r="Q227" s="23">
        <f>M227*N227*(1-O227)</f>
        <v>167.41808800000001</v>
      </c>
      <c r="R227" s="23">
        <f>M227*N227*O227</f>
        <v>13.261912000000002</v>
      </c>
      <c r="S227" s="23">
        <f>P227*N227</f>
        <v>96.85</v>
      </c>
      <c r="T227" s="23">
        <f>Q227-S227</f>
        <v>70.568088000000017</v>
      </c>
      <c r="U227" s="25">
        <f>IFERROR(T227/Q227,0)</f>
        <v>0.42150814671829256</v>
      </c>
      <c r="V227" s="21" t="s">
        <v>125</v>
      </c>
      <c r="W227" s="21" t="s">
        <v>156</v>
      </c>
    </row>
    <row r="228" spans="1:23" ht="15" customHeight="1">
      <c r="A228" s="21" t="s">
        <v>587</v>
      </c>
      <c r="B228" s="22">
        <v>45337</v>
      </c>
      <c r="C228" s="21">
        <f>YEAR(B228)</f>
        <v>2024</v>
      </c>
      <c r="D228" s="21" t="str">
        <f>"Q"&amp;ROUNDUP(MONTH(B228)/3,0)</f>
        <v>Q1</v>
      </c>
      <c r="E228" s="21" t="s">
        <v>138</v>
      </c>
      <c r="F228" s="21" t="s">
        <v>118</v>
      </c>
      <c r="G228" s="21" t="s">
        <v>139</v>
      </c>
      <c r="H228" s="21" t="s">
        <v>417</v>
      </c>
      <c r="I228" s="21" t="s">
        <v>272</v>
      </c>
      <c r="J228" s="21" t="s">
        <v>133</v>
      </c>
      <c r="K228" s="21" t="s">
        <v>143</v>
      </c>
      <c r="L228" s="21" t="s">
        <v>201</v>
      </c>
      <c r="M228" s="23">
        <v>38.18</v>
      </c>
      <c r="N228" s="24">
        <v>2</v>
      </c>
      <c r="O228" s="25">
        <v>0.1081</v>
      </c>
      <c r="P228" s="23">
        <v>24.53</v>
      </c>
      <c r="Q228" s="23">
        <f>M228*N228*(1-O228)</f>
        <v>68.105484000000004</v>
      </c>
      <c r="R228" s="23">
        <f>M228*N228*O228</f>
        <v>8.2545160000000006</v>
      </c>
      <c r="S228" s="23">
        <f>P228*N228</f>
        <v>49.06</v>
      </c>
      <c r="T228" s="23">
        <f>Q228-S228</f>
        <v>19.045484000000002</v>
      </c>
      <c r="U228" s="25">
        <f>IFERROR(T228/Q228,0)</f>
        <v>0.27964684899677095</v>
      </c>
      <c r="V228" s="21" t="s">
        <v>171</v>
      </c>
      <c r="W228" s="21" t="s">
        <v>156</v>
      </c>
    </row>
    <row r="229" spans="1:23" ht="15" customHeight="1">
      <c r="A229" s="21" t="s">
        <v>588</v>
      </c>
      <c r="B229" s="22">
        <v>45337</v>
      </c>
      <c r="C229" s="21">
        <f>YEAR(B229)</f>
        <v>2024</v>
      </c>
      <c r="D229" s="21" t="str">
        <f>"Q"&amp;ROUNDUP(MONTH(B229)/3,0)</f>
        <v>Q1</v>
      </c>
      <c r="E229" s="21" t="s">
        <v>128</v>
      </c>
      <c r="F229" s="21" t="s">
        <v>159</v>
      </c>
      <c r="G229" s="21" t="s">
        <v>130</v>
      </c>
      <c r="H229" s="21" t="s">
        <v>218</v>
      </c>
      <c r="I229" s="21" t="s">
        <v>219</v>
      </c>
      <c r="J229" s="21" t="s">
        <v>133</v>
      </c>
      <c r="K229" s="21" t="s">
        <v>123</v>
      </c>
      <c r="L229" s="21" t="s">
        <v>226</v>
      </c>
      <c r="M229" s="23">
        <v>60.52</v>
      </c>
      <c r="N229" s="24">
        <v>10</v>
      </c>
      <c r="O229" s="25">
        <v>7.7999999999999996E-3</v>
      </c>
      <c r="P229" s="23">
        <v>31.47</v>
      </c>
      <c r="Q229" s="23">
        <f>M229*N229*(1-O229)</f>
        <v>600.47944000000007</v>
      </c>
      <c r="R229" s="23">
        <f>M229*N229*O229</f>
        <v>4.7205599999999999</v>
      </c>
      <c r="S229" s="23">
        <f>P229*N229</f>
        <v>314.7</v>
      </c>
      <c r="T229" s="23">
        <f>Q229-S229</f>
        <v>285.77944000000008</v>
      </c>
      <c r="U229" s="25">
        <f>IFERROR(T229/Q229,0)</f>
        <v>0.47591877583685471</v>
      </c>
      <c r="V229" s="21" t="s">
        <v>125</v>
      </c>
      <c r="W229" s="21" t="s">
        <v>172</v>
      </c>
    </row>
    <row r="230" spans="1:23" ht="15" customHeight="1">
      <c r="A230" s="21" t="s">
        <v>589</v>
      </c>
      <c r="B230" s="22">
        <v>45338</v>
      </c>
      <c r="C230" s="21">
        <f>YEAR(B230)</f>
        <v>2024</v>
      </c>
      <c r="D230" s="21" t="str">
        <f>"Q"&amp;ROUNDUP(MONTH(B230)/3,0)</f>
        <v>Q1</v>
      </c>
      <c r="E230" s="21" t="s">
        <v>117</v>
      </c>
      <c r="F230" s="21" t="s">
        <v>118</v>
      </c>
      <c r="G230" s="21" t="s">
        <v>119</v>
      </c>
      <c r="H230" s="21" t="s">
        <v>153</v>
      </c>
      <c r="I230" s="21" t="s">
        <v>154</v>
      </c>
      <c r="J230" s="21" t="s">
        <v>133</v>
      </c>
      <c r="K230" s="21" t="s">
        <v>143</v>
      </c>
      <c r="L230" s="21" t="s">
        <v>201</v>
      </c>
      <c r="M230" s="23">
        <v>26.13</v>
      </c>
      <c r="N230" s="24">
        <v>2</v>
      </c>
      <c r="O230" s="25">
        <v>6.5000000000000002E-2</v>
      </c>
      <c r="P230" s="23">
        <v>14.67</v>
      </c>
      <c r="Q230" s="23">
        <f>M230*N230*(1-O230)</f>
        <v>48.863100000000003</v>
      </c>
      <c r="R230" s="23">
        <f>M230*N230*O230</f>
        <v>3.3969</v>
      </c>
      <c r="S230" s="23">
        <f>P230*N230</f>
        <v>29.34</v>
      </c>
      <c r="T230" s="23">
        <f>Q230-S230</f>
        <v>19.523100000000003</v>
      </c>
      <c r="U230" s="25">
        <f>IFERROR(T230/Q230,0)</f>
        <v>0.39954689735198956</v>
      </c>
      <c r="V230" s="21" t="s">
        <v>125</v>
      </c>
      <c r="W230" s="21" t="s">
        <v>136</v>
      </c>
    </row>
    <row r="231" spans="1:23" ht="15" customHeight="1">
      <c r="A231" s="21" t="s">
        <v>590</v>
      </c>
      <c r="B231" s="22">
        <v>45338</v>
      </c>
      <c r="C231" s="21">
        <f>YEAR(B231)</f>
        <v>2024</v>
      </c>
      <c r="D231" s="21" t="str">
        <f>"Q"&amp;ROUNDUP(MONTH(B231)/3,0)</f>
        <v>Q1</v>
      </c>
      <c r="E231" s="21" t="s">
        <v>128</v>
      </c>
      <c r="F231" s="21" t="s">
        <v>118</v>
      </c>
      <c r="G231" s="21" t="s">
        <v>152</v>
      </c>
      <c r="H231" s="21" t="s">
        <v>199</v>
      </c>
      <c r="I231" s="21" t="s">
        <v>200</v>
      </c>
      <c r="J231" s="21" t="s">
        <v>133</v>
      </c>
      <c r="K231" s="21" t="s">
        <v>134</v>
      </c>
      <c r="L231" s="21" t="s">
        <v>170</v>
      </c>
      <c r="M231" s="23">
        <v>191.51</v>
      </c>
      <c r="N231" s="24">
        <v>1</v>
      </c>
      <c r="O231" s="25">
        <v>0.1961</v>
      </c>
      <c r="P231" s="23">
        <v>99.07</v>
      </c>
      <c r="Q231" s="23">
        <f>M231*N231*(1-O231)</f>
        <v>153.95488900000001</v>
      </c>
      <c r="R231" s="23">
        <f>M231*N231*O231</f>
        <v>37.555110999999997</v>
      </c>
      <c r="S231" s="23">
        <f>P231*N231</f>
        <v>99.07</v>
      </c>
      <c r="T231" s="23">
        <f>Q231-S231</f>
        <v>54.884889000000015</v>
      </c>
      <c r="U231" s="25">
        <f>IFERROR(T231/Q231,0)</f>
        <v>0.35649981209755549</v>
      </c>
      <c r="V231" s="21" t="s">
        <v>125</v>
      </c>
      <c r="W231" s="21" t="s">
        <v>126</v>
      </c>
    </row>
    <row r="232" spans="1:23" ht="15" customHeight="1">
      <c r="A232" s="21" t="s">
        <v>591</v>
      </c>
      <c r="B232" s="22">
        <v>45338</v>
      </c>
      <c r="C232" s="21">
        <f>YEAR(B232)</f>
        <v>2024</v>
      </c>
      <c r="D232" s="21" t="str">
        <f>"Q"&amp;ROUNDUP(MONTH(B232)/3,0)</f>
        <v>Q1</v>
      </c>
      <c r="E232" s="21" t="s">
        <v>117</v>
      </c>
      <c r="F232" s="21" t="s">
        <v>159</v>
      </c>
      <c r="G232" s="21" t="s">
        <v>119</v>
      </c>
      <c r="H232" s="21" t="s">
        <v>450</v>
      </c>
      <c r="I232" s="21" t="s">
        <v>451</v>
      </c>
      <c r="J232" s="21" t="s">
        <v>133</v>
      </c>
      <c r="K232" s="21" t="s">
        <v>165</v>
      </c>
      <c r="L232" s="21" t="s">
        <v>166</v>
      </c>
      <c r="M232" s="23">
        <v>112.58</v>
      </c>
      <c r="N232" s="24">
        <v>4</v>
      </c>
      <c r="O232" s="25">
        <v>0.13869999999999999</v>
      </c>
      <c r="P232" s="23">
        <v>44.79</v>
      </c>
      <c r="Q232" s="23">
        <f>M232*N232*(1-O232)</f>
        <v>387.86061599999999</v>
      </c>
      <c r="R232" s="23">
        <f>M232*N232*O232</f>
        <v>62.459383999999993</v>
      </c>
      <c r="S232" s="23">
        <f>P232*N232</f>
        <v>179.16</v>
      </c>
      <c r="T232" s="23">
        <f>Q232-S232</f>
        <v>208.700616</v>
      </c>
      <c r="U232" s="25">
        <f>IFERROR(T232/Q232,0)</f>
        <v>0.53808148440624348</v>
      </c>
      <c r="V232" s="21" t="s">
        <v>125</v>
      </c>
      <c r="W232" s="21" t="s">
        <v>156</v>
      </c>
    </row>
    <row r="233" spans="1:23" ht="15" customHeight="1">
      <c r="A233" s="21" t="s">
        <v>591</v>
      </c>
      <c r="B233" s="22">
        <v>45338</v>
      </c>
      <c r="C233" s="21">
        <f>YEAR(B233)</f>
        <v>2024</v>
      </c>
      <c r="D233" s="21" t="str">
        <f>"Q"&amp;ROUNDUP(MONTH(B233)/3,0)</f>
        <v>Q1</v>
      </c>
      <c r="E233" s="21" t="s">
        <v>117</v>
      </c>
      <c r="F233" s="21" t="s">
        <v>118</v>
      </c>
      <c r="G233" s="21" t="s">
        <v>119</v>
      </c>
      <c r="H233" s="21" t="s">
        <v>543</v>
      </c>
      <c r="I233" s="21" t="s">
        <v>544</v>
      </c>
      <c r="J233" s="21" t="s">
        <v>142</v>
      </c>
      <c r="K233" s="21" t="s">
        <v>149</v>
      </c>
      <c r="L233" s="21" t="s">
        <v>150</v>
      </c>
      <c r="M233" s="23">
        <v>252.23</v>
      </c>
      <c r="N233" s="24">
        <v>2</v>
      </c>
      <c r="O233" s="25">
        <v>0.1031</v>
      </c>
      <c r="P233" s="23">
        <v>118.05</v>
      </c>
      <c r="Q233" s="23">
        <f>M233*N233*(1-O233)</f>
        <v>452.450174</v>
      </c>
      <c r="R233" s="23">
        <f>M233*N233*O233</f>
        <v>52.009825999999997</v>
      </c>
      <c r="S233" s="23">
        <f>P233*N233</f>
        <v>236.1</v>
      </c>
      <c r="T233" s="23">
        <f>Q233-S233</f>
        <v>216.35017400000001</v>
      </c>
      <c r="U233" s="25">
        <f>IFERROR(T233/Q233,0)</f>
        <v>0.47817458458972767</v>
      </c>
      <c r="V233" s="21" t="s">
        <v>125</v>
      </c>
      <c r="W233" s="21" t="s">
        <v>136</v>
      </c>
    </row>
    <row r="234" spans="1:23" ht="15" customHeight="1">
      <c r="A234" s="21" t="s">
        <v>592</v>
      </c>
      <c r="B234" s="22">
        <v>45338</v>
      </c>
      <c r="C234" s="21">
        <f>YEAR(B234)</f>
        <v>2024</v>
      </c>
      <c r="D234" s="21" t="str">
        <f>"Q"&amp;ROUNDUP(MONTH(B234)/3,0)</f>
        <v>Q1</v>
      </c>
      <c r="E234" s="21" t="s">
        <v>158</v>
      </c>
      <c r="F234" s="21" t="s">
        <v>129</v>
      </c>
      <c r="G234" s="21" t="s">
        <v>160</v>
      </c>
      <c r="H234" s="21" t="s">
        <v>593</v>
      </c>
      <c r="I234" s="21" t="s">
        <v>527</v>
      </c>
      <c r="J234" s="21" t="s">
        <v>142</v>
      </c>
      <c r="K234" s="21" t="s">
        <v>123</v>
      </c>
      <c r="L234" s="21" t="s">
        <v>263</v>
      </c>
      <c r="M234" s="23">
        <v>102.09</v>
      </c>
      <c r="N234" s="24">
        <v>5</v>
      </c>
      <c r="O234" s="25">
        <v>0.11360000000000001</v>
      </c>
      <c r="P234" s="23">
        <v>54.88</v>
      </c>
      <c r="Q234" s="23">
        <f>M234*N234*(1-O234)</f>
        <v>452.46288000000004</v>
      </c>
      <c r="R234" s="23">
        <f>M234*N234*O234</f>
        <v>57.987120000000012</v>
      </c>
      <c r="S234" s="23">
        <f>P234*N234</f>
        <v>274.40000000000003</v>
      </c>
      <c r="T234" s="23">
        <f>Q234-S234</f>
        <v>178.06288000000001</v>
      </c>
      <c r="U234" s="25">
        <f>IFERROR(T234/Q234,0)</f>
        <v>0.39354141051305686</v>
      </c>
      <c r="V234" s="21" t="s">
        <v>125</v>
      </c>
      <c r="W234" s="21" t="s">
        <v>156</v>
      </c>
    </row>
    <row r="235" spans="1:23" ht="15" customHeight="1">
      <c r="A235" s="21" t="s">
        <v>594</v>
      </c>
      <c r="B235" s="22">
        <v>45338</v>
      </c>
      <c r="C235" s="21">
        <f>YEAR(B235)</f>
        <v>2024</v>
      </c>
      <c r="D235" s="21" t="str">
        <f>"Q"&amp;ROUNDUP(MONTH(B235)/3,0)</f>
        <v>Q1</v>
      </c>
      <c r="E235" s="21" t="s">
        <v>117</v>
      </c>
      <c r="F235" s="21" t="s">
        <v>129</v>
      </c>
      <c r="G235" s="21" t="s">
        <v>194</v>
      </c>
      <c r="H235" s="21" t="s">
        <v>291</v>
      </c>
      <c r="I235" s="21" t="s">
        <v>208</v>
      </c>
      <c r="J235" s="21" t="s">
        <v>133</v>
      </c>
      <c r="K235" s="21" t="s">
        <v>134</v>
      </c>
      <c r="L235" s="21" t="s">
        <v>170</v>
      </c>
      <c r="M235" s="23">
        <v>82.58</v>
      </c>
      <c r="N235" s="24">
        <v>4</v>
      </c>
      <c r="O235" s="25">
        <v>6.4100000000000004E-2</v>
      </c>
      <c r="P235" s="23">
        <v>41.74</v>
      </c>
      <c r="Q235" s="23">
        <f>M235*N235*(1-O235)</f>
        <v>309.14648799999998</v>
      </c>
      <c r="R235" s="23">
        <f>M235*N235*O235</f>
        <v>21.173512000000002</v>
      </c>
      <c r="S235" s="23">
        <f>P235*N235</f>
        <v>166.96</v>
      </c>
      <c r="T235" s="23">
        <f>Q235-S235</f>
        <v>142.18648799999997</v>
      </c>
      <c r="U235" s="25">
        <f>IFERROR(T235/Q235,0)</f>
        <v>0.45993240589555068</v>
      </c>
      <c r="V235" s="21" t="s">
        <v>125</v>
      </c>
      <c r="W235" s="21" t="s">
        <v>172</v>
      </c>
    </row>
    <row r="236" spans="1:23" ht="15" customHeight="1">
      <c r="A236" s="21" t="s">
        <v>595</v>
      </c>
      <c r="B236" s="22">
        <v>45339</v>
      </c>
      <c r="C236" s="21">
        <f>YEAR(B236)</f>
        <v>2024</v>
      </c>
      <c r="D236" s="21" t="str">
        <f>"Q"&amp;ROUNDUP(MONTH(B236)/3,0)</f>
        <v>Q1</v>
      </c>
      <c r="E236" s="21" t="s">
        <v>138</v>
      </c>
      <c r="F236" s="21" t="s">
        <v>118</v>
      </c>
      <c r="G236" s="21" t="s">
        <v>146</v>
      </c>
      <c r="H236" s="21" t="s">
        <v>178</v>
      </c>
      <c r="I236" s="21" t="s">
        <v>179</v>
      </c>
      <c r="J236" s="21" t="s">
        <v>133</v>
      </c>
      <c r="K236" s="21" t="s">
        <v>149</v>
      </c>
      <c r="L236" s="21" t="s">
        <v>176</v>
      </c>
      <c r="M236" s="23">
        <v>53.26</v>
      </c>
      <c r="N236" s="24">
        <v>2</v>
      </c>
      <c r="O236" s="25">
        <v>0.1139</v>
      </c>
      <c r="P236" s="23">
        <v>23.93</v>
      </c>
      <c r="Q236" s="23">
        <f>M236*N236*(1-O236)</f>
        <v>94.387371999999999</v>
      </c>
      <c r="R236" s="23">
        <f>M236*N236*O236</f>
        <v>12.132628</v>
      </c>
      <c r="S236" s="23">
        <f>P236*N236</f>
        <v>47.86</v>
      </c>
      <c r="T236" s="23">
        <f>Q236-S236</f>
        <v>46.527372</v>
      </c>
      <c r="U236" s="25">
        <f>IFERROR(T236/Q236,0)</f>
        <v>0.49294064464470949</v>
      </c>
      <c r="V236" s="21" t="s">
        <v>125</v>
      </c>
      <c r="W236" s="21" t="s">
        <v>126</v>
      </c>
    </row>
    <row r="237" spans="1:23" ht="15" customHeight="1">
      <c r="A237" s="21" t="s">
        <v>596</v>
      </c>
      <c r="B237" s="22">
        <v>45339</v>
      </c>
      <c r="C237" s="21">
        <f>YEAR(B237)</f>
        <v>2024</v>
      </c>
      <c r="D237" s="21" t="str">
        <f>"Q"&amp;ROUNDUP(MONTH(B237)/3,0)</f>
        <v>Q1</v>
      </c>
      <c r="E237" s="21" t="s">
        <v>128</v>
      </c>
      <c r="F237" s="21" t="s">
        <v>118</v>
      </c>
      <c r="G237" s="21" t="s">
        <v>130</v>
      </c>
      <c r="H237" s="21" t="s">
        <v>318</v>
      </c>
      <c r="I237" s="21" t="s">
        <v>319</v>
      </c>
      <c r="J237" s="21" t="s">
        <v>122</v>
      </c>
      <c r="K237" s="21" t="s">
        <v>165</v>
      </c>
      <c r="L237" s="21" t="s">
        <v>166</v>
      </c>
      <c r="M237" s="23">
        <v>136.74</v>
      </c>
      <c r="N237" s="24">
        <v>1</v>
      </c>
      <c r="O237" s="25">
        <v>0.13200000000000001</v>
      </c>
      <c r="P237" s="23">
        <v>49.6</v>
      </c>
      <c r="Q237" s="23">
        <f>M237*N237*(1-O237)</f>
        <v>118.69032000000001</v>
      </c>
      <c r="R237" s="23">
        <f>M237*N237*O237</f>
        <v>18.049680000000002</v>
      </c>
      <c r="S237" s="23">
        <f>P237*N237</f>
        <v>49.6</v>
      </c>
      <c r="T237" s="23">
        <f>Q237-S237</f>
        <v>69.09032000000002</v>
      </c>
      <c r="U237" s="25">
        <f>IFERROR(T237/Q237,0)</f>
        <v>0.58210576902985867</v>
      </c>
      <c r="V237" s="21" t="s">
        <v>125</v>
      </c>
      <c r="W237" s="21" t="s">
        <v>172</v>
      </c>
    </row>
    <row r="238" spans="1:23" ht="15" customHeight="1">
      <c r="A238" s="21" t="s">
        <v>597</v>
      </c>
      <c r="B238" s="22">
        <v>45339</v>
      </c>
      <c r="C238" s="21">
        <f>YEAR(B238)</f>
        <v>2024</v>
      </c>
      <c r="D238" s="21" t="str">
        <f>"Q"&amp;ROUNDUP(MONTH(B238)/3,0)</f>
        <v>Q1</v>
      </c>
      <c r="E238" s="21" t="s">
        <v>128</v>
      </c>
      <c r="F238" s="21" t="s">
        <v>159</v>
      </c>
      <c r="G238" s="21" t="s">
        <v>130</v>
      </c>
      <c r="H238" s="21" t="s">
        <v>140</v>
      </c>
      <c r="I238" s="21" t="s">
        <v>141</v>
      </c>
      <c r="J238" s="21" t="s">
        <v>142</v>
      </c>
      <c r="K238" s="21" t="s">
        <v>149</v>
      </c>
      <c r="L238" s="21" t="s">
        <v>273</v>
      </c>
      <c r="M238" s="23">
        <v>21.68</v>
      </c>
      <c r="N238" s="24">
        <v>8</v>
      </c>
      <c r="O238" s="25">
        <v>5.0999999999999997E-2</v>
      </c>
      <c r="P238" s="23">
        <v>9.1199999999999992</v>
      </c>
      <c r="Q238" s="23">
        <f>M238*N238*(1-O238)</f>
        <v>164.59456</v>
      </c>
      <c r="R238" s="23">
        <f>M238*N238*O238</f>
        <v>8.84544</v>
      </c>
      <c r="S238" s="23">
        <f>P238*N238</f>
        <v>72.959999999999994</v>
      </c>
      <c r="T238" s="23">
        <f>Q238-S238</f>
        <v>91.634560000000008</v>
      </c>
      <c r="U238" s="25">
        <f>IFERROR(T238/Q238,0)</f>
        <v>0.55672897087242745</v>
      </c>
      <c r="V238" s="21" t="s">
        <v>125</v>
      </c>
      <c r="W238" s="21" t="s">
        <v>136</v>
      </c>
    </row>
    <row r="239" spans="1:23" ht="15" customHeight="1">
      <c r="A239" s="21" t="s">
        <v>598</v>
      </c>
      <c r="B239" s="22">
        <v>45340</v>
      </c>
      <c r="C239" s="21">
        <f>YEAR(B239)</f>
        <v>2024</v>
      </c>
      <c r="D239" s="21" t="str">
        <f>"Q"&amp;ROUNDUP(MONTH(B239)/3,0)</f>
        <v>Q1</v>
      </c>
      <c r="E239" s="21" t="s">
        <v>158</v>
      </c>
      <c r="F239" s="21" t="s">
        <v>118</v>
      </c>
      <c r="G239" s="21" t="s">
        <v>160</v>
      </c>
      <c r="H239" s="21" t="s">
        <v>243</v>
      </c>
      <c r="I239" s="21" t="s">
        <v>244</v>
      </c>
      <c r="J239" s="21" t="s">
        <v>122</v>
      </c>
      <c r="K239" s="21" t="s">
        <v>143</v>
      </c>
      <c r="L239" s="21" t="s">
        <v>252</v>
      </c>
      <c r="M239" s="23">
        <v>181.18</v>
      </c>
      <c r="N239" s="24">
        <v>3</v>
      </c>
      <c r="O239" s="25">
        <v>9.0300000000000005E-2</v>
      </c>
      <c r="P239" s="23">
        <v>106.12</v>
      </c>
      <c r="Q239" s="23">
        <f>M239*N239*(1-O239)</f>
        <v>494.45833799999997</v>
      </c>
      <c r="R239" s="23">
        <f>M239*N239*O239</f>
        <v>49.081662000000001</v>
      </c>
      <c r="S239" s="23">
        <f>P239*N239</f>
        <v>318.36</v>
      </c>
      <c r="T239" s="23">
        <f>Q239-S239</f>
        <v>176.09833799999996</v>
      </c>
      <c r="U239" s="25">
        <f>IFERROR(T239/Q239,0)</f>
        <v>0.35614393461800609</v>
      </c>
      <c r="V239" s="21" t="s">
        <v>125</v>
      </c>
      <c r="W239" s="21" t="s">
        <v>126</v>
      </c>
    </row>
    <row r="240" spans="1:23" ht="15" customHeight="1">
      <c r="A240" s="21" t="s">
        <v>599</v>
      </c>
      <c r="B240" s="22">
        <v>45340</v>
      </c>
      <c r="C240" s="21">
        <f>YEAR(B240)</f>
        <v>2024</v>
      </c>
      <c r="D240" s="21" t="str">
        <f>"Q"&amp;ROUNDUP(MONTH(B240)/3,0)</f>
        <v>Q1</v>
      </c>
      <c r="E240" s="21" t="s">
        <v>188</v>
      </c>
      <c r="F240" s="21" t="s">
        <v>118</v>
      </c>
      <c r="G240" s="21" t="s">
        <v>232</v>
      </c>
      <c r="H240" s="21" t="s">
        <v>291</v>
      </c>
      <c r="I240" s="21" t="s">
        <v>208</v>
      </c>
      <c r="J240" s="21" t="s">
        <v>133</v>
      </c>
      <c r="K240" s="21" t="s">
        <v>143</v>
      </c>
      <c r="L240" s="21" t="s">
        <v>144</v>
      </c>
      <c r="M240" s="23">
        <v>55.06</v>
      </c>
      <c r="N240" s="24">
        <v>4</v>
      </c>
      <c r="O240" s="25">
        <v>0.1118</v>
      </c>
      <c r="P240" s="23">
        <v>35.96</v>
      </c>
      <c r="Q240" s="23">
        <f>M240*N240*(1-O240)</f>
        <v>195.61716799999999</v>
      </c>
      <c r="R240" s="23">
        <f>M240*N240*O240</f>
        <v>24.622831999999999</v>
      </c>
      <c r="S240" s="23">
        <f>P240*N240</f>
        <v>143.84</v>
      </c>
      <c r="T240" s="23">
        <f>Q240-S240</f>
        <v>51.777167999999989</v>
      </c>
      <c r="U240" s="25">
        <f>IFERROR(T240/Q240,0)</f>
        <v>0.26468621608917264</v>
      </c>
      <c r="V240" s="21" t="s">
        <v>125</v>
      </c>
      <c r="W240" s="21" t="s">
        <v>126</v>
      </c>
    </row>
    <row r="241" spans="1:23" ht="15" customHeight="1">
      <c r="A241" s="21" t="s">
        <v>600</v>
      </c>
      <c r="B241" s="22">
        <v>45340</v>
      </c>
      <c r="C241" s="21">
        <f>YEAR(B241)</f>
        <v>2024</v>
      </c>
      <c r="D241" s="21" t="str">
        <f>"Q"&amp;ROUNDUP(MONTH(B241)/3,0)</f>
        <v>Q1</v>
      </c>
      <c r="E241" s="21" t="s">
        <v>128</v>
      </c>
      <c r="F241" s="21" t="s">
        <v>118</v>
      </c>
      <c r="G241" s="21" t="s">
        <v>130</v>
      </c>
      <c r="H241" s="21" t="s">
        <v>601</v>
      </c>
      <c r="I241" s="21" t="s">
        <v>602</v>
      </c>
      <c r="J241" s="21" t="s">
        <v>142</v>
      </c>
      <c r="K241" s="21" t="s">
        <v>143</v>
      </c>
      <c r="L241" s="21" t="s">
        <v>252</v>
      </c>
      <c r="M241" s="23">
        <v>51.44</v>
      </c>
      <c r="N241" s="24">
        <v>1</v>
      </c>
      <c r="O241" s="25"/>
      <c r="P241" s="23">
        <v>32</v>
      </c>
      <c r="Q241" s="23">
        <f>M241*N241*(1-O241)</f>
        <v>51.44</v>
      </c>
      <c r="R241" s="23">
        <f>M241*N241*O241</f>
        <v>0</v>
      </c>
      <c r="S241" s="23">
        <f>P241*N241</f>
        <v>32</v>
      </c>
      <c r="T241" s="23">
        <f>Q241-S241</f>
        <v>19.439999999999998</v>
      </c>
      <c r="U241" s="25">
        <f>IFERROR(T241/Q241,0)</f>
        <v>0.37791601866251939</v>
      </c>
      <c r="V241" s="21" t="s">
        <v>125</v>
      </c>
      <c r="W241" s="21" t="s">
        <v>156</v>
      </c>
    </row>
    <row r="242" spans="1:23" ht="15" customHeight="1">
      <c r="A242" s="21" t="s">
        <v>603</v>
      </c>
      <c r="B242" s="22">
        <v>45340</v>
      </c>
      <c r="C242" s="21">
        <f>YEAR(B242)</f>
        <v>2024</v>
      </c>
      <c r="D242" s="21" t="str">
        <f>"Q"&amp;ROUNDUP(MONTH(B242)/3,0)</f>
        <v>Q1</v>
      </c>
      <c r="E242" s="21" t="s">
        <v>158</v>
      </c>
      <c r="F242" s="21" t="s">
        <v>129</v>
      </c>
      <c r="G242" s="21" t="s">
        <v>164</v>
      </c>
      <c r="H242" s="21" t="s">
        <v>182</v>
      </c>
      <c r="I242" s="21" t="s">
        <v>183</v>
      </c>
      <c r="J242" s="21" t="s">
        <v>122</v>
      </c>
      <c r="K242" s="21" t="s">
        <v>123</v>
      </c>
      <c r="L242" s="21" t="s">
        <v>226</v>
      </c>
      <c r="M242" s="23">
        <v>73.75</v>
      </c>
      <c r="N242" s="24">
        <v>1</v>
      </c>
      <c r="O242" s="25">
        <v>6.3200000000000006E-2</v>
      </c>
      <c r="P242" s="23">
        <v>36.35</v>
      </c>
      <c r="Q242" s="23">
        <f>M242*N242*(1-O242)</f>
        <v>69.088999999999999</v>
      </c>
      <c r="R242" s="23">
        <f>M242*N242*O242</f>
        <v>4.6610000000000005</v>
      </c>
      <c r="S242" s="23">
        <f>P242*N242</f>
        <v>36.35</v>
      </c>
      <c r="T242" s="23">
        <f>Q242-S242</f>
        <v>32.738999999999997</v>
      </c>
      <c r="U242" s="25">
        <f>IFERROR(T242/Q242,0)</f>
        <v>0.47386704106297672</v>
      </c>
      <c r="V242" s="21" t="s">
        <v>171</v>
      </c>
      <c r="W242" s="21" t="s">
        <v>136</v>
      </c>
    </row>
    <row r="243" spans="1:23" ht="15" customHeight="1">
      <c r="A243" s="21" t="s">
        <v>604</v>
      </c>
      <c r="B243" s="22">
        <v>45340</v>
      </c>
      <c r="C243" s="21">
        <f>YEAR(B243)</f>
        <v>2024</v>
      </c>
      <c r="D243" s="21" t="str">
        <f>"Q"&amp;ROUNDUP(MONTH(B243)/3,0)</f>
        <v>Q1</v>
      </c>
      <c r="E243" s="21" t="s">
        <v>128</v>
      </c>
      <c r="F243" s="21" t="s">
        <v>129</v>
      </c>
      <c r="G243" s="21" t="s">
        <v>130</v>
      </c>
      <c r="H243" s="21" t="s">
        <v>207</v>
      </c>
      <c r="I243" s="21" t="s">
        <v>208</v>
      </c>
      <c r="J243" s="21" t="s">
        <v>122</v>
      </c>
      <c r="K243" s="21" t="s">
        <v>123</v>
      </c>
      <c r="L243" s="21" t="s">
        <v>292</v>
      </c>
      <c r="M243" s="23">
        <v>248.65</v>
      </c>
      <c r="N243" s="24">
        <v>8</v>
      </c>
      <c r="O243" s="25">
        <v>5.7099999999999998E-2</v>
      </c>
      <c r="P243" s="23">
        <v>137.9</v>
      </c>
      <c r="Q243" s="23">
        <f>M243*N243*(1-O243)</f>
        <v>1875.6166799999999</v>
      </c>
      <c r="R243" s="23">
        <f>M243*N243*O243</f>
        <v>113.58332</v>
      </c>
      <c r="S243" s="23">
        <f>P243*N243</f>
        <v>1103.2</v>
      </c>
      <c r="T243" s="23">
        <f>Q243-S243</f>
        <v>772.41667999999981</v>
      </c>
      <c r="U243" s="25">
        <f>IFERROR(T243/Q243,0)</f>
        <v>0.41182011667757179</v>
      </c>
      <c r="V243" s="21" t="s">
        <v>125</v>
      </c>
      <c r="W243" s="21" t="s">
        <v>156</v>
      </c>
    </row>
    <row r="244" spans="1:23" ht="15" customHeight="1">
      <c r="A244" s="21" t="s">
        <v>605</v>
      </c>
      <c r="B244" s="22">
        <v>45340</v>
      </c>
      <c r="C244" s="21">
        <f>YEAR(B244)</f>
        <v>2024</v>
      </c>
      <c r="D244" s="21" t="str">
        <f>"Q"&amp;ROUNDUP(MONTH(B244)/3,0)</f>
        <v>Q1</v>
      </c>
      <c r="E244" s="21" t="s">
        <v>128</v>
      </c>
      <c r="F244" s="21" t="s">
        <v>129</v>
      </c>
      <c r="G244" s="21" t="s">
        <v>130</v>
      </c>
      <c r="H244" s="21" t="s">
        <v>278</v>
      </c>
      <c r="I244" s="21" t="s">
        <v>279</v>
      </c>
      <c r="J244" s="21" t="s">
        <v>133</v>
      </c>
      <c r="K244" s="21" t="s">
        <v>123</v>
      </c>
      <c r="L244" s="21" t="s">
        <v>155</v>
      </c>
      <c r="M244" s="23">
        <v>113.91</v>
      </c>
      <c r="N244" s="24">
        <v>1</v>
      </c>
      <c r="O244" s="25">
        <v>9.1300000000000006E-2</v>
      </c>
      <c r="P244" s="23">
        <v>63.7</v>
      </c>
      <c r="Q244" s="23">
        <f>M244*N244*(1-O244)</f>
        <v>103.51001699999999</v>
      </c>
      <c r="R244" s="23">
        <f>M244*N244*O244</f>
        <v>10.399983000000001</v>
      </c>
      <c r="S244" s="23">
        <f>P244*N244</f>
        <v>63.7</v>
      </c>
      <c r="T244" s="23">
        <f>Q244-S244</f>
        <v>39.810016999999988</v>
      </c>
      <c r="U244" s="25">
        <f>IFERROR(T244/Q244,0)</f>
        <v>0.38460062275905132</v>
      </c>
      <c r="V244" s="21" t="s">
        <v>125</v>
      </c>
      <c r="W244" s="21" t="s">
        <v>126</v>
      </c>
    </row>
    <row r="245" spans="1:23" ht="15" customHeight="1">
      <c r="A245" s="21" t="s">
        <v>606</v>
      </c>
      <c r="B245" s="22">
        <v>45340</v>
      </c>
      <c r="C245" s="21">
        <f>YEAR(B245)</f>
        <v>2024</v>
      </c>
      <c r="D245" s="21" t="str">
        <f>"Q"&amp;ROUNDUP(MONTH(B245)/3,0)</f>
        <v>Q1</v>
      </c>
      <c r="E245" s="21" t="s">
        <v>158</v>
      </c>
      <c r="F245" s="21" t="s">
        <v>118</v>
      </c>
      <c r="G245" s="21" t="s">
        <v>160</v>
      </c>
      <c r="H245" s="21" t="s">
        <v>607</v>
      </c>
      <c r="I245" s="21" t="s">
        <v>608</v>
      </c>
      <c r="J245" s="21" t="s">
        <v>142</v>
      </c>
      <c r="K245" s="21" t="s">
        <v>123</v>
      </c>
      <c r="L245" s="21" t="s">
        <v>124</v>
      </c>
      <c r="M245" s="23">
        <v>104.21</v>
      </c>
      <c r="N245" s="24">
        <v>2</v>
      </c>
      <c r="O245" s="25">
        <v>0.1091</v>
      </c>
      <c r="P245" s="23">
        <v>59.86</v>
      </c>
      <c r="Q245" s="23">
        <f>M245*N245*(1-O245)</f>
        <v>185.681378</v>
      </c>
      <c r="R245" s="23">
        <f>M245*N245*O245</f>
        <v>22.738621999999999</v>
      </c>
      <c r="S245" s="23">
        <f>P245*N245</f>
        <v>119.72</v>
      </c>
      <c r="T245" s="23">
        <f>Q245-S245</f>
        <v>65.961377999999996</v>
      </c>
      <c r="U245" s="25">
        <f>IFERROR(T245/Q245,0)</f>
        <v>0.3552395975863557</v>
      </c>
      <c r="V245" s="21" t="s">
        <v>125</v>
      </c>
      <c r="W245" s="21" t="s">
        <v>156</v>
      </c>
    </row>
    <row r="246" spans="1:23" ht="15" customHeight="1">
      <c r="A246" s="21" t="s">
        <v>609</v>
      </c>
      <c r="B246" s="22">
        <v>45341</v>
      </c>
      <c r="C246" s="21">
        <f>YEAR(B246)</f>
        <v>2024</v>
      </c>
      <c r="D246" s="21" t="str">
        <f>"Q"&amp;ROUNDUP(MONTH(B246)/3,0)</f>
        <v>Q1</v>
      </c>
      <c r="E246" s="21" t="s">
        <v>128</v>
      </c>
      <c r="F246" s="21" t="s">
        <v>118</v>
      </c>
      <c r="G246" s="21" t="s">
        <v>152</v>
      </c>
      <c r="H246" s="21" t="s">
        <v>358</v>
      </c>
      <c r="I246" s="21" t="s">
        <v>269</v>
      </c>
      <c r="J246" s="21" t="s">
        <v>133</v>
      </c>
      <c r="K246" s="21" t="s">
        <v>123</v>
      </c>
      <c r="L246" s="21" t="s">
        <v>226</v>
      </c>
      <c r="M246" s="23">
        <v>69.19</v>
      </c>
      <c r="N246" s="24">
        <v>5</v>
      </c>
      <c r="O246" s="25">
        <v>0.10829999999999999</v>
      </c>
      <c r="P246" s="23">
        <v>33.479999999999997</v>
      </c>
      <c r="Q246" s="23">
        <f>M246*N246*(1-O246)</f>
        <v>308.48361499999999</v>
      </c>
      <c r="R246" s="23">
        <f>M246*N246*O246</f>
        <v>37.466384999999995</v>
      </c>
      <c r="S246" s="23">
        <f>P246*N246</f>
        <v>167.39999999999998</v>
      </c>
      <c r="T246" s="23">
        <f>Q246-S246</f>
        <v>141.08361500000001</v>
      </c>
      <c r="U246" s="25">
        <f>IFERROR(T246/Q246,0)</f>
        <v>0.45734557084984889</v>
      </c>
      <c r="V246" s="21" t="s">
        <v>125</v>
      </c>
      <c r="W246" s="21" t="s">
        <v>136</v>
      </c>
    </row>
    <row r="247" spans="1:23" ht="15" customHeight="1">
      <c r="A247" s="21" t="s">
        <v>610</v>
      </c>
      <c r="B247" s="22">
        <v>45341</v>
      </c>
      <c r="C247" s="21">
        <f>YEAR(B247)</f>
        <v>2024</v>
      </c>
      <c r="D247" s="21" t="str">
        <f>"Q"&amp;ROUNDUP(MONTH(B247)/3,0)</f>
        <v>Q1</v>
      </c>
      <c r="E247" s="21" t="s">
        <v>158</v>
      </c>
      <c r="F247" s="21" t="s">
        <v>118</v>
      </c>
      <c r="G247" s="21" t="s">
        <v>160</v>
      </c>
      <c r="H247" s="21" t="s">
        <v>147</v>
      </c>
      <c r="I247" s="21" t="s">
        <v>148</v>
      </c>
      <c r="J247" s="21" t="s">
        <v>122</v>
      </c>
      <c r="K247" s="21" t="s">
        <v>149</v>
      </c>
      <c r="L247" s="21" t="s">
        <v>238</v>
      </c>
      <c r="M247" s="23">
        <v>123.92</v>
      </c>
      <c r="N247" s="24">
        <v>1</v>
      </c>
      <c r="O247" s="25">
        <v>0.1053</v>
      </c>
      <c r="P247" s="23">
        <v>63.32</v>
      </c>
      <c r="Q247" s="23">
        <f>M247*N247*(1-O247)</f>
        <v>110.87122400000001</v>
      </c>
      <c r="R247" s="23">
        <f>M247*N247*O247</f>
        <v>13.048776</v>
      </c>
      <c r="S247" s="23">
        <f>P247*N247</f>
        <v>63.32</v>
      </c>
      <c r="T247" s="23">
        <f>Q247-S247</f>
        <v>47.551224000000012</v>
      </c>
      <c r="U247" s="25">
        <f>IFERROR(T247/Q247,0)</f>
        <v>0.42888697611924992</v>
      </c>
      <c r="V247" s="21" t="s">
        <v>125</v>
      </c>
      <c r="W247" s="21" t="s">
        <v>126</v>
      </c>
    </row>
    <row r="248" spans="1:23" ht="15" customHeight="1">
      <c r="A248" s="21" t="s">
        <v>611</v>
      </c>
      <c r="B248" s="22">
        <v>45341</v>
      </c>
      <c r="C248" s="21">
        <f>YEAR(B248)</f>
        <v>2024</v>
      </c>
      <c r="D248" s="21" t="str">
        <f>"Q"&amp;ROUNDUP(MONTH(B248)/3,0)</f>
        <v>Q1</v>
      </c>
      <c r="E248" s="21" t="s">
        <v>128</v>
      </c>
      <c r="F248" s="21" t="s">
        <v>159</v>
      </c>
      <c r="G248" s="21" t="s">
        <v>130</v>
      </c>
      <c r="H248" s="21" t="s">
        <v>612</v>
      </c>
      <c r="I248" s="21" t="s">
        <v>613</v>
      </c>
      <c r="J248" s="21" t="s">
        <v>142</v>
      </c>
      <c r="K248" s="21" t="s">
        <v>165</v>
      </c>
      <c r="L248" s="21" t="s">
        <v>180</v>
      </c>
      <c r="M248" s="23">
        <v>37.11</v>
      </c>
      <c r="N248" s="24">
        <v>5</v>
      </c>
      <c r="O248" s="25">
        <v>0</v>
      </c>
      <c r="P248" s="23">
        <v>14.27</v>
      </c>
      <c r="Q248" s="23">
        <f>M248*N248*(1-O248)</f>
        <v>185.55</v>
      </c>
      <c r="R248" s="23">
        <f>M248*N248*O248</f>
        <v>0</v>
      </c>
      <c r="S248" s="23">
        <f>P248*N248</f>
        <v>71.349999999999994</v>
      </c>
      <c r="T248" s="23">
        <f>Q248-S248</f>
        <v>114.20000000000002</v>
      </c>
      <c r="U248" s="25">
        <f>IFERROR(T248/Q248,0)</f>
        <v>0.61546752896793322</v>
      </c>
      <c r="V248" s="21" t="s">
        <v>125</v>
      </c>
      <c r="W248" s="21" t="s">
        <v>136</v>
      </c>
    </row>
    <row r="249" spans="1:23" ht="15" customHeight="1">
      <c r="A249" s="21" t="s">
        <v>614</v>
      </c>
      <c r="B249" s="22">
        <v>45341</v>
      </c>
      <c r="C249" s="21">
        <f>YEAR(B249)</f>
        <v>2024</v>
      </c>
      <c r="D249" s="21" t="str">
        <f>"Q"&amp;ROUNDUP(MONTH(B249)/3,0)</f>
        <v>Q1</v>
      </c>
      <c r="E249" s="21" t="s">
        <v>128</v>
      </c>
      <c r="F249" s="21" t="s">
        <v>118</v>
      </c>
      <c r="G249" s="21" t="s">
        <v>130</v>
      </c>
      <c r="H249" s="21" t="s">
        <v>615</v>
      </c>
      <c r="I249" s="21" t="s">
        <v>463</v>
      </c>
      <c r="J249" s="21" t="s">
        <v>142</v>
      </c>
      <c r="K249" s="21" t="s">
        <v>149</v>
      </c>
      <c r="L249" s="21" t="s">
        <v>273</v>
      </c>
      <c r="M249" s="23">
        <v>48.95</v>
      </c>
      <c r="N249" s="24">
        <v>2</v>
      </c>
      <c r="O249" s="25">
        <v>0.153</v>
      </c>
      <c r="P249" s="23">
        <v>25.09</v>
      </c>
      <c r="Q249" s="23">
        <f>M249*N249*(1-O249)</f>
        <v>82.921300000000002</v>
      </c>
      <c r="R249" s="23">
        <f>M249*N249*O249</f>
        <v>14.9787</v>
      </c>
      <c r="S249" s="23">
        <f>P249*N249</f>
        <v>50.18</v>
      </c>
      <c r="T249" s="23">
        <f>Q249-S249</f>
        <v>32.741300000000003</v>
      </c>
      <c r="U249" s="25">
        <f>IFERROR(T249/Q249,0)</f>
        <v>0.39484788588697961</v>
      </c>
      <c r="V249" s="21" t="s">
        <v>125</v>
      </c>
      <c r="W249" s="21" t="s">
        <v>126</v>
      </c>
    </row>
    <row r="250" spans="1:23" ht="15" customHeight="1">
      <c r="A250" s="21" t="s">
        <v>616</v>
      </c>
      <c r="B250" s="22">
        <v>45341</v>
      </c>
      <c r="C250" s="21">
        <f>YEAR(B250)</f>
        <v>2024</v>
      </c>
      <c r="D250" s="21" t="str">
        <f>"Q"&amp;ROUNDUP(MONTH(B250)/3,0)</f>
        <v>Q1</v>
      </c>
      <c r="E250" s="21" t="s">
        <v>138</v>
      </c>
      <c r="F250" s="21" t="s">
        <v>118</v>
      </c>
      <c r="G250" s="21" t="s">
        <v>146</v>
      </c>
      <c r="H250" s="21" t="s">
        <v>147</v>
      </c>
      <c r="I250" s="21" t="s">
        <v>148</v>
      </c>
      <c r="J250" s="21" t="s">
        <v>122</v>
      </c>
      <c r="K250" s="21" t="s">
        <v>134</v>
      </c>
      <c r="L250" s="21" t="s">
        <v>135</v>
      </c>
      <c r="M250" s="23">
        <v>83.64</v>
      </c>
      <c r="N250" s="24">
        <v>1</v>
      </c>
      <c r="O250" s="25">
        <v>0.1128</v>
      </c>
      <c r="P250" s="23">
        <v>49.94</v>
      </c>
      <c r="Q250" s="23">
        <f>M250*N250*(1-O250)</f>
        <v>74.205408000000006</v>
      </c>
      <c r="R250" s="23">
        <f>M250*N250*O250</f>
        <v>9.4345920000000003</v>
      </c>
      <c r="S250" s="23">
        <f>P250*N250</f>
        <v>49.94</v>
      </c>
      <c r="T250" s="23">
        <f>Q250-S250</f>
        <v>24.265408000000008</v>
      </c>
      <c r="U250" s="25">
        <f>IFERROR(T250/Q250,0)</f>
        <v>0.32700322865956083</v>
      </c>
      <c r="V250" s="21" t="s">
        <v>125</v>
      </c>
      <c r="W250" s="21" t="s">
        <v>126</v>
      </c>
    </row>
    <row r="251" spans="1:23" ht="15" customHeight="1">
      <c r="A251" s="21" t="s">
        <v>617</v>
      </c>
      <c r="B251" s="22">
        <v>45341</v>
      </c>
      <c r="C251" s="21">
        <f>YEAR(B251)</f>
        <v>2024</v>
      </c>
      <c r="D251" s="21" t="str">
        <f>"Q"&amp;ROUNDUP(MONTH(B251)/3,0)</f>
        <v>Q1</v>
      </c>
      <c r="E251" s="21" t="s">
        <v>158</v>
      </c>
      <c r="F251" s="21" t="s">
        <v>118</v>
      </c>
      <c r="G251" s="21" t="s">
        <v>164</v>
      </c>
      <c r="H251" s="21" t="s">
        <v>529</v>
      </c>
      <c r="I251" s="21" t="s">
        <v>530</v>
      </c>
      <c r="J251" s="21" t="s">
        <v>133</v>
      </c>
      <c r="K251" s="21" t="s">
        <v>165</v>
      </c>
      <c r="L251" s="21" t="s">
        <v>213</v>
      </c>
      <c r="M251" s="23">
        <v>70.16</v>
      </c>
      <c r="N251" s="24">
        <v>2</v>
      </c>
      <c r="O251" s="25">
        <v>0.13930000000000001</v>
      </c>
      <c r="P251" s="23">
        <v>31.31</v>
      </c>
      <c r="Q251" s="23">
        <f>M251*N251*(1-O251)</f>
        <v>120.77342399999999</v>
      </c>
      <c r="R251" s="23">
        <f>M251*N251*O251</f>
        <v>19.546576000000002</v>
      </c>
      <c r="S251" s="23">
        <f>P251*N251</f>
        <v>62.62</v>
      </c>
      <c r="T251" s="23">
        <f>Q251-S251</f>
        <v>58.153423999999994</v>
      </c>
      <c r="U251" s="25">
        <f>IFERROR(T251/Q251,0)</f>
        <v>0.48150844841494267</v>
      </c>
      <c r="V251" s="21" t="s">
        <v>125</v>
      </c>
      <c r="W251" s="21" t="s">
        <v>172</v>
      </c>
    </row>
    <row r="252" spans="1:23" ht="15" customHeight="1">
      <c r="A252" s="21" t="s">
        <v>618</v>
      </c>
      <c r="B252" s="22">
        <v>45341</v>
      </c>
      <c r="C252" s="21">
        <f>YEAR(B252)</f>
        <v>2024</v>
      </c>
      <c r="D252" s="21" t="str">
        <f>"Q"&amp;ROUNDUP(MONTH(B252)/3,0)</f>
        <v>Q1</v>
      </c>
      <c r="E252" s="21" t="s">
        <v>128</v>
      </c>
      <c r="F252" s="21" t="s">
        <v>118</v>
      </c>
      <c r="G252" s="21" t="s">
        <v>152</v>
      </c>
      <c r="H252" s="21" t="s">
        <v>619</v>
      </c>
      <c r="I252" s="21" t="s">
        <v>620</v>
      </c>
      <c r="J252" s="21" t="s">
        <v>142</v>
      </c>
      <c r="K252" s="21" t="s">
        <v>134</v>
      </c>
      <c r="L252" s="21" t="s">
        <v>135</v>
      </c>
      <c r="M252" s="23">
        <v>191.23</v>
      </c>
      <c r="N252" s="24">
        <v>1</v>
      </c>
      <c r="O252" s="25">
        <v>6.3700000000000007E-2</v>
      </c>
      <c r="P252" s="23">
        <v>116.2</v>
      </c>
      <c r="Q252" s="23">
        <f>M252*N252*(1-O252)</f>
        <v>179.04864899999998</v>
      </c>
      <c r="R252" s="23">
        <f>M252*N252*O252</f>
        <v>12.181351000000001</v>
      </c>
      <c r="S252" s="23">
        <f>P252*N252</f>
        <v>116.2</v>
      </c>
      <c r="T252" s="23">
        <f>Q252-S252</f>
        <v>62.84864899999998</v>
      </c>
      <c r="U252" s="25">
        <f>IFERROR(T252/Q252,0)</f>
        <v>0.35101437151865905</v>
      </c>
      <c r="V252" s="21" t="s">
        <v>125</v>
      </c>
      <c r="W252" s="21" t="s">
        <v>156</v>
      </c>
    </row>
    <row r="253" spans="1:23" ht="15" customHeight="1">
      <c r="A253" s="21" t="s">
        <v>621</v>
      </c>
      <c r="B253" s="22">
        <v>45341</v>
      </c>
      <c r="C253" s="21">
        <f>YEAR(B253)</f>
        <v>2024</v>
      </c>
      <c r="D253" s="21" t="str">
        <f>"Q"&amp;ROUNDUP(MONTH(B253)/3,0)</f>
        <v>Q1</v>
      </c>
      <c r="E253" s="21" t="s">
        <v>128</v>
      </c>
      <c r="F253" s="21" t="s">
        <v>129</v>
      </c>
      <c r="G253" s="21" t="s">
        <v>130</v>
      </c>
      <c r="H253" s="21" t="s">
        <v>318</v>
      </c>
      <c r="I253" s="21" t="s">
        <v>319</v>
      </c>
      <c r="J253" s="21" t="s">
        <v>122</v>
      </c>
      <c r="K253" s="21" t="s">
        <v>149</v>
      </c>
      <c r="L253" s="21" t="s">
        <v>176</v>
      </c>
      <c r="M253" s="23">
        <v>241.31</v>
      </c>
      <c r="N253" s="24">
        <v>1</v>
      </c>
      <c r="O253" s="25">
        <v>4.1099999999999998E-2</v>
      </c>
      <c r="P253" s="23">
        <v>126.15</v>
      </c>
      <c r="Q253" s="23">
        <f>M253*N253*(1-O253)</f>
        <v>231.39215899999999</v>
      </c>
      <c r="R253" s="23">
        <f>M253*N253*O253</f>
        <v>9.9178409999999992</v>
      </c>
      <c r="S253" s="23">
        <f>P253*N253</f>
        <v>126.15</v>
      </c>
      <c r="T253" s="23">
        <f>Q253-S253</f>
        <v>105.24215899999999</v>
      </c>
      <c r="U253" s="25">
        <f>IFERROR(T253/Q253,0)</f>
        <v>0.45482163032153561</v>
      </c>
      <c r="V253" s="21" t="s">
        <v>125</v>
      </c>
      <c r="W253" s="21" t="s">
        <v>172</v>
      </c>
    </row>
    <row r="254" spans="1:23" ht="15" customHeight="1">
      <c r="A254" s="21" t="s">
        <v>622</v>
      </c>
      <c r="B254" s="22">
        <v>45342</v>
      </c>
      <c r="C254" s="21">
        <f>YEAR(B254)</f>
        <v>2024</v>
      </c>
      <c r="D254" s="21" t="str">
        <f>"Q"&amp;ROUNDUP(MONTH(B254)/3,0)</f>
        <v>Q1</v>
      </c>
      <c r="E254" s="21" t="s">
        <v>158</v>
      </c>
      <c r="F254" s="21" t="s">
        <v>118</v>
      </c>
      <c r="G254" s="21" t="s">
        <v>164</v>
      </c>
      <c r="H254" s="21" t="s">
        <v>261</v>
      </c>
      <c r="I254" s="21" t="s">
        <v>262</v>
      </c>
      <c r="J254" s="21" t="s">
        <v>133</v>
      </c>
      <c r="K254" s="21" t="s">
        <v>149</v>
      </c>
      <c r="L254" s="21" t="s">
        <v>150</v>
      </c>
      <c r="M254" s="23">
        <v>167.51</v>
      </c>
      <c r="N254" s="24">
        <v>1</v>
      </c>
      <c r="O254" s="25">
        <v>0.14319999999999999</v>
      </c>
      <c r="P254" s="23">
        <v>76.09</v>
      </c>
      <c r="Q254" s="23">
        <f>M254*N254*(1-O254)</f>
        <v>143.52256800000001</v>
      </c>
      <c r="R254" s="23">
        <f>M254*N254*O254</f>
        <v>23.987431999999998</v>
      </c>
      <c r="S254" s="23">
        <f>P254*N254</f>
        <v>76.09</v>
      </c>
      <c r="T254" s="23">
        <f>Q254-S254</f>
        <v>67.432568000000003</v>
      </c>
      <c r="U254" s="25">
        <f>IFERROR(T254/Q254,0)</f>
        <v>0.46983947500159001</v>
      </c>
      <c r="V254" s="21" t="s">
        <v>125</v>
      </c>
      <c r="W254" s="21" t="s">
        <v>126</v>
      </c>
    </row>
    <row r="255" spans="1:23" ht="15" customHeight="1">
      <c r="A255" s="21" t="s">
        <v>623</v>
      </c>
      <c r="B255" s="22">
        <v>45342</v>
      </c>
      <c r="C255" s="21">
        <f>YEAR(B255)</f>
        <v>2024</v>
      </c>
      <c r="D255" s="21" t="str">
        <f>"Q"&amp;ROUNDUP(MONTH(B255)/3,0)</f>
        <v>Q1</v>
      </c>
      <c r="E255" s="21" t="s">
        <v>128</v>
      </c>
      <c r="F255" s="21" t="s">
        <v>129</v>
      </c>
      <c r="G255" s="21" t="s">
        <v>130</v>
      </c>
      <c r="H255" s="21" t="s">
        <v>287</v>
      </c>
      <c r="I255" s="21" t="s">
        <v>288</v>
      </c>
      <c r="J255" s="21" t="s">
        <v>133</v>
      </c>
      <c r="K255" s="21" t="s">
        <v>123</v>
      </c>
      <c r="L255" s="21" t="s">
        <v>124</v>
      </c>
      <c r="M255" s="23">
        <v>238.2</v>
      </c>
      <c r="N255" s="24">
        <v>5</v>
      </c>
      <c r="O255" s="25">
        <v>4.82E-2</v>
      </c>
      <c r="P255" s="23">
        <v>130.63999999999999</v>
      </c>
      <c r="Q255" s="23">
        <f>M255*N255*(1-O255)</f>
        <v>1133.5937999999999</v>
      </c>
      <c r="R255" s="23">
        <f>M255*N255*O255</f>
        <v>57.406199999999998</v>
      </c>
      <c r="S255" s="23">
        <f>P255*N255</f>
        <v>653.19999999999993</v>
      </c>
      <c r="T255" s="23">
        <f>Q255-S255</f>
        <v>480.39379999999994</v>
      </c>
      <c r="U255" s="25">
        <f>IFERROR(T255/Q255,0)</f>
        <v>0.42377948785534997</v>
      </c>
      <c r="V255" s="21" t="s">
        <v>125</v>
      </c>
      <c r="W255" s="21" t="s">
        <v>172</v>
      </c>
    </row>
    <row r="256" spans="1:23" ht="15" customHeight="1">
      <c r="A256" s="21" t="s">
        <v>624</v>
      </c>
      <c r="B256" s="22">
        <v>45342</v>
      </c>
      <c r="C256" s="21">
        <f>YEAR(B256)</f>
        <v>2024</v>
      </c>
      <c r="D256" s="21" t="str">
        <f>"Q"&amp;ROUNDUP(MONTH(B256)/3,0)</f>
        <v>Q1</v>
      </c>
      <c r="E256" s="21" t="s">
        <v>138</v>
      </c>
      <c r="F256" s="21" t="s">
        <v>129</v>
      </c>
      <c r="G256" s="21" t="s">
        <v>146</v>
      </c>
      <c r="H256" s="21" t="s">
        <v>207</v>
      </c>
      <c r="I256" s="21" t="s">
        <v>208</v>
      </c>
      <c r="J256" s="21" t="s">
        <v>122</v>
      </c>
      <c r="K256" s="21" t="s">
        <v>134</v>
      </c>
      <c r="L256" s="21" t="s">
        <v>299</v>
      </c>
      <c r="M256" s="23">
        <v>33.46</v>
      </c>
      <c r="N256" s="24">
        <v>5</v>
      </c>
      <c r="O256" s="25">
        <v>0.1009</v>
      </c>
      <c r="P256" s="23">
        <v>19.11</v>
      </c>
      <c r="Q256" s="23">
        <f>M256*N256*(1-O256)</f>
        <v>150.41943000000001</v>
      </c>
      <c r="R256" s="23">
        <f>M256*N256*O256</f>
        <v>16.880570000000002</v>
      </c>
      <c r="S256" s="23">
        <f>P256*N256</f>
        <v>95.55</v>
      </c>
      <c r="T256" s="23">
        <f>Q256-S256</f>
        <v>54.869430000000008</v>
      </c>
      <c r="U256" s="25">
        <f>IFERROR(T256/Q256,0)</f>
        <v>0.3647762127538976</v>
      </c>
      <c r="V256" s="21" t="s">
        <v>125</v>
      </c>
      <c r="W256" s="21" t="s">
        <v>126</v>
      </c>
    </row>
    <row r="257" spans="1:23" ht="15" customHeight="1">
      <c r="A257" s="21" t="s">
        <v>625</v>
      </c>
      <c r="B257" s="22">
        <v>45343</v>
      </c>
      <c r="C257" s="21">
        <f>YEAR(B257)</f>
        <v>2024</v>
      </c>
      <c r="D257" s="21" t="str">
        <f>"Q"&amp;ROUNDUP(MONTH(B257)/3,0)</f>
        <v>Q1</v>
      </c>
      <c r="E257" s="21" t="s">
        <v>128</v>
      </c>
      <c r="F257" s="21" t="s">
        <v>118</v>
      </c>
      <c r="G257" s="21" t="s">
        <v>152</v>
      </c>
      <c r="H257" s="21" t="s">
        <v>203</v>
      </c>
      <c r="I257" s="21" t="s">
        <v>204</v>
      </c>
      <c r="J257" s="21" t="s">
        <v>122</v>
      </c>
      <c r="K257" s="21" t="s">
        <v>165</v>
      </c>
      <c r="L257" s="21" t="s">
        <v>320</v>
      </c>
      <c r="M257" s="23">
        <v>109.14</v>
      </c>
      <c r="N257" s="24">
        <v>3</v>
      </c>
      <c r="O257" s="25">
        <v>9.5299999999999996E-2</v>
      </c>
      <c r="P257" s="23">
        <v>44.36</v>
      </c>
      <c r="Q257" s="23">
        <f>M257*N257*(1-O257)</f>
        <v>296.21687400000002</v>
      </c>
      <c r="R257" s="23">
        <f>M257*N257*O257</f>
        <v>31.203126000000001</v>
      </c>
      <c r="S257" s="23">
        <f>P257*N257</f>
        <v>133.07999999999998</v>
      </c>
      <c r="T257" s="23">
        <f>Q257-S257</f>
        <v>163.13687400000003</v>
      </c>
      <c r="U257" s="25">
        <f>IFERROR(T257/Q257,0)</f>
        <v>0.55073457429032224</v>
      </c>
      <c r="V257" s="21" t="s">
        <v>125</v>
      </c>
      <c r="W257" s="21" t="s">
        <v>156</v>
      </c>
    </row>
    <row r="258" spans="1:23" ht="15" customHeight="1">
      <c r="A258" s="21" t="s">
        <v>626</v>
      </c>
      <c r="B258" s="22">
        <v>45343</v>
      </c>
      <c r="C258" s="21">
        <f>YEAR(B258)</f>
        <v>2024</v>
      </c>
      <c r="D258" s="21" t="str">
        <f>"Q"&amp;ROUNDUP(MONTH(B258)/3,0)</f>
        <v>Q1</v>
      </c>
      <c r="E258" s="21" t="s">
        <v>158</v>
      </c>
      <c r="F258" s="21" t="s">
        <v>118</v>
      </c>
      <c r="G258" s="21" t="s">
        <v>164</v>
      </c>
      <c r="H258" s="21" t="s">
        <v>627</v>
      </c>
      <c r="I258" s="21" t="s">
        <v>628</v>
      </c>
      <c r="J258" s="21" t="s">
        <v>142</v>
      </c>
      <c r="K258" s="21" t="s">
        <v>165</v>
      </c>
      <c r="L258" s="21" t="s">
        <v>320</v>
      </c>
      <c r="M258" s="23">
        <v>51.67</v>
      </c>
      <c r="N258" s="24">
        <v>1</v>
      </c>
      <c r="O258" s="25">
        <v>0.16159999999999999</v>
      </c>
      <c r="P258" s="23">
        <v>22.05</v>
      </c>
      <c r="Q258" s="23">
        <f>M258*N258*(1-O258)</f>
        <v>43.320128000000004</v>
      </c>
      <c r="R258" s="23">
        <f>M258*N258*O258</f>
        <v>8.3498719999999995</v>
      </c>
      <c r="S258" s="23">
        <f>P258*N258</f>
        <v>22.05</v>
      </c>
      <c r="T258" s="23">
        <f>Q258-S258</f>
        <v>21.270128000000003</v>
      </c>
      <c r="U258" s="25">
        <f>IFERROR(T258/Q258,0)</f>
        <v>0.490998733891091</v>
      </c>
      <c r="V258" s="21" t="s">
        <v>171</v>
      </c>
      <c r="W258" s="21" t="s">
        <v>172</v>
      </c>
    </row>
    <row r="259" spans="1:23" ht="15" customHeight="1">
      <c r="A259" s="21" t="s">
        <v>629</v>
      </c>
      <c r="B259" s="22">
        <v>45343</v>
      </c>
      <c r="C259" s="21">
        <f>YEAR(B259)</f>
        <v>2024</v>
      </c>
      <c r="D259" s="21" t="str">
        <f>"Q"&amp;ROUNDUP(MONTH(B259)/3,0)</f>
        <v>Q1</v>
      </c>
      <c r="E259" s="21" t="s">
        <v>188</v>
      </c>
      <c r="F259" s="21" t="s">
        <v>129</v>
      </c>
      <c r="G259" s="21" t="s">
        <v>189</v>
      </c>
      <c r="H259" s="21" t="s">
        <v>131</v>
      </c>
      <c r="I259" s="21" t="s">
        <v>132</v>
      </c>
      <c r="J259" s="21" t="s">
        <v>133</v>
      </c>
      <c r="K259" s="21" t="s">
        <v>143</v>
      </c>
      <c r="L259" s="21" t="s">
        <v>201</v>
      </c>
      <c r="M259" s="23">
        <v>231.11</v>
      </c>
      <c r="N259" s="24">
        <v>3</v>
      </c>
      <c r="O259" s="25">
        <v>0.1043</v>
      </c>
      <c r="P259" s="23">
        <v>149.04</v>
      </c>
      <c r="Q259" s="23">
        <f>M259*N259*(1-O259)</f>
        <v>621.01568099999997</v>
      </c>
      <c r="R259" s="23">
        <f>M259*N259*O259</f>
        <v>72.314319000000012</v>
      </c>
      <c r="S259" s="23">
        <f>P259*N259</f>
        <v>447.12</v>
      </c>
      <c r="T259" s="23">
        <f>Q259-S259</f>
        <v>173.89568099999997</v>
      </c>
      <c r="U259" s="25">
        <f>IFERROR(T259/Q259,0)</f>
        <v>0.28001818041048787</v>
      </c>
      <c r="V259" s="21" t="s">
        <v>125</v>
      </c>
      <c r="W259" s="21" t="s">
        <v>126</v>
      </c>
    </row>
    <row r="260" spans="1:23" ht="15" customHeight="1">
      <c r="A260" s="21" t="s">
        <v>630</v>
      </c>
      <c r="B260" s="22">
        <v>45343</v>
      </c>
      <c r="C260" s="21">
        <f>YEAR(B260)</f>
        <v>2024</v>
      </c>
      <c r="D260" s="21" t="str">
        <f>"Q"&amp;ROUNDUP(MONTH(B260)/3,0)</f>
        <v>Q1</v>
      </c>
      <c r="E260" s="21" t="s">
        <v>117</v>
      </c>
      <c r="F260" s="21" t="s">
        <v>118</v>
      </c>
      <c r="G260" s="21" t="s">
        <v>194</v>
      </c>
      <c r="H260" s="21" t="s">
        <v>287</v>
      </c>
      <c r="I260" s="21" t="s">
        <v>288</v>
      </c>
      <c r="J260" s="21" t="s">
        <v>133</v>
      </c>
      <c r="K260" s="21" t="s">
        <v>123</v>
      </c>
      <c r="L260" s="21" t="s">
        <v>155</v>
      </c>
      <c r="M260" s="23">
        <v>67.03</v>
      </c>
      <c r="N260" s="24">
        <v>5</v>
      </c>
      <c r="O260" s="25">
        <v>0.1048</v>
      </c>
      <c r="P260" s="23">
        <v>34.979999999999997</v>
      </c>
      <c r="Q260" s="23">
        <f>M260*N260*(1-O260)</f>
        <v>300.02627999999999</v>
      </c>
      <c r="R260" s="23">
        <f>M260*N260*O260</f>
        <v>35.123719999999999</v>
      </c>
      <c r="S260" s="23">
        <f>P260*N260</f>
        <v>174.89999999999998</v>
      </c>
      <c r="T260" s="23">
        <f>Q260-S260</f>
        <v>125.12628000000001</v>
      </c>
      <c r="U260" s="25">
        <f>IFERROR(T260/Q260,0)</f>
        <v>0.41705106632658984</v>
      </c>
      <c r="V260" s="21" t="s">
        <v>125</v>
      </c>
      <c r="W260" s="21" t="s">
        <v>172</v>
      </c>
    </row>
    <row r="261" spans="1:23" ht="15" customHeight="1">
      <c r="A261" s="21" t="s">
        <v>630</v>
      </c>
      <c r="B261" s="22">
        <v>45343</v>
      </c>
      <c r="C261" s="21">
        <f>YEAR(B261)</f>
        <v>2024</v>
      </c>
      <c r="D261" s="21" t="str">
        <f>"Q"&amp;ROUNDUP(MONTH(B261)/3,0)</f>
        <v>Q1</v>
      </c>
      <c r="E261" s="21" t="s">
        <v>158</v>
      </c>
      <c r="F261" s="21" t="s">
        <v>118</v>
      </c>
      <c r="G261" s="21" t="s">
        <v>164</v>
      </c>
      <c r="H261" s="21" t="s">
        <v>513</v>
      </c>
      <c r="I261" s="21" t="s">
        <v>514</v>
      </c>
      <c r="J261" s="21" t="s">
        <v>142</v>
      </c>
      <c r="K261" s="21" t="s">
        <v>143</v>
      </c>
      <c r="L261" s="21" t="s">
        <v>144</v>
      </c>
      <c r="M261" s="23">
        <v>136.88</v>
      </c>
      <c r="N261" s="24">
        <v>1</v>
      </c>
      <c r="O261" s="25">
        <v>0.1094</v>
      </c>
      <c r="P261" s="23">
        <v>85.12</v>
      </c>
      <c r="Q261" s="23">
        <f>M261*N261*(1-O261)</f>
        <v>121.905328</v>
      </c>
      <c r="R261" s="23">
        <f>M261*N261*O261</f>
        <v>14.974672</v>
      </c>
      <c r="S261" s="23">
        <f>P261*N261</f>
        <v>85.12</v>
      </c>
      <c r="T261" s="23">
        <f>Q261-S261</f>
        <v>36.785327999999993</v>
      </c>
      <c r="U261" s="25">
        <f>IFERROR(T261/Q261,0)</f>
        <v>0.30175324248338015</v>
      </c>
      <c r="V261" s="21" t="s">
        <v>171</v>
      </c>
      <c r="W261" s="21" t="s">
        <v>126</v>
      </c>
    </row>
    <row r="262" spans="1:23" ht="15" customHeight="1">
      <c r="A262" s="21" t="s">
        <v>631</v>
      </c>
      <c r="B262" s="22">
        <v>45343</v>
      </c>
      <c r="C262" s="21">
        <f>YEAR(B262)</f>
        <v>2024</v>
      </c>
      <c r="D262" s="21" t="str">
        <f>"Q"&amp;ROUNDUP(MONTH(B262)/3,0)</f>
        <v>Q1</v>
      </c>
      <c r="E262" s="21" t="s">
        <v>188</v>
      </c>
      <c r="F262" s="21" t="s">
        <v>159</v>
      </c>
      <c r="G262" s="21" t="s">
        <v>232</v>
      </c>
      <c r="H262" s="21" t="s">
        <v>612</v>
      </c>
      <c r="I262" s="21" t="s">
        <v>613</v>
      </c>
      <c r="J262" s="21" t="s">
        <v>142</v>
      </c>
      <c r="K262" s="21" t="s">
        <v>149</v>
      </c>
      <c r="L262" s="21" t="s">
        <v>273</v>
      </c>
      <c r="M262" s="23">
        <v>261.39999999999998</v>
      </c>
      <c r="N262" s="24">
        <v>10</v>
      </c>
      <c r="O262" s="25">
        <v>8.3400000000000002E-2</v>
      </c>
      <c r="P262" s="23">
        <v>107.47</v>
      </c>
      <c r="Q262" s="23">
        <f>M262*N262*(1-O262)</f>
        <v>2395.9924000000001</v>
      </c>
      <c r="R262" s="23">
        <f>M262*N262*O262</f>
        <v>218.0076</v>
      </c>
      <c r="S262" s="23">
        <f>P262*N262</f>
        <v>1074.7</v>
      </c>
      <c r="T262" s="23">
        <f>Q262-S262</f>
        <v>1321.2924</v>
      </c>
      <c r="U262" s="25">
        <f>IFERROR(T262/Q262,0)</f>
        <v>0.55145934519658746</v>
      </c>
      <c r="V262" s="21" t="s">
        <v>171</v>
      </c>
      <c r="W262" s="21" t="s">
        <v>126</v>
      </c>
    </row>
    <row r="263" spans="1:23" ht="15" customHeight="1">
      <c r="A263" s="21" t="s">
        <v>632</v>
      </c>
      <c r="B263" s="22">
        <v>45344</v>
      </c>
      <c r="C263" s="21">
        <f>YEAR(B263)</f>
        <v>2024</v>
      </c>
      <c r="D263" s="21" t="str">
        <f>"Q"&amp;ROUNDUP(MONTH(B263)/3,0)</f>
        <v>Q1</v>
      </c>
      <c r="E263" s="21" t="s">
        <v>158</v>
      </c>
      <c r="F263" s="21" t="s">
        <v>129</v>
      </c>
      <c r="G263" s="21" t="s">
        <v>160</v>
      </c>
      <c r="H263" s="21" t="s">
        <v>243</v>
      </c>
      <c r="I263" s="21" t="s">
        <v>244</v>
      </c>
      <c r="J263" s="21" t="s">
        <v>122</v>
      </c>
      <c r="K263" s="21" t="s">
        <v>149</v>
      </c>
      <c r="L263" s="21" t="s">
        <v>238</v>
      </c>
      <c r="M263" s="23">
        <v>188.29</v>
      </c>
      <c r="N263" s="24">
        <v>5</v>
      </c>
      <c r="O263" s="25">
        <v>4.2000000000000003E-2</v>
      </c>
      <c r="P263" s="23">
        <v>92.58</v>
      </c>
      <c r="Q263" s="23">
        <f>M263*N263*(1-O263)</f>
        <v>901.90909999999985</v>
      </c>
      <c r="R263" s="23">
        <f>M263*N263*O263</f>
        <v>39.540900000000001</v>
      </c>
      <c r="S263" s="23">
        <f>P263*N263</f>
        <v>462.9</v>
      </c>
      <c r="T263" s="23">
        <f>Q263-S263</f>
        <v>439.00909999999988</v>
      </c>
      <c r="U263" s="25">
        <f>IFERROR(T263/Q263,0)</f>
        <v>0.48675537257579499</v>
      </c>
      <c r="V263" s="21" t="s">
        <v>125</v>
      </c>
      <c r="W263" s="21" t="s">
        <v>156</v>
      </c>
    </row>
    <row r="264" spans="1:23" ht="15" customHeight="1">
      <c r="A264" s="21" t="s">
        <v>633</v>
      </c>
      <c r="B264" s="22">
        <v>45344</v>
      </c>
      <c r="C264" s="21">
        <f>YEAR(B264)</f>
        <v>2024</v>
      </c>
      <c r="D264" s="21" t="str">
        <f>"Q"&amp;ROUNDUP(MONTH(B264)/3,0)</f>
        <v>Q1</v>
      </c>
      <c r="E264" s="21" t="s">
        <v>117</v>
      </c>
      <c r="F264" s="21" t="s">
        <v>118</v>
      </c>
      <c r="G264" s="21" t="s">
        <v>119</v>
      </c>
      <c r="H264" s="21" t="s">
        <v>348</v>
      </c>
      <c r="I264" s="21" t="s">
        <v>349</v>
      </c>
      <c r="J264" s="21" t="s">
        <v>142</v>
      </c>
      <c r="K264" s="21" t="s">
        <v>134</v>
      </c>
      <c r="L264" s="21" t="s">
        <v>299</v>
      </c>
      <c r="M264" s="23">
        <v>180.87</v>
      </c>
      <c r="N264" s="24">
        <v>2</v>
      </c>
      <c r="O264" s="25">
        <v>0.1472</v>
      </c>
      <c r="P264" s="23">
        <v>111.74</v>
      </c>
      <c r="Q264" s="23">
        <f>M264*N264*(1-O264)</f>
        <v>308.491872</v>
      </c>
      <c r="R264" s="23">
        <f>M264*N264*O264</f>
        <v>53.248128000000001</v>
      </c>
      <c r="S264" s="23">
        <f>P264*N264</f>
        <v>223.48</v>
      </c>
      <c r="T264" s="23">
        <f>Q264-S264</f>
        <v>85.011872000000011</v>
      </c>
      <c r="U264" s="25">
        <f>IFERROR(T264/Q264,0)</f>
        <v>0.27557248574769583</v>
      </c>
      <c r="V264" s="21" t="s">
        <v>125</v>
      </c>
      <c r="W264" s="21" t="s">
        <v>126</v>
      </c>
    </row>
    <row r="265" spans="1:23" ht="15" customHeight="1">
      <c r="A265" s="21" t="s">
        <v>634</v>
      </c>
      <c r="B265" s="22">
        <v>45344</v>
      </c>
      <c r="C265" s="21">
        <f>YEAR(B265)</f>
        <v>2024</v>
      </c>
      <c r="D265" s="21" t="str">
        <f>"Q"&amp;ROUNDUP(MONTH(B265)/3,0)</f>
        <v>Q1</v>
      </c>
      <c r="E265" s="21" t="s">
        <v>138</v>
      </c>
      <c r="F265" s="21" t="s">
        <v>118</v>
      </c>
      <c r="G265" s="21" t="s">
        <v>139</v>
      </c>
      <c r="H265" s="21" t="s">
        <v>315</v>
      </c>
      <c r="I265" s="21" t="s">
        <v>316</v>
      </c>
      <c r="J265" s="21" t="s">
        <v>133</v>
      </c>
      <c r="K265" s="21" t="s">
        <v>143</v>
      </c>
      <c r="L265" s="21" t="s">
        <v>322</v>
      </c>
      <c r="M265" s="23">
        <v>142.33000000000001</v>
      </c>
      <c r="N265" s="24">
        <v>4</v>
      </c>
      <c r="O265" s="25">
        <v>2.1700000000000001E-2</v>
      </c>
      <c r="P265" s="23">
        <v>96.19</v>
      </c>
      <c r="Q265" s="23">
        <f>M265*N265*(1-O265)</f>
        <v>556.96575600000006</v>
      </c>
      <c r="R265" s="23">
        <f>M265*N265*O265</f>
        <v>12.354244000000001</v>
      </c>
      <c r="S265" s="23">
        <f>P265*N265</f>
        <v>384.76</v>
      </c>
      <c r="T265" s="23">
        <f>Q265-S265</f>
        <v>172.20575600000006</v>
      </c>
      <c r="U265" s="25">
        <f>IFERROR(T265/Q265,0)</f>
        <v>0.30918553635459062</v>
      </c>
      <c r="V265" s="21" t="s">
        <v>125</v>
      </c>
      <c r="W265" s="21" t="s">
        <v>136</v>
      </c>
    </row>
    <row r="266" spans="1:23" ht="15" customHeight="1">
      <c r="A266" s="21" t="s">
        <v>635</v>
      </c>
      <c r="B266" s="22">
        <v>45344</v>
      </c>
      <c r="C266" s="21">
        <f>YEAR(B266)</f>
        <v>2024</v>
      </c>
      <c r="D266" s="21" t="str">
        <f>"Q"&amp;ROUNDUP(MONTH(B266)/3,0)</f>
        <v>Q1</v>
      </c>
      <c r="E266" s="21" t="s">
        <v>158</v>
      </c>
      <c r="F266" s="21" t="s">
        <v>118</v>
      </c>
      <c r="G266" s="21" t="s">
        <v>164</v>
      </c>
      <c r="H266" s="21" t="s">
        <v>257</v>
      </c>
      <c r="I266" s="21" t="s">
        <v>258</v>
      </c>
      <c r="J266" s="21" t="s">
        <v>133</v>
      </c>
      <c r="K266" s="21" t="s">
        <v>165</v>
      </c>
      <c r="L266" s="21" t="s">
        <v>184</v>
      </c>
      <c r="M266" s="23">
        <v>116.48</v>
      </c>
      <c r="N266" s="24">
        <v>3</v>
      </c>
      <c r="O266" s="25">
        <v>7.1800000000000003E-2</v>
      </c>
      <c r="P266" s="23">
        <v>56.79</v>
      </c>
      <c r="Q266" s="23">
        <f>M266*N266*(1-O266)</f>
        <v>324.35020800000001</v>
      </c>
      <c r="R266" s="23">
        <f>M266*N266*O266</f>
        <v>25.089791999999999</v>
      </c>
      <c r="S266" s="23">
        <f>P266*N266</f>
        <v>170.37</v>
      </c>
      <c r="T266" s="23">
        <f>Q266-S266</f>
        <v>153.980208</v>
      </c>
      <c r="U266" s="25">
        <f>IFERROR(T266/Q266,0)</f>
        <v>0.47473442039537711</v>
      </c>
      <c r="V266" s="21" t="s">
        <v>171</v>
      </c>
      <c r="W266" s="21" t="s">
        <v>172</v>
      </c>
    </row>
    <row r="267" spans="1:23" ht="15" customHeight="1">
      <c r="A267" s="21" t="s">
        <v>636</v>
      </c>
      <c r="B267" s="22">
        <v>45344</v>
      </c>
      <c r="C267" s="21">
        <f>YEAR(B267)</f>
        <v>2024</v>
      </c>
      <c r="D267" s="21" t="str">
        <f>"Q"&amp;ROUNDUP(MONTH(B267)/3,0)</f>
        <v>Q1</v>
      </c>
      <c r="E267" s="21" t="s">
        <v>188</v>
      </c>
      <c r="F267" s="21" t="s">
        <v>129</v>
      </c>
      <c r="G267" s="21" t="s">
        <v>198</v>
      </c>
      <c r="H267" s="21" t="s">
        <v>287</v>
      </c>
      <c r="I267" s="21" t="s">
        <v>288</v>
      </c>
      <c r="J267" s="21" t="s">
        <v>133</v>
      </c>
      <c r="K267" s="21" t="s">
        <v>143</v>
      </c>
      <c r="L267" s="21" t="s">
        <v>144</v>
      </c>
      <c r="M267" s="23">
        <v>100.06</v>
      </c>
      <c r="N267" s="24">
        <v>1</v>
      </c>
      <c r="O267" s="25">
        <v>7.7299999999999994E-2</v>
      </c>
      <c r="P267" s="23">
        <v>55.07</v>
      </c>
      <c r="Q267" s="23">
        <f>M267*N267*(1-O267)</f>
        <v>92.325361999999998</v>
      </c>
      <c r="R267" s="23">
        <f>M267*N267*O267</f>
        <v>7.7346379999999995</v>
      </c>
      <c r="S267" s="23">
        <f>P267*N267</f>
        <v>55.07</v>
      </c>
      <c r="T267" s="23">
        <f>Q267-S267</f>
        <v>37.255361999999998</v>
      </c>
      <c r="U267" s="25">
        <f>IFERROR(T267/Q267,0)</f>
        <v>0.40352251204820622</v>
      </c>
      <c r="V267" s="21" t="s">
        <v>125</v>
      </c>
      <c r="W267" s="21" t="s">
        <v>126</v>
      </c>
    </row>
    <row r="268" spans="1:23" ht="15" customHeight="1">
      <c r="A268" s="21" t="s">
        <v>637</v>
      </c>
      <c r="B268" s="22">
        <v>45344</v>
      </c>
      <c r="C268" s="21">
        <f>YEAR(B268)</f>
        <v>2024</v>
      </c>
      <c r="D268" s="21" t="str">
        <f>"Q"&amp;ROUNDUP(MONTH(B268)/3,0)</f>
        <v>Q1</v>
      </c>
      <c r="E268" s="21" t="s">
        <v>117</v>
      </c>
      <c r="F268" s="21" t="s">
        <v>129</v>
      </c>
      <c r="G268" s="21" t="s">
        <v>194</v>
      </c>
      <c r="H268" s="21" t="s">
        <v>271</v>
      </c>
      <c r="I268" s="21" t="s">
        <v>272</v>
      </c>
      <c r="J268" s="21" t="s">
        <v>133</v>
      </c>
      <c r="K268" s="21" t="s">
        <v>134</v>
      </c>
      <c r="L268" s="21" t="s">
        <v>135</v>
      </c>
      <c r="M268" s="23">
        <v>28.86</v>
      </c>
      <c r="N268" s="24">
        <v>3</v>
      </c>
      <c r="O268" s="25">
        <v>8.43E-2</v>
      </c>
      <c r="P268" s="23">
        <v>17.84</v>
      </c>
      <c r="Q268" s="23">
        <f>M268*N268*(1-O268)</f>
        <v>79.281306000000001</v>
      </c>
      <c r="R268" s="23">
        <f>M268*N268*O268</f>
        <v>7.2986940000000002</v>
      </c>
      <c r="S268" s="23">
        <f>P268*N268</f>
        <v>53.519999999999996</v>
      </c>
      <c r="T268" s="23">
        <f>Q268-S268</f>
        <v>25.761306000000005</v>
      </c>
      <c r="U268" s="25">
        <f>IFERROR(T268/Q268,0)</f>
        <v>0.32493543938340275</v>
      </c>
      <c r="V268" s="21" t="s">
        <v>125</v>
      </c>
      <c r="W268" s="21" t="s">
        <v>136</v>
      </c>
    </row>
    <row r="269" spans="1:23" ht="15" customHeight="1">
      <c r="A269" s="21" t="s">
        <v>638</v>
      </c>
      <c r="B269" s="22">
        <v>45345</v>
      </c>
      <c r="C269" s="21">
        <f>YEAR(B269)</f>
        <v>2024</v>
      </c>
      <c r="D269" s="21" t="str">
        <f>"Q"&amp;ROUNDUP(MONTH(B269)/3,0)</f>
        <v>Q1</v>
      </c>
      <c r="E269" s="21" t="s">
        <v>158</v>
      </c>
      <c r="F269" s="21" t="s">
        <v>118</v>
      </c>
      <c r="G269" s="21" t="s">
        <v>164</v>
      </c>
      <c r="H269" s="21" t="s">
        <v>639</v>
      </c>
      <c r="I269" s="21" t="s">
        <v>608</v>
      </c>
      <c r="J269" s="21" t="s">
        <v>142</v>
      </c>
      <c r="K269" s="21" t="s">
        <v>149</v>
      </c>
      <c r="L269" s="21" t="s">
        <v>150</v>
      </c>
      <c r="M269" s="23">
        <v>88.19</v>
      </c>
      <c r="N269" s="24">
        <v>4</v>
      </c>
      <c r="O269" s="25">
        <v>0.1085</v>
      </c>
      <c r="P269" s="23">
        <v>43.95</v>
      </c>
      <c r="Q269" s="23">
        <f>M269*N269*(1-O269)</f>
        <v>314.48553999999996</v>
      </c>
      <c r="R269" s="23">
        <f>M269*N269*O269</f>
        <v>38.274459999999998</v>
      </c>
      <c r="S269" s="23">
        <f>P269*N269</f>
        <v>175.8</v>
      </c>
      <c r="T269" s="23">
        <f>Q269-S269</f>
        <v>138.68553999999995</v>
      </c>
      <c r="U269" s="25">
        <f>IFERROR(T269/Q269,0)</f>
        <v>0.44099178614062817</v>
      </c>
      <c r="V269" s="21" t="s">
        <v>125</v>
      </c>
      <c r="W269" s="21" t="s">
        <v>172</v>
      </c>
    </row>
    <row r="270" spans="1:23" ht="15" customHeight="1">
      <c r="A270" s="21" t="s">
        <v>640</v>
      </c>
      <c r="B270" s="22">
        <v>45345</v>
      </c>
      <c r="C270" s="21">
        <f>YEAR(B270)</f>
        <v>2024</v>
      </c>
      <c r="D270" s="21" t="str">
        <f>"Q"&amp;ROUNDUP(MONTH(B270)/3,0)</f>
        <v>Q1</v>
      </c>
      <c r="E270" s="21" t="s">
        <v>138</v>
      </c>
      <c r="F270" s="21" t="s">
        <v>129</v>
      </c>
      <c r="G270" s="21" t="s">
        <v>139</v>
      </c>
      <c r="H270" s="21" t="s">
        <v>271</v>
      </c>
      <c r="I270" s="21" t="s">
        <v>272</v>
      </c>
      <c r="J270" s="21" t="s">
        <v>133</v>
      </c>
      <c r="K270" s="21" t="s">
        <v>149</v>
      </c>
      <c r="L270" s="21" t="s">
        <v>176</v>
      </c>
      <c r="M270" s="23">
        <v>50.91</v>
      </c>
      <c r="N270" s="24">
        <v>2</v>
      </c>
      <c r="O270" s="25">
        <v>0.1009</v>
      </c>
      <c r="P270" s="23">
        <v>27.61</v>
      </c>
      <c r="Q270" s="23">
        <f>M270*N270*(1-O270)</f>
        <v>91.546362000000002</v>
      </c>
      <c r="R270" s="23">
        <f>M270*N270*O270</f>
        <v>10.273638</v>
      </c>
      <c r="S270" s="23">
        <f>P270*N270</f>
        <v>55.22</v>
      </c>
      <c r="T270" s="23">
        <f>Q270-S270</f>
        <v>36.326362000000003</v>
      </c>
      <c r="U270" s="25">
        <f>IFERROR(T270/Q270,0)</f>
        <v>0.39680836252127638</v>
      </c>
      <c r="V270" s="21" t="s">
        <v>125</v>
      </c>
      <c r="W270" s="21" t="s">
        <v>136</v>
      </c>
    </row>
    <row r="271" spans="1:23" ht="15" customHeight="1">
      <c r="A271" s="21" t="s">
        <v>641</v>
      </c>
      <c r="B271" s="22">
        <v>45345</v>
      </c>
      <c r="C271" s="21">
        <f>YEAR(B271)</f>
        <v>2024</v>
      </c>
      <c r="D271" s="21" t="str">
        <f>"Q"&amp;ROUNDUP(MONTH(B271)/3,0)</f>
        <v>Q1</v>
      </c>
      <c r="E271" s="21" t="s">
        <v>138</v>
      </c>
      <c r="F271" s="21" t="s">
        <v>129</v>
      </c>
      <c r="G271" s="21" t="s">
        <v>146</v>
      </c>
      <c r="H271" s="21" t="s">
        <v>182</v>
      </c>
      <c r="I271" s="21" t="s">
        <v>183</v>
      </c>
      <c r="J271" s="21" t="s">
        <v>122</v>
      </c>
      <c r="K271" s="21" t="s">
        <v>123</v>
      </c>
      <c r="L271" s="21" t="s">
        <v>292</v>
      </c>
      <c r="M271" s="23">
        <v>54.41</v>
      </c>
      <c r="N271" s="24">
        <v>2</v>
      </c>
      <c r="O271" s="25">
        <v>1.8200000000000001E-2</v>
      </c>
      <c r="P271" s="23">
        <v>27.3</v>
      </c>
      <c r="Q271" s="23">
        <f>M271*N271*(1-O271)</f>
        <v>106.83947599999999</v>
      </c>
      <c r="R271" s="23">
        <f>M271*N271*O271</f>
        <v>1.980524</v>
      </c>
      <c r="S271" s="23">
        <f>P271*N271</f>
        <v>54.6</v>
      </c>
      <c r="T271" s="23">
        <f>Q271-S271</f>
        <v>52.239475999999989</v>
      </c>
      <c r="U271" s="25">
        <f>IFERROR(T271/Q271,0)</f>
        <v>0.48895294095227493</v>
      </c>
      <c r="V271" s="21" t="s">
        <v>125</v>
      </c>
      <c r="W271" s="21" t="s">
        <v>136</v>
      </c>
    </row>
    <row r="272" spans="1:23" ht="15" customHeight="1">
      <c r="A272" s="21" t="s">
        <v>642</v>
      </c>
      <c r="B272" s="22">
        <v>45345</v>
      </c>
      <c r="C272" s="21">
        <f>YEAR(B272)</f>
        <v>2024</v>
      </c>
      <c r="D272" s="21" t="str">
        <f>"Q"&amp;ROUNDUP(MONTH(B272)/3,0)</f>
        <v>Q1</v>
      </c>
      <c r="E272" s="21" t="s">
        <v>117</v>
      </c>
      <c r="F272" s="21" t="s">
        <v>118</v>
      </c>
      <c r="G272" s="21" t="s">
        <v>194</v>
      </c>
      <c r="H272" s="21" t="s">
        <v>555</v>
      </c>
      <c r="I272" s="21" t="s">
        <v>556</v>
      </c>
      <c r="J272" s="21" t="s">
        <v>133</v>
      </c>
      <c r="K272" s="21" t="s">
        <v>165</v>
      </c>
      <c r="L272" s="21" t="s">
        <v>320</v>
      </c>
      <c r="M272" s="23">
        <v>130.29</v>
      </c>
      <c r="N272" s="24">
        <v>3</v>
      </c>
      <c r="O272" s="25">
        <v>9.0899999999999995E-2</v>
      </c>
      <c r="P272" s="23">
        <v>58.98</v>
      </c>
      <c r="Q272" s="23">
        <f>M272*N272*(1-O272)</f>
        <v>355.33991700000001</v>
      </c>
      <c r="R272" s="23">
        <f>M272*N272*O272</f>
        <v>35.530082999999998</v>
      </c>
      <c r="S272" s="23">
        <f>P272*N272</f>
        <v>176.94</v>
      </c>
      <c r="T272" s="23">
        <f>Q272-S272</f>
        <v>178.39991700000002</v>
      </c>
      <c r="U272" s="25">
        <f>IFERROR(T272/Q272,0)</f>
        <v>0.50205425415236982</v>
      </c>
      <c r="V272" s="21" t="s">
        <v>125</v>
      </c>
      <c r="W272" s="21" t="s">
        <v>126</v>
      </c>
    </row>
    <row r="273" spans="1:23" ht="15" customHeight="1">
      <c r="A273" s="21" t="s">
        <v>643</v>
      </c>
      <c r="B273" s="22">
        <v>45345</v>
      </c>
      <c r="C273" s="21">
        <f>YEAR(B273)</f>
        <v>2024</v>
      </c>
      <c r="D273" s="21" t="str">
        <f>"Q"&amp;ROUNDUP(MONTH(B273)/3,0)</f>
        <v>Q1</v>
      </c>
      <c r="E273" s="21" t="s">
        <v>188</v>
      </c>
      <c r="F273" s="21" t="s">
        <v>118</v>
      </c>
      <c r="G273" s="21" t="s">
        <v>232</v>
      </c>
      <c r="H273" s="21" t="s">
        <v>153</v>
      </c>
      <c r="I273" s="21" t="s">
        <v>154</v>
      </c>
      <c r="J273" s="21" t="s">
        <v>133</v>
      </c>
      <c r="K273" s="21" t="s">
        <v>134</v>
      </c>
      <c r="L273" s="21" t="s">
        <v>339</v>
      </c>
      <c r="M273" s="23">
        <v>210.6</v>
      </c>
      <c r="N273" s="24">
        <v>3</v>
      </c>
      <c r="O273" s="25">
        <v>8.4599999999999995E-2</v>
      </c>
      <c r="P273" s="23">
        <v>118.52</v>
      </c>
      <c r="Q273" s="23">
        <f>M273*N273*(1-O273)</f>
        <v>578.34971999999993</v>
      </c>
      <c r="R273" s="23">
        <f>M273*N273*O273</f>
        <v>53.450279999999992</v>
      </c>
      <c r="S273" s="23">
        <f>P273*N273</f>
        <v>355.56</v>
      </c>
      <c r="T273" s="23">
        <f>Q273-S273</f>
        <v>222.78971999999993</v>
      </c>
      <c r="U273" s="25">
        <f>IFERROR(T273/Q273,0)</f>
        <v>0.38521626672526088</v>
      </c>
      <c r="V273" s="21" t="s">
        <v>125</v>
      </c>
      <c r="W273" s="21" t="s">
        <v>156</v>
      </c>
    </row>
    <row r="274" spans="1:23" ht="15" customHeight="1">
      <c r="A274" s="21" t="s">
        <v>644</v>
      </c>
      <c r="B274" s="22">
        <v>45346</v>
      </c>
      <c r="C274" s="21">
        <f>YEAR(B274)</f>
        <v>2024</v>
      </c>
      <c r="D274" s="21" t="str">
        <f>"Q"&amp;ROUNDUP(MONTH(B274)/3,0)</f>
        <v>Q1</v>
      </c>
      <c r="E274" s="21" t="s">
        <v>117</v>
      </c>
      <c r="F274" s="21" t="s">
        <v>118</v>
      </c>
      <c r="G274" s="21" t="s">
        <v>119</v>
      </c>
      <c r="H274" s="21" t="s">
        <v>485</v>
      </c>
      <c r="I274" s="21" t="s">
        <v>486</v>
      </c>
      <c r="J274" s="21" t="s">
        <v>133</v>
      </c>
      <c r="K274" s="21" t="s">
        <v>143</v>
      </c>
      <c r="L274" s="21" t="s">
        <v>201</v>
      </c>
      <c r="M274" s="23">
        <v>136.26</v>
      </c>
      <c r="N274" s="24">
        <v>2</v>
      </c>
      <c r="O274" s="25">
        <v>0.1313</v>
      </c>
      <c r="P274" s="23">
        <v>85.66</v>
      </c>
      <c r="Q274" s="23">
        <f>M274*N274*(1-O274)</f>
        <v>236.738124</v>
      </c>
      <c r="R274" s="23">
        <f>M274*N274*O274</f>
        <v>35.781875999999997</v>
      </c>
      <c r="S274" s="23">
        <f>P274*N274</f>
        <v>171.32</v>
      </c>
      <c r="T274" s="23">
        <f>Q274-S274</f>
        <v>65.418124000000006</v>
      </c>
      <c r="U274" s="25">
        <f>IFERROR(T274/Q274,0)</f>
        <v>0.27633117511736305</v>
      </c>
      <c r="V274" s="21" t="s">
        <v>171</v>
      </c>
      <c r="W274" s="21" t="s">
        <v>126</v>
      </c>
    </row>
    <row r="275" spans="1:23" ht="15" customHeight="1">
      <c r="A275" s="21" t="s">
        <v>645</v>
      </c>
      <c r="B275" s="22">
        <v>45346</v>
      </c>
      <c r="C275" s="21">
        <f>YEAR(B275)</f>
        <v>2024</v>
      </c>
      <c r="D275" s="21" t="str">
        <f>"Q"&amp;ROUNDUP(MONTH(B275)/3,0)</f>
        <v>Q1</v>
      </c>
      <c r="E275" s="21" t="s">
        <v>117</v>
      </c>
      <c r="F275" s="21" t="s">
        <v>118</v>
      </c>
      <c r="G275" s="21" t="s">
        <v>194</v>
      </c>
      <c r="H275" s="21" t="s">
        <v>646</v>
      </c>
      <c r="I275" s="21" t="s">
        <v>647</v>
      </c>
      <c r="J275" s="21" t="s">
        <v>142</v>
      </c>
      <c r="K275" s="21" t="s">
        <v>134</v>
      </c>
      <c r="L275" s="21" t="s">
        <v>339</v>
      </c>
      <c r="M275" s="23">
        <v>179.54</v>
      </c>
      <c r="N275" s="24">
        <v>2</v>
      </c>
      <c r="O275" s="25">
        <v>0.19500000000000001</v>
      </c>
      <c r="P275" s="23">
        <v>107.68</v>
      </c>
      <c r="Q275" s="23">
        <f>M275*N275*(1-O275)</f>
        <v>289.05939999999998</v>
      </c>
      <c r="R275" s="23">
        <f>M275*N275*O275</f>
        <v>70.020600000000002</v>
      </c>
      <c r="S275" s="23">
        <f>P275*N275</f>
        <v>215.36</v>
      </c>
      <c r="T275" s="23">
        <f>Q275-S275</f>
        <v>73.699399999999969</v>
      </c>
      <c r="U275" s="25">
        <f>IFERROR(T275/Q275,0)</f>
        <v>0.25496282079046717</v>
      </c>
      <c r="V275" s="21" t="s">
        <v>125</v>
      </c>
      <c r="W275" s="21" t="s">
        <v>136</v>
      </c>
    </row>
    <row r="276" spans="1:23" ht="15" customHeight="1">
      <c r="A276" s="21" t="s">
        <v>648</v>
      </c>
      <c r="B276" s="22">
        <v>45346</v>
      </c>
      <c r="C276" s="21">
        <f>YEAR(B276)</f>
        <v>2024</v>
      </c>
      <c r="D276" s="21" t="str">
        <f>"Q"&amp;ROUNDUP(MONTH(B276)/3,0)</f>
        <v>Q1</v>
      </c>
      <c r="E276" s="21" t="s">
        <v>128</v>
      </c>
      <c r="F276" s="21" t="s">
        <v>118</v>
      </c>
      <c r="G276" s="21" t="s">
        <v>130</v>
      </c>
      <c r="H276" s="21" t="s">
        <v>408</v>
      </c>
      <c r="I276" s="21" t="s">
        <v>409</v>
      </c>
      <c r="J276" s="21" t="s">
        <v>142</v>
      </c>
      <c r="K276" s="21" t="s">
        <v>134</v>
      </c>
      <c r="L276" s="21" t="s">
        <v>170</v>
      </c>
      <c r="M276" s="23">
        <v>69.650000000000006</v>
      </c>
      <c r="N276" s="24">
        <v>1</v>
      </c>
      <c r="O276" s="25">
        <v>6.1199999999999997E-2</v>
      </c>
      <c r="P276" s="23">
        <v>42.48</v>
      </c>
      <c r="Q276" s="23">
        <f>M276*N276*(1-O276)</f>
        <v>65.387420000000006</v>
      </c>
      <c r="R276" s="23">
        <f>M276*N276*O276</f>
        <v>4.2625799999999998</v>
      </c>
      <c r="S276" s="23">
        <f>P276*N276</f>
        <v>42.48</v>
      </c>
      <c r="T276" s="23">
        <f>Q276-S276</f>
        <v>22.907420000000009</v>
      </c>
      <c r="U276" s="25">
        <f>IFERROR(T276/Q276,0)</f>
        <v>0.35033374921353383</v>
      </c>
      <c r="V276" s="21" t="s">
        <v>125</v>
      </c>
      <c r="W276" s="21" t="s">
        <v>126</v>
      </c>
    </row>
    <row r="277" spans="1:23" ht="15" customHeight="1">
      <c r="A277" s="21" t="s">
        <v>649</v>
      </c>
      <c r="B277" s="22">
        <v>45346</v>
      </c>
      <c r="C277" s="21">
        <f>YEAR(B277)</f>
        <v>2024</v>
      </c>
      <c r="D277" s="21" t="str">
        <f>"Q"&amp;ROUNDUP(MONTH(B277)/3,0)</f>
        <v>Q1</v>
      </c>
      <c r="E277" s="21" t="s">
        <v>158</v>
      </c>
      <c r="F277" s="21" t="s">
        <v>118</v>
      </c>
      <c r="G277" s="21" t="s">
        <v>160</v>
      </c>
      <c r="H277" s="21" t="s">
        <v>207</v>
      </c>
      <c r="I277" s="21" t="s">
        <v>208</v>
      </c>
      <c r="J277" s="21" t="s">
        <v>122</v>
      </c>
      <c r="K277" s="21" t="s">
        <v>123</v>
      </c>
      <c r="L277" s="21" t="s">
        <v>263</v>
      </c>
      <c r="M277" s="23">
        <v>76.3</v>
      </c>
      <c r="N277" s="24">
        <v>3</v>
      </c>
      <c r="O277" s="25">
        <v>0.11020000000000001</v>
      </c>
      <c r="P277" s="23">
        <v>36.81</v>
      </c>
      <c r="Q277" s="23">
        <f>M277*N277*(1-O277)</f>
        <v>203.67522</v>
      </c>
      <c r="R277" s="23">
        <f>M277*N277*O277</f>
        <v>25.224779999999999</v>
      </c>
      <c r="S277" s="23">
        <f>P277*N277</f>
        <v>110.43</v>
      </c>
      <c r="T277" s="23">
        <f>Q277-S277</f>
        <v>93.245219999999989</v>
      </c>
      <c r="U277" s="25">
        <f>IFERROR(T277/Q277,0)</f>
        <v>0.45781327743257128</v>
      </c>
      <c r="V277" s="21" t="s">
        <v>171</v>
      </c>
      <c r="W277" s="21" t="s">
        <v>156</v>
      </c>
    </row>
    <row r="278" spans="1:23" ht="15" customHeight="1">
      <c r="A278" s="21" t="s">
        <v>650</v>
      </c>
      <c r="B278" s="22">
        <v>45346</v>
      </c>
      <c r="C278" s="21">
        <f>YEAR(B278)</f>
        <v>2024</v>
      </c>
      <c r="D278" s="21" t="str">
        <f>"Q"&amp;ROUNDUP(MONTH(B278)/3,0)</f>
        <v>Q1</v>
      </c>
      <c r="E278" s="21" t="s">
        <v>158</v>
      </c>
      <c r="F278" s="21" t="s">
        <v>118</v>
      </c>
      <c r="G278" s="21" t="s">
        <v>164</v>
      </c>
      <c r="H278" s="21" t="s">
        <v>651</v>
      </c>
      <c r="I278" s="21" t="s">
        <v>652</v>
      </c>
      <c r="J278" s="21" t="s">
        <v>142</v>
      </c>
      <c r="K278" s="21" t="s">
        <v>123</v>
      </c>
      <c r="L278" s="21" t="s">
        <v>226</v>
      </c>
      <c r="M278" s="23">
        <v>183.91</v>
      </c>
      <c r="N278" s="24">
        <v>1</v>
      </c>
      <c r="O278" s="25">
        <v>0.10390000000000001</v>
      </c>
      <c r="P278" s="23">
        <v>99.59</v>
      </c>
      <c r="Q278" s="23">
        <f>M278*N278*(1-O278)</f>
        <v>164.801751</v>
      </c>
      <c r="R278" s="23">
        <f>M278*N278*O278</f>
        <v>19.108249000000001</v>
      </c>
      <c r="S278" s="23">
        <f>P278*N278</f>
        <v>99.59</v>
      </c>
      <c r="T278" s="23">
        <f>Q278-S278</f>
        <v>65.211750999999992</v>
      </c>
      <c r="U278" s="25">
        <f>IFERROR(T278/Q278,0)</f>
        <v>0.39569816827977755</v>
      </c>
      <c r="V278" s="21" t="s">
        <v>125</v>
      </c>
      <c r="W278" s="21" t="s">
        <v>172</v>
      </c>
    </row>
    <row r="279" spans="1:23" ht="15" customHeight="1">
      <c r="A279" s="21" t="s">
        <v>653</v>
      </c>
      <c r="B279" s="22">
        <v>45346</v>
      </c>
      <c r="C279" s="21">
        <f>YEAR(B279)</f>
        <v>2024</v>
      </c>
      <c r="D279" s="21" t="str">
        <f>"Q"&amp;ROUNDUP(MONTH(B279)/3,0)</f>
        <v>Q1</v>
      </c>
      <c r="E279" s="21" t="s">
        <v>117</v>
      </c>
      <c r="F279" s="21" t="s">
        <v>129</v>
      </c>
      <c r="G279" s="21" t="s">
        <v>119</v>
      </c>
      <c r="H279" s="21" t="s">
        <v>147</v>
      </c>
      <c r="I279" s="21" t="s">
        <v>148</v>
      </c>
      <c r="J279" s="21" t="s">
        <v>122</v>
      </c>
      <c r="K279" s="21" t="s">
        <v>123</v>
      </c>
      <c r="L279" s="21" t="s">
        <v>226</v>
      </c>
      <c r="M279" s="23">
        <v>227.37</v>
      </c>
      <c r="N279" s="24">
        <v>2</v>
      </c>
      <c r="O279" s="25">
        <v>4.6800000000000001E-2</v>
      </c>
      <c r="P279" s="23">
        <v>112.16</v>
      </c>
      <c r="Q279" s="23">
        <f>M279*N279*(1-O279)</f>
        <v>433.45816800000006</v>
      </c>
      <c r="R279" s="23">
        <f>M279*N279*O279</f>
        <v>21.281832000000001</v>
      </c>
      <c r="S279" s="23">
        <f>P279*N279</f>
        <v>224.32</v>
      </c>
      <c r="T279" s="23">
        <f>Q279-S279</f>
        <v>209.13816800000006</v>
      </c>
      <c r="U279" s="25">
        <f>IFERROR(T279/Q279,0)</f>
        <v>0.48248754652605841</v>
      </c>
      <c r="V279" s="21" t="s">
        <v>125</v>
      </c>
      <c r="W279" s="21" t="s">
        <v>126</v>
      </c>
    </row>
    <row r="280" spans="1:23" ht="15" customHeight="1">
      <c r="A280" s="21" t="s">
        <v>654</v>
      </c>
      <c r="B280" s="22">
        <v>45346</v>
      </c>
      <c r="C280" s="21">
        <f>YEAR(B280)</f>
        <v>2024</v>
      </c>
      <c r="D280" s="21" t="str">
        <f>"Q"&amp;ROUNDUP(MONTH(B280)/3,0)</f>
        <v>Q1</v>
      </c>
      <c r="E280" s="21" t="s">
        <v>158</v>
      </c>
      <c r="F280" s="21" t="s">
        <v>129</v>
      </c>
      <c r="G280" s="21" t="s">
        <v>160</v>
      </c>
      <c r="H280" s="21" t="s">
        <v>261</v>
      </c>
      <c r="I280" s="21" t="s">
        <v>262</v>
      </c>
      <c r="J280" s="21" t="s">
        <v>133</v>
      </c>
      <c r="K280" s="21" t="s">
        <v>149</v>
      </c>
      <c r="L280" s="21" t="s">
        <v>176</v>
      </c>
      <c r="M280" s="23">
        <v>67.06</v>
      </c>
      <c r="N280" s="24">
        <v>2</v>
      </c>
      <c r="O280" s="25">
        <v>4.5100000000000001E-2</v>
      </c>
      <c r="P280" s="23">
        <v>27.9</v>
      </c>
      <c r="Q280" s="23">
        <f>M280*N280*(1-O280)</f>
        <v>128.07118800000001</v>
      </c>
      <c r="R280" s="23">
        <f>M280*N280*O280</f>
        <v>6.0488120000000007</v>
      </c>
      <c r="S280" s="23">
        <f>P280*N280</f>
        <v>55.8</v>
      </c>
      <c r="T280" s="23">
        <f>Q280-S280</f>
        <v>72.271188000000009</v>
      </c>
      <c r="U280" s="25">
        <f>IFERROR(T280/Q280,0)</f>
        <v>0.5643048146004549</v>
      </c>
      <c r="V280" s="21" t="s">
        <v>125</v>
      </c>
      <c r="W280" s="21" t="s">
        <v>136</v>
      </c>
    </row>
    <row r="281" spans="1:23" ht="15" customHeight="1">
      <c r="A281" s="21" t="s">
        <v>655</v>
      </c>
      <c r="B281" s="22">
        <v>45346</v>
      </c>
      <c r="C281" s="21">
        <f>YEAR(B281)</f>
        <v>2024</v>
      </c>
      <c r="D281" s="21" t="str">
        <f>"Q"&amp;ROUNDUP(MONTH(B281)/3,0)</f>
        <v>Q1</v>
      </c>
      <c r="E281" s="21" t="s">
        <v>158</v>
      </c>
      <c r="F281" s="21" t="s">
        <v>129</v>
      </c>
      <c r="G281" s="21" t="s">
        <v>164</v>
      </c>
      <c r="H281" s="21" t="s">
        <v>228</v>
      </c>
      <c r="I281" s="21" t="s">
        <v>229</v>
      </c>
      <c r="J281" s="21" t="s">
        <v>133</v>
      </c>
      <c r="K281" s="21" t="s">
        <v>134</v>
      </c>
      <c r="L281" s="21" t="s">
        <v>170</v>
      </c>
      <c r="M281" s="23">
        <v>216.48</v>
      </c>
      <c r="N281" s="24">
        <v>1</v>
      </c>
      <c r="O281" s="25">
        <v>0.1152</v>
      </c>
      <c r="P281" s="23">
        <v>112.6</v>
      </c>
      <c r="Q281" s="23">
        <f>M281*N281*(1-O281)</f>
        <v>191.541504</v>
      </c>
      <c r="R281" s="23">
        <f>M281*N281*O281</f>
        <v>24.938495999999997</v>
      </c>
      <c r="S281" s="23">
        <f>P281*N281</f>
        <v>112.6</v>
      </c>
      <c r="T281" s="23">
        <f>Q281-S281</f>
        <v>78.941504000000009</v>
      </c>
      <c r="U281" s="25">
        <f>IFERROR(T281/Q281,0)</f>
        <v>0.41213785185690099</v>
      </c>
      <c r="V281" s="21" t="s">
        <v>125</v>
      </c>
      <c r="W281" s="21" t="s">
        <v>126</v>
      </c>
    </row>
    <row r="282" spans="1:23" ht="15" customHeight="1">
      <c r="A282" s="21" t="s">
        <v>656</v>
      </c>
      <c r="B282" s="22">
        <v>45346</v>
      </c>
      <c r="C282" s="21">
        <f>YEAR(B282)</f>
        <v>2024</v>
      </c>
      <c r="D282" s="21" t="str">
        <f>"Q"&amp;ROUNDUP(MONTH(B282)/3,0)</f>
        <v>Q1</v>
      </c>
      <c r="E282" s="21" t="s">
        <v>138</v>
      </c>
      <c r="F282" s="21" t="s">
        <v>129</v>
      </c>
      <c r="G282" s="21" t="s">
        <v>146</v>
      </c>
      <c r="H282" s="21" t="s">
        <v>619</v>
      </c>
      <c r="I282" s="21" t="s">
        <v>620</v>
      </c>
      <c r="J282" s="21" t="s">
        <v>142</v>
      </c>
      <c r="K282" s="21" t="s">
        <v>123</v>
      </c>
      <c r="L282" s="21" t="s">
        <v>263</v>
      </c>
      <c r="M282" s="23">
        <v>185.92</v>
      </c>
      <c r="N282" s="24">
        <v>1</v>
      </c>
      <c r="O282" s="25">
        <v>5.67E-2</v>
      </c>
      <c r="P282" s="23">
        <v>83.69</v>
      </c>
      <c r="Q282" s="23">
        <f>M282*N282*(1-O282)</f>
        <v>175.37833599999999</v>
      </c>
      <c r="R282" s="23">
        <f>M282*N282*O282</f>
        <v>10.541663999999999</v>
      </c>
      <c r="S282" s="23">
        <f>P282*N282</f>
        <v>83.69</v>
      </c>
      <c r="T282" s="23">
        <f>Q282-S282</f>
        <v>91.688335999999993</v>
      </c>
      <c r="U282" s="25">
        <f>IFERROR(T282/Q282,0)</f>
        <v>0.52280309011484749</v>
      </c>
      <c r="V282" s="21" t="s">
        <v>125</v>
      </c>
      <c r="W282" s="21" t="s">
        <v>172</v>
      </c>
    </row>
    <row r="283" spans="1:23" ht="15" customHeight="1">
      <c r="A283" s="21" t="s">
        <v>657</v>
      </c>
      <c r="B283" s="22">
        <v>45347</v>
      </c>
      <c r="C283" s="21">
        <f>YEAR(B283)</f>
        <v>2024</v>
      </c>
      <c r="D283" s="21" t="str">
        <f>"Q"&amp;ROUNDUP(MONTH(B283)/3,0)</f>
        <v>Q1</v>
      </c>
      <c r="E283" s="21" t="s">
        <v>158</v>
      </c>
      <c r="F283" s="21" t="s">
        <v>118</v>
      </c>
      <c r="G283" s="21" t="s">
        <v>160</v>
      </c>
      <c r="H283" s="21" t="s">
        <v>207</v>
      </c>
      <c r="I283" s="21" t="s">
        <v>208</v>
      </c>
      <c r="J283" s="21" t="s">
        <v>122</v>
      </c>
      <c r="K283" s="21" t="s">
        <v>165</v>
      </c>
      <c r="L283" s="21" t="s">
        <v>320</v>
      </c>
      <c r="M283" s="23">
        <v>82.8</v>
      </c>
      <c r="N283" s="24">
        <v>2</v>
      </c>
      <c r="O283" s="25">
        <v>0.1414</v>
      </c>
      <c r="P283" s="23">
        <v>29.08</v>
      </c>
      <c r="Q283" s="23">
        <f>M283*N283*(1-O283)</f>
        <v>142.18415999999999</v>
      </c>
      <c r="R283" s="23">
        <f>M283*N283*O283</f>
        <v>23.415839999999999</v>
      </c>
      <c r="S283" s="23">
        <f>P283*N283</f>
        <v>58.16</v>
      </c>
      <c r="T283" s="23">
        <f>Q283-S283</f>
        <v>84.024159999999995</v>
      </c>
      <c r="U283" s="25">
        <f>IFERROR(T283/Q283,0)</f>
        <v>0.59095302880433376</v>
      </c>
      <c r="V283" s="21" t="s">
        <v>171</v>
      </c>
      <c r="W283" s="21" t="s">
        <v>156</v>
      </c>
    </row>
    <row r="284" spans="1:23" ht="15" customHeight="1">
      <c r="A284" s="21" t="s">
        <v>658</v>
      </c>
      <c r="B284" s="22">
        <v>45347</v>
      </c>
      <c r="C284" s="21">
        <f>YEAR(B284)</f>
        <v>2024</v>
      </c>
      <c r="D284" s="21" t="str">
        <f>"Q"&amp;ROUNDUP(MONTH(B284)/3,0)</f>
        <v>Q1</v>
      </c>
      <c r="E284" s="21" t="s">
        <v>117</v>
      </c>
      <c r="F284" s="21" t="s">
        <v>159</v>
      </c>
      <c r="G284" s="21" t="s">
        <v>194</v>
      </c>
      <c r="H284" s="21" t="s">
        <v>207</v>
      </c>
      <c r="I284" s="21" t="s">
        <v>208</v>
      </c>
      <c r="J284" s="21" t="s">
        <v>122</v>
      </c>
      <c r="K284" s="21" t="s">
        <v>143</v>
      </c>
      <c r="L284" s="21" t="s">
        <v>252</v>
      </c>
      <c r="M284" s="23">
        <v>123.83</v>
      </c>
      <c r="N284" s="24">
        <v>5</v>
      </c>
      <c r="O284" s="25">
        <v>6.0400000000000002E-2</v>
      </c>
      <c r="P284" s="23">
        <v>75.02</v>
      </c>
      <c r="Q284" s="23">
        <f>M284*N284*(1-O284)</f>
        <v>581.75333999999998</v>
      </c>
      <c r="R284" s="23">
        <f>M284*N284*O284</f>
        <v>37.396659999999997</v>
      </c>
      <c r="S284" s="23">
        <f>P284*N284</f>
        <v>375.09999999999997</v>
      </c>
      <c r="T284" s="23">
        <f>Q284-S284</f>
        <v>206.65334000000001</v>
      </c>
      <c r="U284" s="25">
        <f>IFERROR(T284/Q284,0)</f>
        <v>0.35522501684304902</v>
      </c>
      <c r="V284" s="21" t="s">
        <v>171</v>
      </c>
      <c r="W284" s="21" t="s">
        <v>126</v>
      </c>
    </row>
    <row r="285" spans="1:23" ht="15" customHeight="1">
      <c r="A285" s="21" t="s">
        <v>659</v>
      </c>
      <c r="B285" s="22">
        <v>45347</v>
      </c>
      <c r="C285" s="21">
        <f>YEAR(B285)</f>
        <v>2024</v>
      </c>
      <c r="D285" s="21" t="str">
        <f>"Q"&amp;ROUNDUP(MONTH(B285)/3,0)</f>
        <v>Q1</v>
      </c>
      <c r="E285" s="21" t="s">
        <v>188</v>
      </c>
      <c r="F285" s="21" t="s">
        <v>118</v>
      </c>
      <c r="G285" s="21" t="s">
        <v>198</v>
      </c>
      <c r="H285" s="21" t="s">
        <v>301</v>
      </c>
      <c r="I285" s="21" t="s">
        <v>302</v>
      </c>
      <c r="J285" s="21" t="s">
        <v>133</v>
      </c>
      <c r="K285" s="21" t="s">
        <v>134</v>
      </c>
      <c r="L285" s="21" t="s">
        <v>339</v>
      </c>
      <c r="M285" s="23">
        <v>83.41</v>
      </c>
      <c r="N285" s="24">
        <v>3</v>
      </c>
      <c r="O285" s="25">
        <v>0.1046</v>
      </c>
      <c r="P285" s="23">
        <v>45.2</v>
      </c>
      <c r="Q285" s="23">
        <f>M285*N285*(1-O285)</f>
        <v>224.05594199999999</v>
      </c>
      <c r="R285" s="23">
        <f>M285*N285*O285</f>
        <v>26.174057999999999</v>
      </c>
      <c r="S285" s="23">
        <f>P285*N285</f>
        <v>135.60000000000002</v>
      </c>
      <c r="T285" s="23">
        <f>Q285-S285</f>
        <v>88.455941999999965</v>
      </c>
      <c r="U285" s="25">
        <f>IFERROR(T285/Q285,0)</f>
        <v>0.39479400193724817</v>
      </c>
      <c r="V285" s="21" t="s">
        <v>125</v>
      </c>
      <c r="W285" s="21" t="s">
        <v>156</v>
      </c>
    </row>
    <row r="286" spans="1:23" ht="15" customHeight="1">
      <c r="A286" s="21" t="s">
        <v>660</v>
      </c>
      <c r="B286" s="22">
        <v>45347</v>
      </c>
      <c r="C286" s="21">
        <f>YEAR(B286)</f>
        <v>2024</v>
      </c>
      <c r="D286" s="21" t="str">
        <f>"Q"&amp;ROUNDUP(MONTH(B286)/3,0)</f>
        <v>Q1</v>
      </c>
      <c r="E286" s="21" t="s">
        <v>128</v>
      </c>
      <c r="F286" s="21" t="s">
        <v>118</v>
      </c>
      <c r="G286" s="21" t="s">
        <v>152</v>
      </c>
      <c r="H286" s="21" t="s">
        <v>294</v>
      </c>
      <c r="I286" s="21" t="s">
        <v>295</v>
      </c>
      <c r="J286" s="21" t="s">
        <v>133</v>
      </c>
      <c r="K286" s="21" t="s">
        <v>143</v>
      </c>
      <c r="L286" s="21" t="s">
        <v>322</v>
      </c>
      <c r="M286" s="23">
        <v>313.48</v>
      </c>
      <c r="N286" s="24">
        <v>1</v>
      </c>
      <c r="O286" s="25">
        <v>8.7400000000000005E-2</v>
      </c>
      <c r="P286" s="23">
        <v>178.85</v>
      </c>
      <c r="Q286" s="23">
        <f>M286*N286*(1-O286)</f>
        <v>286.08184799999998</v>
      </c>
      <c r="R286" s="23">
        <f>M286*N286*O286</f>
        <v>27.398152000000003</v>
      </c>
      <c r="S286" s="23">
        <f>P286*N286</f>
        <v>178.85</v>
      </c>
      <c r="T286" s="23">
        <f>Q286-S286</f>
        <v>107.23184799999999</v>
      </c>
      <c r="U286" s="25">
        <f>IFERROR(T286/Q286,0)</f>
        <v>0.37482926214878198</v>
      </c>
      <c r="V286" s="21" t="s">
        <v>125</v>
      </c>
      <c r="W286" s="21" t="s">
        <v>136</v>
      </c>
    </row>
    <row r="287" spans="1:23" ht="15" customHeight="1">
      <c r="A287" s="21" t="s">
        <v>661</v>
      </c>
      <c r="B287" s="22">
        <v>45347</v>
      </c>
      <c r="C287" s="21">
        <f>YEAR(B287)</f>
        <v>2024</v>
      </c>
      <c r="D287" s="21" t="str">
        <f>"Q"&amp;ROUNDUP(MONTH(B287)/3,0)</f>
        <v>Q1</v>
      </c>
      <c r="E287" s="21" t="s">
        <v>188</v>
      </c>
      <c r="F287" s="21" t="s">
        <v>118</v>
      </c>
      <c r="G287" s="21" t="s">
        <v>232</v>
      </c>
      <c r="H287" s="21" t="s">
        <v>408</v>
      </c>
      <c r="I287" s="21" t="s">
        <v>409</v>
      </c>
      <c r="J287" s="21" t="s">
        <v>142</v>
      </c>
      <c r="K287" s="21" t="s">
        <v>134</v>
      </c>
      <c r="L287" s="21" t="s">
        <v>135</v>
      </c>
      <c r="M287" s="23">
        <v>157.83000000000001</v>
      </c>
      <c r="N287" s="24">
        <v>1</v>
      </c>
      <c r="O287" s="25">
        <v>0.15709999999999999</v>
      </c>
      <c r="P287" s="23">
        <v>95.22</v>
      </c>
      <c r="Q287" s="23">
        <f>M287*N287*(1-O287)</f>
        <v>133.034907</v>
      </c>
      <c r="R287" s="23">
        <f>M287*N287*O287</f>
        <v>24.795093000000001</v>
      </c>
      <c r="S287" s="23">
        <f>P287*N287</f>
        <v>95.22</v>
      </c>
      <c r="T287" s="23">
        <f>Q287-S287</f>
        <v>37.814907000000005</v>
      </c>
      <c r="U287" s="25">
        <f>IFERROR(T287/Q287,0)</f>
        <v>0.28424800567568331</v>
      </c>
      <c r="V287" s="21" t="s">
        <v>125</v>
      </c>
      <c r="W287" s="21" t="s">
        <v>136</v>
      </c>
    </row>
    <row r="288" spans="1:23" ht="15" customHeight="1">
      <c r="A288" s="21" t="s">
        <v>662</v>
      </c>
      <c r="B288" s="22">
        <v>45347</v>
      </c>
      <c r="C288" s="21">
        <f>YEAR(B288)</f>
        <v>2024</v>
      </c>
      <c r="D288" s="21" t="str">
        <f>"Q"&amp;ROUNDUP(MONTH(B288)/3,0)</f>
        <v>Q1</v>
      </c>
      <c r="E288" s="21" t="s">
        <v>158</v>
      </c>
      <c r="F288" s="21" t="s">
        <v>129</v>
      </c>
      <c r="G288" s="21" t="s">
        <v>164</v>
      </c>
      <c r="H288" s="21" t="s">
        <v>284</v>
      </c>
      <c r="I288" s="21" t="s">
        <v>269</v>
      </c>
      <c r="J288" s="21" t="s">
        <v>122</v>
      </c>
      <c r="K288" s="21" t="s">
        <v>165</v>
      </c>
      <c r="L288" s="21" t="s">
        <v>320</v>
      </c>
      <c r="M288" s="23">
        <v>73.790000000000006</v>
      </c>
      <c r="N288" s="24">
        <v>4</v>
      </c>
      <c r="O288" s="25">
        <v>7.17E-2</v>
      </c>
      <c r="P288" s="23">
        <v>29.1</v>
      </c>
      <c r="Q288" s="23">
        <f>M288*N288*(1-O288)</f>
        <v>273.997028</v>
      </c>
      <c r="R288" s="23">
        <f>M288*N288*O288</f>
        <v>21.162972000000003</v>
      </c>
      <c r="S288" s="23">
        <f>P288*N288</f>
        <v>116.4</v>
      </c>
      <c r="T288" s="23">
        <f>Q288-S288</f>
        <v>157.59702799999999</v>
      </c>
      <c r="U288" s="25">
        <f>IFERROR(T288/Q288,0)</f>
        <v>0.57517787382715702</v>
      </c>
      <c r="V288" s="21" t="s">
        <v>125</v>
      </c>
      <c r="W288" s="21" t="s">
        <v>126</v>
      </c>
    </row>
    <row r="289" spans="1:23" ht="15" customHeight="1">
      <c r="A289" s="21" t="s">
        <v>663</v>
      </c>
      <c r="B289" s="22">
        <v>45348</v>
      </c>
      <c r="C289" s="21">
        <f>YEAR(B289)</f>
        <v>2024</v>
      </c>
      <c r="D289" s="21" t="str">
        <f>"Q"&amp;ROUNDUP(MONTH(B289)/3,0)</f>
        <v>Q1</v>
      </c>
      <c r="E289" s="21" t="s">
        <v>117</v>
      </c>
      <c r="F289" s="21" t="s">
        <v>118</v>
      </c>
      <c r="G289" s="21" t="s">
        <v>119</v>
      </c>
      <c r="H289" s="21" t="s">
        <v>583</v>
      </c>
      <c r="I289" s="21" t="s">
        <v>584</v>
      </c>
      <c r="J289" s="21" t="s">
        <v>133</v>
      </c>
      <c r="K289" s="21" t="s">
        <v>123</v>
      </c>
      <c r="L289" s="21" t="s">
        <v>155</v>
      </c>
      <c r="M289" s="23">
        <v>38.19</v>
      </c>
      <c r="N289" s="24">
        <v>3</v>
      </c>
      <c r="O289" s="25">
        <v>0.1079</v>
      </c>
      <c r="P289" s="23">
        <v>19.670000000000002</v>
      </c>
      <c r="Q289" s="23">
        <f>M289*N289*(1-O289)</f>
        <v>102.20789699999999</v>
      </c>
      <c r="R289" s="23">
        <f>M289*N289*O289</f>
        <v>12.362102999999999</v>
      </c>
      <c r="S289" s="23">
        <f>P289*N289</f>
        <v>59.010000000000005</v>
      </c>
      <c r="T289" s="23">
        <f>Q289-S289</f>
        <v>43.197896999999983</v>
      </c>
      <c r="U289" s="25">
        <f>IFERROR(T289/Q289,0)</f>
        <v>0.42264735179904922</v>
      </c>
      <c r="V289" s="21" t="s">
        <v>125</v>
      </c>
      <c r="W289" s="21" t="s">
        <v>126</v>
      </c>
    </row>
    <row r="290" spans="1:23" ht="15" customHeight="1">
      <c r="A290" s="21" t="s">
        <v>664</v>
      </c>
      <c r="B290" s="22">
        <v>45348</v>
      </c>
      <c r="C290" s="21">
        <f>YEAR(B290)</f>
        <v>2024</v>
      </c>
      <c r="D290" s="21" t="str">
        <f>"Q"&amp;ROUNDUP(MONTH(B290)/3,0)</f>
        <v>Q1</v>
      </c>
      <c r="E290" s="21" t="s">
        <v>128</v>
      </c>
      <c r="F290" s="21" t="s">
        <v>159</v>
      </c>
      <c r="G290" s="21" t="s">
        <v>130</v>
      </c>
      <c r="H290" s="21" t="s">
        <v>561</v>
      </c>
      <c r="I290" s="21" t="s">
        <v>562</v>
      </c>
      <c r="J290" s="21" t="s">
        <v>142</v>
      </c>
      <c r="K290" s="21" t="s">
        <v>143</v>
      </c>
      <c r="L290" s="21" t="s">
        <v>252</v>
      </c>
      <c r="M290" s="23">
        <v>54.09</v>
      </c>
      <c r="N290" s="24">
        <v>5</v>
      </c>
      <c r="O290" s="25">
        <v>4.07E-2</v>
      </c>
      <c r="P290" s="23">
        <v>31.31</v>
      </c>
      <c r="Q290" s="23">
        <f>M290*N290*(1-O290)</f>
        <v>259.44268500000004</v>
      </c>
      <c r="R290" s="23">
        <f>M290*N290*O290</f>
        <v>11.007315000000002</v>
      </c>
      <c r="S290" s="23">
        <f>P290*N290</f>
        <v>156.54999999999998</v>
      </c>
      <c r="T290" s="23">
        <f>Q290-S290</f>
        <v>102.89268500000006</v>
      </c>
      <c r="U290" s="25">
        <f>IFERROR(T290/Q290,0)</f>
        <v>0.396591197011394</v>
      </c>
      <c r="V290" s="21" t="s">
        <v>125</v>
      </c>
      <c r="W290" s="21" t="s">
        <v>172</v>
      </c>
    </row>
    <row r="291" spans="1:23" ht="15" customHeight="1">
      <c r="A291" s="21" t="s">
        <v>665</v>
      </c>
      <c r="B291" s="22">
        <v>45348</v>
      </c>
      <c r="C291" s="21">
        <f>YEAR(B291)</f>
        <v>2024</v>
      </c>
      <c r="D291" s="21" t="str">
        <f>"Q"&amp;ROUNDUP(MONTH(B291)/3,0)</f>
        <v>Q1</v>
      </c>
      <c r="E291" s="21" t="s">
        <v>188</v>
      </c>
      <c r="F291" s="21" t="s">
        <v>159</v>
      </c>
      <c r="G291" s="21" t="s">
        <v>198</v>
      </c>
      <c r="H291" s="21" t="s">
        <v>666</v>
      </c>
      <c r="I291" s="21" t="s">
        <v>667</v>
      </c>
      <c r="J291" s="21" t="s">
        <v>142</v>
      </c>
      <c r="K291" s="21" t="s">
        <v>123</v>
      </c>
      <c r="L291" s="21" t="s">
        <v>292</v>
      </c>
      <c r="M291" s="23">
        <v>117.65</v>
      </c>
      <c r="N291" s="24">
        <v>20</v>
      </c>
      <c r="O291" s="25">
        <v>3.3000000000000002E-2</v>
      </c>
      <c r="P291" s="23">
        <v>65.540000000000006</v>
      </c>
      <c r="Q291" s="23">
        <f>M291*N291*(1-O291)</f>
        <v>2275.3510000000001</v>
      </c>
      <c r="R291" s="23">
        <f>M291*N291*O291</f>
        <v>77.649000000000001</v>
      </c>
      <c r="S291" s="23">
        <f>P291*N291</f>
        <v>1310.8000000000002</v>
      </c>
      <c r="T291" s="23">
        <f>Q291-S291</f>
        <v>964.55099999999993</v>
      </c>
      <c r="U291" s="25">
        <f>IFERROR(T291/Q291,0)</f>
        <v>0.4239130578095423</v>
      </c>
      <c r="V291" s="21" t="s">
        <v>125</v>
      </c>
      <c r="W291" s="21" t="s">
        <v>172</v>
      </c>
    </row>
    <row r="292" spans="1:23" ht="15" customHeight="1">
      <c r="A292" s="21" t="s">
        <v>668</v>
      </c>
      <c r="B292" s="22">
        <v>45349</v>
      </c>
      <c r="C292" s="21">
        <f>YEAR(B292)</f>
        <v>2024</v>
      </c>
      <c r="D292" s="21" t="str">
        <f>"Q"&amp;ROUNDUP(MONTH(B292)/3,0)</f>
        <v>Q1</v>
      </c>
      <c r="E292" s="21" t="s">
        <v>188</v>
      </c>
      <c r="F292" s="21" t="s">
        <v>118</v>
      </c>
      <c r="G292" s="21" t="s">
        <v>198</v>
      </c>
      <c r="H292" s="21" t="s">
        <v>669</v>
      </c>
      <c r="I292" s="21" t="s">
        <v>670</v>
      </c>
      <c r="J292" s="21" t="s">
        <v>142</v>
      </c>
      <c r="K292" s="21" t="s">
        <v>149</v>
      </c>
      <c r="L292" s="21" t="s">
        <v>205</v>
      </c>
      <c r="M292" s="23">
        <v>57.12</v>
      </c>
      <c r="N292" s="24">
        <v>2</v>
      </c>
      <c r="O292" s="25">
        <v>0.1109</v>
      </c>
      <c r="P292" s="23">
        <v>23.48</v>
      </c>
      <c r="Q292" s="23">
        <f>M292*N292*(1-O292)</f>
        <v>101.57078399999999</v>
      </c>
      <c r="R292" s="23">
        <f>M292*N292*O292</f>
        <v>12.669215999999999</v>
      </c>
      <c r="S292" s="23">
        <f>P292*N292</f>
        <v>46.96</v>
      </c>
      <c r="T292" s="23">
        <f>Q292-S292</f>
        <v>54.610783999999988</v>
      </c>
      <c r="U292" s="25">
        <f>IFERROR(T292/Q292,0)</f>
        <v>0.53766232620592935</v>
      </c>
      <c r="V292" s="21" t="s">
        <v>125</v>
      </c>
      <c r="W292" s="21" t="s">
        <v>156</v>
      </c>
    </row>
    <row r="293" spans="1:23" ht="15" customHeight="1">
      <c r="A293" s="21" t="s">
        <v>671</v>
      </c>
      <c r="B293" s="22">
        <v>45350</v>
      </c>
      <c r="C293" s="21">
        <f>YEAR(B293)</f>
        <v>2024</v>
      </c>
      <c r="D293" s="21" t="str">
        <f>"Q"&amp;ROUNDUP(MONTH(B293)/3,0)</f>
        <v>Q1</v>
      </c>
      <c r="E293" s="21" t="s">
        <v>188</v>
      </c>
      <c r="F293" s="21" t="s">
        <v>129</v>
      </c>
      <c r="G293" s="21" t="s">
        <v>198</v>
      </c>
      <c r="H293" s="21" t="s">
        <v>672</v>
      </c>
      <c r="I293" s="21" t="s">
        <v>673</v>
      </c>
      <c r="J293" s="21" t="s">
        <v>142</v>
      </c>
      <c r="K293" s="21" t="s">
        <v>165</v>
      </c>
      <c r="L293" s="21" t="s">
        <v>184</v>
      </c>
      <c r="M293" s="23">
        <v>137.1</v>
      </c>
      <c r="N293" s="24">
        <v>1</v>
      </c>
      <c r="O293" s="25">
        <v>0.1038</v>
      </c>
      <c r="P293" s="23">
        <v>68.010000000000005</v>
      </c>
      <c r="Q293" s="23">
        <f>M293*N293*(1-O293)</f>
        <v>122.86901999999999</v>
      </c>
      <c r="R293" s="23">
        <f>M293*N293*O293</f>
        <v>14.230980000000001</v>
      </c>
      <c r="S293" s="23">
        <f>P293*N293</f>
        <v>68.010000000000005</v>
      </c>
      <c r="T293" s="23">
        <f>Q293-S293</f>
        <v>54.859019999999987</v>
      </c>
      <c r="U293" s="25">
        <f>IFERROR(T293/Q293,0)</f>
        <v>0.44648374342043251</v>
      </c>
      <c r="V293" s="21" t="s">
        <v>125</v>
      </c>
      <c r="W293" s="21" t="s">
        <v>126</v>
      </c>
    </row>
    <row r="294" spans="1:23" ht="15" customHeight="1">
      <c r="A294" s="21" t="s">
        <v>674</v>
      </c>
      <c r="B294" s="22">
        <v>45350</v>
      </c>
      <c r="C294" s="21">
        <f>YEAR(B294)</f>
        <v>2024</v>
      </c>
      <c r="D294" s="21" t="str">
        <f>"Q"&amp;ROUNDUP(MONTH(B294)/3,0)</f>
        <v>Q1</v>
      </c>
      <c r="E294" s="21" t="s">
        <v>158</v>
      </c>
      <c r="F294" s="21" t="s">
        <v>118</v>
      </c>
      <c r="G294" s="21" t="s">
        <v>160</v>
      </c>
      <c r="H294" s="21" t="s">
        <v>284</v>
      </c>
      <c r="I294" s="21" t="s">
        <v>269</v>
      </c>
      <c r="J294" s="21" t="s">
        <v>122</v>
      </c>
      <c r="K294" s="21" t="s">
        <v>149</v>
      </c>
      <c r="L294" s="21" t="s">
        <v>150</v>
      </c>
      <c r="M294" s="23">
        <v>66.06</v>
      </c>
      <c r="N294" s="24">
        <v>1</v>
      </c>
      <c r="O294" s="25">
        <v>1.21E-2</v>
      </c>
      <c r="P294" s="23">
        <v>28.87</v>
      </c>
      <c r="Q294" s="23">
        <f>M294*N294*(1-O294)</f>
        <v>65.260674000000009</v>
      </c>
      <c r="R294" s="23">
        <f>M294*N294*O294</f>
        <v>0.79932599999999998</v>
      </c>
      <c r="S294" s="23">
        <f>P294*N294</f>
        <v>28.87</v>
      </c>
      <c r="T294" s="23">
        <f>Q294-S294</f>
        <v>36.390674000000004</v>
      </c>
      <c r="U294" s="25">
        <f>IFERROR(T294/Q294,0)</f>
        <v>0.55762025994399012</v>
      </c>
      <c r="V294" s="21" t="s">
        <v>125</v>
      </c>
      <c r="W294" s="21" t="s">
        <v>172</v>
      </c>
    </row>
    <row r="295" spans="1:23" ht="15" customHeight="1">
      <c r="A295" s="21" t="s">
        <v>675</v>
      </c>
      <c r="B295" s="22">
        <v>45350</v>
      </c>
      <c r="C295" s="21">
        <f>YEAR(B295)</f>
        <v>2024</v>
      </c>
      <c r="D295" s="21" t="str">
        <f>"Q"&amp;ROUNDUP(MONTH(B295)/3,0)</f>
        <v>Q1</v>
      </c>
      <c r="E295" s="21" t="s">
        <v>117</v>
      </c>
      <c r="F295" s="21" t="s">
        <v>129</v>
      </c>
      <c r="G295" s="21" t="s">
        <v>194</v>
      </c>
      <c r="H295" s="21" t="s">
        <v>676</v>
      </c>
      <c r="I295" s="21" t="s">
        <v>677</v>
      </c>
      <c r="J295" s="21" t="s">
        <v>142</v>
      </c>
      <c r="K295" s="21" t="s">
        <v>143</v>
      </c>
      <c r="L295" s="21" t="s">
        <v>201</v>
      </c>
      <c r="M295" s="23">
        <v>232.84</v>
      </c>
      <c r="N295" s="24">
        <v>1</v>
      </c>
      <c r="O295" s="25">
        <v>8.6300000000000002E-2</v>
      </c>
      <c r="P295" s="23">
        <v>148.1</v>
      </c>
      <c r="Q295" s="23">
        <f>M295*N295*(1-O295)</f>
        <v>212.74590799999999</v>
      </c>
      <c r="R295" s="23">
        <f>M295*N295*O295</f>
        <v>20.094092</v>
      </c>
      <c r="S295" s="23">
        <f>P295*N295</f>
        <v>148.1</v>
      </c>
      <c r="T295" s="23">
        <f>Q295-S295</f>
        <v>64.645907999999991</v>
      </c>
      <c r="U295" s="25">
        <f>IFERROR(T295/Q295,0)</f>
        <v>0.30386440147182525</v>
      </c>
      <c r="V295" s="21" t="s">
        <v>125</v>
      </c>
      <c r="W295" s="21" t="s">
        <v>156</v>
      </c>
    </row>
    <row r="296" spans="1:23" ht="15" customHeight="1">
      <c r="A296" s="21" t="s">
        <v>678</v>
      </c>
      <c r="B296" s="22">
        <v>45350</v>
      </c>
      <c r="C296" s="21">
        <f>YEAR(B296)</f>
        <v>2024</v>
      </c>
      <c r="D296" s="21" t="str">
        <f>"Q"&amp;ROUNDUP(MONTH(B296)/3,0)</f>
        <v>Q1</v>
      </c>
      <c r="E296" s="21" t="s">
        <v>188</v>
      </c>
      <c r="F296" s="21" t="s">
        <v>118</v>
      </c>
      <c r="G296" s="21" t="s">
        <v>189</v>
      </c>
      <c r="H296" s="21" t="s">
        <v>207</v>
      </c>
      <c r="I296" s="21" t="s">
        <v>208</v>
      </c>
      <c r="J296" s="21" t="s">
        <v>122</v>
      </c>
      <c r="K296" s="21" t="s">
        <v>165</v>
      </c>
      <c r="L296" s="21" t="s">
        <v>180</v>
      </c>
      <c r="M296" s="23">
        <v>78.27</v>
      </c>
      <c r="N296" s="24">
        <v>4</v>
      </c>
      <c r="O296" s="25">
        <v>0.12139999999999999</v>
      </c>
      <c r="P296" s="23">
        <v>33.380000000000003</v>
      </c>
      <c r="Q296" s="23">
        <f>M296*N296*(1-O296)</f>
        <v>275.07208800000001</v>
      </c>
      <c r="R296" s="23">
        <f>M296*N296*O296</f>
        <v>38.007911999999997</v>
      </c>
      <c r="S296" s="23">
        <f>P296*N296</f>
        <v>133.52000000000001</v>
      </c>
      <c r="T296" s="23">
        <f>Q296-S296</f>
        <v>141.552088</v>
      </c>
      <c r="U296" s="25">
        <f>IFERROR(T296/Q296,0)</f>
        <v>0.51459996915426764</v>
      </c>
      <c r="V296" s="21" t="s">
        <v>125</v>
      </c>
      <c r="W296" s="21" t="s">
        <v>156</v>
      </c>
    </row>
    <row r="297" spans="1:23" ht="15" customHeight="1">
      <c r="A297" s="21" t="s">
        <v>679</v>
      </c>
      <c r="B297" s="22">
        <v>45350</v>
      </c>
      <c r="C297" s="21">
        <f>YEAR(B297)</f>
        <v>2024</v>
      </c>
      <c r="D297" s="21" t="str">
        <f>"Q"&amp;ROUNDUP(MONTH(B297)/3,0)</f>
        <v>Q1</v>
      </c>
      <c r="E297" s="21" t="s">
        <v>158</v>
      </c>
      <c r="F297" s="21" t="s">
        <v>159</v>
      </c>
      <c r="G297" s="21" t="s">
        <v>160</v>
      </c>
      <c r="H297" s="21" t="s">
        <v>680</v>
      </c>
      <c r="I297" s="21" t="s">
        <v>681</v>
      </c>
      <c r="J297" s="21" t="s">
        <v>142</v>
      </c>
      <c r="K297" s="21" t="s">
        <v>149</v>
      </c>
      <c r="L297" s="21" t="s">
        <v>273</v>
      </c>
      <c r="M297" s="23">
        <v>246.8</v>
      </c>
      <c r="N297" s="24">
        <v>15</v>
      </c>
      <c r="O297" s="25">
        <v>7.5200000000000003E-2</v>
      </c>
      <c r="P297" s="23">
        <v>112.03</v>
      </c>
      <c r="Q297" s="23">
        <f>M297*N297*(1-O297)</f>
        <v>3423.6095999999998</v>
      </c>
      <c r="R297" s="23">
        <f>M297*N297*O297</f>
        <v>278.3904</v>
      </c>
      <c r="S297" s="23">
        <f>P297*N297</f>
        <v>1680.45</v>
      </c>
      <c r="T297" s="23">
        <f>Q297-S297</f>
        <v>1743.1595999999997</v>
      </c>
      <c r="U297" s="25">
        <f>IFERROR(T297/Q297,0)</f>
        <v>0.50915840404233004</v>
      </c>
      <c r="V297" s="21" t="s">
        <v>125</v>
      </c>
      <c r="W297" s="21" t="s">
        <v>126</v>
      </c>
    </row>
    <row r="298" spans="1:23" ht="15" customHeight="1">
      <c r="A298" s="21" t="s">
        <v>682</v>
      </c>
      <c r="B298" s="22">
        <v>45351</v>
      </c>
      <c r="C298" s="21">
        <f>YEAR(B298)</f>
        <v>2024</v>
      </c>
      <c r="D298" s="21" t="str">
        <f>"Q"&amp;ROUNDUP(MONTH(B298)/3,0)</f>
        <v>Q1</v>
      </c>
      <c r="E298" s="21" t="s">
        <v>158</v>
      </c>
      <c r="F298" s="21" t="s">
        <v>129</v>
      </c>
      <c r="G298" s="21" t="s">
        <v>160</v>
      </c>
      <c r="H298" s="21" t="s">
        <v>168</v>
      </c>
      <c r="I298" s="21" t="s">
        <v>169</v>
      </c>
      <c r="J298" s="21" t="s">
        <v>122</v>
      </c>
      <c r="K298" s="21" t="s">
        <v>123</v>
      </c>
      <c r="L298" s="21" t="s">
        <v>155</v>
      </c>
      <c r="M298" s="23">
        <v>91.82</v>
      </c>
      <c r="N298" s="24">
        <v>2</v>
      </c>
      <c r="O298" s="25">
        <v>5.0700000000000002E-2</v>
      </c>
      <c r="P298" s="23">
        <v>41.35</v>
      </c>
      <c r="Q298" s="23">
        <f>M298*N298*(1-O298)</f>
        <v>174.329452</v>
      </c>
      <c r="R298" s="23">
        <f>M298*N298*O298</f>
        <v>9.3105479999999989</v>
      </c>
      <c r="S298" s="23">
        <f>P298*N298</f>
        <v>82.7</v>
      </c>
      <c r="T298" s="23">
        <f>Q298-S298</f>
        <v>91.629452000000001</v>
      </c>
      <c r="U298" s="25">
        <f>IFERROR(T298/Q298,0)</f>
        <v>0.52561085317930101</v>
      </c>
      <c r="V298" s="21" t="s">
        <v>125</v>
      </c>
      <c r="W298" s="21" t="s">
        <v>126</v>
      </c>
    </row>
    <row r="299" spans="1:23" ht="15" customHeight="1">
      <c r="A299" s="21" t="s">
        <v>683</v>
      </c>
      <c r="B299" s="22">
        <v>45351</v>
      </c>
      <c r="C299" s="21">
        <f>YEAR(B299)</f>
        <v>2024</v>
      </c>
      <c r="D299" s="21" t="str">
        <f>"Q"&amp;ROUNDUP(MONTH(B299)/3,0)</f>
        <v>Q1</v>
      </c>
      <c r="E299" s="21" t="s">
        <v>128</v>
      </c>
      <c r="F299" s="21" t="s">
        <v>118</v>
      </c>
      <c r="G299" s="21" t="s">
        <v>130</v>
      </c>
      <c r="H299" s="21" t="s">
        <v>120</v>
      </c>
      <c r="I299" s="21" t="s">
        <v>121</v>
      </c>
      <c r="J299" s="21" t="s">
        <v>122</v>
      </c>
      <c r="K299" s="21" t="s">
        <v>143</v>
      </c>
      <c r="L299" s="21" t="s">
        <v>201</v>
      </c>
      <c r="M299" s="23">
        <v>133.43</v>
      </c>
      <c r="N299" s="24">
        <v>1</v>
      </c>
      <c r="O299" s="25">
        <v>9.5699999999999993E-2</v>
      </c>
      <c r="P299" s="23">
        <v>77.22</v>
      </c>
      <c r="Q299" s="23">
        <f>M299*N299*(1-O299)</f>
        <v>120.66074900000001</v>
      </c>
      <c r="R299" s="23">
        <f>M299*N299*O299</f>
        <v>12.769251000000001</v>
      </c>
      <c r="S299" s="23">
        <f>P299*N299</f>
        <v>77.22</v>
      </c>
      <c r="T299" s="23">
        <f>Q299-S299</f>
        <v>43.440749000000011</v>
      </c>
      <c r="U299" s="25">
        <f>IFERROR(T299/Q299,0)</f>
        <v>0.36002386326973662</v>
      </c>
      <c r="V299" s="21" t="s">
        <v>125</v>
      </c>
      <c r="W299" s="21" t="s">
        <v>136</v>
      </c>
    </row>
    <row r="300" spans="1:23" ht="15" customHeight="1">
      <c r="A300" s="21" t="s">
        <v>684</v>
      </c>
      <c r="B300" s="22">
        <v>45351</v>
      </c>
      <c r="C300" s="21">
        <f>YEAR(B300)</f>
        <v>2024</v>
      </c>
      <c r="D300" s="21" t="str">
        <f>"Q"&amp;ROUNDUP(MONTH(B300)/3,0)</f>
        <v>Q1</v>
      </c>
      <c r="E300" s="21" t="s">
        <v>158</v>
      </c>
      <c r="F300" s="21" t="s">
        <v>118</v>
      </c>
      <c r="G300" s="21" t="s">
        <v>160</v>
      </c>
      <c r="H300" s="21" t="s">
        <v>467</v>
      </c>
      <c r="I300" s="21" t="s">
        <v>468</v>
      </c>
      <c r="J300" s="21" t="s">
        <v>133</v>
      </c>
      <c r="K300" s="21" t="s">
        <v>143</v>
      </c>
      <c r="L300" s="21" t="s">
        <v>144</v>
      </c>
      <c r="M300" s="23">
        <v>303.02</v>
      </c>
      <c r="N300" s="24">
        <v>2</v>
      </c>
      <c r="O300" s="25">
        <v>6.3E-2</v>
      </c>
      <c r="P300" s="23">
        <v>173.16</v>
      </c>
      <c r="Q300" s="23">
        <f>M300*N300*(1-O300)</f>
        <v>567.85947999999996</v>
      </c>
      <c r="R300" s="23">
        <f>M300*N300*O300</f>
        <v>38.180520000000001</v>
      </c>
      <c r="S300" s="23">
        <f>P300*N300</f>
        <v>346.32</v>
      </c>
      <c r="T300" s="23">
        <f>Q300-S300</f>
        <v>221.53947999999997</v>
      </c>
      <c r="U300" s="25">
        <f>IFERROR(T300/Q300,0)</f>
        <v>0.39013081193960164</v>
      </c>
      <c r="V300" s="21" t="s">
        <v>125</v>
      </c>
      <c r="W300" s="21" t="s">
        <v>172</v>
      </c>
    </row>
    <row r="301" spans="1:23" ht="15" customHeight="1">
      <c r="A301" s="21" t="s">
        <v>685</v>
      </c>
      <c r="B301" s="22">
        <v>45351</v>
      </c>
      <c r="C301" s="21">
        <f>YEAR(B301)</f>
        <v>2024</v>
      </c>
      <c r="D301" s="21" t="str">
        <f>"Q"&amp;ROUNDUP(MONTH(B301)/3,0)</f>
        <v>Q1</v>
      </c>
      <c r="E301" s="21" t="s">
        <v>128</v>
      </c>
      <c r="F301" s="21" t="s">
        <v>118</v>
      </c>
      <c r="G301" s="21" t="s">
        <v>152</v>
      </c>
      <c r="H301" s="21" t="s">
        <v>686</v>
      </c>
      <c r="I301" s="21" t="s">
        <v>687</v>
      </c>
      <c r="J301" s="21" t="s">
        <v>142</v>
      </c>
      <c r="K301" s="21" t="s">
        <v>143</v>
      </c>
      <c r="L301" s="21" t="s">
        <v>144</v>
      </c>
      <c r="M301" s="23">
        <v>257.45</v>
      </c>
      <c r="N301" s="24">
        <v>8</v>
      </c>
      <c r="O301" s="25"/>
      <c r="P301" s="23">
        <v>147.83000000000001</v>
      </c>
      <c r="Q301" s="23">
        <f>M301*N301*(1-O301)</f>
        <v>2059.6</v>
      </c>
      <c r="R301" s="23">
        <f>M301*N301*O301</f>
        <v>0</v>
      </c>
      <c r="S301" s="23">
        <f>P301*N301</f>
        <v>1182.6400000000001</v>
      </c>
      <c r="T301" s="23">
        <f>Q301-S301</f>
        <v>876.95999999999981</v>
      </c>
      <c r="U301" s="25">
        <f>IFERROR(T301/Q301,0)</f>
        <v>0.42579141580889485</v>
      </c>
      <c r="V301" s="21" t="s">
        <v>125</v>
      </c>
      <c r="W301" s="21" t="s">
        <v>156</v>
      </c>
    </row>
    <row r="302" spans="1:23" ht="15" customHeight="1">
      <c r="A302" s="21" t="s">
        <v>688</v>
      </c>
      <c r="B302" s="22">
        <v>45351</v>
      </c>
      <c r="C302" s="21">
        <f>YEAR(B302)</f>
        <v>2024</v>
      </c>
      <c r="D302" s="21" t="str">
        <f>"Q"&amp;ROUNDUP(MONTH(B302)/3,0)</f>
        <v>Q1</v>
      </c>
      <c r="E302" s="21" t="s">
        <v>158</v>
      </c>
      <c r="F302" s="21" t="s">
        <v>129</v>
      </c>
      <c r="G302" s="21" t="s">
        <v>160</v>
      </c>
      <c r="H302" s="21" t="s">
        <v>182</v>
      </c>
      <c r="I302" s="21" t="s">
        <v>183</v>
      </c>
      <c r="J302" s="21" t="s">
        <v>122</v>
      </c>
      <c r="K302" s="21" t="s">
        <v>134</v>
      </c>
      <c r="L302" s="21" t="s">
        <v>170</v>
      </c>
      <c r="M302" s="23">
        <v>38.67</v>
      </c>
      <c r="N302" s="24">
        <v>1</v>
      </c>
      <c r="O302" s="25">
        <v>3.15E-2</v>
      </c>
      <c r="P302" s="23">
        <v>21.01</v>
      </c>
      <c r="Q302" s="23">
        <f>M302*N302*(1-O302)</f>
        <v>37.451895</v>
      </c>
      <c r="R302" s="23">
        <f>M302*N302*O302</f>
        <v>1.218105</v>
      </c>
      <c r="S302" s="23">
        <f>P302*N302</f>
        <v>21.01</v>
      </c>
      <c r="T302" s="23">
        <f>Q302-S302</f>
        <v>16.441894999999999</v>
      </c>
      <c r="U302" s="25">
        <f>IFERROR(T302/Q302,0)</f>
        <v>0.43901370010783164</v>
      </c>
      <c r="V302" s="21" t="s">
        <v>171</v>
      </c>
      <c r="W302" s="21" t="s">
        <v>172</v>
      </c>
    </row>
    <row r="303" spans="1:23" ht="15" customHeight="1">
      <c r="A303" s="21" t="s">
        <v>689</v>
      </c>
      <c r="B303" s="22">
        <v>45352</v>
      </c>
      <c r="C303" s="21">
        <f>YEAR(B303)</f>
        <v>2024</v>
      </c>
      <c r="D303" s="21" t="str">
        <f>"Q"&amp;ROUNDUP(MONTH(B303)/3,0)</f>
        <v>Q1</v>
      </c>
      <c r="E303" s="21" t="s">
        <v>158</v>
      </c>
      <c r="F303" s="21" t="s">
        <v>118</v>
      </c>
      <c r="G303" s="21" t="s">
        <v>164</v>
      </c>
      <c r="H303" s="21" t="s">
        <v>308</v>
      </c>
      <c r="I303" s="21" t="s">
        <v>309</v>
      </c>
      <c r="J303" s="21" t="s">
        <v>133</v>
      </c>
      <c r="K303" s="21" t="s">
        <v>143</v>
      </c>
      <c r="L303" s="21" t="s">
        <v>144</v>
      </c>
      <c r="M303" s="23">
        <v>156.07</v>
      </c>
      <c r="N303" s="24">
        <v>4</v>
      </c>
      <c r="O303" s="25">
        <v>0.17299999999999999</v>
      </c>
      <c r="P303" s="23">
        <v>88.35</v>
      </c>
      <c r="Q303" s="23">
        <f>M303*N303*(1-O303)</f>
        <v>516.27955999999995</v>
      </c>
      <c r="R303" s="23">
        <f>M303*N303*O303</f>
        <v>108.00043999999998</v>
      </c>
      <c r="S303" s="23">
        <f>P303*N303</f>
        <v>353.4</v>
      </c>
      <c r="T303" s="23">
        <f>Q303-S303</f>
        <v>162.87955999999997</v>
      </c>
      <c r="U303" s="25">
        <f>IFERROR(T303/Q303,0)</f>
        <v>0.31548713646536769</v>
      </c>
      <c r="V303" s="21" t="s">
        <v>125</v>
      </c>
      <c r="W303" s="21" t="s">
        <v>172</v>
      </c>
    </row>
    <row r="304" spans="1:23" ht="15" customHeight="1">
      <c r="A304" s="21" t="s">
        <v>690</v>
      </c>
      <c r="B304" s="22">
        <v>45352</v>
      </c>
      <c r="C304" s="21">
        <f>YEAR(B304)</f>
        <v>2024</v>
      </c>
      <c r="D304" s="21" t="str">
        <f>"Q"&amp;ROUNDUP(MONTH(B304)/3,0)</f>
        <v>Q1</v>
      </c>
      <c r="E304" s="21" t="s">
        <v>138</v>
      </c>
      <c r="F304" s="21" t="s">
        <v>129</v>
      </c>
      <c r="G304" s="21" t="s">
        <v>146</v>
      </c>
      <c r="H304" s="21" t="s">
        <v>569</v>
      </c>
      <c r="I304" s="21" t="s">
        <v>570</v>
      </c>
      <c r="J304" s="21" t="s">
        <v>133</v>
      </c>
      <c r="K304" s="21" t="s">
        <v>134</v>
      </c>
      <c r="L304" s="21" t="s">
        <v>339</v>
      </c>
      <c r="M304" s="23">
        <v>205.17</v>
      </c>
      <c r="N304" s="24">
        <v>3</v>
      </c>
      <c r="O304" s="25">
        <v>0.108</v>
      </c>
      <c r="P304" s="23">
        <v>113.3</v>
      </c>
      <c r="Q304" s="23">
        <f>M304*N304*(1-O304)</f>
        <v>549.03492000000006</v>
      </c>
      <c r="R304" s="23">
        <f>M304*N304*O304</f>
        <v>66.475079999999991</v>
      </c>
      <c r="S304" s="23">
        <f>P304*N304</f>
        <v>339.9</v>
      </c>
      <c r="T304" s="23">
        <f>Q304-S304</f>
        <v>209.13492000000008</v>
      </c>
      <c r="U304" s="25">
        <f>IFERROR(T304/Q304,0)</f>
        <v>0.38091369488847826</v>
      </c>
      <c r="V304" s="21" t="s">
        <v>125</v>
      </c>
      <c r="W304" s="21" t="s">
        <v>172</v>
      </c>
    </row>
    <row r="305" spans="1:23" ht="15" customHeight="1">
      <c r="A305" s="21" t="s">
        <v>691</v>
      </c>
      <c r="B305" s="22">
        <v>45352</v>
      </c>
      <c r="C305" s="21">
        <f>YEAR(B305)</f>
        <v>2024</v>
      </c>
      <c r="D305" s="21" t="str">
        <f>"Q"&amp;ROUNDUP(MONTH(B305)/3,0)</f>
        <v>Q1</v>
      </c>
      <c r="E305" s="21" t="s">
        <v>188</v>
      </c>
      <c r="F305" s="21" t="s">
        <v>159</v>
      </c>
      <c r="G305" s="21" t="s">
        <v>198</v>
      </c>
      <c r="H305" s="21" t="s">
        <v>692</v>
      </c>
      <c r="I305" s="21" t="s">
        <v>693</v>
      </c>
      <c r="J305" s="21" t="s">
        <v>142</v>
      </c>
      <c r="K305" s="21" t="s">
        <v>123</v>
      </c>
      <c r="L305" s="21" t="s">
        <v>263</v>
      </c>
      <c r="M305" s="23">
        <v>175.62</v>
      </c>
      <c r="N305" s="24">
        <v>5</v>
      </c>
      <c r="O305" s="25">
        <v>3.1800000000000002E-2</v>
      </c>
      <c r="P305" s="23">
        <v>85.19</v>
      </c>
      <c r="Q305" s="23">
        <f>M305*N305*(1-O305)</f>
        <v>850.17642000000001</v>
      </c>
      <c r="R305" s="23">
        <f>M305*N305*O305</f>
        <v>27.923580000000001</v>
      </c>
      <c r="S305" s="23">
        <f>P305*N305</f>
        <v>425.95</v>
      </c>
      <c r="T305" s="23">
        <f>Q305-S305</f>
        <v>424.22642000000002</v>
      </c>
      <c r="U305" s="25">
        <f>IFERROR(T305/Q305,0)</f>
        <v>0.49898633979992063</v>
      </c>
      <c r="V305" s="21" t="s">
        <v>125</v>
      </c>
      <c r="W305" s="21" t="s">
        <v>136</v>
      </c>
    </row>
    <row r="306" spans="1:23" ht="15" customHeight="1">
      <c r="A306" s="21" t="s">
        <v>694</v>
      </c>
      <c r="B306" s="22">
        <v>45352</v>
      </c>
      <c r="C306" s="21">
        <f>YEAR(B306)</f>
        <v>2024</v>
      </c>
      <c r="D306" s="21" t="str">
        <f>"Q"&amp;ROUNDUP(MONTH(B306)/3,0)</f>
        <v>Q1</v>
      </c>
      <c r="E306" s="21" t="s">
        <v>128</v>
      </c>
      <c r="F306" s="21" t="s">
        <v>129</v>
      </c>
      <c r="G306" s="21" t="s">
        <v>130</v>
      </c>
      <c r="H306" s="21" t="s">
        <v>182</v>
      </c>
      <c r="I306" s="21" t="s">
        <v>183</v>
      </c>
      <c r="J306" s="21" t="s">
        <v>122</v>
      </c>
      <c r="K306" s="21" t="s">
        <v>165</v>
      </c>
      <c r="L306" s="21" t="s">
        <v>213</v>
      </c>
      <c r="M306" s="23">
        <v>47.88</v>
      </c>
      <c r="N306" s="24">
        <v>2</v>
      </c>
      <c r="O306" s="25">
        <v>4.0800000000000003E-2</v>
      </c>
      <c r="P306" s="23">
        <v>20.29</v>
      </c>
      <c r="Q306" s="23">
        <f>M306*N306*(1-O306)</f>
        <v>91.852992000000015</v>
      </c>
      <c r="R306" s="23">
        <f>M306*N306*O306</f>
        <v>3.9070080000000007</v>
      </c>
      <c r="S306" s="23">
        <f>P306*N306</f>
        <v>40.58</v>
      </c>
      <c r="T306" s="23">
        <f>Q306-S306</f>
        <v>51.272992000000016</v>
      </c>
      <c r="U306" s="25">
        <f>IFERROR(T306/Q306,0)</f>
        <v>0.55820709683577874</v>
      </c>
      <c r="V306" s="21" t="s">
        <v>125</v>
      </c>
      <c r="W306" s="21" t="s">
        <v>126</v>
      </c>
    </row>
    <row r="307" spans="1:23" ht="15" customHeight="1">
      <c r="A307" s="21" t="s">
        <v>695</v>
      </c>
      <c r="B307" s="22">
        <v>45352</v>
      </c>
      <c r="C307" s="21">
        <f>YEAR(B307)</f>
        <v>2024</v>
      </c>
      <c r="D307" s="21" t="str">
        <f>"Q"&amp;ROUNDUP(MONTH(B307)/3,0)</f>
        <v>Q1</v>
      </c>
      <c r="E307" s="21" t="s">
        <v>117</v>
      </c>
      <c r="F307" s="21" t="s">
        <v>129</v>
      </c>
      <c r="G307" s="21" t="s">
        <v>119</v>
      </c>
      <c r="H307" s="21" t="s">
        <v>168</v>
      </c>
      <c r="I307" s="21" t="s">
        <v>169</v>
      </c>
      <c r="J307" s="21" t="s">
        <v>122</v>
      </c>
      <c r="K307" s="21" t="s">
        <v>143</v>
      </c>
      <c r="L307" s="21" t="s">
        <v>322</v>
      </c>
      <c r="M307" s="23">
        <v>108.93</v>
      </c>
      <c r="N307" s="24">
        <v>1</v>
      </c>
      <c r="O307" s="25">
        <v>9.0999999999999998E-2</v>
      </c>
      <c r="P307" s="23">
        <v>71.66</v>
      </c>
      <c r="Q307" s="23">
        <f>M307*N307*(1-O307)</f>
        <v>99.017370000000014</v>
      </c>
      <c r="R307" s="23">
        <f>M307*N307*O307</f>
        <v>9.9126300000000001</v>
      </c>
      <c r="S307" s="23">
        <f>P307*N307</f>
        <v>71.66</v>
      </c>
      <c r="T307" s="23">
        <f>Q307-S307</f>
        <v>27.357370000000017</v>
      </c>
      <c r="U307" s="25">
        <f>IFERROR(T307/Q307,0)</f>
        <v>0.276288594617288</v>
      </c>
      <c r="V307" s="21" t="s">
        <v>125</v>
      </c>
      <c r="W307" s="21" t="s">
        <v>156</v>
      </c>
    </row>
    <row r="308" spans="1:23" ht="15" customHeight="1">
      <c r="A308" s="21" t="s">
        <v>696</v>
      </c>
      <c r="B308" s="22">
        <v>45352</v>
      </c>
      <c r="C308" s="21">
        <f>YEAR(B308)</f>
        <v>2024</v>
      </c>
      <c r="D308" s="21" t="str">
        <f>"Q"&amp;ROUNDUP(MONTH(B308)/3,0)</f>
        <v>Q1</v>
      </c>
      <c r="E308" s="21" t="s">
        <v>138</v>
      </c>
      <c r="F308" s="21" t="s">
        <v>129</v>
      </c>
      <c r="G308" s="21" t="s">
        <v>146</v>
      </c>
      <c r="H308" s="21" t="s">
        <v>529</v>
      </c>
      <c r="I308" s="21" t="s">
        <v>530</v>
      </c>
      <c r="J308" s="21" t="s">
        <v>133</v>
      </c>
      <c r="K308" s="21" t="s">
        <v>165</v>
      </c>
      <c r="L308" s="21" t="s">
        <v>184</v>
      </c>
      <c r="M308" s="23">
        <v>78.959999999999994</v>
      </c>
      <c r="N308" s="24">
        <v>2</v>
      </c>
      <c r="O308" s="25">
        <v>5.0500000000000003E-2</v>
      </c>
      <c r="P308" s="23">
        <v>35.93</v>
      </c>
      <c r="Q308" s="23">
        <f>M308*N308*(1-O308)</f>
        <v>149.94503999999998</v>
      </c>
      <c r="R308" s="23">
        <f>M308*N308*O308</f>
        <v>7.9749600000000003</v>
      </c>
      <c r="S308" s="23">
        <f>P308*N308</f>
        <v>71.86</v>
      </c>
      <c r="T308" s="23">
        <f>Q308-S308</f>
        <v>78.085039999999978</v>
      </c>
      <c r="U308" s="25">
        <f>IFERROR(T308/Q308,0)</f>
        <v>0.52075773896889144</v>
      </c>
      <c r="V308" s="21" t="s">
        <v>125</v>
      </c>
      <c r="W308" s="21" t="s">
        <v>172</v>
      </c>
    </row>
    <row r="309" spans="1:23" ht="15" customHeight="1">
      <c r="A309" s="21" t="s">
        <v>697</v>
      </c>
      <c r="B309" s="22">
        <v>45352</v>
      </c>
      <c r="C309" s="21">
        <f>YEAR(B309)</f>
        <v>2024</v>
      </c>
      <c r="D309" s="21" t="str">
        <f>"Q"&amp;ROUNDUP(MONTH(B309)/3,0)</f>
        <v>Q1</v>
      </c>
      <c r="E309" s="21" t="s">
        <v>128</v>
      </c>
      <c r="F309" s="21" t="s">
        <v>159</v>
      </c>
      <c r="G309" s="21" t="s">
        <v>130</v>
      </c>
      <c r="H309" s="21" t="s">
        <v>493</v>
      </c>
      <c r="I309" s="21" t="s">
        <v>494</v>
      </c>
      <c r="J309" s="21" t="s">
        <v>142</v>
      </c>
      <c r="K309" s="21" t="s">
        <v>134</v>
      </c>
      <c r="L309" s="21" t="s">
        <v>170</v>
      </c>
      <c r="M309" s="23">
        <v>101.77</v>
      </c>
      <c r="N309" s="24">
        <v>8</v>
      </c>
      <c r="O309" s="25">
        <v>1.78E-2</v>
      </c>
      <c r="P309" s="23">
        <v>52.19</v>
      </c>
      <c r="Q309" s="23">
        <f>M309*N309*(1-O309)</f>
        <v>799.6679519999999</v>
      </c>
      <c r="R309" s="23">
        <f>M309*N309*O309</f>
        <v>14.492047999999999</v>
      </c>
      <c r="S309" s="23">
        <f>P309*N309</f>
        <v>417.52</v>
      </c>
      <c r="T309" s="23">
        <f>Q309-S309</f>
        <v>382.14795199999992</v>
      </c>
      <c r="U309" s="25">
        <f>IFERROR(T309/Q309,0)</f>
        <v>0.47788329023844633</v>
      </c>
      <c r="V309" s="21" t="s">
        <v>125</v>
      </c>
      <c r="W309" s="21" t="s">
        <v>156</v>
      </c>
    </row>
    <row r="310" spans="1:23" ht="15" customHeight="1">
      <c r="A310" s="21" t="s">
        <v>698</v>
      </c>
      <c r="B310" s="22">
        <v>45353</v>
      </c>
      <c r="C310" s="21">
        <f>YEAR(B310)</f>
        <v>2024</v>
      </c>
      <c r="D310" s="21" t="str">
        <f>"Q"&amp;ROUNDUP(MONTH(B310)/3,0)</f>
        <v>Q1</v>
      </c>
      <c r="E310" s="21" t="s">
        <v>138</v>
      </c>
      <c r="F310" s="21" t="s">
        <v>118</v>
      </c>
      <c r="G310" s="21" t="s">
        <v>146</v>
      </c>
      <c r="H310" s="21" t="s">
        <v>627</v>
      </c>
      <c r="I310" s="21" t="s">
        <v>628</v>
      </c>
      <c r="J310" s="21" t="s">
        <v>142</v>
      </c>
      <c r="K310" s="21" t="s">
        <v>143</v>
      </c>
      <c r="L310" s="21" t="s">
        <v>252</v>
      </c>
      <c r="M310" s="23">
        <v>222.1</v>
      </c>
      <c r="N310" s="24">
        <v>1</v>
      </c>
      <c r="O310" s="25">
        <v>6.5100000000000005E-2</v>
      </c>
      <c r="P310" s="23">
        <v>145.49</v>
      </c>
      <c r="Q310" s="23">
        <f>M310*N310*(1-O310)</f>
        <v>207.64129</v>
      </c>
      <c r="R310" s="23">
        <f>M310*N310*O310</f>
        <v>14.45871</v>
      </c>
      <c r="S310" s="23">
        <f>P310*N310</f>
        <v>145.49</v>
      </c>
      <c r="T310" s="23">
        <f>Q310-S310</f>
        <v>62.151289999999989</v>
      </c>
      <c r="U310" s="25">
        <f>IFERROR(T310/Q310,0)</f>
        <v>0.29932047715557919</v>
      </c>
      <c r="V310" s="21" t="s">
        <v>125</v>
      </c>
      <c r="W310" s="21" t="s">
        <v>172</v>
      </c>
    </row>
    <row r="311" spans="1:23" ht="15" customHeight="1">
      <c r="A311" s="21" t="s">
        <v>699</v>
      </c>
      <c r="B311" s="22">
        <v>45353</v>
      </c>
      <c r="C311" s="21">
        <f>YEAR(B311)</f>
        <v>2024</v>
      </c>
      <c r="D311" s="21" t="str">
        <f>"Q"&amp;ROUNDUP(MONTH(B311)/3,0)</f>
        <v>Q1</v>
      </c>
      <c r="E311" s="21" t="s">
        <v>117</v>
      </c>
      <c r="F311" s="21" t="s">
        <v>118</v>
      </c>
      <c r="G311" s="21" t="s">
        <v>119</v>
      </c>
      <c r="H311" s="21" t="s">
        <v>243</v>
      </c>
      <c r="I311" s="21" t="s">
        <v>244</v>
      </c>
      <c r="J311" s="21" t="s">
        <v>122</v>
      </c>
      <c r="K311" s="21" t="s">
        <v>134</v>
      </c>
      <c r="L311" s="21" t="s">
        <v>192</v>
      </c>
      <c r="M311" s="23">
        <v>76.42</v>
      </c>
      <c r="N311" s="24">
        <v>1</v>
      </c>
      <c r="O311" s="25">
        <v>7.85E-2</v>
      </c>
      <c r="P311" s="23">
        <v>39.36</v>
      </c>
      <c r="Q311" s="23">
        <f>M311*N311*(1-O311)</f>
        <v>70.421030000000002</v>
      </c>
      <c r="R311" s="23">
        <f>M311*N311*O311</f>
        <v>5.9989699999999999</v>
      </c>
      <c r="S311" s="23">
        <f>P311*N311</f>
        <v>39.36</v>
      </c>
      <c r="T311" s="23">
        <f>Q311-S311</f>
        <v>31.061030000000002</v>
      </c>
      <c r="U311" s="25">
        <f>IFERROR(T311/Q311,0)</f>
        <v>0.4410760535595688</v>
      </c>
      <c r="V311" s="21" t="s">
        <v>125</v>
      </c>
      <c r="W311" s="21" t="s">
        <v>126</v>
      </c>
    </row>
    <row r="312" spans="1:23" ht="15" customHeight="1">
      <c r="A312" s="21" t="s">
        <v>700</v>
      </c>
      <c r="B312" s="22">
        <v>45354</v>
      </c>
      <c r="C312" s="21">
        <f>YEAR(B312)</f>
        <v>2024</v>
      </c>
      <c r="D312" s="21" t="str">
        <f>"Q"&amp;ROUNDUP(MONTH(B312)/3,0)</f>
        <v>Q1</v>
      </c>
      <c r="E312" s="21" t="s">
        <v>128</v>
      </c>
      <c r="F312" s="21" t="s">
        <v>159</v>
      </c>
      <c r="G312" s="21" t="s">
        <v>152</v>
      </c>
      <c r="H312" s="21" t="s">
        <v>569</v>
      </c>
      <c r="I312" s="21" t="s">
        <v>570</v>
      </c>
      <c r="J312" s="21" t="s">
        <v>133</v>
      </c>
      <c r="K312" s="21" t="s">
        <v>123</v>
      </c>
      <c r="L312" s="21" t="s">
        <v>155</v>
      </c>
      <c r="M312" s="23">
        <v>43.05</v>
      </c>
      <c r="N312" s="24">
        <v>5</v>
      </c>
      <c r="O312" s="25">
        <v>3.8899999999999997E-2</v>
      </c>
      <c r="P312" s="23">
        <v>19.47</v>
      </c>
      <c r="Q312" s="23">
        <f>M312*N312*(1-O312)</f>
        <v>206.87677499999998</v>
      </c>
      <c r="R312" s="23">
        <f>M312*N312*O312</f>
        <v>8.3732249999999997</v>
      </c>
      <c r="S312" s="23">
        <f>P312*N312</f>
        <v>97.35</v>
      </c>
      <c r="T312" s="23">
        <f>Q312-S312</f>
        <v>109.52677499999999</v>
      </c>
      <c r="U312" s="25">
        <f>IFERROR(T312/Q312,0)</f>
        <v>0.52943001939197865</v>
      </c>
      <c r="V312" s="21" t="s">
        <v>125</v>
      </c>
      <c r="W312" s="21" t="s">
        <v>136</v>
      </c>
    </row>
    <row r="313" spans="1:23" ht="15" customHeight="1">
      <c r="A313" s="21" t="s">
        <v>701</v>
      </c>
      <c r="B313" s="22">
        <v>45354</v>
      </c>
      <c r="C313" s="21">
        <f>YEAR(B313)</f>
        <v>2024</v>
      </c>
      <c r="D313" s="21" t="str">
        <f>"Q"&amp;ROUNDUP(MONTH(B313)/3,0)</f>
        <v>Q1</v>
      </c>
      <c r="E313" s="21" t="s">
        <v>188</v>
      </c>
      <c r="F313" s="21" t="s">
        <v>129</v>
      </c>
      <c r="G313" s="21" t="s">
        <v>232</v>
      </c>
      <c r="H313" s="21" t="s">
        <v>207</v>
      </c>
      <c r="I313" s="21" t="s">
        <v>208</v>
      </c>
      <c r="J313" s="21" t="s">
        <v>122</v>
      </c>
      <c r="K313" s="21" t="s">
        <v>143</v>
      </c>
      <c r="L313" s="21" t="s">
        <v>230</v>
      </c>
      <c r="M313" s="23">
        <v>259.29000000000002</v>
      </c>
      <c r="N313" s="24">
        <v>4</v>
      </c>
      <c r="O313" s="25">
        <v>3.2099999999999997E-2</v>
      </c>
      <c r="P313" s="23">
        <v>161.41999999999999</v>
      </c>
      <c r="Q313" s="23">
        <f>M313*N313*(1-O313)</f>
        <v>1003.8671640000001</v>
      </c>
      <c r="R313" s="23">
        <f>M313*N313*O313</f>
        <v>33.292836000000001</v>
      </c>
      <c r="S313" s="23">
        <f>P313*N313</f>
        <v>645.67999999999995</v>
      </c>
      <c r="T313" s="23">
        <f>Q313-S313</f>
        <v>358.18716400000017</v>
      </c>
      <c r="U313" s="25">
        <f>IFERROR(T313/Q313,0)</f>
        <v>0.35680733153256133</v>
      </c>
      <c r="V313" s="21" t="s">
        <v>125</v>
      </c>
      <c r="W313" s="21" t="s">
        <v>172</v>
      </c>
    </row>
    <row r="314" spans="1:23" ht="15" customHeight="1">
      <c r="A314" s="21" t="s">
        <v>702</v>
      </c>
      <c r="B314" s="22">
        <v>45354</v>
      </c>
      <c r="C314" s="21">
        <f>YEAR(B314)</f>
        <v>2024</v>
      </c>
      <c r="D314" s="21" t="str">
        <f>"Q"&amp;ROUNDUP(MONTH(B314)/3,0)</f>
        <v>Q1</v>
      </c>
      <c r="E314" s="21" t="s">
        <v>128</v>
      </c>
      <c r="F314" s="21" t="s">
        <v>159</v>
      </c>
      <c r="G314" s="21" t="s">
        <v>152</v>
      </c>
      <c r="H314" s="21" t="s">
        <v>358</v>
      </c>
      <c r="I314" s="21" t="s">
        <v>269</v>
      </c>
      <c r="J314" s="21" t="s">
        <v>133</v>
      </c>
      <c r="K314" s="21" t="s">
        <v>149</v>
      </c>
      <c r="L314" s="21" t="s">
        <v>150</v>
      </c>
      <c r="M314" s="23">
        <v>199.31</v>
      </c>
      <c r="N314" s="24">
        <v>4</v>
      </c>
      <c r="O314" s="25">
        <v>8.5699999999999998E-2</v>
      </c>
      <c r="P314" s="23">
        <v>91.78</v>
      </c>
      <c r="Q314" s="23">
        <f>M314*N314*(1-O314)</f>
        <v>728.91653199999996</v>
      </c>
      <c r="R314" s="23">
        <f>M314*N314*O314</f>
        <v>68.323468000000005</v>
      </c>
      <c r="S314" s="23">
        <f>P314*N314</f>
        <v>367.12</v>
      </c>
      <c r="T314" s="23">
        <f>Q314-S314</f>
        <v>361.79653199999996</v>
      </c>
      <c r="U314" s="25">
        <f>IFERROR(T314/Q314,0)</f>
        <v>0.49634836928077791</v>
      </c>
      <c r="V314" s="21" t="s">
        <v>125</v>
      </c>
      <c r="W314" s="21" t="s">
        <v>126</v>
      </c>
    </row>
    <row r="315" spans="1:23" ht="15" customHeight="1">
      <c r="A315" s="21" t="s">
        <v>703</v>
      </c>
      <c r="B315" s="22">
        <v>45354</v>
      </c>
      <c r="C315" s="21">
        <f>YEAR(B315)</f>
        <v>2024</v>
      </c>
      <c r="D315" s="21" t="str">
        <f>"Q"&amp;ROUNDUP(MONTH(B315)/3,0)</f>
        <v>Q1</v>
      </c>
      <c r="E315" s="21" t="s">
        <v>138</v>
      </c>
      <c r="F315" s="21" t="s">
        <v>159</v>
      </c>
      <c r="G315" s="21" t="s">
        <v>146</v>
      </c>
      <c r="H315" s="21" t="s">
        <v>467</v>
      </c>
      <c r="I315" s="21" t="s">
        <v>468</v>
      </c>
      <c r="J315" s="21" t="s">
        <v>133</v>
      </c>
      <c r="K315" s="21" t="s">
        <v>143</v>
      </c>
      <c r="L315" s="21" t="s">
        <v>201</v>
      </c>
      <c r="M315" s="23">
        <v>253.82</v>
      </c>
      <c r="N315" s="24">
        <v>20</v>
      </c>
      <c r="O315" s="25">
        <v>5.3699999999999998E-2</v>
      </c>
      <c r="P315" s="23">
        <v>141.96</v>
      </c>
      <c r="Q315" s="23">
        <f>M315*N315*(1-O315)</f>
        <v>4803.7973199999997</v>
      </c>
      <c r="R315" s="23">
        <f>M315*N315*O315</f>
        <v>272.60267999999996</v>
      </c>
      <c r="S315" s="23">
        <f>P315*N315</f>
        <v>2839.2000000000003</v>
      </c>
      <c r="T315" s="23">
        <f>Q315-S315</f>
        <v>1964.5973199999994</v>
      </c>
      <c r="U315" s="25">
        <f>IFERROR(T315/Q315,0)</f>
        <v>0.40896757068010514</v>
      </c>
      <c r="V315" s="21" t="s">
        <v>125</v>
      </c>
      <c r="W315" s="21" t="s">
        <v>156</v>
      </c>
    </row>
    <row r="316" spans="1:23" ht="15" customHeight="1">
      <c r="A316" s="21" t="s">
        <v>704</v>
      </c>
      <c r="B316" s="22">
        <v>45354</v>
      </c>
      <c r="C316" s="21">
        <f>YEAR(B316)</f>
        <v>2024</v>
      </c>
      <c r="D316" s="21" t="str">
        <f>"Q"&amp;ROUNDUP(MONTH(B316)/3,0)</f>
        <v>Q1</v>
      </c>
      <c r="E316" s="21" t="s">
        <v>138</v>
      </c>
      <c r="F316" s="21" t="s">
        <v>118</v>
      </c>
      <c r="G316" s="21" t="s">
        <v>139</v>
      </c>
      <c r="H316" s="21" t="s">
        <v>207</v>
      </c>
      <c r="I316" s="21" t="s">
        <v>208</v>
      </c>
      <c r="J316" s="21" t="s">
        <v>122</v>
      </c>
      <c r="K316" s="21" t="s">
        <v>165</v>
      </c>
      <c r="L316" s="21" t="s">
        <v>184</v>
      </c>
      <c r="M316" s="23">
        <v>13.36</v>
      </c>
      <c r="N316" s="24">
        <v>8</v>
      </c>
      <c r="O316" s="25">
        <v>0.1283</v>
      </c>
      <c r="P316" s="23">
        <v>5.15</v>
      </c>
      <c r="Q316" s="23">
        <f>M316*N316*(1-O316)</f>
        <v>93.167295999999993</v>
      </c>
      <c r="R316" s="23">
        <f>M316*N316*O316</f>
        <v>13.712703999999999</v>
      </c>
      <c r="S316" s="23">
        <f>P316*N316</f>
        <v>41.2</v>
      </c>
      <c r="T316" s="23">
        <f>Q316-S316</f>
        <v>51.96729599999999</v>
      </c>
      <c r="U316" s="25">
        <f>IFERROR(T316/Q316,0)</f>
        <v>0.5577847402590711</v>
      </c>
      <c r="V316" s="21" t="s">
        <v>125</v>
      </c>
      <c r="W316" s="21" t="s">
        <v>172</v>
      </c>
    </row>
    <row r="317" spans="1:23" ht="15" customHeight="1">
      <c r="A317" s="21" t="s">
        <v>705</v>
      </c>
      <c r="B317" s="22">
        <v>45355</v>
      </c>
      <c r="C317" s="21">
        <f>YEAR(B317)</f>
        <v>2024</v>
      </c>
      <c r="D317" s="21" t="str">
        <f>"Q"&amp;ROUNDUP(MONTH(B317)/3,0)</f>
        <v>Q1</v>
      </c>
      <c r="E317" s="21" t="s">
        <v>117</v>
      </c>
      <c r="F317" s="21" t="s">
        <v>118</v>
      </c>
      <c r="G317" s="21" t="s">
        <v>194</v>
      </c>
      <c r="H317" s="21" t="s">
        <v>706</v>
      </c>
      <c r="I317" s="21" t="s">
        <v>707</v>
      </c>
      <c r="J317" s="21" t="s">
        <v>142</v>
      </c>
      <c r="K317" s="21" t="s">
        <v>123</v>
      </c>
      <c r="L317" s="21" t="s">
        <v>155</v>
      </c>
      <c r="M317" s="23">
        <v>62.68</v>
      </c>
      <c r="N317" s="24">
        <v>8</v>
      </c>
      <c r="O317" s="25">
        <v>8.6699999999999999E-2</v>
      </c>
      <c r="P317" s="23">
        <v>29.52</v>
      </c>
      <c r="Q317" s="23">
        <f>M317*N317*(1-O317)</f>
        <v>457.96515199999999</v>
      </c>
      <c r="R317" s="23">
        <f>M317*N317*O317</f>
        <v>43.474848000000001</v>
      </c>
      <c r="S317" s="23">
        <f>P317*N317</f>
        <v>236.16</v>
      </c>
      <c r="T317" s="23">
        <f>Q317-S317</f>
        <v>221.80515199999999</v>
      </c>
      <c r="U317" s="25">
        <f>IFERROR(T317/Q317,0)</f>
        <v>0.48432757608596383</v>
      </c>
      <c r="V317" s="21" t="s">
        <v>125</v>
      </c>
      <c r="W317" s="21" t="s">
        <v>126</v>
      </c>
    </row>
    <row r="318" spans="1:23" ht="15" customHeight="1">
      <c r="A318" s="21" t="s">
        <v>708</v>
      </c>
      <c r="B318" s="22">
        <v>45355</v>
      </c>
      <c r="C318" s="21">
        <f>YEAR(B318)</f>
        <v>2024</v>
      </c>
      <c r="D318" s="21" t="str">
        <f>"Q"&amp;ROUNDUP(MONTH(B318)/3,0)</f>
        <v>Q1</v>
      </c>
      <c r="E318" s="21" t="s">
        <v>158</v>
      </c>
      <c r="F318" s="21" t="s">
        <v>159</v>
      </c>
      <c r="G318" s="21" t="s">
        <v>164</v>
      </c>
      <c r="H318" s="21" t="s">
        <v>318</v>
      </c>
      <c r="I318" s="21" t="s">
        <v>319</v>
      </c>
      <c r="J318" s="21" t="s">
        <v>122</v>
      </c>
      <c r="K318" s="21" t="s">
        <v>149</v>
      </c>
      <c r="L318" s="21" t="s">
        <v>150</v>
      </c>
      <c r="M318" s="23">
        <v>203.26</v>
      </c>
      <c r="N318" s="24">
        <v>10</v>
      </c>
      <c r="O318" s="25">
        <v>0</v>
      </c>
      <c r="P318" s="23">
        <v>109.96</v>
      </c>
      <c r="Q318" s="23">
        <f>M318*N318*(1-O318)</f>
        <v>2032.6</v>
      </c>
      <c r="R318" s="23">
        <f>M318*N318*O318</f>
        <v>0</v>
      </c>
      <c r="S318" s="23">
        <f>P318*N318</f>
        <v>1099.5999999999999</v>
      </c>
      <c r="T318" s="23">
        <f>Q318-S318</f>
        <v>933</v>
      </c>
      <c r="U318" s="25">
        <f>IFERROR(T318/Q318,0)</f>
        <v>0.45901800649414543</v>
      </c>
      <c r="V318" s="21" t="s">
        <v>125</v>
      </c>
      <c r="W318" s="21" t="s">
        <v>126</v>
      </c>
    </row>
    <row r="319" spans="1:23" ht="15" customHeight="1">
      <c r="A319" s="21" t="s">
        <v>709</v>
      </c>
      <c r="B319" s="22">
        <v>45355</v>
      </c>
      <c r="C319" s="21">
        <f>YEAR(B319)</f>
        <v>2024</v>
      </c>
      <c r="D319" s="21" t="str">
        <f>"Q"&amp;ROUNDUP(MONTH(B319)/3,0)</f>
        <v>Q1</v>
      </c>
      <c r="E319" s="21" t="s">
        <v>117</v>
      </c>
      <c r="F319" s="21" t="s">
        <v>118</v>
      </c>
      <c r="G319" s="21" t="s">
        <v>119</v>
      </c>
      <c r="H319" s="21" t="s">
        <v>710</v>
      </c>
      <c r="I319" s="21" t="s">
        <v>711</v>
      </c>
      <c r="J319" s="21" t="s">
        <v>142</v>
      </c>
      <c r="K319" s="21" t="s">
        <v>123</v>
      </c>
      <c r="L319" s="21" t="s">
        <v>155</v>
      </c>
      <c r="M319" s="23">
        <v>71.790000000000006</v>
      </c>
      <c r="N319" s="24">
        <v>1</v>
      </c>
      <c r="O319" s="25">
        <v>7.2999999999999995E-2</v>
      </c>
      <c r="P319" s="23">
        <v>41.59</v>
      </c>
      <c r="Q319" s="23">
        <f>M319*N319*(1-O319)</f>
        <v>66.549330000000012</v>
      </c>
      <c r="R319" s="23">
        <f>M319*N319*O319</f>
        <v>5.2406699999999997</v>
      </c>
      <c r="S319" s="23">
        <f>P319*N319</f>
        <v>41.59</v>
      </c>
      <c r="T319" s="23">
        <f>Q319-S319</f>
        <v>24.959330000000008</v>
      </c>
      <c r="U319" s="25">
        <f>IFERROR(T319/Q319,0)</f>
        <v>0.37505005685256343</v>
      </c>
      <c r="V319" s="21" t="s">
        <v>125</v>
      </c>
      <c r="W319" s="21" t="s">
        <v>126</v>
      </c>
    </row>
    <row r="320" spans="1:23" ht="15" customHeight="1">
      <c r="A320" s="21" t="s">
        <v>712</v>
      </c>
      <c r="B320" s="22">
        <v>45355</v>
      </c>
      <c r="C320" s="21">
        <f>YEAR(B320)</f>
        <v>2024</v>
      </c>
      <c r="D320" s="21" t="str">
        <f>"Q"&amp;ROUNDUP(MONTH(B320)/3,0)</f>
        <v>Q1</v>
      </c>
      <c r="E320" s="21" t="s">
        <v>128</v>
      </c>
      <c r="F320" s="21" t="s">
        <v>159</v>
      </c>
      <c r="G320" s="21" t="s">
        <v>130</v>
      </c>
      <c r="H320" s="21" t="s">
        <v>243</v>
      </c>
      <c r="I320" s="21" t="s">
        <v>244</v>
      </c>
      <c r="J320" s="21" t="s">
        <v>122</v>
      </c>
      <c r="K320" s="21" t="s">
        <v>149</v>
      </c>
      <c r="L320" s="21" t="s">
        <v>238</v>
      </c>
      <c r="M320" s="23">
        <v>132.76</v>
      </c>
      <c r="N320" s="24">
        <v>9</v>
      </c>
      <c r="O320" s="25">
        <v>3.1600000000000003E-2</v>
      </c>
      <c r="P320" s="23">
        <v>70.45</v>
      </c>
      <c r="Q320" s="23">
        <f>M320*N320*(1-O320)</f>
        <v>1157.0830559999999</v>
      </c>
      <c r="R320" s="23">
        <f>M320*N320*O320</f>
        <v>37.756944000000004</v>
      </c>
      <c r="S320" s="23">
        <f>P320*N320</f>
        <v>634.05000000000007</v>
      </c>
      <c r="T320" s="23">
        <f>Q320-S320</f>
        <v>523.03305599999987</v>
      </c>
      <c r="U320" s="25">
        <f>IFERROR(T320/Q320,0)</f>
        <v>0.45202723632312863</v>
      </c>
      <c r="V320" s="21" t="s">
        <v>125</v>
      </c>
      <c r="W320" s="21" t="s">
        <v>172</v>
      </c>
    </row>
    <row r="321" spans="1:23" ht="15" customHeight="1">
      <c r="A321" s="21" t="s">
        <v>713</v>
      </c>
      <c r="B321" s="22">
        <v>45355</v>
      </c>
      <c r="C321" s="21">
        <f>YEAR(B321)</f>
        <v>2024</v>
      </c>
      <c r="D321" s="21" t="str">
        <f>"Q"&amp;ROUNDUP(MONTH(B321)/3,0)</f>
        <v>Q1</v>
      </c>
      <c r="E321" s="21" t="s">
        <v>158</v>
      </c>
      <c r="F321" s="21" t="s">
        <v>118</v>
      </c>
      <c r="G321" s="21" t="s">
        <v>164</v>
      </c>
      <c r="H321" s="21" t="s">
        <v>203</v>
      </c>
      <c r="I321" s="21" t="s">
        <v>204</v>
      </c>
      <c r="J321" s="21" t="s">
        <v>122</v>
      </c>
      <c r="K321" s="21" t="s">
        <v>149</v>
      </c>
      <c r="L321" s="21" t="s">
        <v>176</v>
      </c>
      <c r="M321" s="23">
        <v>10.210000000000001</v>
      </c>
      <c r="N321" s="24">
        <v>4</v>
      </c>
      <c r="O321" s="25">
        <v>0.11799999999999999</v>
      </c>
      <c r="P321" s="23">
        <v>4.18</v>
      </c>
      <c r="Q321" s="23">
        <f>M321*N321*(1-O321)</f>
        <v>36.020880000000005</v>
      </c>
      <c r="R321" s="23">
        <f>M321*N321*O321</f>
        <v>4.8191199999999998</v>
      </c>
      <c r="S321" s="23">
        <f>P321*N321</f>
        <v>16.72</v>
      </c>
      <c r="T321" s="23">
        <f>Q321-S321</f>
        <v>19.300880000000006</v>
      </c>
      <c r="U321" s="25">
        <f>IFERROR(T321/Q321,0)</f>
        <v>0.53582477718478849</v>
      </c>
      <c r="V321" s="21" t="s">
        <v>125</v>
      </c>
      <c r="W321" s="21" t="s">
        <v>172</v>
      </c>
    </row>
    <row r="322" spans="1:23" ht="15" customHeight="1">
      <c r="A322" s="21" t="s">
        <v>714</v>
      </c>
      <c r="B322" s="22">
        <v>45355</v>
      </c>
      <c r="C322" s="21">
        <f>YEAR(B322)</f>
        <v>2024</v>
      </c>
      <c r="D322" s="21" t="str">
        <f>"Q"&amp;ROUNDUP(MONTH(B322)/3,0)</f>
        <v>Q1</v>
      </c>
      <c r="E322" s="21" t="s">
        <v>138</v>
      </c>
      <c r="F322" s="21" t="s">
        <v>129</v>
      </c>
      <c r="G322" s="21" t="s">
        <v>139</v>
      </c>
      <c r="H322" s="21" t="s">
        <v>291</v>
      </c>
      <c r="I322" s="21" t="s">
        <v>208</v>
      </c>
      <c r="J322" s="21" t="s">
        <v>133</v>
      </c>
      <c r="K322" s="21" t="s">
        <v>134</v>
      </c>
      <c r="L322" s="21" t="s">
        <v>192</v>
      </c>
      <c r="M322" s="23">
        <v>213.77</v>
      </c>
      <c r="N322" s="24">
        <v>2</v>
      </c>
      <c r="O322" s="25">
        <v>4.2700000000000002E-2</v>
      </c>
      <c r="P322" s="23">
        <v>121.79</v>
      </c>
      <c r="Q322" s="23">
        <f>M322*N322*(1-O322)</f>
        <v>409.28404200000006</v>
      </c>
      <c r="R322" s="23">
        <f>M322*N322*O322</f>
        <v>18.255958000000003</v>
      </c>
      <c r="S322" s="23">
        <f>P322*N322</f>
        <v>243.58</v>
      </c>
      <c r="T322" s="23">
        <f>Q322-S322</f>
        <v>165.70404200000004</v>
      </c>
      <c r="U322" s="25">
        <f>IFERROR(T322/Q322,0)</f>
        <v>0.40486318789824699</v>
      </c>
      <c r="V322" s="21" t="s">
        <v>125</v>
      </c>
      <c r="W322" s="21" t="s">
        <v>172</v>
      </c>
    </row>
    <row r="323" spans="1:23" ht="15" customHeight="1">
      <c r="A323" s="21" t="s">
        <v>715</v>
      </c>
      <c r="B323" s="22">
        <v>45357</v>
      </c>
      <c r="C323" s="21">
        <f>YEAR(B323)</f>
        <v>2024</v>
      </c>
      <c r="D323" s="21" t="str">
        <f>"Q"&amp;ROUNDUP(MONTH(B323)/3,0)</f>
        <v>Q1</v>
      </c>
      <c r="E323" s="21" t="s">
        <v>138</v>
      </c>
      <c r="F323" s="21" t="s">
        <v>118</v>
      </c>
      <c r="G323" s="21" t="s">
        <v>146</v>
      </c>
      <c r="H323" s="21" t="s">
        <v>569</v>
      </c>
      <c r="I323" s="21" t="s">
        <v>570</v>
      </c>
      <c r="J323" s="21" t="s">
        <v>133</v>
      </c>
      <c r="K323" s="21" t="s">
        <v>149</v>
      </c>
      <c r="L323" s="21" t="s">
        <v>176</v>
      </c>
      <c r="M323" s="23">
        <v>207.14</v>
      </c>
      <c r="N323" s="24">
        <v>2</v>
      </c>
      <c r="O323" s="25">
        <v>0.1447</v>
      </c>
      <c r="P323" s="23">
        <v>112.92</v>
      </c>
      <c r="Q323" s="23">
        <f>M323*N323*(1-O323)</f>
        <v>354.33368399999995</v>
      </c>
      <c r="R323" s="23">
        <f>M323*N323*O323</f>
        <v>59.946315999999996</v>
      </c>
      <c r="S323" s="23">
        <f>P323*N323</f>
        <v>225.84</v>
      </c>
      <c r="T323" s="23">
        <f>Q323-S323</f>
        <v>128.49368399999994</v>
      </c>
      <c r="U323" s="25">
        <f>IFERROR(T323/Q323,0)</f>
        <v>0.36263468533237153</v>
      </c>
      <c r="V323" s="21" t="s">
        <v>125</v>
      </c>
      <c r="W323" s="21" t="s">
        <v>136</v>
      </c>
    </row>
    <row r="324" spans="1:23" ht="15" customHeight="1">
      <c r="A324" s="21" t="s">
        <v>716</v>
      </c>
      <c r="B324" s="22">
        <v>45357</v>
      </c>
      <c r="C324" s="21">
        <f>YEAR(B324)</f>
        <v>2024</v>
      </c>
      <c r="D324" s="21" t="str">
        <f>"Q"&amp;ROUNDUP(MONTH(B324)/3,0)</f>
        <v>Q1</v>
      </c>
      <c r="E324" s="21" t="s">
        <v>128</v>
      </c>
      <c r="F324" s="21" t="s">
        <v>118</v>
      </c>
      <c r="G324" s="21" t="s">
        <v>152</v>
      </c>
      <c r="H324" s="21" t="s">
        <v>308</v>
      </c>
      <c r="I324" s="21" t="s">
        <v>309</v>
      </c>
      <c r="J324" s="21" t="s">
        <v>133</v>
      </c>
      <c r="K324" s="21" t="s">
        <v>165</v>
      </c>
      <c r="L324" s="21" t="s">
        <v>320</v>
      </c>
      <c r="M324" s="23">
        <v>93.52</v>
      </c>
      <c r="N324" s="24">
        <v>1</v>
      </c>
      <c r="O324" s="25">
        <v>0.1057</v>
      </c>
      <c r="P324" s="23">
        <v>41.4</v>
      </c>
      <c r="Q324" s="23">
        <f>M324*N324*(1-O324)</f>
        <v>83.634935999999996</v>
      </c>
      <c r="R324" s="23">
        <f>M324*N324*O324</f>
        <v>9.8850639999999999</v>
      </c>
      <c r="S324" s="23">
        <f>P324*N324</f>
        <v>41.4</v>
      </c>
      <c r="T324" s="23">
        <f>Q324-S324</f>
        <v>42.234935999999998</v>
      </c>
      <c r="U324" s="25">
        <f>IFERROR(T324/Q324,0)</f>
        <v>0.50499155042098676</v>
      </c>
      <c r="V324" s="21" t="s">
        <v>125</v>
      </c>
      <c r="W324" s="21" t="s">
        <v>136</v>
      </c>
    </row>
    <row r="325" spans="1:23" ht="15" customHeight="1">
      <c r="A325" s="21" t="s">
        <v>717</v>
      </c>
      <c r="B325" s="22">
        <v>45357</v>
      </c>
      <c r="C325" s="21">
        <f>YEAR(B325)</f>
        <v>2024</v>
      </c>
      <c r="D325" s="21" t="str">
        <f>"Q"&amp;ROUNDUP(MONTH(B325)/3,0)</f>
        <v>Q1</v>
      </c>
      <c r="E325" s="21" t="s">
        <v>158</v>
      </c>
      <c r="F325" s="21" t="s">
        <v>159</v>
      </c>
      <c r="G325" s="21" t="s">
        <v>164</v>
      </c>
      <c r="H325" s="21" t="s">
        <v>543</v>
      </c>
      <c r="I325" s="21" t="s">
        <v>544</v>
      </c>
      <c r="J325" s="21" t="s">
        <v>142</v>
      </c>
      <c r="K325" s="21" t="s">
        <v>134</v>
      </c>
      <c r="L325" s="21" t="s">
        <v>170</v>
      </c>
      <c r="M325" s="23">
        <v>141.66999999999999</v>
      </c>
      <c r="N325" s="24">
        <v>20</v>
      </c>
      <c r="O325" s="25">
        <v>4.9599999999999998E-2</v>
      </c>
      <c r="P325" s="23">
        <v>86.87</v>
      </c>
      <c r="Q325" s="23">
        <f>M325*N325*(1-O325)</f>
        <v>2692.8633599999998</v>
      </c>
      <c r="R325" s="23">
        <f>M325*N325*O325</f>
        <v>140.53663999999998</v>
      </c>
      <c r="S325" s="23">
        <f>P325*N325</f>
        <v>1737.4</v>
      </c>
      <c r="T325" s="23">
        <f>Q325-S325</f>
        <v>955.46335999999974</v>
      </c>
      <c r="U325" s="25">
        <f>IFERROR(T325/Q325,0)</f>
        <v>0.35481316066478763</v>
      </c>
      <c r="V325" s="21" t="s">
        <v>125</v>
      </c>
      <c r="W325" s="21" t="s">
        <v>156</v>
      </c>
    </row>
    <row r="326" spans="1:23" ht="15" customHeight="1">
      <c r="A326" s="21" t="s">
        <v>718</v>
      </c>
      <c r="B326" s="22">
        <v>45357</v>
      </c>
      <c r="C326" s="21">
        <f>YEAR(B326)</f>
        <v>2024</v>
      </c>
      <c r="D326" s="21" t="str">
        <f>"Q"&amp;ROUNDUP(MONTH(B326)/3,0)</f>
        <v>Q1</v>
      </c>
      <c r="E326" s="21" t="s">
        <v>117</v>
      </c>
      <c r="F326" s="21" t="s">
        <v>118</v>
      </c>
      <c r="G326" s="21" t="s">
        <v>194</v>
      </c>
      <c r="H326" s="21" t="s">
        <v>168</v>
      </c>
      <c r="I326" s="21" t="s">
        <v>169</v>
      </c>
      <c r="J326" s="21" t="s">
        <v>122</v>
      </c>
      <c r="K326" s="21" t="s">
        <v>143</v>
      </c>
      <c r="L326" s="21" t="s">
        <v>322</v>
      </c>
      <c r="M326" s="23">
        <v>124.83</v>
      </c>
      <c r="N326" s="24">
        <v>4</v>
      </c>
      <c r="O326" s="25">
        <v>0.1618</v>
      </c>
      <c r="P326" s="23">
        <v>84.39</v>
      </c>
      <c r="Q326" s="23">
        <f>M326*N326*(1-O326)</f>
        <v>418.53002400000003</v>
      </c>
      <c r="R326" s="23">
        <f>M326*N326*O326</f>
        <v>80.789975999999996</v>
      </c>
      <c r="S326" s="23">
        <f>P326*N326</f>
        <v>337.56</v>
      </c>
      <c r="T326" s="23">
        <f>Q326-S326</f>
        <v>80.970024000000024</v>
      </c>
      <c r="U326" s="25">
        <f>IFERROR(T326/Q326,0)</f>
        <v>0.19346288045514273</v>
      </c>
      <c r="V326" s="21" t="s">
        <v>125</v>
      </c>
      <c r="W326" s="21" t="s">
        <v>126</v>
      </c>
    </row>
    <row r="327" spans="1:23" ht="15" customHeight="1">
      <c r="A327" s="21" t="s">
        <v>719</v>
      </c>
      <c r="B327" s="22">
        <v>45357</v>
      </c>
      <c r="C327" s="21">
        <f>YEAR(B327)</f>
        <v>2024</v>
      </c>
      <c r="D327" s="21" t="str">
        <f>"Q"&amp;ROUNDUP(MONTH(B327)/3,0)</f>
        <v>Q1</v>
      </c>
      <c r="E327" s="21" t="s">
        <v>128</v>
      </c>
      <c r="F327" s="21" t="s">
        <v>118</v>
      </c>
      <c r="G327" s="21" t="s">
        <v>130</v>
      </c>
      <c r="H327" s="21" t="s">
        <v>284</v>
      </c>
      <c r="I327" s="21" t="s">
        <v>269</v>
      </c>
      <c r="J327" s="21" t="s">
        <v>122</v>
      </c>
      <c r="K327" s="21" t="s">
        <v>134</v>
      </c>
      <c r="L327" s="21" t="s">
        <v>339</v>
      </c>
      <c r="M327" s="23">
        <v>41.39</v>
      </c>
      <c r="N327" s="24">
        <v>3</v>
      </c>
      <c r="O327" s="25">
        <v>9.4500000000000001E-2</v>
      </c>
      <c r="P327" s="23">
        <v>23.73</v>
      </c>
      <c r="Q327" s="23">
        <f>M327*N327*(1-O327)</f>
        <v>112.435935</v>
      </c>
      <c r="R327" s="23">
        <f>M327*N327*O327</f>
        <v>11.734065000000001</v>
      </c>
      <c r="S327" s="23">
        <f>P327*N327</f>
        <v>71.19</v>
      </c>
      <c r="T327" s="23">
        <f>Q327-S327</f>
        <v>41.245935000000003</v>
      </c>
      <c r="U327" s="25">
        <f>IFERROR(T327/Q327,0)</f>
        <v>0.36683943616424769</v>
      </c>
      <c r="V327" s="21" t="s">
        <v>125</v>
      </c>
      <c r="W327" s="21" t="s">
        <v>136</v>
      </c>
    </row>
    <row r="328" spans="1:23" ht="15" customHeight="1">
      <c r="A328" s="21" t="s">
        <v>720</v>
      </c>
      <c r="B328" s="22">
        <v>45357</v>
      </c>
      <c r="C328" s="21">
        <f>YEAR(B328)</f>
        <v>2024</v>
      </c>
      <c r="D328" s="21" t="str">
        <f>"Q"&amp;ROUNDUP(MONTH(B328)/3,0)</f>
        <v>Q1</v>
      </c>
      <c r="E328" s="21" t="s">
        <v>158</v>
      </c>
      <c r="F328" s="21" t="s">
        <v>129</v>
      </c>
      <c r="G328" s="21" t="s">
        <v>160</v>
      </c>
      <c r="H328" s="21" t="s">
        <v>182</v>
      </c>
      <c r="I328" s="21" t="s">
        <v>183</v>
      </c>
      <c r="J328" s="21" t="s">
        <v>122</v>
      </c>
      <c r="K328" s="21" t="s">
        <v>149</v>
      </c>
      <c r="L328" s="21" t="s">
        <v>176</v>
      </c>
      <c r="M328" s="23">
        <v>19.79</v>
      </c>
      <c r="N328" s="24">
        <v>5</v>
      </c>
      <c r="O328" s="25">
        <v>7.3899999999999993E-2</v>
      </c>
      <c r="P328" s="23">
        <v>10.24</v>
      </c>
      <c r="Q328" s="23">
        <f>M328*N328*(1-O328)</f>
        <v>91.63759499999999</v>
      </c>
      <c r="R328" s="23">
        <f>M328*N328*O328</f>
        <v>7.3124049999999983</v>
      </c>
      <c r="S328" s="23">
        <f>P328*N328</f>
        <v>51.2</v>
      </c>
      <c r="T328" s="23">
        <f>Q328-S328</f>
        <v>40.437594999999988</v>
      </c>
      <c r="U328" s="25">
        <f>IFERROR(T328/Q328,0)</f>
        <v>0.44127734910546257</v>
      </c>
      <c r="V328" s="21" t="s">
        <v>125</v>
      </c>
      <c r="W328" s="21" t="s">
        <v>126</v>
      </c>
    </row>
    <row r="329" spans="1:23" ht="15" customHeight="1">
      <c r="A329" s="21" t="s">
        <v>721</v>
      </c>
      <c r="B329" s="22">
        <v>45358</v>
      </c>
      <c r="C329" s="21">
        <f>YEAR(B329)</f>
        <v>2024</v>
      </c>
      <c r="D329" s="21" t="str">
        <f>"Q"&amp;ROUNDUP(MONTH(B329)/3,0)</f>
        <v>Q1</v>
      </c>
      <c r="E329" s="21" t="s">
        <v>117</v>
      </c>
      <c r="F329" s="21" t="s">
        <v>159</v>
      </c>
      <c r="G329" s="21" t="s">
        <v>194</v>
      </c>
      <c r="H329" s="21" t="s">
        <v>341</v>
      </c>
      <c r="I329" s="21" t="s">
        <v>342</v>
      </c>
      <c r="J329" s="21" t="s">
        <v>142</v>
      </c>
      <c r="K329" s="21" t="s">
        <v>149</v>
      </c>
      <c r="L329" s="21" t="s">
        <v>150</v>
      </c>
      <c r="M329" s="23">
        <v>127.22</v>
      </c>
      <c r="N329" s="24">
        <v>5</v>
      </c>
      <c r="O329" s="25">
        <v>3.61E-2</v>
      </c>
      <c r="P329" s="23">
        <v>54</v>
      </c>
      <c r="Q329" s="23">
        <f>M329*N329*(1-O329)</f>
        <v>613.13679000000002</v>
      </c>
      <c r="R329" s="23">
        <f>M329*N329*O329</f>
        <v>22.96321</v>
      </c>
      <c r="S329" s="23">
        <f>P329*N329</f>
        <v>270</v>
      </c>
      <c r="T329" s="23">
        <f>Q329-S329</f>
        <v>343.13679000000002</v>
      </c>
      <c r="U329" s="25">
        <f>IFERROR(T329/Q329,0)</f>
        <v>0.5596414953341815</v>
      </c>
      <c r="V329" s="21" t="s">
        <v>125</v>
      </c>
      <c r="W329" s="21" t="s">
        <v>136</v>
      </c>
    </row>
    <row r="330" spans="1:23" ht="15" customHeight="1">
      <c r="A330" s="21" t="s">
        <v>722</v>
      </c>
      <c r="B330" s="22">
        <v>45358</v>
      </c>
      <c r="C330" s="21">
        <f>YEAR(B330)</f>
        <v>2024</v>
      </c>
      <c r="D330" s="21" t="str">
        <f>"Q"&amp;ROUNDUP(MONTH(B330)/3,0)</f>
        <v>Q1</v>
      </c>
      <c r="E330" s="21" t="s">
        <v>188</v>
      </c>
      <c r="F330" s="21" t="s">
        <v>118</v>
      </c>
      <c r="G330" s="21" t="s">
        <v>198</v>
      </c>
      <c r="H330" s="21" t="s">
        <v>243</v>
      </c>
      <c r="I330" s="21" t="s">
        <v>244</v>
      </c>
      <c r="J330" s="21" t="s">
        <v>122</v>
      </c>
      <c r="K330" s="21" t="s">
        <v>149</v>
      </c>
      <c r="L330" s="21" t="s">
        <v>273</v>
      </c>
      <c r="M330" s="23">
        <v>106.28</v>
      </c>
      <c r="N330" s="24">
        <v>1</v>
      </c>
      <c r="O330" s="25">
        <v>0.1729</v>
      </c>
      <c r="P330" s="23">
        <v>52.28</v>
      </c>
      <c r="Q330" s="23">
        <f>M330*N330*(1-O330)</f>
        <v>87.904187999999991</v>
      </c>
      <c r="R330" s="23">
        <f>M330*N330*O330</f>
        <v>18.375812</v>
      </c>
      <c r="S330" s="23">
        <f>P330*N330</f>
        <v>52.28</v>
      </c>
      <c r="T330" s="23">
        <f>Q330-S330</f>
        <v>35.62418799999999</v>
      </c>
      <c r="U330" s="25">
        <f>IFERROR(T330/Q330,0)</f>
        <v>0.40526155591130647</v>
      </c>
      <c r="V330" s="21" t="s">
        <v>125</v>
      </c>
      <c r="W330" s="21" t="s">
        <v>156</v>
      </c>
    </row>
    <row r="331" spans="1:23" ht="15" customHeight="1">
      <c r="A331" s="21" t="s">
        <v>723</v>
      </c>
      <c r="B331" s="22">
        <v>45358</v>
      </c>
      <c r="C331" s="21">
        <f>YEAR(B331)</f>
        <v>2024</v>
      </c>
      <c r="D331" s="21" t="str">
        <f>"Q"&amp;ROUNDUP(MONTH(B331)/3,0)</f>
        <v>Q1</v>
      </c>
      <c r="E331" s="21" t="s">
        <v>138</v>
      </c>
      <c r="F331" s="21" t="s">
        <v>129</v>
      </c>
      <c r="G331" s="21" t="s">
        <v>139</v>
      </c>
      <c r="H331" s="21" t="s">
        <v>724</v>
      </c>
      <c r="I331" s="21" t="s">
        <v>216</v>
      </c>
      <c r="J331" s="21" t="s">
        <v>133</v>
      </c>
      <c r="K331" s="21" t="s">
        <v>143</v>
      </c>
      <c r="L331" s="21" t="s">
        <v>144</v>
      </c>
      <c r="M331" s="23">
        <v>38.72</v>
      </c>
      <c r="N331" s="24">
        <v>2</v>
      </c>
      <c r="O331" s="25">
        <v>9.3600000000000003E-2</v>
      </c>
      <c r="P331" s="23">
        <v>24.48</v>
      </c>
      <c r="Q331" s="23">
        <f>M331*N331*(1-O331)</f>
        <v>70.191615999999996</v>
      </c>
      <c r="R331" s="23">
        <f>M331*N331*O331</f>
        <v>7.2483839999999997</v>
      </c>
      <c r="S331" s="23">
        <f>P331*N331</f>
        <v>48.96</v>
      </c>
      <c r="T331" s="23">
        <f>Q331-S331</f>
        <v>21.231615999999995</v>
      </c>
      <c r="U331" s="25">
        <f>IFERROR(T331/Q331,0)</f>
        <v>0.30248079770666625</v>
      </c>
      <c r="V331" s="21" t="s">
        <v>125</v>
      </c>
      <c r="W331" s="21" t="s">
        <v>126</v>
      </c>
    </row>
    <row r="332" spans="1:23" ht="15" customHeight="1">
      <c r="A332" s="21" t="s">
        <v>725</v>
      </c>
      <c r="B332" s="22">
        <v>45358</v>
      </c>
      <c r="C332" s="21">
        <f>YEAR(B332)</f>
        <v>2024</v>
      </c>
      <c r="D332" s="21" t="str">
        <f>"Q"&amp;ROUNDUP(MONTH(B332)/3,0)</f>
        <v>Q1</v>
      </c>
      <c r="E332" s="21" t="s">
        <v>117</v>
      </c>
      <c r="F332" s="21" t="s">
        <v>118</v>
      </c>
      <c r="G332" s="21" t="s">
        <v>194</v>
      </c>
      <c r="H332" s="21" t="s">
        <v>485</v>
      </c>
      <c r="I332" s="21" t="s">
        <v>486</v>
      </c>
      <c r="J332" s="21" t="s">
        <v>133</v>
      </c>
      <c r="K332" s="21" t="s">
        <v>134</v>
      </c>
      <c r="L332" s="21" t="s">
        <v>192</v>
      </c>
      <c r="M332" s="23">
        <v>176.79</v>
      </c>
      <c r="N332" s="24">
        <v>1</v>
      </c>
      <c r="O332" s="25">
        <v>0.123</v>
      </c>
      <c r="P332" s="23">
        <v>99.23</v>
      </c>
      <c r="Q332" s="23">
        <f>M332*N332*(1-O332)</f>
        <v>155.04482999999999</v>
      </c>
      <c r="R332" s="23">
        <f>M332*N332*O332</f>
        <v>21.745169999999998</v>
      </c>
      <c r="S332" s="23">
        <f>P332*N332</f>
        <v>99.23</v>
      </c>
      <c r="T332" s="23">
        <f>Q332-S332</f>
        <v>55.814829999999986</v>
      </c>
      <c r="U332" s="25">
        <f>IFERROR(T332/Q332,0)</f>
        <v>0.35999155857051146</v>
      </c>
      <c r="V332" s="21" t="s">
        <v>125</v>
      </c>
      <c r="W332" s="21" t="s">
        <v>172</v>
      </c>
    </row>
    <row r="333" spans="1:23" ht="15" customHeight="1">
      <c r="A333" s="21" t="s">
        <v>726</v>
      </c>
      <c r="B333" s="22">
        <v>45358</v>
      </c>
      <c r="C333" s="21">
        <f>YEAR(B333)</f>
        <v>2024</v>
      </c>
      <c r="D333" s="21" t="str">
        <f>"Q"&amp;ROUNDUP(MONTH(B333)/3,0)</f>
        <v>Q1</v>
      </c>
      <c r="E333" s="21" t="s">
        <v>138</v>
      </c>
      <c r="F333" s="21" t="s">
        <v>118</v>
      </c>
      <c r="G333" s="21" t="s">
        <v>139</v>
      </c>
      <c r="H333" s="21" t="s">
        <v>182</v>
      </c>
      <c r="I333" s="21" t="s">
        <v>183</v>
      </c>
      <c r="J333" s="21" t="s">
        <v>122</v>
      </c>
      <c r="K333" s="21" t="s">
        <v>143</v>
      </c>
      <c r="L333" s="21" t="s">
        <v>230</v>
      </c>
      <c r="M333" s="23">
        <v>312.12</v>
      </c>
      <c r="N333" s="24">
        <v>2</v>
      </c>
      <c r="O333" s="25">
        <v>0.1573</v>
      </c>
      <c r="P333" s="23">
        <v>181.24</v>
      </c>
      <c r="Q333" s="23">
        <f>M333*N333*(1-O333)</f>
        <v>526.04704800000002</v>
      </c>
      <c r="R333" s="23">
        <f>M333*N333*O333</f>
        <v>98.192952000000005</v>
      </c>
      <c r="S333" s="23">
        <f>P333*N333</f>
        <v>362.48</v>
      </c>
      <c r="T333" s="23">
        <f>Q333-S333</f>
        <v>163.567048</v>
      </c>
      <c r="U333" s="25">
        <f>IFERROR(T333/Q333,0)</f>
        <v>0.31093615793848156</v>
      </c>
      <c r="V333" s="21" t="s">
        <v>125</v>
      </c>
      <c r="W333" s="21" t="s">
        <v>126</v>
      </c>
    </row>
    <row r="334" spans="1:23" ht="15" customHeight="1">
      <c r="A334" s="21" t="s">
        <v>727</v>
      </c>
      <c r="B334" s="22">
        <v>45359</v>
      </c>
      <c r="C334" s="21">
        <f>YEAR(B334)</f>
        <v>2024</v>
      </c>
      <c r="D334" s="21" t="str">
        <f>"Q"&amp;ROUNDUP(MONTH(B334)/3,0)</f>
        <v>Q1</v>
      </c>
      <c r="E334" s="21" t="s">
        <v>188</v>
      </c>
      <c r="F334" s="21" t="s">
        <v>129</v>
      </c>
      <c r="G334" s="21" t="s">
        <v>189</v>
      </c>
      <c r="H334" s="21" t="s">
        <v>257</v>
      </c>
      <c r="I334" s="21" t="s">
        <v>258</v>
      </c>
      <c r="J334" s="21" t="s">
        <v>133</v>
      </c>
      <c r="K334" s="21" t="s">
        <v>165</v>
      </c>
      <c r="L334" s="21" t="s">
        <v>320</v>
      </c>
      <c r="M334" s="23">
        <v>130.59</v>
      </c>
      <c r="N334" s="24">
        <v>2</v>
      </c>
      <c r="O334" s="25">
        <v>1.9599999999999999E-2</v>
      </c>
      <c r="P334" s="23">
        <v>53.3</v>
      </c>
      <c r="Q334" s="23">
        <f>M334*N334*(1-O334)</f>
        <v>256.06087200000002</v>
      </c>
      <c r="R334" s="23">
        <f>M334*N334*O334</f>
        <v>5.1191279999999999</v>
      </c>
      <c r="S334" s="23">
        <f>P334*N334</f>
        <v>106.6</v>
      </c>
      <c r="T334" s="23">
        <f>Q334-S334</f>
        <v>149.46087200000002</v>
      </c>
      <c r="U334" s="25">
        <f>IFERROR(T334/Q334,0)</f>
        <v>0.58369274006065253</v>
      </c>
      <c r="V334" s="21" t="s">
        <v>125</v>
      </c>
      <c r="W334" s="21" t="s">
        <v>156</v>
      </c>
    </row>
    <row r="335" spans="1:23" ht="15" customHeight="1">
      <c r="A335" s="21" t="s">
        <v>728</v>
      </c>
      <c r="B335" s="22">
        <v>45359</v>
      </c>
      <c r="C335" s="21">
        <f>YEAR(B335)</f>
        <v>2024</v>
      </c>
      <c r="D335" s="21" t="str">
        <f>"Q"&amp;ROUNDUP(MONTH(B335)/3,0)</f>
        <v>Q1</v>
      </c>
      <c r="E335" s="21" t="s">
        <v>188</v>
      </c>
      <c r="F335" s="21" t="s">
        <v>129</v>
      </c>
      <c r="G335" s="21" t="s">
        <v>189</v>
      </c>
      <c r="H335" s="21" t="s">
        <v>692</v>
      </c>
      <c r="I335" s="21" t="s">
        <v>693</v>
      </c>
      <c r="J335" s="21" t="s">
        <v>142</v>
      </c>
      <c r="K335" s="21" t="s">
        <v>134</v>
      </c>
      <c r="L335" s="21" t="s">
        <v>339</v>
      </c>
      <c r="M335" s="23">
        <v>205.94</v>
      </c>
      <c r="N335" s="24">
        <v>3</v>
      </c>
      <c r="O335" s="25">
        <v>7.9299999999999995E-2</v>
      </c>
      <c r="P335" s="23">
        <v>117.18</v>
      </c>
      <c r="Q335" s="23">
        <f>M335*N335*(1-O335)</f>
        <v>568.82687399999998</v>
      </c>
      <c r="R335" s="23">
        <f>M335*N335*O335</f>
        <v>48.99312599999999</v>
      </c>
      <c r="S335" s="23">
        <f>P335*N335</f>
        <v>351.54</v>
      </c>
      <c r="T335" s="23">
        <f>Q335-S335</f>
        <v>217.28687399999995</v>
      </c>
      <c r="U335" s="25">
        <f>IFERROR(T335/Q335,0)</f>
        <v>0.38199122427538462</v>
      </c>
      <c r="V335" s="21" t="s">
        <v>125</v>
      </c>
      <c r="W335" s="21" t="s">
        <v>136</v>
      </c>
    </row>
    <row r="336" spans="1:23" ht="15" customHeight="1">
      <c r="A336" s="21" t="s">
        <v>729</v>
      </c>
      <c r="B336" s="22">
        <v>45360</v>
      </c>
      <c r="C336" s="21">
        <f>YEAR(B336)</f>
        <v>2024</v>
      </c>
      <c r="D336" s="21" t="str">
        <f>"Q"&amp;ROUNDUP(MONTH(B336)/3,0)</f>
        <v>Q1</v>
      </c>
      <c r="E336" s="21" t="s">
        <v>188</v>
      </c>
      <c r="F336" s="21" t="s">
        <v>118</v>
      </c>
      <c r="G336" s="21" t="s">
        <v>232</v>
      </c>
      <c r="H336" s="21" t="s">
        <v>147</v>
      </c>
      <c r="I336" s="21" t="s">
        <v>148</v>
      </c>
      <c r="J336" s="21" t="s">
        <v>122</v>
      </c>
      <c r="K336" s="21" t="s">
        <v>165</v>
      </c>
      <c r="L336" s="21" t="s">
        <v>320</v>
      </c>
      <c r="M336" s="23">
        <v>12.01</v>
      </c>
      <c r="N336" s="24">
        <v>1</v>
      </c>
      <c r="O336" s="25">
        <v>4.99E-2</v>
      </c>
      <c r="P336" s="23">
        <v>5.67</v>
      </c>
      <c r="Q336" s="23">
        <f>M336*N336*(1-O336)</f>
        <v>11.410701</v>
      </c>
      <c r="R336" s="23">
        <f>M336*N336*O336</f>
        <v>0.59929900000000003</v>
      </c>
      <c r="S336" s="23">
        <f>P336*N336</f>
        <v>5.67</v>
      </c>
      <c r="T336" s="23">
        <f>Q336-S336</f>
        <v>5.7407009999999996</v>
      </c>
      <c r="U336" s="25">
        <f>IFERROR(T336/Q336,0)</f>
        <v>0.5030980129967475</v>
      </c>
      <c r="V336" s="21" t="s">
        <v>125</v>
      </c>
      <c r="W336" s="21" t="s">
        <v>156</v>
      </c>
    </row>
    <row r="337" spans="1:23" ht="15" customHeight="1">
      <c r="A337" s="21" t="s">
        <v>730</v>
      </c>
      <c r="B337" s="22">
        <v>45360</v>
      </c>
      <c r="C337" s="21">
        <f>YEAR(B337)</f>
        <v>2024</v>
      </c>
      <c r="D337" s="21" t="str">
        <f>"Q"&amp;ROUNDUP(MONTH(B337)/3,0)</f>
        <v>Q1</v>
      </c>
      <c r="E337" s="21" t="s">
        <v>128</v>
      </c>
      <c r="F337" s="21" t="s">
        <v>118</v>
      </c>
      <c r="G337" s="21" t="s">
        <v>152</v>
      </c>
      <c r="H337" s="21" t="s">
        <v>203</v>
      </c>
      <c r="I337" s="21" t="s">
        <v>204</v>
      </c>
      <c r="J337" s="21" t="s">
        <v>122</v>
      </c>
      <c r="K337" s="21" t="s">
        <v>143</v>
      </c>
      <c r="L337" s="21" t="s">
        <v>230</v>
      </c>
      <c r="M337" s="23">
        <v>222.94</v>
      </c>
      <c r="N337" s="24">
        <v>1</v>
      </c>
      <c r="O337" s="25">
        <v>2.8199999999999999E-2</v>
      </c>
      <c r="P337" s="23">
        <v>139.06</v>
      </c>
      <c r="Q337" s="23">
        <f>M337*N337*(1-O337)</f>
        <v>216.65309199999999</v>
      </c>
      <c r="R337" s="23">
        <f>M337*N337*O337</f>
        <v>6.2869079999999995</v>
      </c>
      <c r="S337" s="23">
        <f>P337*N337</f>
        <v>139.06</v>
      </c>
      <c r="T337" s="23">
        <f>Q337-S337</f>
        <v>77.593091999999984</v>
      </c>
      <c r="U337" s="25">
        <f>IFERROR(T337/Q337,0)</f>
        <v>0.35814440165017347</v>
      </c>
      <c r="V337" s="21" t="s">
        <v>171</v>
      </c>
      <c r="W337" s="21" t="s">
        <v>136</v>
      </c>
    </row>
    <row r="338" spans="1:23" ht="15" customHeight="1">
      <c r="A338" s="21" t="s">
        <v>731</v>
      </c>
      <c r="B338" s="22">
        <v>45360</v>
      </c>
      <c r="C338" s="21">
        <f>YEAR(B338)</f>
        <v>2024</v>
      </c>
      <c r="D338" s="21" t="str">
        <f>"Q"&amp;ROUNDUP(MONTH(B338)/3,0)</f>
        <v>Q1</v>
      </c>
      <c r="E338" s="21" t="s">
        <v>188</v>
      </c>
      <c r="F338" s="21" t="s">
        <v>118</v>
      </c>
      <c r="G338" s="21" t="s">
        <v>189</v>
      </c>
      <c r="H338" s="21" t="s">
        <v>732</v>
      </c>
      <c r="I338" s="21" t="s">
        <v>733</v>
      </c>
      <c r="J338" s="21" t="s">
        <v>142</v>
      </c>
      <c r="K338" s="21" t="s">
        <v>123</v>
      </c>
      <c r="L338" s="21" t="s">
        <v>124</v>
      </c>
      <c r="M338" s="23">
        <v>15.01</v>
      </c>
      <c r="N338" s="24">
        <v>4</v>
      </c>
      <c r="O338" s="25">
        <v>0.1159</v>
      </c>
      <c r="P338" s="23">
        <v>8.2799999999999994</v>
      </c>
      <c r="Q338" s="23">
        <f>M338*N338*(1-O338)</f>
        <v>53.081364000000001</v>
      </c>
      <c r="R338" s="23">
        <f>M338*N338*O338</f>
        <v>6.9586360000000003</v>
      </c>
      <c r="S338" s="23">
        <f>P338*N338</f>
        <v>33.119999999999997</v>
      </c>
      <c r="T338" s="23">
        <f>Q338-S338</f>
        <v>19.961364000000003</v>
      </c>
      <c r="U338" s="25">
        <f>IFERROR(T338/Q338,0)</f>
        <v>0.37605220544068918</v>
      </c>
      <c r="V338" s="21" t="s">
        <v>125</v>
      </c>
      <c r="W338" s="21" t="s">
        <v>126</v>
      </c>
    </row>
    <row r="339" spans="1:23" ht="15" customHeight="1">
      <c r="A339" s="21" t="s">
        <v>734</v>
      </c>
      <c r="B339" s="22">
        <v>45360</v>
      </c>
      <c r="C339" s="21">
        <f>YEAR(B339)</f>
        <v>2024</v>
      </c>
      <c r="D339" s="21" t="str">
        <f>"Q"&amp;ROUNDUP(MONTH(B339)/3,0)</f>
        <v>Q1</v>
      </c>
      <c r="E339" s="21" t="s">
        <v>138</v>
      </c>
      <c r="F339" s="21" t="s">
        <v>129</v>
      </c>
      <c r="G339" s="21" t="s">
        <v>146</v>
      </c>
      <c r="H339" s="21" t="s">
        <v>243</v>
      </c>
      <c r="I339" s="21" t="s">
        <v>244</v>
      </c>
      <c r="J339" s="21" t="s">
        <v>122</v>
      </c>
      <c r="K339" s="21" t="s">
        <v>123</v>
      </c>
      <c r="L339" s="21" t="s">
        <v>292</v>
      </c>
      <c r="M339" s="23">
        <v>76.03</v>
      </c>
      <c r="N339" s="24">
        <v>1</v>
      </c>
      <c r="O339" s="25">
        <v>6.0299999999999999E-2</v>
      </c>
      <c r="P339" s="23">
        <v>34.71</v>
      </c>
      <c r="Q339" s="23">
        <f>M339*N339*(1-O339)</f>
        <v>71.445391000000001</v>
      </c>
      <c r="R339" s="23">
        <f>M339*N339*O339</f>
        <v>4.5846090000000004</v>
      </c>
      <c r="S339" s="23">
        <f>P339*N339</f>
        <v>34.71</v>
      </c>
      <c r="T339" s="23">
        <f>Q339-S339</f>
        <v>36.735391</v>
      </c>
      <c r="U339" s="25">
        <f>IFERROR(T339/Q339,0)</f>
        <v>0.51417439929749986</v>
      </c>
      <c r="V339" s="21" t="s">
        <v>125</v>
      </c>
      <c r="W339" s="21" t="s">
        <v>126</v>
      </c>
    </row>
    <row r="340" spans="1:23" ht="15" customHeight="1">
      <c r="A340" s="21" t="s">
        <v>735</v>
      </c>
      <c r="B340" s="22">
        <v>45361</v>
      </c>
      <c r="C340" s="21">
        <f>YEAR(B340)</f>
        <v>2024</v>
      </c>
      <c r="D340" s="21" t="str">
        <f>"Q"&amp;ROUNDUP(MONTH(B340)/3,0)</f>
        <v>Q1</v>
      </c>
      <c r="E340" s="21" t="s">
        <v>117</v>
      </c>
      <c r="F340" s="21" t="s">
        <v>118</v>
      </c>
      <c r="G340" s="21" t="s">
        <v>194</v>
      </c>
      <c r="H340" s="21" t="s">
        <v>736</v>
      </c>
      <c r="I340" s="21" t="s">
        <v>132</v>
      </c>
      <c r="J340" s="21" t="s">
        <v>133</v>
      </c>
      <c r="K340" s="21" t="s">
        <v>165</v>
      </c>
      <c r="L340" s="21" t="s">
        <v>213</v>
      </c>
      <c r="M340" s="23">
        <v>105.29</v>
      </c>
      <c r="N340" s="24">
        <v>4</v>
      </c>
      <c r="O340" s="25">
        <v>7.4800000000000005E-2</v>
      </c>
      <c r="P340" s="23">
        <v>46.41</v>
      </c>
      <c r="Q340" s="23">
        <f>M340*N340*(1-O340)</f>
        <v>389.65723200000002</v>
      </c>
      <c r="R340" s="23">
        <f>M340*N340*O340</f>
        <v>31.502768000000003</v>
      </c>
      <c r="S340" s="23">
        <f>P340*N340</f>
        <v>185.64</v>
      </c>
      <c r="T340" s="23">
        <f>Q340-S340</f>
        <v>204.01723200000004</v>
      </c>
      <c r="U340" s="25">
        <f>IFERROR(T340/Q340,0)</f>
        <v>0.52358127925109321</v>
      </c>
      <c r="V340" s="21" t="s">
        <v>125</v>
      </c>
      <c r="W340" s="21" t="s">
        <v>136</v>
      </c>
    </row>
    <row r="341" spans="1:23" ht="15" customHeight="1">
      <c r="A341" s="21" t="s">
        <v>737</v>
      </c>
      <c r="B341" s="22">
        <v>45361</v>
      </c>
      <c r="C341" s="21">
        <f>YEAR(B341)</f>
        <v>2024</v>
      </c>
      <c r="D341" s="21" t="str">
        <f>"Q"&amp;ROUNDUP(MONTH(B341)/3,0)</f>
        <v>Q1</v>
      </c>
      <c r="E341" s="21" t="s">
        <v>158</v>
      </c>
      <c r="F341" s="21" t="s">
        <v>118</v>
      </c>
      <c r="G341" s="21" t="s">
        <v>164</v>
      </c>
      <c r="H341" s="21" t="s">
        <v>425</v>
      </c>
      <c r="I341" s="21" t="s">
        <v>426</v>
      </c>
      <c r="J341" s="21" t="s">
        <v>133</v>
      </c>
      <c r="K341" s="21" t="s">
        <v>123</v>
      </c>
      <c r="L341" s="21" t="s">
        <v>263</v>
      </c>
      <c r="M341" s="23">
        <v>50.73</v>
      </c>
      <c r="N341" s="24">
        <v>2</v>
      </c>
      <c r="O341" s="25">
        <v>0.1308</v>
      </c>
      <c r="P341" s="23">
        <v>26.6</v>
      </c>
      <c r="Q341" s="23">
        <f>M341*N341*(1-O341)</f>
        <v>88.189031999999997</v>
      </c>
      <c r="R341" s="23">
        <f>M341*N341*O341</f>
        <v>13.270968</v>
      </c>
      <c r="S341" s="23">
        <f>P341*N341</f>
        <v>53.2</v>
      </c>
      <c r="T341" s="23">
        <f>Q341-S341</f>
        <v>34.989031999999995</v>
      </c>
      <c r="U341" s="25">
        <f>IFERROR(T341/Q341,0)</f>
        <v>0.39675038047815281</v>
      </c>
      <c r="V341" s="21" t="s">
        <v>125</v>
      </c>
      <c r="W341" s="21" t="s">
        <v>172</v>
      </c>
    </row>
    <row r="342" spans="1:23" ht="15" customHeight="1">
      <c r="A342" s="21" t="s">
        <v>738</v>
      </c>
      <c r="B342" s="22">
        <v>45361</v>
      </c>
      <c r="C342" s="21">
        <f>YEAR(B342)</f>
        <v>2024</v>
      </c>
      <c r="D342" s="21" t="str">
        <f>"Q"&amp;ROUNDUP(MONTH(B342)/3,0)</f>
        <v>Q1</v>
      </c>
      <c r="E342" s="21" t="s">
        <v>158</v>
      </c>
      <c r="F342" s="21" t="s">
        <v>129</v>
      </c>
      <c r="G342" s="21" t="s">
        <v>164</v>
      </c>
      <c r="H342" s="21" t="s">
        <v>358</v>
      </c>
      <c r="I342" s="21" t="s">
        <v>269</v>
      </c>
      <c r="J342" s="21" t="s">
        <v>133</v>
      </c>
      <c r="K342" s="21" t="s">
        <v>165</v>
      </c>
      <c r="L342" s="21" t="s">
        <v>180</v>
      </c>
      <c r="M342" s="23">
        <v>64.819999999999993</v>
      </c>
      <c r="N342" s="24">
        <v>4</v>
      </c>
      <c r="O342" s="25">
        <v>8.5900000000000004E-2</v>
      </c>
      <c r="P342" s="23">
        <v>28.97</v>
      </c>
      <c r="Q342" s="23">
        <f>M342*N342*(1-O342)</f>
        <v>237.00784799999997</v>
      </c>
      <c r="R342" s="23">
        <f>M342*N342*O342</f>
        <v>22.272151999999998</v>
      </c>
      <c r="S342" s="23">
        <f>P342*N342</f>
        <v>115.88</v>
      </c>
      <c r="T342" s="23">
        <f>Q342-S342</f>
        <v>121.12784799999997</v>
      </c>
      <c r="U342" s="25">
        <f>IFERROR(T342/Q342,0)</f>
        <v>0.51107104267703396</v>
      </c>
      <c r="V342" s="21" t="s">
        <v>125</v>
      </c>
      <c r="W342" s="21" t="s">
        <v>172</v>
      </c>
    </row>
    <row r="343" spans="1:23" ht="15" customHeight="1">
      <c r="A343" s="21" t="s">
        <v>739</v>
      </c>
      <c r="B343" s="22">
        <v>45361</v>
      </c>
      <c r="C343" s="21">
        <f>YEAR(B343)</f>
        <v>2024</v>
      </c>
      <c r="D343" s="21" t="str">
        <f>"Q"&amp;ROUNDUP(MONTH(B343)/3,0)</f>
        <v>Q1</v>
      </c>
      <c r="E343" s="21" t="s">
        <v>117</v>
      </c>
      <c r="F343" s="21" t="s">
        <v>129</v>
      </c>
      <c r="G343" s="21" t="s">
        <v>194</v>
      </c>
      <c r="H343" s="21" t="s">
        <v>190</v>
      </c>
      <c r="I343" s="21" t="s">
        <v>191</v>
      </c>
      <c r="J343" s="21" t="s">
        <v>133</v>
      </c>
      <c r="K343" s="21" t="s">
        <v>134</v>
      </c>
      <c r="L343" s="21" t="s">
        <v>299</v>
      </c>
      <c r="M343" s="23">
        <v>125.35</v>
      </c>
      <c r="N343" s="24">
        <v>1</v>
      </c>
      <c r="O343" s="25">
        <v>4.6699999999999998E-2</v>
      </c>
      <c r="P343" s="23">
        <v>65.239999999999995</v>
      </c>
      <c r="Q343" s="23">
        <f>M343*N343*(1-O343)</f>
        <v>119.496155</v>
      </c>
      <c r="R343" s="23">
        <f>M343*N343*O343</f>
        <v>5.8538449999999997</v>
      </c>
      <c r="S343" s="23">
        <f>P343*N343</f>
        <v>65.239999999999995</v>
      </c>
      <c r="T343" s="23">
        <f>Q343-S343</f>
        <v>54.256155000000007</v>
      </c>
      <c r="U343" s="25">
        <f>IFERROR(T343/Q343,0)</f>
        <v>0.4540410107756187</v>
      </c>
      <c r="V343" s="21" t="s">
        <v>171</v>
      </c>
      <c r="W343" s="21" t="s">
        <v>156</v>
      </c>
    </row>
    <row r="344" spans="1:23" ht="15" customHeight="1">
      <c r="A344" s="21" t="s">
        <v>740</v>
      </c>
      <c r="B344" s="22">
        <v>45361</v>
      </c>
      <c r="C344" s="21">
        <f>YEAR(B344)</f>
        <v>2024</v>
      </c>
      <c r="D344" s="21" t="str">
        <f>"Q"&amp;ROUNDUP(MONTH(B344)/3,0)</f>
        <v>Q1</v>
      </c>
      <c r="E344" s="21" t="s">
        <v>188</v>
      </c>
      <c r="F344" s="21" t="s">
        <v>159</v>
      </c>
      <c r="G344" s="21" t="s">
        <v>232</v>
      </c>
      <c r="H344" s="21" t="s">
        <v>741</v>
      </c>
      <c r="I344" s="21" t="s">
        <v>652</v>
      </c>
      <c r="J344" s="21" t="s">
        <v>133</v>
      </c>
      <c r="K344" s="21" t="s">
        <v>149</v>
      </c>
      <c r="L344" s="21" t="s">
        <v>176</v>
      </c>
      <c r="M344" s="23">
        <v>151.41</v>
      </c>
      <c r="N344" s="24">
        <v>10</v>
      </c>
      <c r="O344" s="25">
        <v>7.51E-2</v>
      </c>
      <c r="P344" s="23">
        <v>73.31</v>
      </c>
      <c r="Q344" s="23">
        <f>M344*N344*(1-O344)</f>
        <v>1400.3910900000001</v>
      </c>
      <c r="R344" s="23">
        <f>M344*N344*O344</f>
        <v>113.70890999999999</v>
      </c>
      <c r="S344" s="23">
        <f>P344*N344</f>
        <v>733.1</v>
      </c>
      <c r="T344" s="23">
        <f>Q344-S344</f>
        <v>667.29109000000005</v>
      </c>
      <c r="U344" s="25">
        <f>IFERROR(T344/Q344,0)</f>
        <v>0.47650338163748246</v>
      </c>
      <c r="V344" s="21" t="s">
        <v>171</v>
      </c>
      <c r="W344" s="21" t="s">
        <v>156</v>
      </c>
    </row>
    <row r="345" spans="1:23" ht="15" customHeight="1">
      <c r="A345" s="21" t="s">
        <v>742</v>
      </c>
      <c r="B345" s="22">
        <v>45361</v>
      </c>
      <c r="C345" s="21">
        <f>YEAR(B345)</f>
        <v>2024</v>
      </c>
      <c r="D345" s="21" t="str">
        <f>"Q"&amp;ROUNDUP(MONTH(B345)/3,0)</f>
        <v>Q1</v>
      </c>
      <c r="E345" s="21" t="s">
        <v>158</v>
      </c>
      <c r="F345" s="21" t="s">
        <v>159</v>
      </c>
      <c r="G345" s="21" t="s">
        <v>164</v>
      </c>
      <c r="H345" s="21" t="s">
        <v>147</v>
      </c>
      <c r="I345" s="21" t="s">
        <v>148</v>
      </c>
      <c r="J345" s="21" t="s">
        <v>122</v>
      </c>
      <c r="K345" s="21" t="s">
        <v>123</v>
      </c>
      <c r="L345" s="21" t="s">
        <v>292</v>
      </c>
      <c r="M345" s="23">
        <v>29.01</v>
      </c>
      <c r="N345" s="24">
        <v>20</v>
      </c>
      <c r="O345" s="25">
        <v>5.9700000000000003E-2</v>
      </c>
      <c r="P345" s="23">
        <v>16.57</v>
      </c>
      <c r="Q345" s="23">
        <f>M345*N345*(1-O345)</f>
        <v>545.56206000000009</v>
      </c>
      <c r="R345" s="23">
        <f>M345*N345*O345</f>
        <v>34.637940000000008</v>
      </c>
      <c r="S345" s="23">
        <f>P345*N345</f>
        <v>331.4</v>
      </c>
      <c r="T345" s="23">
        <f>Q345-S345</f>
        <v>214.16206000000011</v>
      </c>
      <c r="U345" s="25">
        <f>IFERROR(T345/Q345,0)</f>
        <v>0.392553067198258</v>
      </c>
      <c r="V345" s="21" t="s">
        <v>125</v>
      </c>
      <c r="W345" s="21" t="s">
        <v>172</v>
      </c>
    </row>
    <row r="346" spans="1:23" ht="15" customHeight="1">
      <c r="A346" s="21" t="s">
        <v>743</v>
      </c>
      <c r="B346" s="22">
        <v>45361</v>
      </c>
      <c r="C346" s="21">
        <f>YEAR(B346)</f>
        <v>2024</v>
      </c>
      <c r="D346" s="21" t="str">
        <f>"Q"&amp;ROUNDUP(MONTH(B346)/3,0)</f>
        <v>Q1</v>
      </c>
      <c r="E346" s="21" t="s">
        <v>128</v>
      </c>
      <c r="F346" s="21" t="s">
        <v>118</v>
      </c>
      <c r="G346" s="21" t="s">
        <v>152</v>
      </c>
      <c r="H346" s="21" t="s">
        <v>462</v>
      </c>
      <c r="I346" s="21" t="s">
        <v>463</v>
      </c>
      <c r="J346" s="21" t="s">
        <v>142</v>
      </c>
      <c r="K346" s="21" t="s">
        <v>143</v>
      </c>
      <c r="L346" s="21" t="s">
        <v>144</v>
      </c>
      <c r="M346" s="23">
        <v>173.48</v>
      </c>
      <c r="N346" s="24">
        <v>1</v>
      </c>
      <c r="O346" s="25">
        <v>2.24E-2</v>
      </c>
      <c r="P346" s="23">
        <v>102.32</v>
      </c>
      <c r="Q346" s="23">
        <f>M346*N346*(1-O346)</f>
        <v>169.59404799999999</v>
      </c>
      <c r="R346" s="23">
        <f>M346*N346*O346</f>
        <v>3.8859519999999996</v>
      </c>
      <c r="S346" s="23">
        <f>P346*N346</f>
        <v>102.32</v>
      </c>
      <c r="T346" s="23">
        <f>Q346-S346</f>
        <v>67.274047999999993</v>
      </c>
      <c r="U346" s="25">
        <f>IFERROR(T346/Q346,0)</f>
        <v>0.39667693998317677</v>
      </c>
      <c r="V346" s="21" t="s">
        <v>171</v>
      </c>
      <c r="W346" s="21" t="s">
        <v>126</v>
      </c>
    </row>
    <row r="347" spans="1:23" ht="15" customHeight="1">
      <c r="A347" s="21" t="s">
        <v>744</v>
      </c>
      <c r="B347" s="22">
        <v>45362</v>
      </c>
      <c r="C347" s="21">
        <f>YEAR(B347)</f>
        <v>2024</v>
      </c>
      <c r="D347" s="21" t="str">
        <f>"Q"&amp;ROUNDUP(MONTH(B347)/3,0)</f>
        <v>Q1</v>
      </c>
      <c r="E347" s="21" t="s">
        <v>117</v>
      </c>
      <c r="F347" s="21" t="s">
        <v>159</v>
      </c>
      <c r="G347" s="21" t="s">
        <v>194</v>
      </c>
      <c r="H347" s="21" t="s">
        <v>318</v>
      </c>
      <c r="I347" s="21" t="s">
        <v>319</v>
      </c>
      <c r="J347" s="21" t="s">
        <v>122</v>
      </c>
      <c r="K347" s="21" t="s">
        <v>134</v>
      </c>
      <c r="L347" s="21" t="s">
        <v>192</v>
      </c>
      <c r="M347" s="23">
        <v>82.64</v>
      </c>
      <c r="N347" s="24">
        <v>15</v>
      </c>
      <c r="O347" s="25">
        <v>3.4500000000000003E-2</v>
      </c>
      <c r="P347" s="23">
        <v>49.11</v>
      </c>
      <c r="Q347" s="23">
        <f>M347*N347*(1-O347)</f>
        <v>1196.8337999999999</v>
      </c>
      <c r="R347" s="23">
        <f>M347*N347*O347</f>
        <v>42.766199999999998</v>
      </c>
      <c r="S347" s="23">
        <f>P347*N347</f>
        <v>736.65</v>
      </c>
      <c r="T347" s="23">
        <f>Q347-S347</f>
        <v>460.18379999999991</v>
      </c>
      <c r="U347" s="25">
        <f>IFERROR(T347/Q347,0)</f>
        <v>0.38450100590407787</v>
      </c>
      <c r="V347" s="21" t="s">
        <v>125</v>
      </c>
      <c r="W347" s="21" t="s">
        <v>136</v>
      </c>
    </row>
    <row r="348" spans="1:23" ht="15" customHeight="1">
      <c r="A348" s="21" t="s">
        <v>745</v>
      </c>
      <c r="B348" s="22">
        <v>45363</v>
      </c>
      <c r="C348" s="21">
        <f>YEAR(B348)</f>
        <v>2024</v>
      </c>
      <c r="D348" s="21" t="str">
        <f>"Q"&amp;ROUNDUP(MONTH(B348)/3,0)</f>
        <v>Q1</v>
      </c>
      <c r="E348" s="21" t="s">
        <v>117</v>
      </c>
      <c r="F348" s="21" t="s">
        <v>118</v>
      </c>
      <c r="G348" s="21" t="s">
        <v>194</v>
      </c>
      <c r="H348" s="21" t="s">
        <v>243</v>
      </c>
      <c r="I348" s="21" t="s">
        <v>244</v>
      </c>
      <c r="J348" s="21" t="s">
        <v>122</v>
      </c>
      <c r="K348" s="21" t="s">
        <v>165</v>
      </c>
      <c r="L348" s="21" t="s">
        <v>180</v>
      </c>
      <c r="M348" s="23">
        <v>71.739999999999995</v>
      </c>
      <c r="N348" s="24">
        <v>2</v>
      </c>
      <c r="O348" s="25"/>
      <c r="P348" s="23">
        <v>32.4</v>
      </c>
      <c r="Q348" s="23">
        <f>M348*N348*(1-O348)</f>
        <v>143.47999999999999</v>
      </c>
      <c r="R348" s="23">
        <f>M348*N348*O348</f>
        <v>0</v>
      </c>
      <c r="S348" s="23">
        <f>P348*N348</f>
        <v>64.8</v>
      </c>
      <c r="T348" s="23">
        <f>Q348-S348</f>
        <v>78.679999999999993</v>
      </c>
      <c r="U348" s="25">
        <f>IFERROR(T348/Q348,0)</f>
        <v>0.54836911067744631</v>
      </c>
      <c r="V348" s="21" t="s">
        <v>125</v>
      </c>
      <c r="W348" s="21" t="s">
        <v>136</v>
      </c>
    </row>
    <row r="349" spans="1:23" ht="15" customHeight="1">
      <c r="A349" s="21" t="s">
        <v>746</v>
      </c>
      <c r="B349" s="22">
        <v>45363</v>
      </c>
      <c r="C349" s="21">
        <f>YEAR(B349)</f>
        <v>2024</v>
      </c>
      <c r="D349" s="21" t="str">
        <f>"Q"&amp;ROUNDUP(MONTH(B349)/3,0)</f>
        <v>Q1</v>
      </c>
      <c r="E349" s="21" t="s">
        <v>138</v>
      </c>
      <c r="F349" s="21" t="s">
        <v>129</v>
      </c>
      <c r="G349" s="21" t="s">
        <v>146</v>
      </c>
      <c r="H349" s="21" t="s">
        <v>120</v>
      </c>
      <c r="I349" s="21" t="s">
        <v>121</v>
      </c>
      <c r="J349" s="21" t="s">
        <v>122</v>
      </c>
      <c r="K349" s="21" t="s">
        <v>149</v>
      </c>
      <c r="L349" s="21" t="s">
        <v>176</v>
      </c>
      <c r="M349" s="23">
        <v>204.26</v>
      </c>
      <c r="N349" s="24">
        <v>2</v>
      </c>
      <c r="O349" s="25">
        <v>0.1191</v>
      </c>
      <c r="P349" s="23">
        <v>98.2</v>
      </c>
      <c r="Q349" s="23">
        <f>M349*N349*(1-O349)</f>
        <v>359.86526800000001</v>
      </c>
      <c r="R349" s="23">
        <f>M349*N349*O349</f>
        <v>48.654731999999996</v>
      </c>
      <c r="S349" s="23">
        <f>P349*N349</f>
        <v>196.4</v>
      </c>
      <c r="T349" s="23">
        <f>Q349-S349</f>
        <v>163.46526800000001</v>
      </c>
      <c r="U349" s="25">
        <f>IFERROR(T349/Q349,0)</f>
        <v>0.45424019080385386</v>
      </c>
      <c r="V349" s="21" t="s">
        <v>125</v>
      </c>
      <c r="W349" s="21" t="s">
        <v>156</v>
      </c>
    </row>
    <row r="350" spans="1:23" ht="15" customHeight="1">
      <c r="A350" s="21" t="s">
        <v>747</v>
      </c>
      <c r="B350" s="22">
        <v>45363</v>
      </c>
      <c r="C350" s="21">
        <f>YEAR(B350)</f>
        <v>2024</v>
      </c>
      <c r="D350" s="21" t="str">
        <f>"Q"&amp;ROUNDUP(MONTH(B350)/3,0)</f>
        <v>Q1</v>
      </c>
      <c r="E350" s="21" t="s">
        <v>158</v>
      </c>
      <c r="F350" s="21" t="s">
        <v>118</v>
      </c>
      <c r="G350" s="21" t="s">
        <v>160</v>
      </c>
      <c r="H350" s="21" t="s">
        <v>221</v>
      </c>
      <c r="I350" s="21" t="s">
        <v>222</v>
      </c>
      <c r="J350" s="21" t="s">
        <v>133</v>
      </c>
      <c r="K350" s="21" t="s">
        <v>149</v>
      </c>
      <c r="L350" s="21" t="s">
        <v>238</v>
      </c>
      <c r="M350" s="23">
        <v>273.3</v>
      </c>
      <c r="N350" s="24">
        <v>4</v>
      </c>
      <c r="O350" s="25">
        <v>7.6399999999999996E-2</v>
      </c>
      <c r="P350" s="23">
        <v>113.13</v>
      </c>
      <c r="Q350" s="23">
        <f>M350*N350*(1-O350)</f>
        <v>1009.67952</v>
      </c>
      <c r="R350" s="23">
        <f>M350*N350*O350</f>
        <v>83.520479999999992</v>
      </c>
      <c r="S350" s="23">
        <f>P350*N350</f>
        <v>452.52</v>
      </c>
      <c r="T350" s="23">
        <f>Q350-S350</f>
        <v>557.15952000000004</v>
      </c>
      <c r="U350" s="25">
        <f>IFERROR(T350/Q350,0)</f>
        <v>0.55181818484344425</v>
      </c>
      <c r="V350" s="21" t="s">
        <v>125</v>
      </c>
      <c r="W350" s="21" t="s">
        <v>172</v>
      </c>
    </row>
    <row r="351" spans="1:23" ht="15" customHeight="1">
      <c r="A351" s="21" t="s">
        <v>748</v>
      </c>
      <c r="B351" s="22">
        <v>45363</v>
      </c>
      <c r="C351" s="21">
        <f>YEAR(B351)</f>
        <v>2024</v>
      </c>
      <c r="D351" s="21" t="str">
        <f>"Q"&amp;ROUNDUP(MONTH(B351)/3,0)</f>
        <v>Q1</v>
      </c>
      <c r="E351" s="21" t="s">
        <v>138</v>
      </c>
      <c r="F351" s="21" t="s">
        <v>129</v>
      </c>
      <c r="G351" s="21" t="s">
        <v>139</v>
      </c>
      <c r="H351" s="21" t="s">
        <v>278</v>
      </c>
      <c r="I351" s="21" t="s">
        <v>279</v>
      </c>
      <c r="J351" s="21" t="s">
        <v>133</v>
      </c>
      <c r="K351" s="21" t="s">
        <v>165</v>
      </c>
      <c r="L351" s="21" t="s">
        <v>180</v>
      </c>
      <c r="M351" s="23">
        <v>17.04</v>
      </c>
      <c r="N351" s="24">
        <v>5</v>
      </c>
      <c r="O351" s="25"/>
      <c r="P351" s="23">
        <v>7.23</v>
      </c>
      <c r="Q351" s="23">
        <f>M351*N351*(1-O351)</f>
        <v>85.199999999999989</v>
      </c>
      <c r="R351" s="23">
        <f>M351*N351*O351</f>
        <v>0</v>
      </c>
      <c r="S351" s="23">
        <f>P351*N351</f>
        <v>36.150000000000006</v>
      </c>
      <c r="T351" s="23">
        <f>Q351-S351</f>
        <v>49.049999999999983</v>
      </c>
      <c r="U351" s="25">
        <f>IFERROR(T351/Q351,0)</f>
        <v>0.57570422535211252</v>
      </c>
      <c r="V351" s="21" t="s">
        <v>125</v>
      </c>
      <c r="W351" s="21" t="s">
        <v>136</v>
      </c>
    </row>
    <row r="352" spans="1:23" ht="15" customHeight="1">
      <c r="A352" s="21" t="s">
        <v>749</v>
      </c>
      <c r="B352" s="22">
        <v>45363</v>
      </c>
      <c r="C352" s="21">
        <f>YEAR(B352)</f>
        <v>2024</v>
      </c>
      <c r="D352" s="21" t="str">
        <f>"Q"&amp;ROUNDUP(MONTH(B352)/3,0)</f>
        <v>Q1</v>
      </c>
      <c r="E352" s="21" t="s">
        <v>128</v>
      </c>
      <c r="F352" s="21" t="s">
        <v>118</v>
      </c>
      <c r="G352" s="21" t="s">
        <v>152</v>
      </c>
      <c r="H352" s="21" t="s">
        <v>284</v>
      </c>
      <c r="I352" s="21" t="s">
        <v>269</v>
      </c>
      <c r="J352" s="21" t="s">
        <v>122</v>
      </c>
      <c r="K352" s="21" t="s">
        <v>123</v>
      </c>
      <c r="L352" s="21" t="s">
        <v>292</v>
      </c>
      <c r="M352" s="23">
        <v>202.81</v>
      </c>
      <c r="N352" s="24">
        <v>1</v>
      </c>
      <c r="O352" s="25">
        <v>0.107</v>
      </c>
      <c r="P352" s="23">
        <v>107.69</v>
      </c>
      <c r="Q352" s="23">
        <f>M352*N352*(1-O352)</f>
        <v>181.10933</v>
      </c>
      <c r="R352" s="23">
        <f>M352*N352*O352</f>
        <v>21.700669999999999</v>
      </c>
      <c r="S352" s="23">
        <f>P352*N352</f>
        <v>107.69</v>
      </c>
      <c r="T352" s="23">
        <f>Q352-S352</f>
        <v>73.419330000000002</v>
      </c>
      <c r="U352" s="25">
        <f>IFERROR(T352/Q352,0)</f>
        <v>0.40538679039892644</v>
      </c>
      <c r="V352" s="21" t="s">
        <v>125</v>
      </c>
      <c r="W352" s="21" t="s">
        <v>126</v>
      </c>
    </row>
    <row r="353" spans="1:23" ht="15" customHeight="1">
      <c r="A353" s="21" t="s">
        <v>750</v>
      </c>
      <c r="B353" s="22">
        <v>45363</v>
      </c>
      <c r="C353" s="21">
        <f>YEAR(B353)</f>
        <v>2024</v>
      </c>
      <c r="D353" s="21" t="str">
        <f>"Q"&amp;ROUNDUP(MONTH(B353)/3,0)</f>
        <v>Q1</v>
      </c>
      <c r="E353" s="21" t="s">
        <v>138</v>
      </c>
      <c r="F353" s="21" t="s">
        <v>118</v>
      </c>
      <c r="G353" s="21" t="s">
        <v>146</v>
      </c>
      <c r="H353" s="21" t="s">
        <v>207</v>
      </c>
      <c r="I353" s="21" t="s">
        <v>208</v>
      </c>
      <c r="J353" s="21" t="s">
        <v>122</v>
      </c>
      <c r="K353" s="21" t="s">
        <v>134</v>
      </c>
      <c r="L353" s="21" t="s">
        <v>339</v>
      </c>
      <c r="M353" s="23">
        <v>204.08</v>
      </c>
      <c r="N353" s="24">
        <v>1</v>
      </c>
      <c r="O353" s="25">
        <v>8.6599999999999996E-2</v>
      </c>
      <c r="P353" s="23">
        <v>104.81</v>
      </c>
      <c r="Q353" s="23">
        <f>M353*N353*(1-O353)</f>
        <v>186.40667200000001</v>
      </c>
      <c r="R353" s="23">
        <f>M353*N353*O353</f>
        <v>17.673328000000001</v>
      </c>
      <c r="S353" s="23">
        <f>P353*N353</f>
        <v>104.81</v>
      </c>
      <c r="T353" s="23">
        <f>Q353-S353</f>
        <v>81.596672000000012</v>
      </c>
      <c r="U353" s="25">
        <f>IFERROR(T353/Q353,0)</f>
        <v>0.437734717993356</v>
      </c>
      <c r="V353" s="21" t="s">
        <v>125</v>
      </c>
      <c r="W353" s="21" t="s">
        <v>126</v>
      </c>
    </row>
    <row r="354" spans="1:23" ht="15" customHeight="1">
      <c r="A354" s="21" t="s">
        <v>751</v>
      </c>
      <c r="B354" s="22">
        <v>45364</v>
      </c>
      <c r="C354" s="21">
        <f>YEAR(B354)</f>
        <v>2024</v>
      </c>
      <c r="D354" s="21" t="str">
        <f>"Q"&amp;ROUNDUP(MONTH(B354)/3,0)</f>
        <v>Q1</v>
      </c>
      <c r="E354" s="21" t="s">
        <v>158</v>
      </c>
      <c r="F354" s="21" t="s">
        <v>118</v>
      </c>
      <c r="G354" s="21" t="s">
        <v>160</v>
      </c>
      <c r="H354" s="21" t="s">
        <v>752</v>
      </c>
      <c r="I354" s="21" t="s">
        <v>200</v>
      </c>
      <c r="J354" s="21" t="s">
        <v>133</v>
      </c>
      <c r="K354" s="21" t="s">
        <v>123</v>
      </c>
      <c r="L354" s="21" t="s">
        <v>292</v>
      </c>
      <c r="M354" s="23">
        <v>196.97</v>
      </c>
      <c r="N354" s="24">
        <v>1</v>
      </c>
      <c r="O354" s="25">
        <v>9.8000000000000004E-2</v>
      </c>
      <c r="P354" s="23">
        <v>101.98</v>
      </c>
      <c r="Q354" s="23">
        <f>M354*N354*(1-O354)</f>
        <v>177.66694000000001</v>
      </c>
      <c r="R354" s="23">
        <f>M354*N354*O354</f>
        <v>19.303060000000002</v>
      </c>
      <c r="S354" s="23">
        <f>P354*N354</f>
        <v>101.98</v>
      </c>
      <c r="T354" s="23">
        <f>Q354-S354</f>
        <v>75.686940000000007</v>
      </c>
      <c r="U354" s="25">
        <f>IFERROR(T354/Q354,0)</f>
        <v>0.42600463541500744</v>
      </c>
      <c r="V354" s="21" t="s">
        <v>125</v>
      </c>
      <c r="W354" s="21" t="s">
        <v>172</v>
      </c>
    </row>
    <row r="355" spans="1:23" ht="15" customHeight="1">
      <c r="A355" s="21" t="s">
        <v>753</v>
      </c>
      <c r="B355" s="22">
        <v>45364</v>
      </c>
      <c r="C355" s="21">
        <f>YEAR(B355)</f>
        <v>2024</v>
      </c>
      <c r="D355" s="21" t="str">
        <f>"Q"&amp;ROUNDUP(MONTH(B355)/3,0)</f>
        <v>Q1</v>
      </c>
      <c r="E355" s="21" t="s">
        <v>188</v>
      </c>
      <c r="F355" s="21" t="s">
        <v>129</v>
      </c>
      <c r="G355" s="21" t="s">
        <v>198</v>
      </c>
      <c r="H355" s="21" t="s">
        <v>203</v>
      </c>
      <c r="I355" s="21" t="s">
        <v>204</v>
      </c>
      <c r="J355" s="21" t="s">
        <v>122</v>
      </c>
      <c r="K355" s="21" t="s">
        <v>165</v>
      </c>
      <c r="L355" s="21" t="s">
        <v>166</v>
      </c>
      <c r="M355" s="23">
        <v>113.46</v>
      </c>
      <c r="N355" s="24">
        <v>1</v>
      </c>
      <c r="O355" s="25">
        <v>1.83E-2</v>
      </c>
      <c r="P355" s="23">
        <v>54.81</v>
      </c>
      <c r="Q355" s="23">
        <f>M355*N355*(1-O355)</f>
        <v>111.38368199999999</v>
      </c>
      <c r="R355" s="23">
        <f>M355*N355*O355</f>
        <v>2.0763180000000001</v>
      </c>
      <c r="S355" s="23">
        <f>P355*N355</f>
        <v>54.81</v>
      </c>
      <c r="T355" s="23">
        <f>Q355-S355</f>
        <v>56.573681999999991</v>
      </c>
      <c r="U355" s="25">
        <f>IFERROR(T355/Q355,0)</f>
        <v>0.50791714714548575</v>
      </c>
      <c r="V355" s="21" t="s">
        <v>171</v>
      </c>
      <c r="W355" s="21" t="s">
        <v>172</v>
      </c>
    </row>
    <row r="356" spans="1:23" ht="15" customHeight="1">
      <c r="A356" s="21" t="s">
        <v>754</v>
      </c>
      <c r="B356" s="22">
        <v>45364</v>
      </c>
      <c r="C356" s="21">
        <f>YEAR(B356)</f>
        <v>2024</v>
      </c>
      <c r="D356" s="21" t="str">
        <f>"Q"&amp;ROUNDUP(MONTH(B356)/3,0)</f>
        <v>Q1</v>
      </c>
      <c r="E356" s="21" t="s">
        <v>117</v>
      </c>
      <c r="F356" s="21" t="s">
        <v>118</v>
      </c>
      <c r="G356" s="21" t="s">
        <v>119</v>
      </c>
      <c r="H356" s="21" t="s">
        <v>392</v>
      </c>
      <c r="I356" s="21" t="s">
        <v>393</v>
      </c>
      <c r="J356" s="21" t="s">
        <v>142</v>
      </c>
      <c r="K356" s="21" t="s">
        <v>165</v>
      </c>
      <c r="L356" s="21" t="s">
        <v>320</v>
      </c>
      <c r="M356" s="23">
        <v>39.72</v>
      </c>
      <c r="N356" s="24">
        <v>2</v>
      </c>
      <c r="O356" s="25">
        <v>0.15079999999999999</v>
      </c>
      <c r="P356" s="23">
        <v>17.52</v>
      </c>
      <c r="Q356" s="23">
        <f>M356*N356*(1-O356)</f>
        <v>67.460448</v>
      </c>
      <c r="R356" s="23">
        <f>M356*N356*O356</f>
        <v>11.979551999999998</v>
      </c>
      <c r="S356" s="23">
        <f>P356*N356</f>
        <v>35.04</v>
      </c>
      <c r="T356" s="23">
        <f>Q356-S356</f>
        <v>32.420448</v>
      </c>
      <c r="U356" s="25">
        <f>IFERROR(T356/Q356,0)</f>
        <v>0.48058453451124428</v>
      </c>
      <c r="V356" s="21" t="s">
        <v>125</v>
      </c>
      <c r="W356" s="21" t="s">
        <v>136</v>
      </c>
    </row>
    <row r="357" spans="1:23" ht="15" customHeight="1">
      <c r="A357" s="21" t="s">
        <v>755</v>
      </c>
      <c r="B357" s="22">
        <v>45364</v>
      </c>
      <c r="C357" s="21">
        <f>YEAR(B357)</f>
        <v>2024</v>
      </c>
      <c r="D357" s="21" t="str">
        <f>"Q"&amp;ROUNDUP(MONTH(B357)/3,0)</f>
        <v>Q1</v>
      </c>
      <c r="E357" s="21" t="s">
        <v>188</v>
      </c>
      <c r="F357" s="21" t="s">
        <v>118</v>
      </c>
      <c r="G357" s="21" t="s">
        <v>189</v>
      </c>
      <c r="H357" s="21" t="s">
        <v>287</v>
      </c>
      <c r="I357" s="21" t="s">
        <v>288</v>
      </c>
      <c r="J357" s="21" t="s">
        <v>133</v>
      </c>
      <c r="K357" s="21" t="s">
        <v>134</v>
      </c>
      <c r="L357" s="21" t="s">
        <v>299</v>
      </c>
      <c r="M357" s="23">
        <v>180.03</v>
      </c>
      <c r="N357" s="24">
        <v>1</v>
      </c>
      <c r="O357" s="25">
        <v>0.12470000000000001</v>
      </c>
      <c r="P357" s="23">
        <v>98.92</v>
      </c>
      <c r="Q357" s="23">
        <f>M357*N357*(1-O357)</f>
        <v>157.58025899999998</v>
      </c>
      <c r="R357" s="23">
        <f>M357*N357*O357</f>
        <v>22.449741</v>
      </c>
      <c r="S357" s="23">
        <f>P357*N357</f>
        <v>98.92</v>
      </c>
      <c r="T357" s="23">
        <f>Q357-S357</f>
        <v>58.660258999999982</v>
      </c>
      <c r="U357" s="25">
        <f>IFERROR(T357/Q357,0)</f>
        <v>0.37225639412104272</v>
      </c>
      <c r="V357" s="21" t="s">
        <v>125</v>
      </c>
      <c r="W357" s="21" t="s">
        <v>126</v>
      </c>
    </row>
    <row r="358" spans="1:23" ht="15" customHeight="1">
      <c r="A358" s="21" t="s">
        <v>756</v>
      </c>
      <c r="B358" s="22">
        <v>45364</v>
      </c>
      <c r="C358" s="21">
        <f>YEAR(B358)</f>
        <v>2024</v>
      </c>
      <c r="D358" s="21" t="str">
        <f>"Q"&amp;ROUNDUP(MONTH(B358)/3,0)</f>
        <v>Q1</v>
      </c>
      <c r="E358" s="21" t="s">
        <v>117</v>
      </c>
      <c r="F358" s="21" t="s">
        <v>129</v>
      </c>
      <c r="G358" s="21" t="s">
        <v>194</v>
      </c>
      <c r="H358" s="21" t="s">
        <v>676</v>
      </c>
      <c r="I358" s="21" t="s">
        <v>677</v>
      </c>
      <c r="J358" s="21" t="s">
        <v>142</v>
      </c>
      <c r="K358" s="21" t="s">
        <v>143</v>
      </c>
      <c r="L358" s="21" t="s">
        <v>144</v>
      </c>
      <c r="M358" s="23">
        <v>71.12</v>
      </c>
      <c r="N358" s="24">
        <v>1</v>
      </c>
      <c r="O358" s="25">
        <v>8.3599999999999994E-2</v>
      </c>
      <c r="P358" s="23">
        <v>41.15</v>
      </c>
      <c r="Q358" s="23">
        <f>M358*N358*(1-O358)</f>
        <v>65.174368000000001</v>
      </c>
      <c r="R358" s="23">
        <f>M358*N358*O358</f>
        <v>5.9456319999999998</v>
      </c>
      <c r="S358" s="23">
        <f>P358*N358</f>
        <v>41.15</v>
      </c>
      <c r="T358" s="23">
        <f>Q358-S358</f>
        <v>24.024368000000003</v>
      </c>
      <c r="U358" s="25">
        <f>IFERROR(T358/Q358,0)</f>
        <v>0.36861681573958649</v>
      </c>
      <c r="V358" s="21" t="s">
        <v>125</v>
      </c>
      <c r="W358" s="21" t="s">
        <v>156</v>
      </c>
    </row>
    <row r="359" spans="1:23" ht="15" customHeight="1">
      <c r="A359" s="21" t="s">
        <v>757</v>
      </c>
      <c r="B359" s="22">
        <v>45364</v>
      </c>
      <c r="C359" s="21">
        <f>YEAR(B359)</f>
        <v>2024</v>
      </c>
      <c r="D359" s="21" t="str">
        <f>"Q"&amp;ROUNDUP(MONTH(B359)/3,0)</f>
        <v>Q1</v>
      </c>
      <c r="E359" s="21" t="s">
        <v>138</v>
      </c>
      <c r="F359" s="21" t="s">
        <v>118</v>
      </c>
      <c r="G359" s="21" t="s">
        <v>146</v>
      </c>
      <c r="H359" s="21" t="s">
        <v>120</v>
      </c>
      <c r="I359" s="21" t="s">
        <v>121</v>
      </c>
      <c r="J359" s="21" t="s">
        <v>122</v>
      </c>
      <c r="K359" s="21" t="s">
        <v>143</v>
      </c>
      <c r="L359" s="21" t="s">
        <v>201</v>
      </c>
      <c r="M359" s="23">
        <v>207.34</v>
      </c>
      <c r="N359" s="24">
        <v>2</v>
      </c>
      <c r="O359" s="25">
        <v>0.1022</v>
      </c>
      <c r="P359" s="23">
        <v>116.31</v>
      </c>
      <c r="Q359" s="23">
        <f>M359*N359*(1-O359)</f>
        <v>372.29970400000002</v>
      </c>
      <c r="R359" s="23">
        <f>M359*N359*O359</f>
        <v>42.380296000000001</v>
      </c>
      <c r="S359" s="23">
        <f>P359*N359</f>
        <v>232.62</v>
      </c>
      <c r="T359" s="23">
        <f>Q359-S359</f>
        <v>139.67970400000002</v>
      </c>
      <c r="U359" s="25">
        <f>IFERROR(T359/Q359,0)</f>
        <v>0.37518080863153197</v>
      </c>
      <c r="V359" s="21" t="s">
        <v>125</v>
      </c>
      <c r="W359" s="21" t="s">
        <v>136</v>
      </c>
    </row>
    <row r="360" spans="1:23" ht="15" customHeight="1">
      <c r="A360" s="21" t="s">
        <v>758</v>
      </c>
      <c r="B360" s="22">
        <v>45365</v>
      </c>
      <c r="C360" s="21">
        <f>YEAR(B360)</f>
        <v>2024</v>
      </c>
      <c r="D360" s="21" t="str">
        <f>"Q"&amp;ROUNDUP(MONTH(B360)/3,0)</f>
        <v>Q1</v>
      </c>
      <c r="E360" s="21" t="s">
        <v>117</v>
      </c>
      <c r="F360" s="21" t="s">
        <v>129</v>
      </c>
      <c r="G360" s="21" t="s">
        <v>194</v>
      </c>
      <c r="H360" s="21" t="s">
        <v>417</v>
      </c>
      <c r="I360" s="21" t="s">
        <v>272</v>
      </c>
      <c r="J360" s="21" t="s">
        <v>133</v>
      </c>
      <c r="K360" s="21" t="s">
        <v>143</v>
      </c>
      <c r="L360" s="21" t="s">
        <v>252</v>
      </c>
      <c r="M360" s="23">
        <v>72.790000000000006</v>
      </c>
      <c r="N360" s="24">
        <v>1</v>
      </c>
      <c r="O360" s="25">
        <v>9.2299999999999993E-2</v>
      </c>
      <c r="P360" s="23">
        <v>42.19</v>
      </c>
      <c r="Q360" s="23">
        <f>M360*N360*(1-O360)</f>
        <v>66.071483000000001</v>
      </c>
      <c r="R360" s="23">
        <f>M360*N360*O360</f>
        <v>6.7185170000000003</v>
      </c>
      <c r="S360" s="23">
        <f>P360*N360</f>
        <v>42.19</v>
      </c>
      <c r="T360" s="23">
        <f>Q360-S360</f>
        <v>23.881483000000003</v>
      </c>
      <c r="U360" s="25">
        <f>IFERROR(T360/Q360,0)</f>
        <v>0.3614491746764637</v>
      </c>
      <c r="V360" s="21" t="s">
        <v>125</v>
      </c>
      <c r="W360" s="21" t="s">
        <v>156</v>
      </c>
    </row>
    <row r="361" spans="1:23" ht="15" customHeight="1">
      <c r="A361" s="21" t="s">
        <v>759</v>
      </c>
      <c r="B361" s="22">
        <v>45366</v>
      </c>
      <c r="C361" s="21">
        <f>YEAR(B361)</f>
        <v>2024</v>
      </c>
      <c r="D361" s="21" t="str">
        <f>"Q"&amp;ROUNDUP(MONTH(B361)/3,0)</f>
        <v>Q1</v>
      </c>
      <c r="E361" s="21" t="s">
        <v>128</v>
      </c>
      <c r="F361" s="21" t="s">
        <v>129</v>
      </c>
      <c r="G361" s="21" t="s">
        <v>152</v>
      </c>
      <c r="H361" s="21" t="s">
        <v>199</v>
      </c>
      <c r="I361" s="21" t="s">
        <v>200</v>
      </c>
      <c r="J361" s="21" t="s">
        <v>133</v>
      </c>
      <c r="K361" s="21" t="s">
        <v>149</v>
      </c>
      <c r="L361" s="21" t="s">
        <v>205</v>
      </c>
      <c r="M361" s="23">
        <v>303.74</v>
      </c>
      <c r="N361" s="24">
        <v>1</v>
      </c>
      <c r="O361" s="25">
        <v>0.1137</v>
      </c>
      <c r="P361" s="23">
        <v>152.75</v>
      </c>
      <c r="Q361" s="23">
        <f>M361*N361*(1-O361)</f>
        <v>269.20476200000002</v>
      </c>
      <c r="R361" s="23">
        <f>M361*N361*O361</f>
        <v>34.535238</v>
      </c>
      <c r="S361" s="23">
        <f>P361*N361</f>
        <v>152.75</v>
      </c>
      <c r="T361" s="23">
        <f>Q361-S361</f>
        <v>116.45476200000002</v>
      </c>
      <c r="U361" s="25">
        <f>IFERROR(T361/Q361,0)</f>
        <v>0.43258804612081864</v>
      </c>
      <c r="V361" s="21" t="s">
        <v>125</v>
      </c>
      <c r="W361" s="21" t="s">
        <v>156</v>
      </c>
    </row>
    <row r="362" spans="1:23" ht="15" customHeight="1">
      <c r="A362" s="21" t="s">
        <v>760</v>
      </c>
      <c r="B362" s="22">
        <v>45366</v>
      </c>
      <c r="C362" s="21">
        <f>YEAR(B362)</f>
        <v>2024</v>
      </c>
      <c r="D362" s="21" t="str">
        <f>"Q"&amp;ROUNDUP(MONTH(B362)/3,0)</f>
        <v>Q1</v>
      </c>
      <c r="E362" s="21" t="s">
        <v>128</v>
      </c>
      <c r="F362" s="21" t="s">
        <v>118</v>
      </c>
      <c r="G362" s="21" t="s">
        <v>130</v>
      </c>
      <c r="H362" s="21" t="s">
        <v>736</v>
      </c>
      <c r="I362" s="21" t="s">
        <v>132</v>
      </c>
      <c r="J362" s="21" t="s">
        <v>133</v>
      </c>
      <c r="K362" s="21" t="s">
        <v>123</v>
      </c>
      <c r="L362" s="21" t="s">
        <v>155</v>
      </c>
      <c r="M362" s="23">
        <v>209.97</v>
      </c>
      <c r="N362" s="24">
        <v>3</v>
      </c>
      <c r="O362" s="25">
        <v>0.1318</v>
      </c>
      <c r="P362" s="23">
        <v>112.2</v>
      </c>
      <c r="Q362" s="23">
        <f>M362*N362*(1-O362)</f>
        <v>546.88786199999993</v>
      </c>
      <c r="R362" s="23">
        <f>M362*N362*O362</f>
        <v>83.022137999999998</v>
      </c>
      <c r="S362" s="23">
        <f>P362*N362</f>
        <v>336.6</v>
      </c>
      <c r="T362" s="23">
        <f>Q362-S362</f>
        <v>210.2878619999999</v>
      </c>
      <c r="U362" s="25">
        <f>IFERROR(T362/Q362,0)</f>
        <v>0.38451733273246413</v>
      </c>
      <c r="V362" s="21" t="s">
        <v>125</v>
      </c>
      <c r="W362" s="21" t="s">
        <v>126</v>
      </c>
    </row>
    <row r="363" spans="1:23" ht="15" customHeight="1">
      <c r="A363" s="21" t="s">
        <v>761</v>
      </c>
      <c r="B363" s="22">
        <v>45366</v>
      </c>
      <c r="C363" s="21">
        <f>YEAR(B363)</f>
        <v>2024</v>
      </c>
      <c r="D363" s="21" t="str">
        <f>"Q"&amp;ROUNDUP(MONTH(B363)/3,0)</f>
        <v>Q1</v>
      </c>
      <c r="E363" s="21" t="s">
        <v>128</v>
      </c>
      <c r="F363" s="21" t="s">
        <v>118</v>
      </c>
      <c r="G363" s="21" t="s">
        <v>130</v>
      </c>
      <c r="H363" s="21" t="s">
        <v>762</v>
      </c>
      <c r="I363" s="21" t="s">
        <v>763</v>
      </c>
      <c r="J363" s="21" t="s">
        <v>133</v>
      </c>
      <c r="K363" s="21" t="s">
        <v>123</v>
      </c>
      <c r="L363" s="21" t="s">
        <v>292</v>
      </c>
      <c r="M363" s="23">
        <v>14.22</v>
      </c>
      <c r="N363" s="24">
        <v>2</v>
      </c>
      <c r="O363" s="25">
        <v>1.2500000000000001E-2</v>
      </c>
      <c r="P363" s="23">
        <v>7.64</v>
      </c>
      <c r="Q363" s="23">
        <f>M363*N363*(1-O363)</f>
        <v>28.084500000000002</v>
      </c>
      <c r="R363" s="23">
        <f>M363*N363*O363</f>
        <v>0.35550000000000004</v>
      </c>
      <c r="S363" s="23">
        <f>P363*N363</f>
        <v>15.28</v>
      </c>
      <c r="T363" s="23">
        <f>Q363-S363</f>
        <v>12.804500000000003</v>
      </c>
      <c r="U363" s="25">
        <f>IFERROR(T363/Q363,0)</f>
        <v>0.45592764692267984</v>
      </c>
      <c r="V363" s="21" t="s">
        <v>125</v>
      </c>
      <c r="W363" s="21" t="s">
        <v>126</v>
      </c>
    </row>
    <row r="364" spans="1:23" ht="15" customHeight="1">
      <c r="A364" s="21" t="s">
        <v>764</v>
      </c>
      <c r="B364" s="22">
        <v>45366</v>
      </c>
      <c r="C364" s="21">
        <f>YEAR(B364)</f>
        <v>2024</v>
      </c>
      <c r="D364" s="21" t="str">
        <f>"Q"&amp;ROUNDUP(MONTH(B364)/3,0)</f>
        <v>Q1</v>
      </c>
      <c r="E364" s="21" t="s">
        <v>128</v>
      </c>
      <c r="F364" s="21" t="s">
        <v>118</v>
      </c>
      <c r="G364" s="21" t="s">
        <v>152</v>
      </c>
      <c r="H364" s="21" t="s">
        <v>601</v>
      </c>
      <c r="I364" s="21" t="s">
        <v>602</v>
      </c>
      <c r="J364" s="21" t="s">
        <v>142</v>
      </c>
      <c r="K364" s="21" t="s">
        <v>123</v>
      </c>
      <c r="L364" s="21" t="s">
        <v>263</v>
      </c>
      <c r="M364" s="23">
        <v>226.6</v>
      </c>
      <c r="N364" s="24">
        <v>2</v>
      </c>
      <c r="O364" s="25">
        <v>0.15570000000000001</v>
      </c>
      <c r="P364" s="23">
        <v>119.16</v>
      </c>
      <c r="Q364" s="23">
        <f>M364*N364*(1-O364)</f>
        <v>382.63676000000004</v>
      </c>
      <c r="R364" s="23">
        <f>M364*N364*O364</f>
        <v>70.563240000000008</v>
      </c>
      <c r="S364" s="23">
        <f>P364*N364</f>
        <v>238.32</v>
      </c>
      <c r="T364" s="23">
        <f>Q364-S364</f>
        <v>144.31676000000004</v>
      </c>
      <c r="U364" s="25">
        <f>IFERROR(T364/Q364,0)</f>
        <v>0.37716386684854858</v>
      </c>
      <c r="V364" s="21" t="s">
        <v>125</v>
      </c>
      <c r="W364" s="21" t="s">
        <v>126</v>
      </c>
    </row>
    <row r="365" spans="1:23" ht="15" customHeight="1">
      <c r="A365" s="21" t="s">
        <v>765</v>
      </c>
      <c r="B365" s="22">
        <v>45367</v>
      </c>
      <c r="C365" s="21">
        <f>YEAR(B365)</f>
        <v>2024</v>
      </c>
      <c r="D365" s="21" t="str">
        <f>"Q"&amp;ROUNDUP(MONTH(B365)/3,0)</f>
        <v>Q1</v>
      </c>
      <c r="E365" s="21" t="s">
        <v>128</v>
      </c>
      <c r="F365" s="21" t="s">
        <v>118</v>
      </c>
      <c r="G365" s="21" t="s">
        <v>130</v>
      </c>
      <c r="H365" s="21" t="s">
        <v>147</v>
      </c>
      <c r="I365" s="21" t="s">
        <v>148</v>
      </c>
      <c r="J365" s="21" t="s">
        <v>122</v>
      </c>
      <c r="K365" s="21" t="s">
        <v>165</v>
      </c>
      <c r="L365" s="21" t="s">
        <v>213</v>
      </c>
      <c r="M365" s="23">
        <v>32.299999999999997</v>
      </c>
      <c r="N365" s="24">
        <v>2</v>
      </c>
      <c r="O365" s="25">
        <v>0.1168</v>
      </c>
      <c r="P365" s="23">
        <v>14.83</v>
      </c>
      <c r="Q365" s="23">
        <f>M365*N365*(1-O365)</f>
        <v>57.054719999999996</v>
      </c>
      <c r="R365" s="23">
        <f>M365*N365*O365</f>
        <v>7.5452799999999991</v>
      </c>
      <c r="S365" s="23">
        <f>P365*N365</f>
        <v>29.66</v>
      </c>
      <c r="T365" s="23">
        <f>Q365-S365</f>
        <v>27.394719999999996</v>
      </c>
      <c r="U365" s="25">
        <f>IFERROR(T365/Q365,0)</f>
        <v>0.48014818055368597</v>
      </c>
      <c r="V365" s="21" t="s">
        <v>125</v>
      </c>
      <c r="W365" s="21" t="s">
        <v>126</v>
      </c>
    </row>
    <row r="366" spans="1:23" ht="15" customHeight="1">
      <c r="A366" s="21" t="s">
        <v>766</v>
      </c>
      <c r="B366" s="22">
        <v>45367</v>
      </c>
      <c r="C366" s="21">
        <f>YEAR(B366)</f>
        <v>2024</v>
      </c>
      <c r="D366" s="21" t="str">
        <f>"Q"&amp;ROUNDUP(MONTH(B366)/3,0)</f>
        <v>Q1</v>
      </c>
      <c r="E366" s="21" t="s">
        <v>117</v>
      </c>
      <c r="F366" s="21" t="s">
        <v>129</v>
      </c>
      <c r="G366" s="21" t="s">
        <v>119</v>
      </c>
      <c r="H366" s="21" t="s">
        <v>284</v>
      </c>
      <c r="I366" s="21" t="s">
        <v>269</v>
      </c>
      <c r="J366" s="21" t="s">
        <v>122</v>
      </c>
      <c r="K366" s="21" t="s">
        <v>143</v>
      </c>
      <c r="L366" s="21" t="s">
        <v>144</v>
      </c>
      <c r="M366" s="23">
        <v>119.59</v>
      </c>
      <c r="N366" s="24">
        <v>1</v>
      </c>
      <c r="O366" s="25">
        <v>3.6499999999999998E-2</v>
      </c>
      <c r="P366" s="23">
        <v>70.92</v>
      </c>
      <c r="Q366" s="23">
        <f>M366*N366*(1-O366)</f>
        <v>115.22496500000001</v>
      </c>
      <c r="R366" s="23">
        <f>M366*N366*O366</f>
        <v>4.3650349999999998</v>
      </c>
      <c r="S366" s="23">
        <f>P366*N366</f>
        <v>70.92</v>
      </c>
      <c r="T366" s="23">
        <f>Q366-S366</f>
        <v>44.30496500000001</v>
      </c>
      <c r="U366" s="25">
        <f>IFERROR(T366/Q366,0)</f>
        <v>0.38450838323101255</v>
      </c>
      <c r="V366" s="21" t="s">
        <v>125</v>
      </c>
      <c r="W366" s="21" t="s">
        <v>172</v>
      </c>
    </row>
    <row r="367" spans="1:23" ht="15" customHeight="1">
      <c r="A367" s="21" t="s">
        <v>767</v>
      </c>
      <c r="B367" s="22">
        <v>45367</v>
      </c>
      <c r="C367" s="21">
        <f>YEAR(B367)</f>
        <v>2024</v>
      </c>
      <c r="D367" s="21" t="str">
        <f>"Q"&amp;ROUNDUP(MONTH(B367)/3,0)</f>
        <v>Q1</v>
      </c>
      <c r="E367" s="21" t="s">
        <v>188</v>
      </c>
      <c r="F367" s="21" t="s">
        <v>118</v>
      </c>
      <c r="G367" s="21" t="s">
        <v>198</v>
      </c>
      <c r="H367" s="21" t="s">
        <v>182</v>
      </c>
      <c r="I367" s="21" t="s">
        <v>183</v>
      </c>
      <c r="J367" s="21" t="s">
        <v>122</v>
      </c>
      <c r="K367" s="21" t="s">
        <v>149</v>
      </c>
      <c r="L367" s="21" t="s">
        <v>238</v>
      </c>
      <c r="M367" s="23">
        <v>173.66</v>
      </c>
      <c r="N367" s="24">
        <v>2</v>
      </c>
      <c r="O367" s="25">
        <v>0.1019</v>
      </c>
      <c r="P367" s="23">
        <v>72.98</v>
      </c>
      <c r="Q367" s="23">
        <f>M367*N367*(1-O367)</f>
        <v>311.92809199999999</v>
      </c>
      <c r="R367" s="23">
        <f>M367*N367*O367</f>
        <v>35.391908000000001</v>
      </c>
      <c r="S367" s="23">
        <f>P367*N367</f>
        <v>145.96</v>
      </c>
      <c r="T367" s="23">
        <f>Q367-S367</f>
        <v>165.96809199999998</v>
      </c>
      <c r="U367" s="25">
        <f>IFERROR(T367/Q367,0)</f>
        <v>0.53207164169105992</v>
      </c>
      <c r="V367" s="21" t="s">
        <v>125</v>
      </c>
      <c r="W367" s="21" t="s">
        <v>172</v>
      </c>
    </row>
    <row r="368" spans="1:23" ht="15" customHeight="1">
      <c r="A368" s="21" t="s">
        <v>768</v>
      </c>
      <c r="B368" s="22">
        <v>45367</v>
      </c>
      <c r="C368" s="21">
        <f>YEAR(B368)</f>
        <v>2024</v>
      </c>
      <c r="D368" s="21" t="str">
        <f>"Q"&amp;ROUNDUP(MONTH(B368)/3,0)</f>
        <v>Q1</v>
      </c>
      <c r="E368" s="21" t="s">
        <v>188</v>
      </c>
      <c r="F368" s="21" t="s">
        <v>129</v>
      </c>
      <c r="G368" s="21" t="s">
        <v>232</v>
      </c>
      <c r="H368" s="21" t="s">
        <v>281</v>
      </c>
      <c r="I368" s="21" t="s">
        <v>282</v>
      </c>
      <c r="J368" s="21" t="s">
        <v>133</v>
      </c>
      <c r="K368" s="21" t="s">
        <v>165</v>
      </c>
      <c r="L368" s="21" t="s">
        <v>166</v>
      </c>
      <c r="M368" s="23">
        <v>51.88</v>
      </c>
      <c r="N368" s="24">
        <v>1</v>
      </c>
      <c r="O368" s="25">
        <v>6.9599999999999995E-2</v>
      </c>
      <c r="P368" s="23">
        <v>24.38</v>
      </c>
      <c r="Q368" s="23">
        <f>M368*N368*(1-O368)</f>
        <v>48.269152000000005</v>
      </c>
      <c r="R368" s="23">
        <f>M368*N368*O368</f>
        <v>3.6108479999999998</v>
      </c>
      <c r="S368" s="23">
        <f>P368*N368</f>
        <v>24.38</v>
      </c>
      <c r="T368" s="23">
        <f>Q368-S368</f>
        <v>23.889152000000006</v>
      </c>
      <c r="U368" s="25">
        <f>IFERROR(T368/Q368,0)</f>
        <v>0.49491551042786092</v>
      </c>
      <c r="V368" s="21" t="s">
        <v>125</v>
      </c>
      <c r="W368" s="21" t="s">
        <v>136</v>
      </c>
    </row>
    <row r="369" spans="1:23" ht="15" customHeight="1">
      <c r="A369" s="21" t="s">
        <v>769</v>
      </c>
      <c r="B369" s="22">
        <v>45367</v>
      </c>
      <c r="C369" s="21">
        <f>YEAR(B369)</f>
        <v>2024</v>
      </c>
      <c r="D369" s="21" t="str">
        <f>"Q"&amp;ROUNDUP(MONTH(B369)/3,0)</f>
        <v>Q1</v>
      </c>
      <c r="E369" s="21" t="s">
        <v>128</v>
      </c>
      <c r="F369" s="21" t="s">
        <v>129</v>
      </c>
      <c r="G369" s="21" t="s">
        <v>152</v>
      </c>
      <c r="H369" s="21" t="s">
        <v>434</v>
      </c>
      <c r="I369" s="21" t="s">
        <v>435</v>
      </c>
      <c r="J369" s="21" t="s">
        <v>133</v>
      </c>
      <c r="K369" s="21" t="s">
        <v>165</v>
      </c>
      <c r="L369" s="21" t="s">
        <v>166</v>
      </c>
      <c r="M369" s="23">
        <v>40.58</v>
      </c>
      <c r="N369" s="24">
        <v>1</v>
      </c>
      <c r="O369" s="25">
        <v>9.7299999999999998E-2</v>
      </c>
      <c r="P369" s="23">
        <v>18.899999999999999</v>
      </c>
      <c r="Q369" s="23">
        <f>M369*N369*(1-O369)</f>
        <v>36.631565999999999</v>
      </c>
      <c r="R369" s="23">
        <f>M369*N369*O369</f>
        <v>3.9484339999999998</v>
      </c>
      <c r="S369" s="23">
        <f>P369*N369</f>
        <v>18.899999999999999</v>
      </c>
      <c r="T369" s="23">
        <f>Q369-S369</f>
        <v>17.731566000000001</v>
      </c>
      <c r="U369" s="25">
        <f>IFERROR(T369/Q369,0)</f>
        <v>0.48405154177683807</v>
      </c>
      <c r="V369" s="21" t="s">
        <v>125</v>
      </c>
      <c r="W369" s="21" t="s">
        <v>156</v>
      </c>
    </row>
    <row r="370" spans="1:23" ht="15" customHeight="1">
      <c r="A370" s="21" t="s">
        <v>770</v>
      </c>
      <c r="B370" s="22">
        <v>45367</v>
      </c>
      <c r="C370" s="21">
        <f>YEAR(B370)</f>
        <v>2024</v>
      </c>
      <c r="D370" s="21" t="str">
        <f>"Q"&amp;ROUNDUP(MONTH(B370)/3,0)</f>
        <v>Q1</v>
      </c>
      <c r="E370" s="21" t="s">
        <v>138</v>
      </c>
      <c r="F370" s="21" t="s">
        <v>129</v>
      </c>
      <c r="G370" s="21" t="s">
        <v>139</v>
      </c>
      <c r="H370" s="21" t="s">
        <v>224</v>
      </c>
      <c r="I370" s="21" t="s">
        <v>225</v>
      </c>
      <c r="J370" s="21" t="s">
        <v>122</v>
      </c>
      <c r="K370" s="21" t="s">
        <v>165</v>
      </c>
      <c r="L370" s="21" t="s">
        <v>184</v>
      </c>
      <c r="M370" s="23">
        <v>56.08</v>
      </c>
      <c r="N370" s="24">
        <v>1</v>
      </c>
      <c r="O370" s="25">
        <v>0.10249999999999999</v>
      </c>
      <c r="P370" s="23">
        <v>25.56</v>
      </c>
      <c r="Q370" s="23">
        <f>M370*N370*(1-O370)</f>
        <v>50.331799999999994</v>
      </c>
      <c r="R370" s="23">
        <f>M370*N370*O370</f>
        <v>5.7481999999999998</v>
      </c>
      <c r="S370" s="23">
        <f>P370*N370</f>
        <v>25.56</v>
      </c>
      <c r="T370" s="23">
        <f>Q370-S370</f>
        <v>24.771799999999995</v>
      </c>
      <c r="U370" s="25">
        <f>IFERROR(T370/Q370,0)</f>
        <v>0.49216996014448117</v>
      </c>
      <c r="V370" s="21" t="s">
        <v>125</v>
      </c>
      <c r="W370" s="21" t="s">
        <v>126</v>
      </c>
    </row>
    <row r="371" spans="1:23" ht="15" customHeight="1">
      <c r="A371" s="21" t="s">
        <v>771</v>
      </c>
      <c r="B371" s="22">
        <v>45367</v>
      </c>
      <c r="C371" s="21">
        <f>YEAR(B371)</f>
        <v>2024</v>
      </c>
      <c r="D371" s="21" t="str">
        <f>"Q"&amp;ROUNDUP(MONTH(B371)/3,0)</f>
        <v>Q1</v>
      </c>
      <c r="E371" s="21" t="s">
        <v>128</v>
      </c>
      <c r="F371" s="21" t="s">
        <v>118</v>
      </c>
      <c r="G371" s="21" t="s">
        <v>130</v>
      </c>
      <c r="H371" s="21" t="s">
        <v>555</v>
      </c>
      <c r="I371" s="21" t="s">
        <v>556</v>
      </c>
      <c r="J371" s="21" t="s">
        <v>133</v>
      </c>
      <c r="K371" s="21" t="s">
        <v>143</v>
      </c>
      <c r="L371" s="21" t="s">
        <v>144</v>
      </c>
      <c r="M371" s="23">
        <v>206.03</v>
      </c>
      <c r="N371" s="24">
        <v>3</v>
      </c>
      <c r="O371" s="25">
        <v>0.1174</v>
      </c>
      <c r="P371" s="23">
        <v>125.74</v>
      </c>
      <c r="Q371" s="23">
        <f>M371*N371*(1-O371)</f>
        <v>545.52623400000004</v>
      </c>
      <c r="R371" s="23">
        <f>M371*N371*O371</f>
        <v>72.563766000000001</v>
      </c>
      <c r="S371" s="23">
        <f>P371*N371</f>
        <v>377.21999999999997</v>
      </c>
      <c r="T371" s="23">
        <f>Q371-S371</f>
        <v>168.30623400000007</v>
      </c>
      <c r="U371" s="25">
        <f>IFERROR(T371/Q371,0)</f>
        <v>0.30852088040920883</v>
      </c>
      <c r="V371" s="21" t="s">
        <v>125</v>
      </c>
      <c r="W371" s="21" t="s">
        <v>172</v>
      </c>
    </row>
    <row r="372" spans="1:23" ht="15" customHeight="1">
      <c r="A372" s="21" t="s">
        <v>772</v>
      </c>
      <c r="B372" s="22">
        <v>45367</v>
      </c>
      <c r="C372" s="21">
        <f>YEAR(B372)</f>
        <v>2024</v>
      </c>
      <c r="D372" s="21" t="str">
        <f>"Q"&amp;ROUNDUP(MONTH(B372)/3,0)</f>
        <v>Q1</v>
      </c>
      <c r="E372" s="21" t="s">
        <v>128</v>
      </c>
      <c r="F372" s="21" t="s">
        <v>118</v>
      </c>
      <c r="G372" s="21" t="s">
        <v>152</v>
      </c>
      <c r="H372" s="21" t="s">
        <v>401</v>
      </c>
      <c r="I372" s="21" t="s">
        <v>402</v>
      </c>
      <c r="J372" s="21" t="s">
        <v>142</v>
      </c>
      <c r="K372" s="21" t="s">
        <v>143</v>
      </c>
      <c r="L372" s="21" t="s">
        <v>144</v>
      </c>
      <c r="M372" s="23">
        <v>146.63999999999999</v>
      </c>
      <c r="N372" s="24">
        <v>3</v>
      </c>
      <c r="O372" s="25">
        <v>0.14319999999999999</v>
      </c>
      <c r="P372" s="23">
        <v>91.27</v>
      </c>
      <c r="Q372" s="23">
        <f>M372*N372*(1-O372)</f>
        <v>376.92345599999999</v>
      </c>
      <c r="R372" s="23">
        <f>M372*N372*O372</f>
        <v>62.996543999999993</v>
      </c>
      <c r="S372" s="23">
        <f>P372*N372</f>
        <v>273.81</v>
      </c>
      <c r="T372" s="23">
        <f>Q372-S372</f>
        <v>103.11345599999999</v>
      </c>
      <c r="U372" s="25">
        <f>IFERROR(T372/Q372,0)</f>
        <v>0.27356603670746343</v>
      </c>
      <c r="V372" s="21" t="s">
        <v>171</v>
      </c>
      <c r="W372" s="21" t="s">
        <v>126</v>
      </c>
    </row>
    <row r="373" spans="1:23" ht="15" customHeight="1">
      <c r="A373" s="21" t="s">
        <v>773</v>
      </c>
      <c r="B373" s="22">
        <v>45367</v>
      </c>
      <c r="C373" s="21">
        <f>YEAR(B373)</f>
        <v>2024</v>
      </c>
      <c r="D373" s="21" t="str">
        <f>"Q"&amp;ROUNDUP(MONTH(B373)/3,0)</f>
        <v>Q1</v>
      </c>
      <c r="E373" s="21" t="s">
        <v>158</v>
      </c>
      <c r="F373" s="21" t="s">
        <v>118</v>
      </c>
      <c r="G373" s="21" t="s">
        <v>160</v>
      </c>
      <c r="H373" s="21" t="s">
        <v>182</v>
      </c>
      <c r="I373" s="21" t="s">
        <v>183</v>
      </c>
      <c r="J373" s="21" t="s">
        <v>122</v>
      </c>
      <c r="K373" s="21" t="s">
        <v>134</v>
      </c>
      <c r="L373" s="21" t="s">
        <v>339</v>
      </c>
      <c r="M373" s="23">
        <v>137.38</v>
      </c>
      <c r="N373" s="24">
        <v>5</v>
      </c>
      <c r="O373" s="25">
        <v>4.8800000000000003E-2</v>
      </c>
      <c r="P373" s="23">
        <v>74.459999999999994</v>
      </c>
      <c r="Q373" s="23">
        <f>M373*N373*(1-O373)</f>
        <v>653.37927999999999</v>
      </c>
      <c r="R373" s="23">
        <f>M373*N373*O373</f>
        <v>33.520720000000004</v>
      </c>
      <c r="S373" s="23">
        <f>P373*N373</f>
        <v>372.29999999999995</v>
      </c>
      <c r="T373" s="23">
        <f>Q373-S373</f>
        <v>281.07928000000004</v>
      </c>
      <c r="U373" s="25">
        <f>IFERROR(T373/Q373,0)</f>
        <v>0.43019313376451124</v>
      </c>
      <c r="V373" s="21" t="s">
        <v>171</v>
      </c>
      <c r="W373" s="21" t="s">
        <v>156</v>
      </c>
    </row>
    <row r="374" spans="1:23" ht="15" customHeight="1">
      <c r="A374" s="21" t="s">
        <v>774</v>
      </c>
      <c r="B374" s="22">
        <v>45368</v>
      </c>
      <c r="C374" s="21">
        <f>YEAR(B374)</f>
        <v>2024</v>
      </c>
      <c r="D374" s="21" t="str">
        <f>"Q"&amp;ROUNDUP(MONTH(B374)/3,0)</f>
        <v>Q1</v>
      </c>
      <c r="E374" s="21" t="s">
        <v>158</v>
      </c>
      <c r="F374" s="21" t="s">
        <v>159</v>
      </c>
      <c r="G374" s="21" t="s">
        <v>160</v>
      </c>
      <c r="H374" s="21" t="s">
        <v>445</v>
      </c>
      <c r="I374" s="21" t="s">
        <v>446</v>
      </c>
      <c r="J374" s="21" t="s">
        <v>133</v>
      </c>
      <c r="K374" s="21" t="s">
        <v>165</v>
      </c>
      <c r="L374" s="21" t="s">
        <v>320</v>
      </c>
      <c r="M374" s="23">
        <v>114.78</v>
      </c>
      <c r="N374" s="24">
        <v>10</v>
      </c>
      <c r="O374" s="25">
        <v>4.8399999999999999E-2</v>
      </c>
      <c r="P374" s="23">
        <v>56.64</v>
      </c>
      <c r="Q374" s="23">
        <f>M374*N374*(1-O374)</f>
        <v>1092.24648</v>
      </c>
      <c r="R374" s="23">
        <f>M374*N374*O374</f>
        <v>55.553519999999999</v>
      </c>
      <c r="S374" s="23">
        <f>P374*N374</f>
        <v>566.4</v>
      </c>
      <c r="T374" s="23">
        <f>Q374-S374</f>
        <v>525.84648000000004</v>
      </c>
      <c r="U374" s="25">
        <f>IFERROR(T374/Q374,0)</f>
        <v>0.48143572868277867</v>
      </c>
      <c r="V374" s="21" t="s">
        <v>125</v>
      </c>
      <c r="W374" s="21" t="s">
        <v>156</v>
      </c>
    </row>
    <row r="375" spans="1:23" ht="15" customHeight="1">
      <c r="A375" s="21" t="s">
        <v>775</v>
      </c>
      <c r="B375" s="22">
        <v>45368</v>
      </c>
      <c r="C375" s="21">
        <f>YEAR(B375)</f>
        <v>2024</v>
      </c>
      <c r="D375" s="21" t="str">
        <f>"Q"&amp;ROUNDUP(MONTH(B375)/3,0)</f>
        <v>Q1</v>
      </c>
      <c r="E375" s="21" t="s">
        <v>138</v>
      </c>
      <c r="F375" s="21" t="s">
        <v>118</v>
      </c>
      <c r="G375" s="21" t="s">
        <v>139</v>
      </c>
      <c r="H375" s="21" t="s">
        <v>776</v>
      </c>
      <c r="I375" s="21" t="s">
        <v>777</v>
      </c>
      <c r="J375" s="21" t="s">
        <v>142</v>
      </c>
      <c r="K375" s="21" t="s">
        <v>134</v>
      </c>
      <c r="L375" s="21" t="s">
        <v>339</v>
      </c>
      <c r="M375" s="23">
        <v>177.91</v>
      </c>
      <c r="N375" s="24">
        <v>2</v>
      </c>
      <c r="O375" s="25">
        <v>0.15459999999999999</v>
      </c>
      <c r="P375" s="23">
        <v>97.09</v>
      </c>
      <c r="Q375" s="23">
        <f>M375*N375*(1-O375)</f>
        <v>300.810228</v>
      </c>
      <c r="R375" s="23">
        <f>M375*N375*O375</f>
        <v>55.009771999999991</v>
      </c>
      <c r="S375" s="23">
        <f>P375*N375</f>
        <v>194.18</v>
      </c>
      <c r="T375" s="23">
        <f>Q375-S375</f>
        <v>106.63022799999999</v>
      </c>
      <c r="U375" s="25">
        <f>IFERROR(T375/Q375,0)</f>
        <v>0.35447673674181046</v>
      </c>
      <c r="V375" s="21" t="s">
        <v>125</v>
      </c>
      <c r="W375" s="21" t="s">
        <v>126</v>
      </c>
    </row>
    <row r="376" spans="1:23" ht="15" customHeight="1">
      <c r="A376" s="21" t="s">
        <v>778</v>
      </c>
      <c r="B376" s="22">
        <v>45368</v>
      </c>
      <c r="C376" s="21">
        <f>YEAR(B376)</f>
        <v>2024</v>
      </c>
      <c r="D376" s="21" t="str">
        <f>"Q"&amp;ROUNDUP(MONTH(B376)/3,0)</f>
        <v>Q1</v>
      </c>
      <c r="E376" s="21" t="s">
        <v>138</v>
      </c>
      <c r="F376" s="21" t="s">
        <v>159</v>
      </c>
      <c r="G376" s="21" t="s">
        <v>139</v>
      </c>
      <c r="H376" s="21" t="s">
        <v>434</v>
      </c>
      <c r="I376" s="21" t="s">
        <v>435</v>
      </c>
      <c r="J376" s="21" t="s">
        <v>133</v>
      </c>
      <c r="K376" s="21" t="s">
        <v>134</v>
      </c>
      <c r="L376" s="21" t="s">
        <v>299</v>
      </c>
      <c r="M376" s="23">
        <v>57.38</v>
      </c>
      <c r="N376" s="24">
        <v>10</v>
      </c>
      <c r="O376" s="25">
        <v>6.3500000000000001E-2</v>
      </c>
      <c r="P376" s="23">
        <v>31.18</v>
      </c>
      <c r="Q376" s="23">
        <f>M376*N376*(1-O376)</f>
        <v>537.36370000000011</v>
      </c>
      <c r="R376" s="23">
        <f>M376*N376*O376</f>
        <v>36.436300000000003</v>
      </c>
      <c r="S376" s="23">
        <f>P376*N376</f>
        <v>311.8</v>
      </c>
      <c r="T376" s="23">
        <f>Q376-S376</f>
        <v>225.5637000000001</v>
      </c>
      <c r="U376" s="25">
        <f>IFERROR(T376/Q376,0)</f>
        <v>0.41975983863442962</v>
      </c>
      <c r="V376" s="21" t="s">
        <v>125</v>
      </c>
      <c r="W376" s="21" t="s">
        <v>172</v>
      </c>
    </row>
    <row r="377" spans="1:23" ht="15" customHeight="1">
      <c r="A377" s="21" t="s">
        <v>779</v>
      </c>
      <c r="B377" s="22">
        <v>45368</v>
      </c>
      <c r="C377" s="21">
        <f>YEAR(B377)</f>
        <v>2024</v>
      </c>
      <c r="D377" s="21" t="str">
        <f>"Q"&amp;ROUNDUP(MONTH(B377)/3,0)</f>
        <v>Q1</v>
      </c>
      <c r="E377" s="21" t="s">
        <v>117</v>
      </c>
      <c r="F377" s="21" t="s">
        <v>118</v>
      </c>
      <c r="G377" s="21" t="s">
        <v>194</v>
      </c>
      <c r="H377" s="21" t="s">
        <v>710</v>
      </c>
      <c r="I377" s="21" t="s">
        <v>711</v>
      </c>
      <c r="J377" s="21" t="s">
        <v>142</v>
      </c>
      <c r="K377" s="21" t="s">
        <v>123</v>
      </c>
      <c r="L377" s="21" t="s">
        <v>226</v>
      </c>
      <c r="M377" s="23">
        <v>124.3</v>
      </c>
      <c r="N377" s="24">
        <v>4</v>
      </c>
      <c r="O377" s="25"/>
      <c r="P377" s="23">
        <v>57.88</v>
      </c>
      <c r="Q377" s="23">
        <f>M377*N377*(1-O377)</f>
        <v>497.2</v>
      </c>
      <c r="R377" s="23">
        <f>M377*N377*O377</f>
        <v>0</v>
      </c>
      <c r="S377" s="23">
        <f>P377*N377</f>
        <v>231.52</v>
      </c>
      <c r="T377" s="23">
        <f>Q377-S377</f>
        <v>265.67999999999995</v>
      </c>
      <c r="U377" s="25">
        <f>IFERROR(T377/Q377,0)</f>
        <v>0.53435237329042629</v>
      </c>
      <c r="V377" s="21" t="s">
        <v>125</v>
      </c>
      <c r="W377" s="21" t="s">
        <v>156</v>
      </c>
    </row>
    <row r="378" spans="1:23" ht="15" customHeight="1">
      <c r="A378" s="21" t="s">
        <v>780</v>
      </c>
      <c r="B378" s="22">
        <v>45368</v>
      </c>
      <c r="C378" s="21">
        <f>YEAR(B378)</f>
        <v>2024</v>
      </c>
      <c r="D378" s="21" t="str">
        <f>"Q"&amp;ROUNDUP(MONTH(B378)/3,0)</f>
        <v>Q1</v>
      </c>
      <c r="E378" s="21" t="s">
        <v>158</v>
      </c>
      <c r="F378" s="21" t="s">
        <v>118</v>
      </c>
      <c r="G378" s="21" t="s">
        <v>164</v>
      </c>
      <c r="H378" s="21" t="s">
        <v>182</v>
      </c>
      <c r="I378" s="21" t="s">
        <v>183</v>
      </c>
      <c r="J378" s="21" t="s">
        <v>122</v>
      </c>
      <c r="K378" s="21" t="s">
        <v>143</v>
      </c>
      <c r="L378" s="21" t="s">
        <v>144</v>
      </c>
      <c r="M378" s="23">
        <v>76</v>
      </c>
      <c r="N378" s="24">
        <v>5</v>
      </c>
      <c r="O378" s="25">
        <v>0.17</v>
      </c>
      <c r="P378" s="23">
        <v>51.53</v>
      </c>
      <c r="Q378" s="23">
        <f>M378*N378*(1-O378)</f>
        <v>315.39999999999998</v>
      </c>
      <c r="R378" s="23">
        <f>M378*N378*O378</f>
        <v>64.600000000000009</v>
      </c>
      <c r="S378" s="23">
        <f>P378*N378</f>
        <v>257.64999999999998</v>
      </c>
      <c r="T378" s="23">
        <f>Q378-S378</f>
        <v>57.75</v>
      </c>
      <c r="U378" s="25">
        <f>IFERROR(T378/Q378,0)</f>
        <v>0.18310082435003172</v>
      </c>
      <c r="V378" s="21" t="s">
        <v>125</v>
      </c>
      <c r="W378" s="21" t="s">
        <v>172</v>
      </c>
    </row>
    <row r="379" spans="1:23" ht="15" customHeight="1">
      <c r="A379" s="21" t="s">
        <v>781</v>
      </c>
      <c r="B379" s="22">
        <v>45369</v>
      </c>
      <c r="C379" s="21">
        <f>YEAR(B379)</f>
        <v>2024</v>
      </c>
      <c r="D379" s="21" t="str">
        <f>"Q"&amp;ROUNDUP(MONTH(B379)/3,0)</f>
        <v>Q1</v>
      </c>
      <c r="E379" s="21" t="s">
        <v>117</v>
      </c>
      <c r="F379" s="21" t="s">
        <v>129</v>
      </c>
      <c r="G379" s="21" t="s">
        <v>119</v>
      </c>
      <c r="H379" s="21" t="s">
        <v>182</v>
      </c>
      <c r="I379" s="21" t="s">
        <v>183</v>
      </c>
      <c r="J379" s="21" t="s">
        <v>122</v>
      </c>
      <c r="K379" s="21" t="s">
        <v>123</v>
      </c>
      <c r="L379" s="21" t="s">
        <v>292</v>
      </c>
      <c r="M379" s="23">
        <v>165.17</v>
      </c>
      <c r="N379" s="24">
        <v>1</v>
      </c>
      <c r="O379" s="25">
        <v>7.2400000000000006E-2</v>
      </c>
      <c r="P379" s="23">
        <v>84.9</v>
      </c>
      <c r="Q379" s="23">
        <f>M379*N379*(1-O379)</f>
        <v>153.21169199999997</v>
      </c>
      <c r="R379" s="23">
        <f>M379*N379*O379</f>
        <v>11.958308000000001</v>
      </c>
      <c r="S379" s="23">
        <f>P379*N379</f>
        <v>84.9</v>
      </c>
      <c r="T379" s="23">
        <f>Q379-S379</f>
        <v>68.311691999999965</v>
      </c>
      <c r="U379" s="25">
        <f>IFERROR(T379/Q379,0)</f>
        <v>0.44586474510052393</v>
      </c>
      <c r="V379" s="21" t="s">
        <v>125</v>
      </c>
      <c r="W379" s="21" t="s">
        <v>156</v>
      </c>
    </row>
    <row r="380" spans="1:23" ht="15" customHeight="1">
      <c r="A380" s="21" t="s">
        <v>782</v>
      </c>
      <c r="B380" s="22">
        <v>45369</v>
      </c>
      <c r="C380" s="21">
        <f>YEAR(B380)</f>
        <v>2024</v>
      </c>
      <c r="D380" s="21" t="str">
        <f>"Q"&amp;ROUNDUP(MONTH(B380)/3,0)</f>
        <v>Q1</v>
      </c>
      <c r="E380" s="21" t="s">
        <v>128</v>
      </c>
      <c r="F380" s="21" t="s">
        <v>129</v>
      </c>
      <c r="G380" s="21" t="s">
        <v>130</v>
      </c>
      <c r="H380" s="21" t="s">
        <v>120</v>
      </c>
      <c r="I380" s="21" t="s">
        <v>121</v>
      </c>
      <c r="J380" s="21" t="s">
        <v>122</v>
      </c>
      <c r="K380" s="21" t="s">
        <v>165</v>
      </c>
      <c r="L380" s="21" t="s">
        <v>184</v>
      </c>
      <c r="M380" s="23">
        <v>70.64</v>
      </c>
      <c r="N380" s="24">
        <v>2</v>
      </c>
      <c r="O380" s="25">
        <v>4.6100000000000002E-2</v>
      </c>
      <c r="P380" s="23">
        <v>33.979999999999997</v>
      </c>
      <c r="Q380" s="23">
        <f>M380*N380*(1-O380)</f>
        <v>134.76699199999999</v>
      </c>
      <c r="R380" s="23">
        <f>M380*N380*O380</f>
        <v>6.5130080000000001</v>
      </c>
      <c r="S380" s="23">
        <f>P380*N380</f>
        <v>67.959999999999994</v>
      </c>
      <c r="T380" s="23">
        <f>Q380-S380</f>
        <v>66.806991999999994</v>
      </c>
      <c r="U380" s="25">
        <f>IFERROR(T380/Q380,0)</f>
        <v>0.49572221660924209</v>
      </c>
      <c r="V380" s="21" t="s">
        <v>125</v>
      </c>
      <c r="W380" s="21" t="s">
        <v>136</v>
      </c>
    </row>
    <row r="381" spans="1:23" ht="15" customHeight="1">
      <c r="A381" s="21" t="s">
        <v>783</v>
      </c>
      <c r="B381" s="22">
        <v>45369</v>
      </c>
      <c r="C381" s="21">
        <f>YEAR(B381)</f>
        <v>2024</v>
      </c>
      <c r="D381" s="21" t="str">
        <f>"Q"&amp;ROUNDUP(MONTH(B381)/3,0)</f>
        <v>Q1</v>
      </c>
      <c r="E381" s="21" t="s">
        <v>128</v>
      </c>
      <c r="F381" s="21" t="s">
        <v>159</v>
      </c>
      <c r="G381" s="21" t="s">
        <v>152</v>
      </c>
      <c r="H381" s="21" t="s">
        <v>502</v>
      </c>
      <c r="I381" s="21" t="s">
        <v>503</v>
      </c>
      <c r="J381" s="21" t="s">
        <v>142</v>
      </c>
      <c r="K381" s="21" t="s">
        <v>123</v>
      </c>
      <c r="L381" s="21" t="s">
        <v>155</v>
      </c>
      <c r="M381" s="23">
        <v>101.32</v>
      </c>
      <c r="N381" s="24">
        <v>15</v>
      </c>
      <c r="O381" s="25">
        <v>4.2799999999999998E-2</v>
      </c>
      <c r="P381" s="23">
        <v>54.2</v>
      </c>
      <c r="Q381" s="23">
        <f>M381*N381*(1-O381)</f>
        <v>1454.7525600000001</v>
      </c>
      <c r="R381" s="23">
        <f>M381*N381*O381</f>
        <v>65.047439999999995</v>
      </c>
      <c r="S381" s="23">
        <f>P381*N381</f>
        <v>813</v>
      </c>
      <c r="T381" s="23">
        <f>Q381-S381</f>
        <v>641.75256000000013</v>
      </c>
      <c r="U381" s="25">
        <f>IFERROR(T381/Q381,0)</f>
        <v>0.44114207298593794</v>
      </c>
      <c r="V381" s="21" t="s">
        <v>125</v>
      </c>
      <c r="W381" s="21" t="s">
        <v>136</v>
      </c>
    </row>
    <row r="382" spans="1:23" ht="15" customHeight="1">
      <c r="A382" s="21" t="s">
        <v>784</v>
      </c>
      <c r="B382" s="22">
        <v>45370</v>
      </c>
      <c r="C382" s="21">
        <f>YEAR(B382)</f>
        <v>2024</v>
      </c>
      <c r="D382" s="21" t="str">
        <f>"Q"&amp;ROUNDUP(MONTH(B382)/3,0)</f>
        <v>Q1</v>
      </c>
      <c r="E382" s="21" t="s">
        <v>138</v>
      </c>
      <c r="F382" s="21" t="s">
        <v>118</v>
      </c>
      <c r="G382" s="21" t="s">
        <v>139</v>
      </c>
      <c r="H382" s="21" t="s">
        <v>243</v>
      </c>
      <c r="I382" s="21" t="s">
        <v>244</v>
      </c>
      <c r="J382" s="21" t="s">
        <v>122</v>
      </c>
      <c r="K382" s="21" t="s">
        <v>143</v>
      </c>
      <c r="L382" s="21" t="s">
        <v>201</v>
      </c>
      <c r="M382" s="23">
        <v>162.57</v>
      </c>
      <c r="N382" s="24">
        <v>1</v>
      </c>
      <c r="O382" s="25">
        <v>0.13739999999999999</v>
      </c>
      <c r="P382" s="23">
        <v>109.23</v>
      </c>
      <c r="Q382" s="23">
        <f>M382*N382*(1-O382)</f>
        <v>140.23288199999999</v>
      </c>
      <c r="R382" s="23">
        <f>M382*N382*O382</f>
        <v>22.337117999999997</v>
      </c>
      <c r="S382" s="23">
        <f>P382*N382</f>
        <v>109.23</v>
      </c>
      <c r="T382" s="23">
        <f>Q382-S382</f>
        <v>31.002881999999985</v>
      </c>
      <c r="U382" s="25">
        <f>IFERROR(T382/Q382,0)</f>
        <v>0.2210814008657398</v>
      </c>
      <c r="V382" s="21" t="s">
        <v>171</v>
      </c>
      <c r="W382" s="21" t="s">
        <v>156</v>
      </c>
    </row>
    <row r="383" spans="1:23" ht="15" customHeight="1">
      <c r="A383" s="21" t="s">
        <v>785</v>
      </c>
      <c r="B383" s="22">
        <v>45370</v>
      </c>
      <c r="C383" s="21">
        <f>YEAR(B383)</f>
        <v>2024</v>
      </c>
      <c r="D383" s="21" t="str">
        <f>"Q"&amp;ROUNDUP(MONTH(B383)/3,0)</f>
        <v>Q1</v>
      </c>
      <c r="E383" s="21" t="s">
        <v>138</v>
      </c>
      <c r="F383" s="21" t="s">
        <v>159</v>
      </c>
      <c r="G383" s="21" t="s">
        <v>139</v>
      </c>
      <c r="H383" s="21" t="s">
        <v>434</v>
      </c>
      <c r="I383" s="21" t="s">
        <v>435</v>
      </c>
      <c r="J383" s="21" t="s">
        <v>133</v>
      </c>
      <c r="K383" s="21" t="s">
        <v>134</v>
      </c>
      <c r="L383" s="21" t="s">
        <v>170</v>
      </c>
      <c r="M383" s="23">
        <v>212.25</v>
      </c>
      <c r="N383" s="24">
        <v>4</v>
      </c>
      <c r="O383" s="25">
        <v>1.89E-2</v>
      </c>
      <c r="P383" s="23">
        <v>117.81</v>
      </c>
      <c r="Q383" s="23">
        <f>M383*N383*(1-O383)</f>
        <v>832.95389999999998</v>
      </c>
      <c r="R383" s="23">
        <f>M383*N383*O383</f>
        <v>16.046099999999999</v>
      </c>
      <c r="S383" s="23">
        <f>P383*N383</f>
        <v>471.24</v>
      </c>
      <c r="T383" s="23">
        <f>Q383-S383</f>
        <v>361.71389999999997</v>
      </c>
      <c r="U383" s="25">
        <f>IFERROR(T383/Q383,0)</f>
        <v>0.43425440471555504</v>
      </c>
      <c r="V383" s="21" t="s">
        <v>125</v>
      </c>
      <c r="W383" s="21" t="s">
        <v>126</v>
      </c>
    </row>
    <row r="384" spans="1:23" ht="15" customHeight="1">
      <c r="A384" s="21" t="s">
        <v>786</v>
      </c>
      <c r="B384" s="22">
        <v>45370</v>
      </c>
      <c r="C384" s="21">
        <f>YEAR(B384)</f>
        <v>2024</v>
      </c>
      <c r="D384" s="21" t="str">
        <f>"Q"&amp;ROUNDUP(MONTH(B384)/3,0)</f>
        <v>Q1</v>
      </c>
      <c r="E384" s="21" t="s">
        <v>188</v>
      </c>
      <c r="F384" s="21" t="s">
        <v>129</v>
      </c>
      <c r="G384" s="21" t="s">
        <v>189</v>
      </c>
      <c r="H384" s="21" t="s">
        <v>246</v>
      </c>
      <c r="I384" s="21" t="s">
        <v>247</v>
      </c>
      <c r="J384" s="21" t="s">
        <v>133</v>
      </c>
      <c r="K384" s="21" t="s">
        <v>149</v>
      </c>
      <c r="L384" s="21" t="s">
        <v>273</v>
      </c>
      <c r="M384" s="23">
        <v>287.33</v>
      </c>
      <c r="N384" s="24">
        <v>1</v>
      </c>
      <c r="O384" s="25">
        <v>0.11600000000000001</v>
      </c>
      <c r="P384" s="23">
        <v>139.18</v>
      </c>
      <c r="Q384" s="23">
        <f>M384*N384*(1-O384)</f>
        <v>253.99972</v>
      </c>
      <c r="R384" s="23">
        <f>M384*N384*O384</f>
        <v>33.330280000000002</v>
      </c>
      <c r="S384" s="23">
        <f>P384*N384</f>
        <v>139.18</v>
      </c>
      <c r="T384" s="23">
        <f>Q384-S384</f>
        <v>114.81971999999999</v>
      </c>
      <c r="U384" s="25">
        <f>IFERROR(T384/Q384,0)</f>
        <v>0.45204664005141421</v>
      </c>
      <c r="V384" s="21" t="s">
        <v>125</v>
      </c>
      <c r="W384" s="21" t="s">
        <v>156</v>
      </c>
    </row>
    <row r="385" spans="1:23" ht="15" customHeight="1">
      <c r="A385" s="21" t="s">
        <v>787</v>
      </c>
      <c r="B385" s="22">
        <v>45370</v>
      </c>
      <c r="C385" s="21">
        <f>YEAR(B385)</f>
        <v>2024</v>
      </c>
      <c r="D385" s="21" t="str">
        <f>"Q"&amp;ROUNDUP(MONTH(B385)/3,0)</f>
        <v>Q1</v>
      </c>
      <c r="E385" s="21" t="s">
        <v>117</v>
      </c>
      <c r="F385" s="21" t="s">
        <v>118</v>
      </c>
      <c r="G385" s="21" t="s">
        <v>194</v>
      </c>
      <c r="H385" s="21" t="s">
        <v>788</v>
      </c>
      <c r="I385" s="21" t="s">
        <v>789</v>
      </c>
      <c r="J385" s="21" t="s">
        <v>142</v>
      </c>
      <c r="K385" s="21" t="s">
        <v>149</v>
      </c>
      <c r="L385" s="21" t="s">
        <v>238</v>
      </c>
      <c r="M385" s="23">
        <v>273</v>
      </c>
      <c r="N385" s="24">
        <v>1</v>
      </c>
      <c r="O385" s="25">
        <v>0.11360000000000001</v>
      </c>
      <c r="P385" s="23">
        <v>126.5</v>
      </c>
      <c r="Q385" s="23">
        <f>M385*N385*(1-O385)</f>
        <v>241.9872</v>
      </c>
      <c r="R385" s="23">
        <f>M385*N385*O385</f>
        <v>31.012800000000002</v>
      </c>
      <c r="S385" s="23">
        <f>P385*N385</f>
        <v>126.5</v>
      </c>
      <c r="T385" s="23">
        <f>Q385-S385</f>
        <v>115.4872</v>
      </c>
      <c r="U385" s="25">
        <f>IFERROR(T385/Q385,0)</f>
        <v>0.47724507742558286</v>
      </c>
      <c r="V385" s="21" t="s">
        <v>171</v>
      </c>
      <c r="W385" s="21" t="s">
        <v>126</v>
      </c>
    </row>
    <row r="386" spans="1:23" ht="15" customHeight="1">
      <c r="A386" s="21" t="s">
        <v>790</v>
      </c>
      <c r="B386" s="22">
        <v>45370</v>
      </c>
      <c r="C386" s="21">
        <f>YEAR(B386)</f>
        <v>2024</v>
      </c>
      <c r="D386" s="21" t="str">
        <f>"Q"&amp;ROUNDUP(MONTH(B386)/3,0)</f>
        <v>Q1</v>
      </c>
      <c r="E386" s="21" t="s">
        <v>138</v>
      </c>
      <c r="F386" s="21" t="s">
        <v>129</v>
      </c>
      <c r="G386" s="21" t="s">
        <v>139</v>
      </c>
      <c r="H386" s="21" t="s">
        <v>308</v>
      </c>
      <c r="I386" s="21" t="s">
        <v>309</v>
      </c>
      <c r="J386" s="21" t="s">
        <v>133</v>
      </c>
      <c r="K386" s="21" t="s">
        <v>149</v>
      </c>
      <c r="L386" s="21" t="s">
        <v>238</v>
      </c>
      <c r="M386" s="23">
        <v>307.52</v>
      </c>
      <c r="N386" s="24">
        <v>1</v>
      </c>
      <c r="O386" s="25">
        <v>0.1129</v>
      </c>
      <c r="P386" s="23">
        <v>141.34</v>
      </c>
      <c r="Q386" s="23">
        <f>M386*N386*(1-O386)</f>
        <v>272.80099200000001</v>
      </c>
      <c r="R386" s="23">
        <f>M386*N386*O386</f>
        <v>34.719007999999995</v>
      </c>
      <c r="S386" s="23">
        <f>P386*N386</f>
        <v>141.34</v>
      </c>
      <c r="T386" s="23">
        <f>Q386-S386</f>
        <v>131.460992</v>
      </c>
      <c r="U386" s="25">
        <f>IFERROR(T386/Q386,0)</f>
        <v>0.48189337962524709</v>
      </c>
      <c r="V386" s="21" t="s">
        <v>125</v>
      </c>
      <c r="W386" s="21" t="s">
        <v>136</v>
      </c>
    </row>
    <row r="387" spans="1:23" ht="15" customHeight="1">
      <c r="A387" s="21" t="s">
        <v>791</v>
      </c>
      <c r="B387" s="22">
        <v>45370</v>
      </c>
      <c r="C387" s="21">
        <f>YEAR(B387)</f>
        <v>2024</v>
      </c>
      <c r="D387" s="21" t="str">
        <f>"Q"&amp;ROUNDUP(MONTH(B387)/3,0)</f>
        <v>Q1</v>
      </c>
      <c r="E387" s="21" t="s">
        <v>128</v>
      </c>
      <c r="F387" s="21" t="s">
        <v>129</v>
      </c>
      <c r="G387" s="21" t="s">
        <v>152</v>
      </c>
      <c r="H387" s="21" t="s">
        <v>147</v>
      </c>
      <c r="I387" s="21" t="s">
        <v>148</v>
      </c>
      <c r="J387" s="21" t="s">
        <v>122</v>
      </c>
      <c r="K387" s="21" t="s">
        <v>134</v>
      </c>
      <c r="L387" s="21" t="s">
        <v>135</v>
      </c>
      <c r="M387" s="23">
        <v>27.84</v>
      </c>
      <c r="N387" s="24">
        <v>4</v>
      </c>
      <c r="O387" s="25">
        <v>0.1386</v>
      </c>
      <c r="P387" s="23">
        <v>15.83</v>
      </c>
      <c r="Q387" s="23">
        <f>M387*N387*(1-O387)</f>
        <v>95.925503999999989</v>
      </c>
      <c r="R387" s="23">
        <f>M387*N387*O387</f>
        <v>15.434495999999999</v>
      </c>
      <c r="S387" s="23">
        <f>P387*N387</f>
        <v>63.32</v>
      </c>
      <c r="T387" s="23">
        <f>Q387-S387</f>
        <v>32.605503999999989</v>
      </c>
      <c r="U387" s="25">
        <f>IFERROR(T387/Q387,0)</f>
        <v>0.33990443250629149</v>
      </c>
      <c r="V387" s="21" t="s">
        <v>125</v>
      </c>
      <c r="W387" s="21" t="s">
        <v>156</v>
      </c>
    </row>
    <row r="388" spans="1:23" ht="15" customHeight="1">
      <c r="A388" s="21" t="s">
        <v>792</v>
      </c>
      <c r="B388" s="22">
        <v>45371</v>
      </c>
      <c r="C388" s="21">
        <f>YEAR(B388)</f>
        <v>2024</v>
      </c>
      <c r="D388" s="21" t="str">
        <f>"Q"&amp;ROUNDUP(MONTH(B388)/3,0)</f>
        <v>Q1</v>
      </c>
      <c r="E388" s="21" t="s">
        <v>128</v>
      </c>
      <c r="F388" s="21" t="s">
        <v>129</v>
      </c>
      <c r="G388" s="21" t="s">
        <v>152</v>
      </c>
      <c r="H388" s="21" t="s">
        <v>275</v>
      </c>
      <c r="I388" s="21" t="s">
        <v>276</v>
      </c>
      <c r="J388" s="21" t="s">
        <v>142</v>
      </c>
      <c r="K388" s="21" t="s">
        <v>149</v>
      </c>
      <c r="L388" s="21" t="s">
        <v>205</v>
      </c>
      <c r="M388" s="23">
        <v>196.21</v>
      </c>
      <c r="N388" s="24">
        <v>1</v>
      </c>
      <c r="O388" s="25">
        <v>6.13E-2</v>
      </c>
      <c r="P388" s="23">
        <v>93.52</v>
      </c>
      <c r="Q388" s="23">
        <f>M388*N388*(1-O388)</f>
        <v>184.18232700000002</v>
      </c>
      <c r="R388" s="23">
        <f>M388*N388*O388</f>
        <v>12.027673</v>
      </c>
      <c r="S388" s="23">
        <f>P388*N388</f>
        <v>93.52</v>
      </c>
      <c r="T388" s="23">
        <f>Q388-S388</f>
        <v>90.662327000000019</v>
      </c>
      <c r="U388" s="25">
        <f>IFERROR(T388/Q388,0)</f>
        <v>0.49224227143139532</v>
      </c>
      <c r="V388" s="21" t="s">
        <v>125</v>
      </c>
      <c r="W388" s="21" t="s">
        <v>156</v>
      </c>
    </row>
    <row r="389" spans="1:23" ht="15" customHeight="1">
      <c r="A389" s="21" t="s">
        <v>793</v>
      </c>
      <c r="B389" s="22">
        <v>45371</v>
      </c>
      <c r="C389" s="21">
        <f>YEAR(B389)</f>
        <v>2024</v>
      </c>
      <c r="D389" s="21" t="str">
        <f>"Q"&amp;ROUNDUP(MONTH(B389)/3,0)</f>
        <v>Q1</v>
      </c>
      <c r="E389" s="21" t="s">
        <v>117</v>
      </c>
      <c r="F389" s="21" t="s">
        <v>118</v>
      </c>
      <c r="G389" s="21" t="s">
        <v>194</v>
      </c>
      <c r="H389" s="21" t="s">
        <v>561</v>
      </c>
      <c r="I389" s="21" t="s">
        <v>562</v>
      </c>
      <c r="J389" s="21" t="s">
        <v>142</v>
      </c>
      <c r="K389" s="21" t="s">
        <v>134</v>
      </c>
      <c r="L389" s="21" t="s">
        <v>192</v>
      </c>
      <c r="M389" s="23">
        <v>43.98</v>
      </c>
      <c r="N389" s="24">
        <v>1</v>
      </c>
      <c r="O389" s="25">
        <v>0.15110000000000001</v>
      </c>
      <c r="P389" s="23">
        <v>22.4</v>
      </c>
      <c r="Q389" s="23">
        <f>M389*N389*(1-O389)</f>
        <v>37.334621999999996</v>
      </c>
      <c r="R389" s="23">
        <f>M389*N389*O389</f>
        <v>6.645378</v>
      </c>
      <c r="S389" s="23">
        <f>P389*N389</f>
        <v>22.4</v>
      </c>
      <c r="T389" s="23">
        <f>Q389-S389</f>
        <v>14.934621999999997</v>
      </c>
      <c r="U389" s="25">
        <f>IFERROR(T389/Q389,0)</f>
        <v>0.40002070999942091</v>
      </c>
      <c r="V389" s="21" t="s">
        <v>125</v>
      </c>
      <c r="W389" s="21" t="s">
        <v>136</v>
      </c>
    </row>
    <row r="390" spans="1:23" ht="15" customHeight="1">
      <c r="A390" s="21" t="s">
        <v>794</v>
      </c>
      <c r="B390" s="22">
        <v>45371</v>
      </c>
      <c r="C390" s="21">
        <f>YEAR(B390)</f>
        <v>2024</v>
      </c>
      <c r="D390" s="21" t="str">
        <f>"Q"&amp;ROUNDUP(MONTH(B390)/3,0)</f>
        <v>Q1</v>
      </c>
      <c r="E390" s="21" t="s">
        <v>117</v>
      </c>
      <c r="F390" s="21" t="s">
        <v>118</v>
      </c>
      <c r="G390" s="21" t="s">
        <v>194</v>
      </c>
      <c r="H390" s="21" t="s">
        <v>301</v>
      </c>
      <c r="I390" s="21" t="s">
        <v>302</v>
      </c>
      <c r="J390" s="21" t="s">
        <v>133</v>
      </c>
      <c r="K390" s="21" t="s">
        <v>165</v>
      </c>
      <c r="L390" s="21" t="s">
        <v>180</v>
      </c>
      <c r="M390" s="23">
        <v>75.84</v>
      </c>
      <c r="N390" s="24">
        <v>12</v>
      </c>
      <c r="O390" s="25">
        <v>0.11550000000000001</v>
      </c>
      <c r="P390" s="23">
        <v>28.94</v>
      </c>
      <c r="Q390" s="23">
        <f>M390*N390*(1-O390)</f>
        <v>804.96576000000005</v>
      </c>
      <c r="R390" s="23">
        <f>M390*N390*O390</f>
        <v>105.11424000000001</v>
      </c>
      <c r="S390" s="23">
        <f>P390*N390</f>
        <v>347.28000000000003</v>
      </c>
      <c r="T390" s="23">
        <f>Q390-S390</f>
        <v>457.68576000000002</v>
      </c>
      <c r="U390" s="25">
        <f>IFERROR(T390/Q390,0)</f>
        <v>0.5685779231156366</v>
      </c>
      <c r="V390" s="21" t="s">
        <v>125</v>
      </c>
      <c r="W390" s="21" t="s">
        <v>156</v>
      </c>
    </row>
    <row r="391" spans="1:23" ht="15" customHeight="1">
      <c r="A391" s="21" t="s">
        <v>795</v>
      </c>
      <c r="B391" s="22">
        <v>45371</v>
      </c>
      <c r="C391" s="21">
        <f>YEAR(B391)</f>
        <v>2024</v>
      </c>
      <c r="D391" s="21" t="str">
        <f>"Q"&amp;ROUNDUP(MONTH(B391)/3,0)</f>
        <v>Q1</v>
      </c>
      <c r="E391" s="21" t="s">
        <v>138</v>
      </c>
      <c r="F391" s="21" t="s">
        <v>118</v>
      </c>
      <c r="G391" s="21" t="s">
        <v>139</v>
      </c>
      <c r="H391" s="21" t="s">
        <v>583</v>
      </c>
      <c r="I391" s="21" t="s">
        <v>584</v>
      </c>
      <c r="J391" s="21" t="s">
        <v>133</v>
      </c>
      <c r="K391" s="21" t="s">
        <v>143</v>
      </c>
      <c r="L391" s="21" t="s">
        <v>144</v>
      </c>
      <c r="M391" s="23">
        <v>287.42</v>
      </c>
      <c r="N391" s="24">
        <v>8</v>
      </c>
      <c r="O391" s="25">
        <v>0.13189999999999999</v>
      </c>
      <c r="P391" s="23">
        <v>170.47</v>
      </c>
      <c r="Q391" s="23">
        <f>M391*N391*(1-O391)</f>
        <v>1996.0744160000002</v>
      </c>
      <c r="R391" s="23">
        <f>M391*N391*O391</f>
        <v>303.28558399999997</v>
      </c>
      <c r="S391" s="23">
        <f>P391*N391</f>
        <v>1363.76</v>
      </c>
      <c r="T391" s="23">
        <f>Q391-S391</f>
        <v>632.31441600000016</v>
      </c>
      <c r="U391" s="25">
        <f>IFERROR(T391/Q391,0)</f>
        <v>0.31677897924623272</v>
      </c>
      <c r="V391" s="21" t="s">
        <v>125</v>
      </c>
      <c r="W391" s="21" t="s">
        <v>136</v>
      </c>
    </row>
    <row r="392" spans="1:23" ht="15" customHeight="1">
      <c r="A392" s="21" t="s">
        <v>796</v>
      </c>
      <c r="B392" s="22">
        <v>45371</v>
      </c>
      <c r="C392" s="21">
        <f>YEAR(B392)</f>
        <v>2024</v>
      </c>
      <c r="D392" s="21" t="str">
        <f>"Q"&amp;ROUNDUP(MONTH(B392)/3,0)</f>
        <v>Q1</v>
      </c>
      <c r="E392" s="21" t="s">
        <v>138</v>
      </c>
      <c r="F392" s="21" t="s">
        <v>129</v>
      </c>
      <c r="G392" s="21" t="s">
        <v>146</v>
      </c>
      <c r="H392" s="21" t="s">
        <v>182</v>
      </c>
      <c r="I392" s="21" t="s">
        <v>183</v>
      </c>
      <c r="J392" s="21" t="s">
        <v>122</v>
      </c>
      <c r="K392" s="21" t="s">
        <v>143</v>
      </c>
      <c r="L392" s="21" t="s">
        <v>201</v>
      </c>
      <c r="M392" s="23">
        <v>137.5</v>
      </c>
      <c r="N392" s="24">
        <v>2</v>
      </c>
      <c r="O392" s="25">
        <v>0.06</v>
      </c>
      <c r="P392" s="23">
        <v>89.86</v>
      </c>
      <c r="Q392" s="23">
        <f>M392*N392*(1-O392)</f>
        <v>258.5</v>
      </c>
      <c r="R392" s="23">
        <f>M392*N392*O392</f>
        <v>16.5</v>
      </c>
      <c r="S392" s="23">
        <f>P392*N392</f>
        <v>179.72</v>
      </c>
      <c r="T392" s="23">
        <f>Q392-S392</f>
        <v>78.78</v>
      </c>
      <c r="U392" s="25">
        <f>IFERROR(T392/Q392,0)</f>
        <v>0.30475822050290136</v>
      </c>
      <c r="V392" s="21" t="s">
        <v>125</v>
      </c>
      <c r="W392" s="21" t="s">
        <v>156</v>
      </c>
    </row>
    <row r="393" spans="1:23" ht="15" customHeight="1">
      <c r="A393" s="21" t="s">
        <v>797</v>
      </c>
      <c r="B393" s="22">
        <v>45371</v>
      </c>
      <c r="C393" s="21">
        <f>YEAR(B393)</f>
        <v>2024</v>
      </c>
      <c r="D393" s="21" t="str">
        <f>"Q"&amp;ROUNDUP(MONTH(B393)/3,0)</f>
        <v>Q1</v>
      </c>
      <c r="E393" s="21" t="s">
        <v>128</v>
      </c>
      <c r="F393" s="21" t="s">
        <v>118</v>
      </c>
      <c r="G393" s="21" t="s">
        <v>152</v>
      </c>
      <c r="H393" s="21" t="s">
        <v>762</v>
      </c>
      <c r="I393" s="21" t="s">
        <v>763</v>
      </c>
      <c r="J393" s="21" t="s">
        <v>133</v>
      </c>
      <c r="K393" s="21" t="s">
        <v>165</v>
      </c>
      <c r="L393" s="21" t="s">
        <v>166</v>
      </c>
      <c r="M393" s="23">
        <v>135.34</v>
      </c>
      <c r="N393" s="24">
        <v>12</v>
      </c>
      <c r="O393" s="25">
        <v>0.1057</v>
      </c>
      <c r="P393" s="23">
        <v>67.069999999999993</v>
      </c>
      <c r="Q393" s="23">
        <f>M393*N393*(1-O393)</f>
        <v>1452.4147439999999</v>
      </c>
      <c r="R393" s="23">
        <f>M393*N393*O393</f>
        <v>171.665256</v>
      </c>
      <c r="S393" s="23">
        <f>P393*N393</f>
        <v>804.83999999999992</v>
      </c>
      <c r="T393" s="23">
        <f>Q393-S393</f>
        <v>647.57474400000001</v>
      </c>
      <c r="U393" s="25">
        <f>IFERROR(T393/Q393,0)</f>
        <v>0.44586076165583188</v>
      </c>
      <c r="V393" s="21" t="s">
        <v>125</v>
      </c>
      <c r="W393" s="21" t="s">
        <v>172</v>
      </c>
    </row>
    <row r="394" spans="1:23" ht="15" customHeight="1">
      <c r="A394" s="21" t="s">
        <v>798</v>
      </c>
      <c r="B394" s="22">
        <v>45372</v>
      </c>
      <c r="C394" s="21">
        <f>YEAR(B394)</f>
        <v>2024</v>
      </c>
      <c r="D394" s="21" t="str">
        <f>"Q"&amp;ROUNDUP(MONTH(B394)/3,0)</f>
        <v>Q1</v>
      </c>
      <c r="E394" s="21" t="s">
        <v>158</v>
      </c>
      <c r="F394" s="21" t="s">
        <v>129</v>
      </c>
      <c r="G394" s="21" t="s">
        <v>164</v>
      </c>
      <c r="H394" s="21" t="s">
        <v>147</v>
      </c>
      <c r="I394" s="21" t="s">
        <v>148</v>
      </c>
      <c r="J394" s="21" t="s">
        <v>122</v>
      </c>
      <c r="K394" s="21" t="s">
        <v>134</v>
      </c>
      <c r="L394" s="21" t="s">
        <v>192</v>
      </c>
      <c r="M394" s="23">
        <v>219.36</v>
      </c>
      <c r="N394" s="24">
        <v>3</v>
      </c>
      <c r="O394" s="25">
        <v>6.4000000000000001E-2</v>
      </c>
      <c r="P394" s="23">
        <v>130.19999999999999</v>
      </c>
      <c r="Q394" s="23">
        <f>M394*N394*(1-O394)</f>
        <v>615.96288000000004</v>
      </c>
      <c r="R394" s="23">
        <f>M394*N394*O394</f>
        <v>42.117120000000007</v>
      </c>
      <c r="S394" s="23">
        <f>P394*N394</f>
        <v>390.59999999999997</v>
      </c>
      <c r="T394" s="23">
        <f>Q394-S394</f>
        <v>225.36288000000008</v>
      </c>
      <c r="U394" s="25">
        <f>IFERROR(T394/Q394,0)</f>
        <v>0.36587087845293542</v>
      </c>
      <c r="V394" s="21" t="s">
        <v>125</v>
      </c>
      <c r="W394" s="21" t="s">
        <v>136</v>
      </c>
    </row>
    <row r="395" spans="1:23" ht="15" customHeight="1">
      <c r="A395" s="21" t="s">
        <v>799</v>
      </c>
      <c r="B395" s="22">
        <v>45372</v>
      </c>
      <c r="C395" s="21">
        <f>YEAR(B395)</f>
        <v>2024</v>
      </c>
      <c r="D395" s="21" t="str">
        <f>"Q"&amp;ROUNDUP(MONTH(B395)/3,0)</f>
        <v>Q1</v>
      </c>
      <c r="E395" s="21" t="s">
        <v>158</v>
      </c>
      <c r="F395" s="21" t="s">
        <v>118</v>
      </c>
      <c r="G395" s="21" t="s">
        <v>164</v>
      </c>
      <c r="H395" s="21" t="s">
        <v>741</v>
      </c>
      <c r="I395" s="21" t="s">
        <v>652</v>
      </c>
      <c r="J395" s="21" t="s">
        <v>133</v>
      </c>
      <c r="K395" s="21" t="s">
        <v>134</v>
      </c>
      <c r="L395" s="21" t="s">
        <v>170</v>
      </c>
      <c r="M395" s="23">
        <v>64.67</v>
      </c>
      <c r="N395" s="24">
        <v>1</v>
      </c>
      <c r="O395" s="25">
        <v>0.1666</v>
      </c>
      <c r="P395" s="23">
        <v>39.1</v>
      </c>
      <c r="Q395" s="23">
        <f>M395*N395*(1-O395)</f>
        <v>53.895978000000007</v>
      </c>
      <c r="R395" s="23">
        <f>M395*N395*O395</f>
        <v>10.774022</v>
      </c>
      <c r="S395" s="23">
        <f>P395*N395</f>
        <v>39.1</v>
      </c>
      <c r="T395" s="23">
        <f>Q395-S395</f>
        <v>14.795978000000005</v>
      </c>
      <c r="U395" s="25">
        <f>IFERROR(T395/Q395,0)</f>
        <v>0.27452842585025555</v>
      </c>
      <c r="V395" s="21" t="s">
        <v>125</v>
      </c>
      <c r="W395" s="21" t="s">
        <v>156</v>
      </c>
    </row>
    <row r="396" spans="1:23" ht="15" customHeight="1">
      <c r="A396" s="21" t="s">
        <v>800</v>
      </c>
      <c r="B396" s="22">
        <v>45372</v>
      </c>
      <c r="C396" s="21">
        <f>YEAR(B396)</f>
        <v>2024</v>
      </c>
      <c r="D396" s="21" t="str">
        <f>"Q"&amp;ROUNDUP(MONTH(B396)/3,0)</f>
        <v>Q1</v>
      </c>
      <c r="E396" s="21" t="s">
        <v>117</v>
      </c>
      <c r="F396" s="21" t="s">
        <v>129</v>
      </c>
      <c r="G396" s="21" t="s">
        <v>119</v>
      </c>
      <c r="H396" s="21" t="s">
        <v>168</v>
      </c>
      <c r="I396" s="21" t="s">
        <v>169</v>
      </c>
      <c r="J396" s="21" t="s">
        <v>122</v>
      </c>
      <c r="K396" s="21" t="s">
        <v>143</v>
      </c>
      <c r="L396" s="21" t="s">
        <v>144</v>
      </c>
      <c r="M396" s="23">
        <v>105.69</v>
      </c>
      <c r="N396" s="24">
        <v>3</v>
      </c>
      <c r="O396" s="25">
        <v>0</v>
      </c>
      <c r="P396" s="23">
        <v>68.59</v>
      </c>
      <c r="Q396" s="23">
        <f>M396*N396*(1-O396)</f>
        <v>317.07</v>
      </c>
      <c r="R396" s="23">
        <f>M396*N396*O396</f>
        <v>0</v>
      </c>
      <c r="S396" s="23">
        <f>P396*N396</f>
        <v>205.77</v>
      </c>
      <c r="T396" s="23">
        <f>Q396-S396</f>
        <v>111.29999999999998</v>
      </c>
      <c r="U396" s="25">
        <f>IFERROR(T396/Q396,0)</f>
        <v>0.35102658718894875</v>
      </c>
      <c r="V396" s="21" t="s">
        <v>125</v>
      </c>
      <c r="W396" s="21" t="s">
        <v>172</v>
      </c>
    </row>
    <row r="397" spans="1:23" ht="15" customHeight="1">
      <c r="A397" s="21" t="s">
        <v>801</v>
      </c>
      <c r="B397" s="22">
        <v>45372</v>
      </c>
      <c r="C397" s="21">
        <f>YEAR(B397)</f>
        <v>2024</v>
      </c>
      <c r="D397" s="21" t="str">
        <f>"Q"&amp;ROUNDUP(MONTH(B397)/3,0)</f>
        <v>Q1</v>
      </c>
      <c r="E397" s="21" t="s">
        <v>188</v>
      </c>
      <c r="F397" s="21" t="s">
        <v>129</v>
      </c>
      <c r="G397" s="21" t="s">
        <v>198</v>
      </c>
      <c r="H397" s="21" t="s">
        <v>301</v>
      </c>
      <c r="I397" s="21" t="s">
        <v>302</v>
      </c>
      <c r="J397" s="21" t="s">
        <v>133</v>
      </c>
      <c r="K397" s="21" t="s">
        <v>134</v>
      </c>
      <c r="L397" s="21" t="s">
        <v>135</v>
      </c>
      <c r="M397" s="23">
        <v>198.41</v>
      </c>
      <c r="N397" s="24">
        <v>3</v>
      </c>
      <c r="O397" s="25">
        <v>0.1055</v>
      </c>
      <c r="P397" s="23">
        <v>113.8</v>
      </c>
      <c r="Q397" s="23">
        <f>M397*N397*(1-O397)</f>
        <v>532.43323499999997</v>
      </c>
      <c r="R397" s="23">
        <f>M397*N397*O397</f>
        <v>62.796765000000001</v>
      </c>
      <c r="S397" s="23">
        <f>P397*N397</f>
        <v>341.4</v>
      </c>
      <c r="T397" s="23">
        <f>Q397-S397</f>
        <v>191.03323499999999</v>
      </c>
      <c r="U397" s="25">
        <f>IFERROR(T397/Q397,0)</f>
        <v>0.35879284470286682</v>
      </c>
      <c r="V397" s="21" t="s">
        <v>171</v>
      </c>
      <c r="W397" s="21" t="s">
        <v>172</v>
      </c>
    </row>
    <row r="398" spans="1:23" ht="15" customHeight="1">
      <c r="A398" s="21" t="s">
        <v>802</v>
      </c>
      <c r="B398" s="22">
        <v>45372</v>
      </c>
      <c r="C398" s="21">
        <f>YEAR(B398)</f>
        <v>2024</v>
      </c>
      <c r="D398" s="21" t="str">
        <f>"Q"&amp;ROUNDUP(MONTH(B398)/3,0)</f>
        <v>Q1</v>
      </c>
      <c r="E398" s="21" t="s">
        <v>117</v>
      </c>
      <c r="F398" s="21" t="s">
        <v>129</v>
      </c>
      <c r="G398" s="21" t="s">
        <v>194</v>
      </c>
      <c r="H398" s="21" t="s">
        <v>131</v>
      </c>
      <c r="I398" s="21" t="s">
        <v>132</v>
      </c>
      <c r="J398" s="21" t="s">
        <v>133</v>
      </c>
      <c r="K398" s="21" t="s">
        <v>123</v>
      </c>
      <c r="L398" s="21" t="s">
        <v>124</v>
      </c>
      <c r="M398" s="23">
        <v>147.54</v>
      </c>
      <c r="N398" s="24">
        <v>1</v>
      </c>
      <c r="O398" s="25">
        <v>0.1065</v>
      </c>
      <c r="P398" s="23">
        <v>67.790000000000006</v>
      </c>
      <c r="Q398" s="23">
        <f>M398*N398*(1-O398)</f>
        <v>131.82699</v>
      </c>
      <c r="R398" s="23">
        <f>M398*N398*O398</f>
        <v>15.713009999999999</v>
      </c>
      <c r="S398" s="23">
        <f>P398*N398</f>
        <v>67.790000000000006</v>
      </c>
      <c r="T398" s="23">
        <f>Q398-S398</f>
        <v>64.036989999999989</v>
      </c>
      <c r="U398" s="25">
        <f>IFERROR(T398/Q398,0)</f>
        <v>0.48576539599364282</v>
      </c>
      <c r="V398" s="21" t="s">
        <v>125</v>
      </c>
      <c r="W398" s="21" t="s">
        <v>172</v>
      </c>
    </row>
    <row r="399" spans="1:23" ht="15" customHeight="1">
      <c r="A399" s="21" t="s">
        <v>803</v>
      </c>
      <c r="B399" s="22">
        <v>45372</v>
      </c>
      <c r="C399" s="21">
        <f>YEAR(B399)</f>
        <v>2024</v>
      </c>
      <c r="D399" s="21" t="str">
        <f>"Q"&amp;ROUNDUP(MONTH(B399)/3,0)</f>
        <v>Q1</v>
      </c>
      <c r="E399" s="21" t="s">
        <v>188</v>
      </c>
      <c r="F399" s="21" t="s">
        <v>129</v>
      </c>
      <c r="G399" s="21" t="s">
        <v>198</v>
      </c>
      <c r="H399" s="21" t="s">
        <v>804</v>
      </c>
      <c r="I399" s="21" t="s">
        <v>805</v>
      </c>
      <c r="J399" s="21" t="s">
        <v>142</v>
      </c>
      <c r="K399" s="21" t="s">
        <v>149</v>
      </c>
      <c r="L399" s="21" t="s">
        <v>176</v>
      </c>
      <c r="M399" s="23">
        <v>70.47</v>
      </c>
      <c r="N399" s="24">
        <v>1</v>
      </c>
      <c r="O399" s="25">
        <v>5.2600000000000001E-2</v>
      </c>
      <c r="P399" s="23">
        <v>35.29</v>
      </c>
      <c r="Q399" s="23">
        <f>M399*N399*(1-O399)</f>
        <v>66.763278</v>
      </c>
      <c r="R399" s="23">
        <f>M399*N399*O399</f>
        <v>3.7067220000000001</v>
      </c>
      <c r="S399" s="23">
        <f>P399*N399</f>
        <v>35.29</v>
      </c>
      <c r="T399" s="23">
        <f>Q399-S399</f>
        <v>31.473278000000001</v>
      </c>
      <c r="U399" s="25">
        <f>IFERROR(T399/Q399,0)</f>
        <v>0.47141600806359452</v>
      </c>
      <c r="V399" s="21" t="s">
        <v>125</v>
      </c>
      <c r="W399" s="21" t="s">
        <v>156</v>
      </c>
    </row>
    <row r="400" spans="1:23" ht="15" customHeight="1">
      <c r="A400" s="21" t="s">
        <v>806</v>
      </c>
      <c r="B400" s="22">
        <v>45372</v>
      </c>
      <c r="C400" s="21">
        <f>YEAR(B400)</f>
        <v>2024</v>
      </c>
      <c r="D400" s="21" t="str">
        <f>"Q"&amp;ROUNDUP(MONTH(B400)/3,0)</f>
        <v>Q1</v>
      </c>
      <c r="E400" s="21" t="s">
        <v>158</v>
      </c>
      <c r="F400" s="21" t="s">
        <v>118</v>
      </c>
      <c r="G400" s="21" t="s">
        <v>164</v>
      </c>
      <c r="H400" s="21" t="s">
        <v>425</v>
      </c>
      <c r="I400" s="21" t="s">
        <v>426</v>
      </c>
      <c r="J400" s="21" t="s">
        <v>133</v>
      </c>
      <c r="K400" s="21" t="s">
        <v>149</v>
      </c>
      <c r="L400" s="21" t="s">
        <v>176</v>
      </c>
      <c r="M400" s="23">
        <v>251.89</v>
      </c>
      <c r="N400" s="24">
        <v>3</v>
      </c>
      <c r="O400" s="25">
        <v>0.1182</v>
      </c>
      <c r="P400" s="23">
        <v>126.62</v>
      </c>
      <c r="Q400" s="23">
        <f>M400*N400*(1-O400)</f>
        <v>666.34980599999994</v>
      </c>
      <c r="R400" s="23">
        <f>M400*N400*O400</f>
        <v>89.320194000000001</v>
      </c>
      <c r="S400" s="23">
        <f>P400*N400</f>
        <v>379.86</v>
      </c>
      <c r="T400" s="23">
        <f>Q400-S400</f>
        <v>286.48980599999993</v>
      </c>
      <c r="U400" s="25">
        <f>IFERROR(T400/Q400,0)</f>
        <v>0.42993905516346764</v>
      </c>
      <c r="V400" s="21" t="s">
        <v>125</v>
      </c>
      <c r="W400" s="21" t="s">
        <v>156</v>
      </c>
    </row>
    <row r="401" spans="1:23" ht="15" customHeight="1">
      <c r="A401" s="21" t="s">
        <v>807</v>
      </c>
      <c r="B401" s="22">
        <v>45372</v>
      </c>
      <c r="C401" s="21">
        <f>YEAR(B401)</f>
        <v>2024</v>
      </c>
      <c r="D401" s="21" t="str">
        <f>"Q"&amp;ROUNDUP(MONTH(B401)/3,0)</f>
        <v>Q1</v>
      </c>
      <c r="E401" s="21" t="s">
        <v>138</v>
      </c>
      <c r="F401" s="21" t="s">
        <v>118</v>
      </c>
      <c r="G401" s="21" t="s">
        <v>139</v>
      </c>
      <c r="H401" s="21" t="s">
        <v>301</v>
      </c>
      <c r="I401" s="21" t="s">
        <v>302</v>
      </c>
      <c r="J401" s="21" t="s">
        <v>133</v>
      </c>
      <c r="K401" s="21" t="s">
        <v>149</v>
      </c>
      <c r="L401" s="21" t="s">
        <v>176</v>
      </c>
      <c r="M401" s="23">
        <v>231.01</v>
      </c>
      <c r="N401" s="24">
        <v>2</v>
      </c>
      <c r="O401" s="25">
        <v>0.1852</v>
      </c>
      <c r="P401" s="23">
        <v>99.21</v>
      </c>
      <c r="Q401" s="23">
        <f>M401*N401*(1-O401)</f>
        <v>376.45389599999999</v>
      </c>
      <c r="R401" s="23">
        <f>M401*N401*O401</f>
        <v>85.566103999999996</v>
      </c>
      <c r="S401" s="23">
        <f>P401*N401</f>
        <v>198.42</v>
      </c>
      <c r="T401" s="23">
        <f>Q401-S401</f>
        <v>178.033896</v>
      </c>
      <c r="U401" s="25">
        <f>IFERROR(T401/Q401,0)</f>
        <v>0.47292350508706121</v>
      </c>
      <c r="V401" s="21" t="s">
        <v>125</v>
      </c>
      <c r="W401" s="21" t="s">
        <v>172</v>
      </c>
    </row>
    <row r="402" spans="1:23" ht="15" customHeight="1">
      <c r="A402" s="21" t="s">
        <v>808</v>
      </c>
      <c r="B402" s="22">
        <v>45372</v>
      </c>
      <c r="C402" s="21">
        <f>YEAR(B402)</f>
        <v>2024</v>
      </c>
      <c r="D402" s="21" t="str">
        <f>"Q"&amp;ROUNDUP(MONTH(B402)/3,0)</f>
        <v>Q1</v>
      </c>
      <c r="E402" s="21" t="s">
        <v>188</v>
      </c>
      <c r="F402" s="21" t="s">
        <v>129</v>
      </c>
      <c r="G402" s="21" t="s">
        <v>232</v>
      </c>
      <c r="H402" s="21" t="s">
        <v>186</v>
      </c>
      <c r="I402" s="21" t="s">
        <v>162</v>
      </c>
      <c r="J402" s="21" t="s">
        <v>133</v>
      </c>
      <c r="K402" s="21" t="s">
        <v>149</v>
      </c>
      <c r="L402" s="21" t="s">
        <v>176</v>
      </c>
      <c r="M402" s="23">
        <v>130.35</v>
      </c>
      <c r="N402" s="24">
        <v>1</v>
      </c>
      <c r="O402" s="25">
        <v>8.8099999999999998E-2</v>
      </c>
      <c r="P402" s="23">
        <v>63.68</v>
      </c>
      <c r="Q402" s="23">
        <f>M402*N402*(1-O402)</f>
        <v>118.866165</v>
      </c>
      <c r="R402" s="23">
        <f>M402*N402*O402</f>
        <v>11.483834999999999</v>
      </c>
      <c r="S402" s="23">
        <f>P402*N402</f>
        <v>63.68</v>
      </c>
      <c r="T402" s="23">
        <f>Q402-S402</f>
        <v>55.186164999999995</v>
      </c>
      <c r="U402" s="25">
        <f>IFERROR(T402/Q402,0)</f>
        <v>0.46427143502105916</v>
      </c>
      <c r="V402" s="21" t="s">
        <v>125</v>
      </c>
      <c r="W402" s="21" t="s">
        <v>156</v>
      </c>
    </row>
    <row r="403" spans="1:23" ht="15" customHeight="1">
      <c r="A403" s="21" t="s">
        <v>809</v>
      </c>
      <c r="B403" s="22">
        <v>45373</v>
      </c>
      <c r="C403" s="21">
        <f>YEAR(B403)</f>
        <v>2024</v>
      </c>
      <c r="D403" s="21" t="str">
        <f>"Q"&amp;ROUNDUP(MONTH(B403)/3,0)</f>
        <v>Q1</v>
      </c>
      <c r="E403" s="21" t="s">
        <v>128</v>
      </c>
      <c r="F403" s="21" t="s">
        <v>118</v>
      </c>
      <c r="G403" s="21" t="s">
        <v>130</v>
      </c>
      <c r="H403" s="21" t="s">
        <v>676</v>
      </c>
      <c r="I403" s="21" t="s">
        <v>677</v>
      </c>
      <c r="J403" s="21" t="s">
        <v>142</v>
      </c>
      <c r="K403" s="21" t="s">
        <v>123</v>
      </c>
      <c r="L403" s="21" t="s">
        <v>263</v>
      </c>
      <c r="M403" s="23">
        <v>33.75</v>
      </c>
      <c r="N403" s="24">
        <v>3</v>
      </c>
      <c r="O403" s="25">
        <v>0.1195</v>
      </c>
      <c r="P403" s="23">
        <v>18.510000000000002</v>
      </c>
      <c r="Q403" s="23">
        <f>M403*N403*(1-O403)</f>
        <v>89.150625000000005</v>
      </c>
      <c r="R403" s="23">
        <f>M403*N403*O403</f>
        <v>12.099375</v>
      </c>
      <c r="S403" s="23">
        <f>P403*N403</f>
        <v>55.53</v>
      </c>
      <c r="T403" s="23">
        <f>Q403-S403</f>
        <v>33.620625000000004</v>
      </c>
      <c r="U403" s="25">
        <f>IFERROR(T403/Q403,0)</f>
        <v>0.37712158495804154</v>
      </c>
      <c r="V403" s="21" t="s">
        <v>171</v>
      </c>
      <c r="W403" s="21" t="s">
        <v>172</v>
      </c>
    </row>
    <row r="404" spans="1:23" ht="15" customHeight="1">
      <c r="A404" s="21" t="s">
        <v>810</v>
      </c>
      <c r="B404" s="22">
        <v>45373</v>
      </c>
      <c r="C404" s="21">
        <f>YEAR(B404)</f>
        <v>2024</v>
      </c>
      <c r="D404" s="21" t="str">
        <f>"Q"&amp;ROUNDUP(MONTH(B404)/3,0)</f>
        <v>Q1</v>
      </c>
      <c r="E404" s="21" t="s">
        <v>158</v>
      </c>
      <c r="F404" s="21" t="s">
        <v>159</v>
      </c>
      <c r="G404" s="21" t="s">
        <v>164</v>
      </c>
      <c r="H404" s="21" t="s">
        <v>203</v>
      </c>
      <c r="I404" s="21" t="s">
        <v>204</v>
      </c>
      <c r="J404" s="21" t="s">
        <v>122</v>
      </c>
      <c r="K404" s="21" t="s">
        <v>165</v>
      </c>
      <c r="L404" s="21" t="s">
        <v>320</v>
      </c>
      <c r="M404" s="23">
        <v>37.270000000000003</v>
      </c>
      <c r="N404" s="24">
        <v>12</v>
      </c>
      <c r="O404" s="25">
        <v>8.4000000000000005E-2</v>
      </c>
      <c r="P404" s="23">
        <v>16.29</v>
      </c>
      <c r="Q404" s="23">
        <f>M404*N404*(1-O404)</f>
        <v>409.67184000000003</v>
      </c>
      <c r="R404" s="23">
        <f>M404*N404*O404</f>
        <v>37.568160000000006</v>
      </c>
      <c r="S404" s="23">
        <f>P404*N404</f>
        <v>195.48</v>
      </c>
      <c r="T404" s="23">
        <f>Q404-S404</f>
        <v>214.19184000000004</v>
      </c>
      <c r="U404" s="25">
        <f>IFERROR(T404/Q404,0)</f>
        <v>0.52283759606225322</v>
      </c>
      <c r="V404" s="21" t="s">
        <v>125</v>
      </c>
      <c r="W404" s="21" t="s">
        <v>172</v>
      </c>
    </row>
    <row r="405" spans="1:23" ht="15" customHeight="1">
      <c r="A405" s="21" t="s">
        <v>811</v>
      </c>
      <c r="B405" s="22">
        <v>45373</v>
      </c>
      <c r="C405" s="21">
        <f>YEAR(B405)</f>
        <v>2024</v>
      </c>
      <c r="D405" s="21" t="str">
        <f>"Q"&amp;ROUNDUP(MONTH(B405)/3,0)</f>
        <v>Q1</v>
      </c>
      <c r="E405" s="21" t="s">
        <v>128</v>
      </c>
      <c r="F405" s="21" t="s">
        <v>118</v>
      </c>
      <c r="G405" s="21" t="s">
        <v>130</v>
      </c>
      <c r="H405" s="21" t="s">
        <v>120</v>
      </c>
      <c r="I405" s="21" t="s">
        <v>121</v>
      </c>
      <c r="J405" s="21" t="s">
        <v>122</v>
      </c>
      <c r="K405" s="21" t="s">
        <v>134</v>
      </c>
      <c r="L405" s="21" t="s">
        <v>299</v>
      </c>
      <c r="M405" s="23">
        <v>186.82</v>
      </c>
      <c r="N405" s="24">
        <v>1</v>
      </c>
      <c r="O405" s="25">
        <v>0.1142</v>
      </c>
      <c r="P405" s="23">
        <v>99.19</v>
      </c>
      <c r="Q405" s="23">
        <f>M405*N405*(1-O405)</f>
        <v>165.48515599999999</v>
      </c>
      <c r="R405" s="23">
        <f>M405*N405*O405</f>
        <v>21.334843999999997</v>
      </c>
      <c r="S405" s="23">
        <f>P405*N405</f>
        <v>99.19</v>
      </c>
      <c r="T405" s="23">
        <f>Q405-S405</f>
        <v>66.295155999999992</v>
      </c>
      <c r="U405" s="25">
        <f>IFERROR(T405/Q405,0)</f>
        <v>0.4006108922542877</v>
      </c>
      <c r="V405" s="21" t="s">
        <v>125</v>
      </c>
      <c r="W405" s="21" t="s">
        <v>126</v>
      </c>
    </row>
    <row r="406" spans="1:23" ht="15" customHeight="1">
      <c r="A406" s="21" t="s">
        <v>812</v>
      </c>
      <c r="B406" s="22">
        <v>45373</v>
      </c>
      <c r="C406" s="21">
        <f>YEAR(B406)</f>
        <v>2024</v>
      </c>
      <c r="D406" s="21" t="str">
        <f>"Q"&amp;ROUNDUP(MONTH(B406)/3,0)</f>
        <v>Q1</v>
      </c>
      <c r="E406" s="21" t="s">
        <v>158</v>
      </c>
      <c r="F406" s="21" t="s">
        <v>159</v>
      </c>
      <c r="G406" s="21" t="s">
        <v>160</v>
      </c>
      <c r="H406" s="21" t="s">
        <v>741</v>
      </c>
      <c r="I406" s="21" t="s">
        <v>652</v>
      </c>
      <c r="J406" s="21" t="s">
        <v>133</v>
      </c>
      <c r="K406" s="21" t="s">
        <v>149</v>
      </c>
      <c r="L406" s="21" t="s">
        <v>176</v>
      </c>
      <c r="M406" s="23">
        <v>191.93</v>
      </c>
      <c r="N406" s="24">
        <v>12</v>
      </c>
      <c r="O406" s="25">
        <v>2.1600000000000001E-2</v>
      </c>
      <c r="P406" s="23">
        <v>85.36</v>
      </c>
      <c r="Q406" s="23">
        <f>M406*N406*(1-O406)</f>
        <v>2253.411744</v>
      </c>
      <c r="R406" s="23">
        <f>M406*N406*O406</f>
        <v>49.748255999999998</v>
      </c>
      <c r="S406" s="23">
        <f>P406*N406</f>
        <v>1024.32</v>
      </c>
      <c r="T406" s="23">
        <f>Q406-S406</f>
        <v>1229.0917440000001</v>
      </c>
      <c r="U406" s="25">
        <f>IFERROR(T406/Q406,0)</f>
        <v>0.5454359360967278</v>
      </c>
      <c r="V406" s="21" t="s">
        <v>125</v>
      </c>
      <c r="W406" s="21" t="s">
        <v>156</v>
      </c>
    </row>
    <row r="407" spans="1:23" ht="15" customHeight="1">
      <c r="A407" s="21" t="s">
        <v>813</v>
      </c>
      <c r="B407" s="22">
        <v>45373</v>
      </c>
      <c r="C407" s="21">
        <f>YEAR(B407)</f>
        <v>2024</v>
      </c>
      <c r="D407" s="21" t="str">
        <f>"Q"&amp;ROUNDUP(MONTH(B407)/3,0)</f>
        <v>Q1</v>
      </c>
      <c r="E407" s="21" t="s">
        <v>188</v>
      </c>
      <c r="F407" s="21" t="s">
        <v>118</v>
      </c>
      <c r="G407" s="21" t="s">
        <v>232</v>
      </c>
      <c r="H407" s="21" t="s">
        <v>224</v>
      </c>
      <c r="I407" s="21" t="s">
        <v>225</v>
      </c>
      <c r="J407" s="21" t="s">
        <v>122</v>
      </c>
      <c r="K407" s="21" t="s">
        <v>134</v>
      </c>
      <c r="L407" s="21" t="s">
        <v>170</v>
      </c>
      <c r="M407" s="23">
        <v>170.04</v>
      </c>
      <c r="N407" s="24">
        <v>1</v>
      </c>
      <c r="O407" s="25">
        <v>0.13830000000000001</v>
      </c>
      <c r="P407" s="23">
        <v>88.3</v>
      </c>
      <c r="Q407" s="23">
        <f>M407*N407*(1-O407)</f>
        <v>146.52346800000001</v>
      </c>
      <c r="R407" s="23">
        <f>M407*N407*O407</f>
        <v>23.516532000000002</v>
      </c>
      <c r="S407" s="23">
        <f>P407*N407</f>
        <v>88.3</v>
      </c>
      <c r="T407" s="23">
        <f>Q407-S407</f>
        <v>58.223468000000011</v>
      </c>
      <c r="U407" s="25">
        <f>IFERROR(T407/Q407,0)</f>
        <v>0.39736616116675594</v>
      </c>
      <c r="V407" s="21" t="s">
        <v>125</v>
      </c>
      <c r="W407" s="21" t="s">
        <v>156</v>
      </c>
    </row>
    <row r="408" spans="1:23" ht="15" customHeight="1">
      <c r="A408" s="21" t="s">
        <v>814</v>
      </c>
      <c r="B408" s="22">
        <v>45373</v>
      </c>
      <c r="C408" s="21">
        <f>YEAR(B408)</f>
        <v>2024</v>
      </c>
      <c r="D408" s="21" t="str">
        <f>"Q"&amp;ROUNDUP(MONTH(B408)/3,0)</f>
        <v>Q1</v>
      </c>
      <c r="E408" s="21" t="s">
        <v>138</v>
      </c>
      <c r="F408" s="21" t="s">
        <v>118</v>
      </c>
      <c r="G408" s="21" t="s">
        <v>139</v>
      </c>
      <c r="H408" s="21" t="s">
        <v>221</v>
      </c>
      <c r="I408" s="21" t="s">
        <v>222</v>
      </c>
      <c r="J408" s="21" t="s">
        <v>133</v>
      </c>
      <c r="K408" s="21" t="s">
        <v>134</v>
      </c>
      <c r="L408" s="21" t="s">
        <v>299</v>
      </c>
      <c r="M408" s="23">
        <v>120.78</v>
      </c>
      <c r="N408" s="24">
        <v>4</v>
      </c>
      <c r="O408" s="25">
        <v>0.1084</v>
      </c>
      <c r="P408" s="23">
        <v>70.45</v>
      </c>
      <c r="Q408" s="23">
        <f>M408*N408*(1-O408)</f>
        <v>430.74979199999996</v>
      </c>
      <c r="R408" s="23">
        <f>M408*N408*O408</f>
        <v>52.370207999999998</v>
      </c>
      <c r="S408" s="23">
        <f>P408*N408</f>
        <v>281.8</v>
      </c>
      <c r="T408" s="23">
        <f>Q408-S408</f>
        <v>148.94979199999995</v>
      </c>
      <c r="U408" s="25">
        <f>IFERROR(T408/Q408,0)</f>
        <v>0.34579190696393874</v>
      </c>
      <c r="V408" s="21" t="s">
        <v>125</v>
      </c>
      <c r="W408" s="21" t="s">
        <v>126</v>
      </c>
    </row>
    <row r="409" spans="1:23" ht="15" customHeight="1">
      <c r="A409" s="21" t="s">
        <v>815</v>
      </c>
      <c r="B409" s="22">
        <v>45373</v>
      </c>
      <c r="C409" s="21">
        <f>YEAR(B409)</f>
        <v>2024</v>
      </c>
      <c r="D409" s="21" t="str">
        <f>"Q"&amp;ROUNDUP(MONTH(B409)/3,0)</f>
        <v>Q1</v>
      </c>
      <c r="E409" s="21" t="s">
        <v>128</v>
      </c>
      <c r="F409" s="21" t="s">
        <v>118</v>
      </c>
      <c r="G409" s="21" t="s">
        <v>130</v>
      </c>
      <c r="H409" s="21" t="s">
        <v>318</v>
      </c>
      <c r="I409" s="21" t="s">
        <v>319</v>
      </c>
      <c r="J409" s="21" t="s">
        <v>122</v>
      </c>
      <c r="K409" s="21" t="s">
        <v>143</v>
      </c>
      <c r="L409" s="21" t="s">
        <v>322</v>
      </c>
      <c r="M409" s="23">
        <v>283.06</v>
      </c>
      <c r="N409" s="24">
        <v>1</v>
      </c>
      <c r="O409" s="25">
        <v>0.1051</v>
      </c>
      <c r="P409" s="23">
        <v>160.88999999999999</v>
      </c>
      <c r="Q409" s="23">
        <f>M409*N409*(1-O409)</f>
        <v>253.310394</v>
      </c>
      <c r="R409" s="23">
        <f>M409*N409*O409</f>
        <v>29.749606</v>
      </c>
      <c r="S409" s="23">
        <f>P409*N409</f>
        <v>160.88999999999999</v>
      </c>
      <c r="T409" s="23">
        <f>Q409-S409</f>
        <v>92.420394000000016</v>
      </c>
      <c r="U409" s="25">
        <f>IFERROR(T409/Q409,0)</f>
        <v>0.36485038193892672</v>
      </c>
      <c r="V409" s="21" t="s">
        <v>171</v>
      </c>
      <c r="W409" s="21" t="s">
        <v>136</v>
      </c>
    </row>
    <row r="410" spans="1:23" ht="15" customHeight="1">
      <c r="A410" s="21" t="s">
        <v>816</v>
      </c>
      <c r="B410" s="22">
        <v>45373</v>
      </c>
      <c r="C410" s="21">
        <f>YEAR(B410)</f>
        <v>2024</v>
      </c>
      <c r="D410" s="21" t="str">
        <f>"Q"&amp;ROUNDUP(MONTH(B410)/3,0)</f>
        <v>Q1</v>
      </c>
      <c r="E410" s="21" t="s">
        <v>117</v>
      </c>
      <c r="F410" s="21" t="s">
        <v>129</v>
      </c>
      <c r="G410" s="21" t="s">
        <v>119</v>
      </c>
      <c r="H410" s="21" t="s">
        <v>318</v>
      </c>
      <c r="I410" s="21" t="s">
        <v>319</v>
      </c>
      <c r="J410" s="21" t="s">
        <v>122</v>
      </c>
      <c r="K410" s="21" t="s">
        <v>134</v>
      </c>
      <c r="L410" s="21" t="s">
        <v>299</v>
      </c>
      <c r="M410" s="23">
        <v>167.02</v>
      </c>
      <c r="N410" s="24">
        <v>4</v>
      </c>
      <c r="O410" s="25">
        <v>0.1153</v>
      </c>
      <c r="P410" s="23">
        <v>85.9</v>
      </c>
      <c r="Q410" s="23">
        <f>M410*N410*(1-O410)</f>
        <v>591.05037600000003</v>
      </c>
      <c r="R410" s="23">
        <f>M410*N410*O410</f>
        <v>77.029623999999998</v>
      </c>
      <c r="S410" s="23">
        <f>P410*N410</f>
        <v>343.6</v>
      </c>
      <c r="T410" s="23">
        <f>Q410-S410</f>
        <v>247.45037600000001</v>
      </c>
      <c r="U410" s="25">
        <f>IFERROR(T410/Q410,0)</f>
        <v>0.41866207356917406</v>
      </c>
      <c r="V410" s="21" t="s">
        <v>171</v>
      </c>
      <c r="W410" s="21" t="s">
        <v>156</v>
      </c>
    </row>
    <row r="411" spans="1:23" ht="15" customHeight="1">
      <c r="A411" s="21" t="s">
        <v>817</v>
      </c>
      <c r="B411" s="22">
        <v>45373</v>
      </c>
      <c r="C411" s="21">
        <f>YEAR(B411)</f>
        <v>2024</v>
      </c>
      <c r="D411" s="21" t="str">
        <f>"Q"&amp;ROUNDUP(MONTH(B411)/3,0)</f>
        <v>Q1</v>
      </c>
      <c r="E411" s="21" t="s">
        <v>138</v>
      </c>
      <c r="F411" s="21" t="s">
        <v>129</v>
      </c>
      <c r="G411" s="21" t="s">
        <v>146</v>
      </c>
      <c r="H411" s="21" t="s">
        <v>147</v>
      </c>
      <c r="I411" s="21" t="s">
        <v>148</v>
      </c>
      <c r="J411" s="21" t="s">
        <v>122</v>
      </c>
      <c r="K411" s="21" t="s">
        <v>123</v>
      </c>
      <c r="L411" s="21" t="s">
        <v>263</v>
      </c>
      <c r="M411" s="23">
        <v>142.59</v>
      </c>
      <c r="N411" s="24">
        <v>2</v>
      </c>
      <c r="O411" s="25">
        <v>9.9400000000000002E-2</v>
      </c>
      <c r="P411" s="23">
        <v>65.069999999999993</v>
      </c>
      <c r="Q411" s="23">
        <f>M411*N411*(1-O411)</f>
        <v>256.83310799999998</v>
      </c>
      <c r="R411" s="23">
        <f>M411*N411*O411</f>
        <v>28.346892</v>
      </c>
      <c r="S411" s="23">
        <f>P411*N411</f>
        <v>130.13999999999999</v>
      </c>
      <c r="T411" s="23">
        <f>Q411-S411</f>
        <v>126.693108</v>
      </c>
      <c r="U411" s="25">
        <f>IFERROR(T411/Q411,0)</f>
        <v>0.49328962681867328</v>
      </c>
      <c r="V411" s="21" t="s">
        <v>125</v>
      </c>
      <c r="W411" s="21" t="s">
        <v>136</v>
      </c>
    </row>
    <row r="412" spans="1:23" ht="15" customHeight="1">
      <c r="A412" s="21" t="s">
        <v>818</v>
      </c>
      <c r="B412" s="22">
        <v>45373</v>
      </c>
      <c r="C412" s="21">
        <f>YEAR(B412)</f>
        <v>2024</v>
      </c>
      <c r="D412" s="21" t="str">
        <f>"Q"&amp;ROUNDUP(MONTH(B412)/3,0)</f>
        <v>Q1</v>
      </c>
      <c r="E412" s="21" t="s">
        <v>128</v>
      </c>
      <c r="F412" s="21" t="s">
        <v>129</v>
      </c>
      <c r="G412" s="21" t="s">
        <v>152</v>
      </c>
      <c r="H412" s="21" t="s">
        <v>284</v>
      </c>
      <c r="I412" s="21" t="s">
        <v>269</v>
      </c>
      <c r="J412" s="21" t="s">
        <v>122</v>
      </c>
      <c r="K412" s="21" t="s">
        <v>143</v>
      </c>
      <c r="L412" s="21" t="s">
        <v>322</v>
      </c>
      <c r="M412" s="23">
        <v>222.36</v>
      </c>
      <c r="N412" s="24">
        <v>3</v>
      </c>
      <c r="O412" s="25">
        <v>0.12770000000000001</v>
      </c>
      <c r="P412" s="23">
        <v>126.61</v>
      </c>
      <c r="Q412" s="23">
        <f>M412*N412*(1-O412)</f>
        <v>581.89388399999996</v>
      </c>
      <c r="R412" s="23">
        <f>M412*N412*O412</f>
        <v>85.186116000000013</v>
      </c>
      <c r="S412" s="23">
        <f>P412*N412</f>
        <v>379.83</v>
      </c>
      <c r="T412" s="23">
        <f>Q412-S412</f>
        <v>202.06388399999997</v>
      </c>
      <c r="U412" s="25">
        <f>IFERROR(T412/Q412,0)</f>
        <v>0.34725211856669042</v>
      </c>
      <c r="V412" s="21" t="s">
        <v>125</v>
      </c>
      <c r="W412" s="21" t="s">
        <v>126</v>
      </c>
    </row>
    <row r="413" spans="1:23" ht="15" customHeight="1">
      <c r="A413" s="21" t="s">
        <v>819</v>
      </c>
      <c r="B413" s="22">
        <v>45373</v>
      </c>
      <c r="C413" s="21">
        <f>YEAR(B413)</f>
        <v>2024</v>
      </c>
      <c r="D413" s="21" t="str">
        <f>"Q"&amp;ROUNDUP(MONTH(B413)/3,0)</f>
        <v>Q1</v>
      </c>
      <c r="E413" s="21" t="s">
        <v>128</v>
      </c>
      <c r="F413" s="21" t="s">
        <v>129</v>
      </c>
      <c r="G413" s="21" t="s">
        <v>130</v>
      </c>
      <c r="H413" s="21" t="s">
        <v>308</v>
      </c>
      <c r="I413" s="21" t="s">
        <v>309</v>
      </c>
      <c r="J413" s="21" t="s">
        <v>133</v>
      </c>
      <c r="K413" s="21" t="s">
        <v>123</v>
      </c>
      <c r="L413" s="21" t="s">
        <v>155</v>
      </c>
      <c r="M413" s="23">
        <v>121.34</v>
      </c>
      <c r="N413" s="24">
        <v>8</v>
      </c>
      <c r="O413" s="25">
        <v>1.6500000000000001E-2</v>
      </c>
      <c r="P413" s="23">
        <v>66.819999999999993</v>
      </c>
      <c r="Q413" s="23">
        <f>M413*N413*(1-O413)</f>
        <v>954.70312000000001</v>
      </c>
      <c r="R413" s="23">
        <f>M413*N413*O413</f>
        <v>16.01688</v>
      </c>
      <c r="S413" s="23">
        <f>P413*N413</f>
        <v>534.55999999999995</v>
      </c>
      <c r="T413" s="23">
        <f>Q413-S413</f>
        <v>420.14312000000007</v>
      </c>
      <c r="U413" s="25">
        <f>IFERROR(T413/Q413,0)</f>
        <v>0.44007724621241423</v>
      </c>
      <c r="V413" s="21" t="s">
        <v>125</v>
      </c>
      <c r="W413" s="21" t="s">
        <v>126</v>
      </c>
    </row>
    <row r="414" spans="1:23" ht="15" customHeight="1">
      <c r="A414" s="21" t="s">
        <v>820</v>
      </c>
      <c r="B414" s="22">
        <v>45374</v>
      </c>
      <c r="C414" s="21">
        <f>YEAR(B414)</f>
        <v>2024</v>
      </c>
      <c r="D414" s="21" t="str">
        <f>"Q"&amp;ROUNDUP(MONTH(B414)/3,0)</f>
        <v>Q1</v>
      </c>
      <c r="E414" s="21" t="s">
        <v>158</v>
      </c>
      <c r="F414" s="21" t="s">
        <v>129</v>
      </c>
      <c r="G414" s="21" t="s">
        <v>164</v>
      </c>
      <c r="H414" s="21" t="s">
        <v>250</v>
      </c>
      <c r="I414" s="21" t="s">
        <v>251</v>
      </c>
      <c r="J414" s="21" t="s">
        <v>142</v>
      </c>
      <c r="K414" s="21" t="s">
        <v>165</v>
      </c>
      <c r="L414" s="21" t="s">
        <v>184</v>
      </c>
      <c r="M414" s="23">
        <v>25.59</v>
      </c>
      <c r="N414" s="24">
        <v>1</v>
      </c>
      <c r="O414" s="25">
        <v>3.8100000000000002E-2</v>
      </c>
      <c r="P414" s="23">
        <v>11.98</v>
      </c>
      <c r="Q414" s="23">
        <f>M414*N414*(1-O414)</f>
        <v>24.615020999999999</v>
      </c>
      <c r="R414" s="23">
        <f>M414*N414*O414</f>
        <v>0.97497900000000004</v>
      </c>
      <c r="S414" s="23">
        <f>P414*N414</f>
        <v>11.98</v>
      </c>
      <c r="T414" s="23">
        <f>Q414-S414</f>
        <v>12.635020999999998</v>
      </c>
      <c r="U414" s="25">
        <f>IFERROR(T414/Q414,0)</f>
        <v>0.51330531060688511</v>
      </c>
      <c r="V414" s="21" t="s">
        <v>125</v>
      </c>
      <c r="W414" s="21" t="s">
        <v>126</v>
      </c>
    </row>
    <row r="415" spans="1:23" ht="15" customHeight="1">
      <c r="A415" s="21" t="s">
        <v>821</v>
      </c>
      <c r="B415" s="22">
        <v>45374</v>
      </c>
      <c r="C415" s="21">
        <f>YEAR(B415)</f>
        <v>2024</v>
      </c>
      <c r="D415" s="21" t="str">
        <f>"Q"&amp;ROUNDUP(MONTH(B415)/3,0)</f>
        <v>Q1</v>
      </c>
      <c r="E415" s="21" t="s">
        <v>117</v>
      </c>
      <c r="F415" s="21" t="s">
        <v>159</v>
      </c>
      <c r="G415" s="21" t="s">
        <v>119</v>
      </c>
      <c r="H415" s="21" t="s">
        <v>651</v>
      </c>
      <c r="I415" s="21" t="s">
        <v>652</v>
      </c>
      <c r="J415" s="21" t="s">
        <v>142</v>
      </c>
      <c r="K415" s="21" t="s">
        <v>134</v>
      </c>
      <c r="L415" s="21" t="s">
        <v>339</v>
      </c>
      <c r="M415" s="23">
        <v>66.53</v>
      </c>
      <c r="N415" s="24">
        <v>10</v>
      </c>
      <c r="O415" s="25">
        <v>4.4299999999999999E-2</v>
      </c>
      <c r="P415" s="23">
        <v>41.1</v>
      </c>
      <c r="Q415" s="23">
        <f>M415*N415*(1-O415)</f>
        <v>635.82720999999992</v>
      </c>
      <c r="R415" s="23">
        <f>M415*N415*O415</f>
        <v>29.472789999999996</v>
      </c>
      <c r="S415" s="23">
        <f>P415*N415</f>
        <v>411</v>
      </c>
      <c r="T415" s="23">
        <f>Q415-S415</f>
        <v>224.82720999999992</v>
      </c>
      <c r="U415" s="25">
        <f>IFERROR(T415/Q415,0)</f>
        <v>0.35359796885697914</v>
      </c>
      <c r="V415" s="21" t="s">
        <v>125</v>
      </c>
      <c r="W415" s="21" t="s">
        <v>136</v>
      </c>
    </row>
    <row r="416" spans="1:23" ht="15" customHeight="1">
      <c r="A416" s="21" t="s">
        <v>822</v>
      </c>
      <c r="B416" s="22">
        <v>45374</v>
      </c>
      <c r="C416" s="21">
        <f>YEAR(B416)</f>
        <v>2024</v>
      </c>
      <c r="D416" s="21" t="str">
        <f>"Q"&amp;ROUNDUP(MONTH(B416)/3,0)</f>
        <v>Q1</v>
      </c>
      <c r="E416" s="21" t="s">
        <v>188</v>
      </c>
      <c r="F416" s="21" t="s">
        <v>129</v>
      </c>
      <c r="G416" s="21" t="s">
        <v>198</v>
      </c>
      <c r="H416" s="21" t="s">
        <v>467</v>
      </c>
      <c r="I416" s="21" t="s">
        <v>468</v>
      </c>
      <c r="J416" s="21" t="s">
        <v>133</v>
      </c>
      <c r="K416" s="21" t="s">
        <v>123</v>
      </c>
      <c r="L416" s="21" t="s">
        <v>292</v>
      </c>
      <c r="M416" s="23">
        <v>12.28</v>
      </c>
      <c r="N416" s="24">
        <v>1</v>
      </c>
      <c r="O416" s="25">
        <v>1.7600000000000001E-2</v>
      </c>
      <c r="P416" s="23">
        <v>6.21</v>
      </c>
      <c r="Q416" s="23">
        <f>M416*N416*(1-O416)</f>
        <v>12.063872</v>
      </c>
      <c r="R416" s="23">
        <f>M416*N416*O416</f>
        <v>0.21612800000000001</v>
      </c>
      <c r="S416" s="23">
        <f>P416*N416</f>
        <v>6.21</v>
      </c>
      <c r="T416" s="23">
        <f>Q416-S416</f>
        <v>5.853872</v>
      </c>
      <c r="U416" s="25">
        <f>IFERROR(T416/Q416,0)</f>
        <v>0.48523989644452459</v>
      </c>
      <c r="V416" s="21" t="s">
        <v>125</v>
      </c>
      <c r="W416" s="21" t="s">
        <v>172</v>
      </c>
    </row>
    <row r="417" spans="1:23" ht="15" customHeight="1">
      <c r="A417" s="21" t="s">
        <v>823</v>
      </c>
      <c r="B417" s="22">
        <v>45374</v>
      </c>
      <c r="C417" s="21">
        <f>YEAR(B417)</f>
        <v>2024</v>
      </c>
      <c r="D417" s="21" t="str">
        <f>"Q"&amp;ROUNDUP(MONTH(B417)/3,0)</f>
        <v>Q1</v>
      </c>
      <c r="E417" s="21" t="s">
        <v>128</v>
      </c>
      <c r="F417" s="21" t="s">
        <v>118</v>
      </c>
      <c r="G417" s="21" t="s">
        <v>152</v>
      </c>
      <c r="H417" s="21" t="s">
        <v>284</v>
      </c>
      <c r="I417" s="21" t="s">
        <v>269</v>
      </c>
      <c r="J417" s="21" t="s">
        <v>122</v>
      </c>
      <c r="K417" s="21" t="s">
        <v>143</v>
      </c>
      <c r="L417" s="21" t="s">
        <v>230</v>
      </c>
      <c r="M417" s="23">
        <v>174.96</v>
      </c>
      <c r="N417" s="24">
        <v>1</v>
      </c>
      <c r="O417" s="25">
        <v>0.13220000000000001</v>
      </c>
      <c r="P417" s="23">
        <v>114.11</v>
      </c>
      <c r="Q417" s="23">
        <f>M417*N417*(1-O417)</f>
        <v>151.830288</v>
      </c>
      <c r="R417" s="23">
        <f>M417*N417*O417</f>
        <v>23.129712000000001</v>
      </c>
      <c r="S417" s="23">
        <f>P417*N417</f>
        <v>114.11</v>
      </c>
      <c r="T417" s="23">
        <f>Q417-S417</f>
        <v>37.720287999999996</v>
      </c>
      <c r="U417" s="25">
        <f>IFERROR(T417/Q417,0)</f>
        <v>0.24843717611864108</v>
      </c>
      <c r="V417" s="21" t="s">
        <v>125</v>
      </c>
      <c r="W417" s="21" t="s">
        <v>126</v>
      </c>
    </row>
    <row r="418" spans="1:23" ht="15" customHeight="1">
      <c r="A418" s="21" t="s">
        <v>824</v>
      </c>
      <c r="B418" s="22">
        <v>45374</v>
      </c>
      <c r="C418" s="21">
        <f>YEAR(B418)</f>
        <v>2024</v>
      </c>
      <c r="D418" s="21" t="str">
        <f>"Q"&amp;ROUNDUP(MONTH(B418)/3,0)</f>
        <v>Q1</v>
      </c>
      <c r="E418" s="21" t="s">
        <v>117</v>
      </c>
      <c r="F418" s="21" t="s">
        <v>129</v>
      </c>
      <c r="G418" s="21" t="s">
        <v>119</v>
      </c>
      <c r="H418" s="21" t="s">
        <v>203</v>
      </c>
      <c r="I418" s="21" t="s">
        <v>204</v>
      </c>
      <c r="J418" s="21" t="s">
        <v>122</v>
      </c>
      <c r="K418" s="21" t="s">
        <v>165</v>
      </c>
      <c r="L418" s="21" t="s">
        <v>213</v>
      </c>
      <c r="M418" s="23">
        <v>117.41</v>
      </c>
      <c r="N418" s="24">
        <v>1</v>
      </c>
      <c r="O418" s="25">
        <v>6.7699999999999996E-2</v>
      </c>
      <c r="P418" s="23">
        <v>49.99</v>
      </c>
      <c r="Q418" s="23">
        <f>M418*N418*(1-O418)</f>
        <v>109.461343</v>
      </c>
      <c r="R418" s="23">
        <f>M418*N418*O418</f>
        <v>7.948656999999999</v>
      </c>
      <c r="S418" s="23">
        <f>P418*N418</f>
        <v>49.99</v>
      </c>
      <c r="T418" s="23">
        <f>Q418-S418</f>
        <v>59.471342999999997</v>
      </c>
      <c r="U418" s="25">
        <f>IFERROR(T418/Q418,0)</f>
        <v>0.54330909314715792</v>
      </c>
      <c r="V418" s="21" t="s">
        <v>125</v>
      </c>
      <c r="W418" s="21" t="s">
        <v>126</v>
      </c>
    </row>
    <row r="419" spans="1:23" ht="15" customHeight="1">
      <c r="A419" s="21" t="s">
        <v>825</v>
      </c>
      <c r="B419" s="22">
        <v>45375</v>
      </c>
      <c r="C419" s="21">
        <f>YEAR(B419)</f>
        <v>2024</v>
      </c>
      <c r="D419" s="21" t="str">
        <f>"Q"&amp;ROUNDUP(MONTH(B419)/3,0)</f>
        <v>Q1</v>
      </c>
      <c r="E419" s="21" t="s">
        <v>138</v>
      </c>
      <c r="F419" s="21" t="s">
        <v>159</v>
      </c>
      <c r="G419" s="21" t="s">
        <v>139</v>
      </c>
      <c r="H419" s="21" t="s">
        <v>417</v>
      </c>
      <c r="I419" s="21" t="s">
        <v>272</v>
      </c>
      <c r="J419" s="21" t="s">
        <v>133</v>
      </c>
      <c r="K419" s="21" t="s">
        <v>123</v>
      </c>
      <c r="L419" s="21" t="s">
        <v>124</v>
      </c>
      <c r="M419" s="23">
        <v>174.04</v>
      </c>
      <c r="N419" s="24">
        <v>5</v>
      </c>
      <c r="O419" s="25">
        <v>3.7900000000000003E-2</v>
      </c>
      <c r="P419" s="23">
        <v>84.8</v>
      </c>
      <c r="Q419" s="23">
        <f>M419*N419*(1-O419)</f>
        <v>837.2194199999999</v>
      </c>
      <c r="R419" s="23">
        <f>M419*N419*O419</f>
        <v>32.980580000000003</v>
      </c>
      <c r="S419" s="23">
        <f>P419*N419</f>
        <v>424</v>
      </c>
      <c r="T419" s="23">
        <f>Q419-S419</f>
        <v>413.2194199999999</v>
      </c>
      <c r="U419" s="25">
        <f>IFERROR(T419/Q419,0)</f>
        <v>0.49356167586270272</v>
      </c>
      <c r="V419" s="21" t="s">
        <v>125</v>
      </c>
      <c r="W419" s="21" t="s">
        <v>172</v>
      </c>
    </row>
    <row r="420" spans="1:23" ht="15" customHeight="1">
      <c r="A420" s="21" t="s">
        <v>826</v>
      </c>
      <c r="B420" s="22">
        <v>45375</v>
      </c>
      <c r="C420" s="21">
        <f>YEAR(B420)</f>
        <v>2024</v>
      </c>
      <c r="D420" s="21" t="str">
        <f>"Q"&amp;ROUNDUP(MONTH(B420)/3,0)</f>
        <v>Q1</v>
      </c>
      <c r="E420" s="21" t="s">
        <v>117</v>
      </c>
      <c r="F420" s="21" t="s">
        <v>118</v>
      </c>
      <c r="G420" s="21" t="s">
        <v>194</v>
      </c>
      <c r="H420" s="21" t="s">
        <v>261</v>
      </c>
      <c r="I420" s="21" t="s">
        <v>262</v>
      </c>
      <c r="J420" s="21" t="s">
        <v>133</v>
      </c>
      <c r="K420" s="21" t="s">
        <v>134</v>
      </c>
      <c r="L420" s="21" t="s">
        <v>135</v>
      </c>
      <c r="M420" s="23">
        <v>193.77</v>
      </c>
      <c r="N420" s="24">
        <v>2</v>
      </c>
      <c r="O420" s="25">
        <v>0.15720000000000001</v>
      </c>
      <c r="P420" s="23">
        <v>116.89</v>
      </c>
      <c r="Q420" s="23">
        <f>M420*N420*(1-O420)</f>
        <v>326.61871200000002</v>
      </c>
      <c r="R420" s="23">
        <f>M420*N420*O420</f>
        <v>60.921288000000004</v>
      </c>
      <c r="S420" s="23">
        <f>P420*N420</f>
        <v>233.78</v>
      </c>
      <c r="T420" s="23">
        <f>Q420-S420</f>
        <v>92.838712000000015</v>
      </c>
      <c r="U420" s="25">
        <f>IFERROR(T420/Q420,0)</f>
        <v>0.28424186548136288</v>
      </c>
      <c r="V420" s="21" t="s">
        <v>125</v>
      </c>
      <c r="W420" s="21" t="s">
        <v>172</v>
      </c>
    </row>
    <row r="421" spans="1:23" ht="15" customHeight="1">
      <c r="A421" s="21" t="s">
        <v>827</v>
      </c>
      <c r="B421" s="22">
        <v>45375</v>
      </c>
      <c r="C421" s="21">
        <f>YEAR(B421)</f>
        <v>2024</v>
      </c>
      <c r="D421" s="21" t="str">
        <f>"Q"&amp;ROUNDUP(MONTH(B421)/3,0)</f>
        <v>Q1</v>
      </c>
      <c r="E421" s="21" t="s">
        <v>128</v>
      </c>
      <c r="F421" s="21" t="s">
        <v>129</v>
      </c>
      <c r="G421" s="21" t="s">
        <v>152</v>
      </c>
      <c r="H421" s="21" t="s">
        <v>337</v>
      </c>
      <c r="I421" s="21" t="s">
        <v>338</v>
      </c>
      <c r="J421" s="21" t="s">
        <v>133</v>
      </c>
      <c r="K421" s="21" t="s">
        <v>123</v>
      </c>
      <c r="L421" s="21" t="s">
        <v>292</v>
      </c>
      <c r="M421" s="23">
        <v>74.86</v>
      </c>
      <c r="N421" s="24">
        <v>1</v>
      </c>
      <c r="O421" s="25">
        <v>9.2600000000000002E-2</v>
      </c>
      <c r="P421" s="23">
        <v>37.76</v>
      </c>
      <c r="Q421" s="23">
        <f>M421*N421*(1-O421)</f>
        <v>67.927964000000003</v>
      </c>
      <c r="R421" s="23">
        <f>M421*N421*O421</f>
        <v>6.9320360000000001</v>
      </c>
      <c r="S421" s="23">
        <f>P421*N421</f>
        <v>37.76</v>
      </c>
      <c r="T421" s="23">
        <f>Q421-S421</f>
        <v>30.167964000000005</v>
      </c>
      <c r="U421" s="25">
        <f>IFERROR(T421/Q421,0)</f>
        <v>0.44411700606836979</v>
      </c>
      <c r="V421" s="21" t="s">
        <v>125</v>
      </c>
      <c r="W421" s="21" t="s">
        <v>126</v>
      </c>
    </row>
    <row r="422" spans="1:23" ht="15" customHeight="1">
      <c r="A422" s="21" t="s">
        <v>828</v>
      </c>
      <c r="B422" s="22">
        <v>45375</v>
      </c>
      <c r="C422" s="21">
        <f>YEAR(B422)</f>
        <v>2024</v>
      </c>
      <c r="D422" s="21" t="str">
        <f>"Q"&amp;ROUNDUP(MONTH(B422)/3,0)</f>
        <v>Q1</v>
      </c>
      <c r="E422" s="21" t="s">
        <v>138</v>
      </c>
      <c r="F422" s="21" t="s">
        <v>159</v>
      </c>
      <c r="G422" s="21" t="s">
        <v>139</v>
      </c>
      <c r="H422" s="21" t="s">
        <v>331</v>
      </c>
      <c r="I422" s="21" t="s">
        <v>332</v>
      </c>
      <c r="J422" s="21" t="s">
        <v>133</v>
      </c>
      <c r="K422" s="21" t="s">
        <v>149</v>
      </c>
      <c r="L422" s="21" t="s">
        <v>176</v>
      </c>
      <c r="M422" s="23">
        <v>101.52</v>
      </c>
      <c r="N422" s="24">
        <v>15</v>
      </c>
      <c r="O422" s="25">
        <v>2.52E-2</v>
      </c>
      <c r="P422" s="23">
        <v>45.89</v>
      </c>
      <c r="Q422" s="23">
        <f>M422*N422*(1-O422)</f>
        <v>1484.42544</v>
      </c>
      <c r="R422" s="23">
        <f>M422*N422*O422</f>
        <v>38.374560000000002</v>
      </c>
      <c r="S422" s="23">
        <f>P422*N422</f>
        <v>688.35</v>
      </c>
      <c r="T422" s="23">
        <f>Q422-S422</f>
        <v>796.07543999999996</v>
      </c>
      <c r="U422" s="25">
        <f>IFERROR(T422/Q422,0)</f>
        <v>0.53628523100493342</v>
      </c>
      <c r="V422" s="21" t="s">
        <v>125</v>
      </c>
      <c r="W422" s="21" t="s">
        <v>126</v>
      </c>
    </row>
    <row r="423" spans="1:23" ht="15" customHeight="1">
      <c r="A423" s="21" t="s">
        <v>829</v>
      </c>
      <c r="B423" s="22">
        <v>45375</v>
      </c>
      <c r="C423" s="21">
        <f>YEAR(B423)</f>
        <v>2024</v>
      </c>
      <c r="D423" s="21" t="str">
        <f>"Q"&amp;ROUNDUP(MONTH(B423)/3,0)</f>
        <v>Q1</v>
      </c>
      <c r="E423" s="21" t="s">
        <v>138</v>
      </c>
      <c r="F423" s="21" t="s">
        <v>118</v>
      </c>
      <c r="G423" s="21" t="s">
        <v>139</v>
      </c>
      <c r="H423" s="21" t="s">
        <v>203</v>
      </c>
      <c r="I423" s="21" t="s">
        <v>204</v>
      </c>
      <c r="J423" s="21" t="s">
        <v>122</v>
      </c>
      <c r="K423" s="21" t="s">
        <v>123</v>
      </c>
      <c r="L423" s="21" t="s">
        <v>226</v>
      </c>
      <c r="M423" s="23">
        <v>95.68</v>
      </c>
      <c r="N423" s="24">
        <v>1</v>
      </c>
      <c r="O423" s="25">
        <v>0.1125</v>
      </c>
      <c r="P423" s="23">
        <v>54.27</v>
      </c>
      <c r="Q423" s="23">
        <f>M423*N423*(1-O423)</f>
        <v>84.915999999999997</v>
      </c>
      <c r="R423" s="23">
        <f>M423*N423*O423</f>
        <v>10.764000000000001</v>
      </c>
      <c r="S423" s="23">
        <f>P423*N423</f>
        <v>54.27</v>
      </c>
      <c r="T423" s="23">
        <f>Q423-S423</f>
        <v>30.645999999999994</v>
      </c>
      <c r="U423" s="25">
        <f>IFERROR(T423/Q423,0)</f>
        <v>0.36089782844222518</v>
      </c>
      <c r="V423" s="21" t="s">
        <v>125</v>
      </c>
      <c r="W423" s="21" t="s">
        <v>172</v>
      </c>
    </row>
    <row r="424" spans="1:23" ht="15" customHeight="1">
      <c r="A424" s="21" t="s">
        <v>830</v>
      </c>
      <c r="B424" s="22">
        <v>45375</v>
      </c>
      <c r="C424" s="21">
        <f>YEAR(B424)</f>
        <v>2024</v>
      </c>
      <c r="D424" s="21" t="str">
        <f>"Q"&amp;ROUNDUP(MONTH(B424)/3,0)</f>
        <v>Q1</v>
      </c>
      <c r="E424" s="21" t="s">
        <v>158</v>
      </c>
      <c r="F424" s="21" t="s">
        <v>129</v>
      </c>
      <c r="G424" s="21" t="s">
        <v>164</v>
      </c>
      <c r="H424" s="21" t="s">
        <v>203</v>
      </c>
      <c r="I424" s="21" t="s">
        <v>204</v>
      </c>
      <c r="J424" s="21" t="s">
        <v>122</v>
      </c>
      <c r="K424" s="21" t="s">
        <v>165</v>
      </c>
      <c r="L424" s="21" t="s">
        <v>320</v>
      </c>
      <c r="M424" s="23">
        <v>112.45</v>
      </c>
      <c r="N424" s="24">
        <v>5</v>
      </c>
      <c r="O424" s="25">
        <v>0.13700000000000001</v>
      </c>
      <c r="P424" s="23">
        <v>47.75</v>
      </c>
      <c r="Q424" s="23">
        <f>M424*N424*(1-O424)</f>
        <v>485.22174999999999</v>
      </c>
      <c r="R424" s="23">
        <f>M424*N424*O424</f>
        <v>77.02825</v>
      </c>
      <c r="S424" s="23">
        <f>P424*N424</f>
        <v>238.75</v>
      </c>
      <c r="T424" s="23">
        <f>Q424-S424</f>
        <v>246.47174999999999</v>
      </c>
      <c r="U424" s="25">
        <f>IFERROR(T424/Q424,0)</f>
        <v>0.50795692897113531</v>
      </c>
      <c r="V424" s="21" t="s">
        <v>125</v>
      </c>
      <c r="W424" s="21" t="s">
        <v>156</v>
      </c>
    </row>
    <row r="425" spans="1:23" ht="15" customHeight="1">
      <c r="A425" s="21" t="s">
        <v>831</v>
      </c>
      <c r="B425" s="22">
        <v>45375</v>
      </c>
      <c r="C425" s="21">
        <f>YEAR(B425)</f>
        <v>2024</v>
      </c>
      <c r="D425" s="21" t="str">
        <f>"Q"&amp;ROUNDUP(MONTH(B425)/3,0)</f>
        <v>Q1</v>
      </c>
      <c r="E425" s="21" t="s">
        <v>188</v>
      </c>
      <c r="F425" s="21" t="s">
        <v>118</v>
      </c>
      <c r="G425" s="21" t="s">
        <v>232</v>
      </c>
      <c r="H425" s="21" t="s">
        <v>555</v>
      </c>
      <c r="I425" s="21" t="s">
        <v>556</v>
      </c>
      <c r="J425" s="21" t="s">
        <v>133</v>
      </c>
      <c r="K425" s="21" t="s">
        <v>165</v>
      </c>
      <c r="L425" s="21" t="s">
        <v>320</v>
      </c>
      <c r="M425" s="23">
        <v>38.950000000000003</v>
      </c>
      <c r="N425" s="24">
        <v>1</v>
      </c>
      <c r="O425" s="25">
        <v>8.8800000000000004E-2</v>
      </c>
      <c r="P425" s="23">
        <v>15.95</v>
      </c>
      <c r="Q425" s="23">
        <f>M425*N425*(1-O425)</f>
        <v>35.491240000000005</v>
      </c>
      <c r="R425" s="23">
        <f>M425*N425*O425</f>
        <v>3.4587600000000003</v>
      </c>
      <c r="S425" s="23">
        <f>P425*N425</f>
        <v>15.95</v>
      </c>
      <c r="T425" s="23">
        <f>Q425-S425</f>
        <v>19.541240000000005</v>
      </c>
      <c r="U425" s="25">
        <f>IFERROR(T425/Q425,0)</f>
        <v>0.55059332950891549</v>
      </c>
      <c r="V425" s="21" t="s">
        <v>125</v>
      </c>
      <c r="W425" s="21" t="s">
        <v>136</v>
      </c>
    </row>
    <row r="426" spans="1:23" ht="15" customHeight="1">
      <c r="A426" s="21" t="s">
        <v>832</v>
      </c>
      <c r="B426" s="22">
        <v>45375</v>
      </c>
      <c r="C426" s="21">
        <f>YEAR(B426)</f>
        <v>2024</v>
      </c>
      <c r="D426" s="21" t="str">
        <f>"Q"&amp;ROUNDUP(MONTH(B426)/3,0)</f>
        <v>Q1</v>
      </c>
      <c r="E426" s="21" t="s">
        <v>188</v>
      </c>
      <c r="F426" s="21" t="s">
        <v>159</v>
      </c>
      <c r="G426" s="21" t="s">
        <v>198</v>
      </c>
      <c r="H426" s="21" t="s">
        <v>434</v>
      </c>
      <c r="I426" s="21" t="s">
        <v>435</v>
      </c>
      <c r="J426" s="21" t="s">
        <v>133</v>
      </c>
      <c r="K426" s="21" t="s">
        <v>149</v>
      </c>
      <c r="L426" s="21" t="s">
        <v>238</v>
      </c>
      <c r="M426" s="23">
        <v>255.95</v>
      </c>
      <c r="N426" s="24">
        <v>12</v>
      </c>
      <c r="O426" s="25">
        <v>4.2000000000000003E-2</v>
      </c>
      <c r="P426" s="23">
        <v>122.16</v>
      </c>
      <c r="Q426" s="23">
        <f>M426*N426*(1-O426)</f>
        <v>2942.4011999999993</v>
      </c>
      <c r="R426" s="23">
        <f>M426*N426*O426</f>
        <v>128.99879999999999</v>
      </c>
      <c r="S426" s="23">
        <f>P426*N426</f>
        <v>1465.92</v>
      </c>
      <c r="T426" s="23">
        <f>Q426-S426</f>
        <v>1476.4811999999993</v>
      </c>
      <c r="U426" s="25">
        <f>IFERROR(T426/Q426,0)</f>
        <v>0.50179465669059664</v>
      </c>
      <c r="V426" s="21" t="s">
        <v>125</v>
      </c>
      <c r="W426" s="21" t="s">
        <v>136</v>
      </c>
    </row>
    <row r="427" spans="1:23" ht="15" customHeight="1">
      <c r="A427" s="21" t="s">
        <v>833</v>
      </c>
      <c r="B427" s="22">
        <v>45376</v>
      </c>
      <c r="C427" s="21">
        <f>YEAR(B427)</f>
        <v>2024</v>
      </c>
      <c r="D427" s="21" t="str">
        <f>"Q"&amp;ROUNDUP(MONTH(B427)/3,0)</f>
        <v>Q1</v>
      </c>
      <c r="E427" s="21" t="s">
        <v>117</v>
      </c>
      <c r="F427" s="21" t="s">
        <v>159</v>
      </c>
      <c r="G427" s="21" t="s">
        <v>119</v>
      </c>
      <c r="H427" s="21" t="s">
        <v>243</v>
      </c>
      <c r="I427" s="21" t="s">
        <v>244</v>
      </c>
      <c r="J427" s="21" t="s">
        <v>122</v>
      </c>
      <c r="K427" s="21" t="s">
        <v>143</v>
      </c>
      <c r="L427" s="21" t="s">
        <v>201</v>
      </c>
      <c r="M427" s="23">
        <v>201.5</v>
      </c>
      <c r="N427" s="24">
        <v>12</v>
      </c>
      <c r="O427" s="25">
        <v>0.14369999999999999</v>
      </c>
      <c r="P427" s="23">
        <v>125.07</v>
      </c>
      <c r="Q427" s="23">
        <f>M427*N427*(1-O427)</f>
        <v>2070.5334000000003</v>
      </c>
      <c r="R427" s="23">
        <f>M427*N427*O427</f>
        <v>347.46659999999997</v>
      </c>
      <c r="S427" s="23">
        <f>P427*N427</f>
        <v>1500.84</v>
      </c>
      <c r="T427" s="23">
        <f>Q427-S427</f>
        <v>569.69340000000034</v>
      </c>
      <c r="U427" s="25">
        <f>IFERROR(T427/Q427,0)</f>
        <v>0.27514330365305878</v>
      </c>
      <c r="V427" s="21" t="s">
        <v>125</v>
      </c>
      <c r="W427" s="21" t="s">
        <v>126</v>
      </c>
    </row>
    <row r="428" spans="1:23" ht="15" customHeight="1">
      <c r="A428" s="21" t="s">
        <v>834</v>
      </c>
      <c r="B428" s="22">
        <v>45376</v>
      </c>
      <c r="C428" s="21">
        <f>YEAR(B428)</f>
        <v>2024</v>
      </c>
      <c r="D428" s="21" t="str">
        <f>"Q"&amp;ROUNDUP(MONTH(B428)/3,0)</f>
        <v>Q1</v>
      </c>
      <c r="E428" s="21" t="s">
        <v>128</v>
      </c>
      <c r="F428" s="21" t="s">
        <v>129</v>
      </c>
      <c r="G428" s="21" t="s">
        <v>130</v>
      </c>
      <c r="H428" s="21" t="s">
        <v>669</v>
      </c>
      <c r="I428" s="21" t="s">
        <v>670</v>
      </c>
      <c r="J428" s="21" t="s">
        <v>142</v>
      </c>
      <c r="K428" s="21" t="s">
        <v>134</v>
      </c>
      <c r="L428" s="21" t="s">
        <v>192</v>
      </c>
      <c r="M428" s="23">
        <v>72.87</v>
      </c>
      <c r="N428" s="24">
        <v>2</v>
      </c>
      <c r="O428" s="25">
        <v>5.04E-2</v>
      </c>
      <c r="P428" s="23">
        <v>38.479999999999997</v>
      </c>
      <c r="Q428" s="23">
        <f>M428*N428*(1-O428)</f>
        <v>138.39470400000002</v>
      </c>
      <c r="R428" s="23">
        <f>M428*N428*O428</f>
        <v>7.3452960000000003</v>
      </c>
      <c r="S428" s="23">
        <f>P428*N428</f>
        <v>76.959999999999994</v>
      </c>
      <c r="T428" s="23">
        <f>Q428-S428</f>
        <v>61.434704000000025</v>
      </c>
      <c r="U428" s="25">
        <f>IFERROR(T428/Q428,0)</f>
        <v>0.44390935653144659</v>
      </c>
      <c r="V428" s="21" t="s">
        <v>125</v>
      </c>
      <c r="W428" s="21" t="s">
        <v>156</v>
      </c>
    </row>
    <row r="429" spans="1:23" ht="15" customHeight="1">
      <c r="A429" s="21" t="s">
        <v>835</v>
      </c>
      <c r="B429" s="22">
        <v>45376</v>
      </c>
      <c r="C429" s="21">
        <f>YEAR(B429)</f>
        <v>2024</v>
      </c>
      <c r="D429" s="21" t="str">
        <f>"Q"&amp;ROUNDUP(MONTH(B429)/3,0)</f>
        <v>Q1</v>
      </c>
      <c r="E429" s="21" t="s">
        <v>128</v>
      </c>
      <c r="F429" s="21" t="s">
        <v>129</v>
      </c>
      <c r="G429" s="21" t="s">
        <v>152</v>
      </c>
      <c r="H429" s="21" t="s">
        <v>639</v>
      </c>
      <c r="I429" s="21" t="s">
        <v>608</v>
      </c>
      <c r="J429" s="21" t="s">
        <v>142</v>
      </c>
      <c r="K429" s="21" t="s">
        <v>143</v>
      </c>
      <c r="L429" s="21" t="s">
        <v>201</v>
      </c>
      <c r="M429" s="23">
        <v>129.77000000000001</v>
      </c>
      <c r="N429" s="24">
        <v>5</v>
      </c>
      <c r="O429" s="25">
        <v>0.11409999999999999</v>
      </c>
      <c r="P429" s="23">
        <v>82.06</v>
      </c>
      <c r="Q429" s="23">
        <f>M429*N429*(1-O429)</f>
        <v>574.81621500000006</v>
      </c>
      <c r="R429" s="23">
        <f>M429*N429*O429</f>
        <v>74.033784999999995</v>
      </c>
      <c r="S429" s="23">
        <f>P429*N429</f>
        <v>410.3</v>
      </c>
      <c r="T429" s="23">
        <f>Q429-S429</f>
        <v>164.51621500000005</v>
      </c>
      <c r="U429" s="25">
        <f>IFERROR(T429/Q429,0)</f>
        <v>0.28620663562874621</v>
      </c>
      <c r="V429" s="21" t="s">
        <v>125</v>
      </c>
      <c r="W429" s="21" t="s">
        <v>156</v>
      </c>
    </row>
    <row r="430" spans="1:23" ht="15" customHeight="1">
      <c r="A430" s="21" t="s">
        <v>836</v>
      </c>
      <c r="B430" s="22">
        <v>45377</v>
      </c>
      <c r="C430" s="21">
        <f>YEAR(B430)</f>
        <v>2024</v>
      </c>
      <c r="D430" s="21" t="str">
        <f>"Q"&amp;ROUNDUP(MONTH(B430)/3,0)</f>
        <v>Q1</v>
      </c>
      <c r="E430" s="21" t="s">
        <v>128</v>
      </c>
      <c r="F430" s="21" t="s">
        <v>129</v>
      </c>
      <c r="G430" s="21" t="s">
        <v>130</v>
      </c>
      <c r="H430" s="21" t="s">
        <v>358</v>
      </c>
      <c r="I430" s="21" t="s">
        <v>269</v>
      </c>
      <c r="J430" s="21" t="s">
        <v>133</v>
      </c>
      <c r="K430" s="21" t="s">
        <v>143</v>
      </c>
      <c r="L430" s="21" t="s">
        <v>230</v>
      </c>
      <c r="M430" s="23">
        <v>91.17</v>
      </c>
      <c r="N430" s="24">
        <v>4</v>
      </c>
      <c r="O430" s="25">
        <v>9.3299999999999994E-2</v>
      </c>
      <c r="P430" s="23">
        <v>61.82</v>
      </c>
      <c r="Q430" s="23">
        <f>M430*N430*(1-O430)</f>
        <v>330.65535600000004</v>
      </c>
      <c r="R430" s="23">
        <f>M430*N430*O430</f>
        <v>34.024643999999995</v>
      </c>
      <c r="S430" s="23">
        <f>P430*N430</f>
        <v>247.28</v>
      </c>
      <c r="T430" s="23">
        <f>Q430-S430</f>
        <v>83.375356000000039</v>
      </c>
      <c r="U430" s="25">
        <f>IFERROR(T430/Q430,0)</f>
        <v>0.25215183872599972</v>
      </c>
      <c r="V430" s="21" t="s">
        <v>125</v>
      </c>
      <c r="W430" s="21" t="s">
        <v>126</v>
      </c>
    </row>
    <row r="431" spans="1:23" ht="15" customHeight="1">
      <c r="A431" s="21" t="s">
        <v>837</v>
      </c>
      <c r="B431" s="22">
        <v>45377</v>
      </c>
      <c r="C431" s="21">
        <f>YEAR(B431)</f>
        <v>2024</v>
      </c>
      <c r="D431" s="21" t="str">
        <f>"Q"&amp;ROUNDUP(MONTH(B431)/3,0)</f>
        <v>Q1</v>
      </c>
      <c r="E431" s="21" t="s">
        <v>158</v>
      </c>
      <c r="F431" s="21" t="s">
        <v>118</v>
      </c>
      <c r="G431" s="21" t="s">
        <v>164</v>
      </c>
      <c r="H431" s="21" t="s">
        <v>182</v>
      </c>
      <c r="I431" s="21" t="s">
        <v>183</v>
      </c>
      <c r="J431" s="21" t="s">
        <v>122</v>
      </c>
      <c r="K431" s="21" t="s">
        <v>123</v>
      </c>
      <c r="L431" s="21" t="s">
        <v>124</v>
      </c>
      <c r="M431" s="23">
        <v>144.26</v>
      </c>
      <c r="N431" s="24">
        <v>1</v>
      </c>
      <c r="O431" s="25">
        <v>0.16600000000000001</v>
      </c>
      <c r="P431" s="23">
        <v>66.64</v>
      </c>
      <c r="Q431" s="23">
        <f>M431*N431*(1-O431)</f>
        <v>120.31283999999999</v>
      </c>
      <c r="R431" s="23">
        <f>M431*N431*O431</f>
        <v>23.94716</v>
      </c>
      <c r="S431" s="23">
        <f>P431*N431</f>
        <v>66.64</v>
      </c>
      <c r="T431" s="23">
        <f>Q431-S431</f>
        <v>53.672839999999994</v>
      </c>
      <c r="U431" s="25">
        <f>IFERROR(T431/Q431,0)</f>
        <v>0.44611065618598977</v>
      </c>
      <c r="V431" s="21" t="s">
        <v>125</v>
      </c>
      <c r="W431" s="21" t="s">
        <v>172</v>
      </c>
    </row>
    <row r="432" spans="1:23" ht="15" customHeight="1">
      <c r="A432" s="21" t="s">
        <v>838</v>
      </c>
      <c r="B432" s="22">
        <v>45377</v>
      </c>
      <c r="C432" s="21">
        <f>YEAR(B432)</f>
        <v>2024</v>
      </c>
      <c r="D432" s="21" t="str">
        <f>"Q"&amp;ROUNDUP(MONTH(B432)/3,0)</f>
        <v>Q1</v>
      </c>
      <c r="E432" s="21" t="s">
        <v>188</v>
      </c>
      <c r="F432" s="21" t="s">
        <v>118</v>
      </c>
      <c r="G432" s="21" t="s">
        <v>198</v>
      </c>
      <c r="H432" s="21" t="s">
        <v>358</v>
      </c>
      <c r="I432" s="21" t="s">
        <v>269</v>
      </c>
      <c r="J432" s="21" t="s">
        <v>133</v>
      </c>
      <c r="K432" s="21" t="s">
        <v>134</v>
      </c>
      <c r="L432" s="21" t="s">
        <v>135</v>
      </c>
      <c r="M432" s="23">
        <v>26.46</v>
      </c>
      <c r="N432" s="24">
        <v>3</v>
      </c>
      <c r="O432" s="25">
        <v>0.1</v>
      </c>
      <c r="P432" s="23">
        <v>15.81</v>
      </c>
      <c r="Q432" s="23">
        <f>M432*N432*(1-O432)</f>
        <v>71.441999999999993</v>
      </c>
      <c r="R432" s="23">
        <f>M432*N432*O432</f>
        <v>7.9379999999999997</v>
      </c>
      <c r="S432" s="23">
        <f>P432*N432</f>
        <v>47.43</v>
      </c>
      <c r="T432" s="23">
        <f>Q432-S432</f>
        <v>24.011999999999993</v>
      </c>
      <c r="U432" s="25">
        <f>IFERROR(T432/Q432,0)</f>
        <v>0.33610481229528844</v>
      </c>
      <c r="V432" s="21" t="s">
        <v>125</v>
      </c>
      <c r="W432" s="21" t="s">
        <v>172</v>
      </c>
    </row>
    <row r="433" spans="1:23" ht="15" customHeight="1">
      <c r="A433" s="21" t="s">
        <v>839</v>
      </c>
      <c r="B433" s="22">
        <v>45378</v>
      </c>
      <c r="C433" s="21">
        <f>YEAR(B433)</f>
        <v>2024</v>
      </c>
      <c r="D433" s="21" t="str">
        <f>"Q"&amp;ROUNDUP(MONTH(B433)/3,0)</f>
        <v>Q1</v>
      </c>
      <c r="E433" s="21" t="s">
        <v>117</v>
      </c>
      <c r="F433" s="21" t="s">
        <v>118</v>
      </c>
      <c r="G433" s="21" t="s">
        <v>194</v>
      </c>
      <c r="H433" s="21" t="s">
        <v>131</v>
      </c>
      <c r="I433" s="21" t="s">
        <v>132</v>
      </c>
      <c r="J433" s="21" t="s">
        <v>133</v>
      </c>
      <c r="K433" s="21" t="s">
        <v>149</v>
      </c>
      <c r="L433" s="21" t="s">
        <v>150</v>
      </c>
      <c r="M433" s="23">
        <v>180.96</v>
      </c>
      <c r="N433" s="24">
        <v>3</v>
      </c>
      <c r="O433" s="25">
        <v>0.13300000000000001</v>
      </c>
      <c r="P433" s="23">
        <v>78.78</v>
      </c>
      <c r="Q433" s="23">
        <f>M433*N433*(1-O433)</f>
        <v>470.67696000000001</v>
      </c>
      <c r="R433" s="23">
        <f>M433*N433*O433</f>
        <v>72.203040000000001</v>
      </c>
      <c r="S433" s="23">
        <f>P433*N433</f>
        <v>236.34</v>
      </c>
      <c r="T433" s="23">
        <f>Q433-S433</f>
        <v>234.33696</v>
      </c>
      <c r="U433" s="25">
        <f>IFERROR(T433/Q433,0)</f>
        <v>0.49787217118084559</v>
      </c>
      <c r="V433" s="21" t="s">
        <v>125</v>
      </c>
      <c r="W433" s="21" t="s">
        <v>136</v>
      </c>
    </row>
    <row r="434" spans="1:23" ht="15" customHeight="1">
      <c r="A434" s="21" t="s">
        <v>840</v>
      </c>
      <c r="B434" s="22">
        <v>45378</v>
      </c>
      <c r="C434" s="21">
        <f>YEAR(B434)</f>
        <v>2024</v>
      </c>
      <c r="D434" s="21" t="str">
        <f>"Q"&amp;ROUNDUP(MONTH(B434)/3,0)</f>
        <v>Q1</v>
      </c>
      <c r="E434" s="21" t="s">
        <v>117</v>
      </c>
      <c r="F434" s="21" t="s">
        <v>129</v>
      </c>
      <c r="G434" s="21" t="s">
        <v>194</v>
      </c>
      <c r="H434" s="21" t="s">
        <v>465</v>
      </c>
      <c r="I434" s="21" t="s">
        <v>121</v>
      </c>
      <c r="J434" s="21" t="s">
        <v>142</v>
      </c>
      <c r="K434" s="21" t="s">
        <v>123</v>
      </c>
      <c r="L434" s="21" t="s">
        <v>263</v>
      </c>
      <c r="M434" s="23">
        <v>122.46</v>
      </c>
      <c r="N434" s="24">
        <v>2</v>
      </c>
      <c r="O434" s="25">
        <v>0.1295</v>
      </c>
      <c r="P434" s="23">
        <v>60.43</v>
      </c>
      <c r="Q434" s="23">
        <f>M434*N434*(1-O434)</f>
        <v>213.20286000000002</v>
      </c>
      <c r="R434" s="23">
        <f>M434*N434*O434</f>
        <v>31.717140000000001</v>
      </c>
      <c r="S434" s="23">
        <f>P434*N434</f>
        <v>120.86</v>
      </c>
      <c r="T434" s="23">
        <f>Q434-S434</f>
        <v>92.342860000000016</v>
      </c>
      <c r="U434" s="25">
        <f>IFERROR(T434/Q434,0)</f>
        <v>0.43312205098937234</v>
      </c>
      <c r="V434" s="21" t="s">
        <v>125</v>
      </c>
      <c r="W434" s="21" t="s">
        <v>156</v>
      </c>
    </row>
    <row r="435" spans="1:23" ht="15" customHeight="1">
      <c r="A435" s="21" t="s">
        <v>841</v>
      </c>
      <c r="B435" s="22">
        <v>45378</v>
      </c>
      <c r="C435" s="21">
        <f>YEAR(B435)</f>
        <v>2024</v>
      </c>
      <c r="D435" s="21" t="str">
        <f>"Q"&amp;ROUNDUP(MONTH(B435)/3,0)</f>
        <v>Q1</v>
      </c>
      <c r="E435" s="21" t="s">
        <v>158</v>
      </c>
      <c r="F435" s="21" t="s">
        <v>118</v>
      </c>
      <c r="G435" s="21" t="s">
        <v>164</v>
      </c>
      <c r="H435" s="21" t="s">
        <v>203</v>
      </c>
      <c r="I435" s="21" t="s">
        <v>204</v>
      </c>
      <c r="J435" s="21" t="s">
        <v>122</v>
      </c>
      <c r="K435" s="21" t="s">
        <v>165</v>
      </c>
      <c r="L435" s="21" t="s">
        <v>180</v>
      </c>
      <c r="M435" s="23">
        <v>99.85</v>
      </c>
      <c r="N435" s="24">
        <v>1</v>
      </c>
      <c r="O435" s="25">
        <v>0.115</v>
      </c>
      <c r="P435" s="23">
        <v>44.51</v>
      </c>
      <c r="Q435" s="23">
        <f>M435*N435*(1-O435)</f>
        <v>88.367249999999999</v>
      </c>
      <c r="R435" s="23">
        <f>M435*N435*O435</f>
        <v>11.482749999999999</v>
      </c>
      <c r="S435" s="23">
        <f>P435*N435</f>
        <v>44.51</v>
      </c>
      <c r="T435" s="23">
        <f>Q435-S435</f>
        <v>43.857250000000001</v>
      </c>
      <c r="U435" s="25">
        <f>IFERROR(T435/Q435,0)</f>
        <v>0.49630660680285965</v>
      </c>
      <c r="V435" s="21" t="s">
        <v>125</v>
      </c>
      <c r="W435" s="21" t="s">
        <v>156</v>
      </c>
    </row>
    <row r="436" spans="1:23" ht="15" customHeight="1">
      <c r="A436" s="21" t="s">
        <v>842</v>
      </c>
      <c r="B436" s="22">
        <v>45378</v>
      </c>
      <c r="C436" s="21">
        <f>YEAR(B436)</f>
        <v>2024</v>
      </c>
      <c r="D436" s="21" t="str">
        <f>"Q"&amp;ROUNDUP(MONTH(B436)/3,0)</f>
        <v>Q1</v>
      </c>
      <c r="E436" s="21" t="s">
        <v>158</v>
      </c>
      <c r="F436" s="21" t="s">
        <v>129</v>
      </c>
      <c r="G436" s="21" t="s">
        <v>164</v>
      </c>
      <c r="H436" s="21" t="s">
        <v>843</v>
      </c>
      <c r="I436" s="21" t="s">
        <v>844</v>
      </c>
      <c r="J436" s="21" t="s">
        <v>142</v>
      </c>
      <c r="K436" s="21" t="s">
        <v>143</v>
      </c>
      <c r="L436" s="21" t="s">
        <v>144</v>
      </c>
      <c r="M436" s="23">
        <v>156.04</v>
      </c>
      <c r="N436" s="24">
        <v>1</v>
      </c>
      <c r="O436" s="25">
        <v>4.1999999999999997E-3</v>
      </c>
      <c r="P436" s="23">
        <v>97.45</v>
      </c>
      <c r="Q436" s="23">
        <f>M436*N436*(1-O436)</f>
        <v>155.38463199999998</v>
      </c>
      <c r="R436" s="23">
        <f>M436*N436*O436</f>
        <v>0.65536799999999995</v>
      </c>
      <c r="S436" s="23">
        <f>P436*N436</f>
        <v>97.45</v>
      </c>
      <c r="T436" s="23">
        <f>Q436-S436</f>
        <v>57.934631999999979</v>
      </c>
      <c r="U436" s="25">
        <f>IFERROR(T436/Q436,0)</f>
        <v>0.37284660171541278</v>
      </c>
      <c r="V436" s="21" t="s">
        <v>171</v>
      </c>
      <c r="W436" s="21" t="s">
        <v>136</v>
      </c>
    </row>
    <row r="437" spans="1:23" ht="15" customHeight="1">
      <c r="A437" s="21" t="s">
        <v>845</v>
      </c>
      <c r="B437" s="22">
        <v>45378</v>
      </c>
      <c r="C437" s="21">
        <f>YEAR(B437)</f>
        <v>2024</v>
      </c>
      <c r="D437" s="21" t="str">
        <f>"Q"&amp;ROUNDUP(MONTH(B437)/3,0)</f>
        <v>Q1</v>
      </c>
      <c r="E437" s="21" t="s">
        <v>128</v>
      </c>
      <c r="F437" s="21" t="s">
        <v>118</v>
      </c>
      <c r="G437" s="21" t="s">
        <v>130</v>
      </c>
      <c r="H437" s="21" t="s">
        <v>120</v>
      </c>
      <c r="I437" s="21" t="s">
        <v>121</v>
      </c>
      <c r="J437" s="21" t="s">
        <v>122</v>
      </c>
      <c r="K437" s="21" t="s">
        <v>134</v>
      </c>
      <c r="L437" s="21" t="s">
        <v>135</v>
      </c>
      <c r="M437" s="23">
        <v>59.29</v>
      </c>
      <c r="N437" s="24">
        <v>1</v>
      </c>
      <c r="O437" s="25">
        <v>0.15379999999999999</v>
      </c>
      <c r="P437" s="23">
        <v>34.86</v>
      </c>
      <c r="Q437" s="23">
        <f>M437*N437*(1-O437)</f>
        <v>50.171198000000004</v>
      </c>
      <c r="R437" s="23">
        <f>M437*N437*O437</f>
        <v>9.1188019999999987</v>
      </c>
      <c r="S437" s="23">
        <f>P437*N437</f>
        <v>34.86</v>
      </c>
      <c r="T437" s="23">
        <f>Q437-S437</f>
        <v>15.311198000000005</v>
      </c>
      <c r="U437" s="25">
        <f>IFERROR(T437/Q437,0)</f>
        <v>0.3051790391770195</v>
      </c>
      <c r="V437" s="21" t="s">
        <v>125</v>
      </c>
      <c r="W437" s="21" t="s">
        <v>126</v>
      </c>
    </row>
    <row r="438" spans="1:23" ht="15" customHeight="1">
      <c r="A438" s="21" t="s">
        <v>846</v>
      </c>
      <c r="B438" s="22">
        <v>45378</v>
      </c>
      <c r="C438" s="21">
        <f>YEAR(B438)</f>
        <v>2024</v>
      </c>
      <c r="D438" s="21" t="str">
        <f>"Q"&amp;ROUNDUP(MONTH(B438)/3,0)</f>
        <v>Q1</v>
      </c>
      <c r="E438" s="21" t="s">
        <v>188</v>
      </c>
      <c r="F438" s="21" t="s">
        <v>118</v>
      </c>
      <c r="G438" s="21" t="s">
        <v>189</v>
      </c>
      <c r="H438" s="21" t="s">
        <v>168</v>
      </c>
      <c r="I438" s="21" t="s">
        <v>169</v>
      </c>
      <c r="J438" s="21" t="s">
        <v>122</v>
      </c>
      <c r="K438" s="21" t="s">
        <v>149</v>
      </c>
      <c r="L438" s="21" t="s">
        <v>205</v>
      </c>
      <c r="M438" s="23">
        <v>96.72</v>
      </c>
      <c r="N438" s="24">
        <v>2</v>
      </c>
      <c r="O438" s="25">
        <v>0.13159999999999999</v>
      </c>
      <c r="P438" s="23">
        <v>45.52</v>
      </c>
      <c r="Q438" s="23">
        <f>M438*N438*(1-O438)</f>
        <v>167.983296</v>
      </c>
      <c r="R438" s="23">
        <f>M438*N438*O438</f>
        <v>25.456703999999998</v>
      </c>
      <c r="S438" s="23">
        <f>P438*N438</f>
        <v>91.04</v>
      </c>
      <c r="T438" s="23">
        <f>Q438-S438</f>
        <v>76.943295999999989</v>
      </c>
      <c r="U438" s="25">
        <f>IFERROR(T438/Q438,0)</f>
        <v>0.45804135192108619</v>
      </c>
      <c r="V438" s="21" t="s">
        <v>125</v>
      </c>
      <c r="W438" s="21" t="s">
        <v>172</v>
      </c>
    </row>
    <row r="439" spans="1:23" ht="15" customHeight="1">
      <c r="A439" s="21" t="s">
        <v>847</v>
      </c>
      <c r="B439" s="22">
        <v>45379</v>
      </c>
      <c r="C439" s="21">
        <f>YEAR(B439)</f>
        <v>2024</v>
      </c>
      <c r="D439" s="21" t="str">
        <f>"Q"&amp;ROUNDUP(MONTH(B439)/3,0)</f>
        <v>Q1</v>
      </c>
      <c r="E439" s="21" t="s">
        <v>117</v>
      </c>
      <c r="F439" s="21" t="s">
        <v>118</v>
      </c>
      <c r="G439" s="21" t="s">
        <v>194</v>
      </c>
      <c r="H439" s="21" t="s">
        <v>848</v>
      </c>
      <c r="I439" s="21" t="s">
        <v>179</v>
      </c>
      <c r="J439" s="21" t="s">
        <v>142</v>
      </c>
      <c r="K439" s="21" t="s">
        <v>165</v>
      </c>
      <c r="L439" s="21" t="s">
        <v>184</v>
      </c>
      <c r="M439" s="23">
        <v>110.23</v>
      </c>
      <c r="N439" s="24">
        <v>3</v>
      </c>
      <c r="O439" s="25">
        <v>0.13619999999999999</v>
      </c>
      <c r="P439" s="23">
        <v>48.5</v>
      </c>
      <c r="Q439" s="23">
        <f>M439*N439*(1-O439)</f>
        <v>285.65002199999998</v>
      </c>
      <c r="R439" s="23">
        <f>M439*N439*O439</f>
        <v>45.039977999999998</v>
      </c>
      <c r="S439" s="23">
        <f>P439*N439</f>
        <v>145.5</v>
      </c>
      <c r="T439" s="23">
        <f>Q439-S439</f>
        <v>140.15002199999998</v>
      </c>
      <c r="U439" s="25">
        <f>IFERROR(T439/Q439,0)</f>
        <v>0.49063543219331518</v>
      </c>
      <c r="V439" s="21" t="s">
        <v>125</v>
      </c>
      <c r="W439" s="21" t="s">
        <v>156</v>
      </c>
    </row>
    <row r="440" spans="1:23" ht="15" customHeight="1">
      <c r="A440" s="21" t="s">
        <v>849</v>
      </c>
      <c r="B440" s="22">
        <v>45379</v>
      </c>
      <c r="C440" s="21">
        <f>YEAR(B440)</f>
        <v>2024</v>
      </c>
      <c r="D440" s="21" t="str">
        <f>"Q"&amp;ROUNDUP(MONTH(B440)/3,0)</f>
        <v>Q1</v>
      </c>
      <c r="E440" s="21" t="s">
        <v>128</v>
      </c>
      <c r="F440" s="21" t="s">
        <v>159</v>
      </c>
      <c r="G440" s="21" t="s">
        <v>130</v>
      </c>
      <c r="H440" s="21" t="s">
        <v>549</v>
      </c>
      <c r="I440" s="21" t="s">
        <v>550</v>
      </c>
      <c r="J440" s="21" t="s">
        <v>133</v>
      </c>
      <c r="K440" s="21" t="s">
        <v>134</v>
      </c>
      <c r="L440" s="21" t="s">
        <v>299</v>
      </c>
      <c r="M440" s="23">
        <v>180.01</v>
      </c>
      <c r="N440" s="24">
        <v>16</v>
      </c>
      <c r="O440" s="25">
        <v>5.9700000000000003E-2</v>
      </c>
      <c r="P440" s="23">
        <v>105.96</v>
      </c>
      <c r="Q440" s="23">
        <f>M440*N440*(1-O440)</f>
        <v>2708.2144479999997</v>
      </c>
      <c r="R440" s="23">
        <f>M440*N440*O440</f>
        <v>171.94555199999999</v>
      </c>
      <c r="S440" s="23">
        <f>P440*N440</f>
        <v>1695.36</v>
      </c>
      <c r="T440" s="23">
        <f>Q440-S440</f>
        <v>1012.8544479999998</v>
      </c>
      <c r="U440" s="25">
        <f>IFERROR(T440/Q440,0)</f>
        <v>0.37399344381608585</v>
      </c>
      <c r="V440" s="21" t="s">
        <v>125</v>
      </c>
      <c r="W440" s="21" t="s">
        <v>172</v>
      </c>
    </row>
    <row r="441" spans="1:23" ht="15" customHeight="1">
      <c r="A441" s="21" t="s">
        <v>850</v>
      </c>
      <c r="B441" s="22">
        <v>45379</v>
      </c>
      <c r="C441" s="21">
        <f>YEAR(B441)</f>
        <v>2024</v>
      </c>
      <c r="D441" s="21" t="str">
        <f>"Q"&amp;ROUNDUP(MONTH(B441)/3,0)</f>
        <v>Q1</v>
      </c>
      <c r="E441" s="21" t="s">
        <v>128</v>
      </c>
      <c r="F441" s="21" t="s">
        <v>159</v>
      </c>
      <c r="G441" s="21" t="s">
        <v>130</v>
      </c>
      <c r="H441" s="21" t="s">
        <v>851</v>
      </c>
      <c r="I441" s="21" t="s">
        <v>852</v>
      </c>
      <c r="J441" s="21" t="s">
        <v>142</v>
      </c>
      <c r="K441" s="21" t="s">
        <v>165</v>
      </c>
      <c r="L441" s="21" t="s">
        <v>213</v>
      </c>
      <c r="M441" s="23">
        <v>36.11</v>
      </c>
      <c r="N441" s="24">
        <v>6</v>
      </c>
      <c r="O441" s="25">
        <v>0.1017</v>
      </c>
      <c r="P441" s="23">
        <v>15.44</v>
      </c>
      <c r="Q441" s="23">
        <f>M441*N441*(1-O441)</f>
        <v>194.62567799999999</v>
      </c>
      <c r="R441" s="23">
        <f>M441*N441*O441</f>
        <v>22.034322</v>
      </c>
      <c r="S441" s="23">
        <f>P441*N441</f>
        <v>92.64</v>
      </c>
      <c r="T441" s="23">
        <f>Q441-S441</f>
        <v>101.98567799999999</v>
      </c>
      <c r="U441" s="25">
        <f>IFERROR(T441/Q441,0)</f>
        <v>0.52400936530070819</v>
      </c>
      <c r="V441" s="21" t="s">
        <v>125</v>
      </c>
      <c r="W441" s="21" t="s">
        <v>136</v>
      </c>
    </row>
    <row r="442" spans="1:23" ht="15" customHeight="1">
      <c r="A442" s="21" t="s">
        <v>853</v>
      </c>
      <c r="B442" s="22">
        <v>45380</v>
      </c>
      <c r="C442" s="21">
        <f>YEAR(B442)</f>
        <v>2024</v>
      </c>
      <c r="D442" s="21" t="str">
        <f>"Q"&amp;ROUNDUP(MONTH(B442)/3,0)</f>
        <v>Q1</v>
      </c>
      <c r="E442" s="21" t="s">
        <v>188</v>
      </c>
      <c r="F442" s="21" t="s">
        <v>129</v>
      </c>
      <c r="G442" s="21" t="s">
        <v>198</v>
      </c>
      <c r="H442" s="21" t="s">
        <v>583</v>
      </c>
      <c r="I442" s="21" t="s">
        <v>584</v>
      </c>
      <c r="J442" s="21" t="s">
        <v>133</v>
      </c>
      <c r="K442" s="21" t="s">
        <v>165</v>
      </c>
      <c r="L442" s="21" t="s">
        <v>166</v>
      </c>
      <c r="M442" s="23">
        <v>95.81</v>
      </c>
      <c r="N442" s="24">
        <v>3</v>
      </c>
      <c r="O442" s="25">
        <v>3.0700000000000002E-2</v>
      </c>
      <c r="P442" s="23">
        <v>41.75</v>
      </c>
      <c r="Q442" s="23">
        <f>M442*N442*(1-O442)</f>
        <v>278.60589900000002</v>
      </c>
      <c r="R442" s="23">
        <f>M442*N442*O442</f>
        <v>8.8241010000000006</v>
      </c>
      <c r="S442" s="23">
        <f>P442*N442</f>
        <v>125.25</v>
      </c>
      <c r="T442" s="23">
        <f>Q442-S442</f>
        <v>153.35589900000002</v>
      </c>
      <c r="U442" s="25">
        <f>IFERROR(T442/Q442,0)</f>
        <v>0.55044024390883417</v>
      </c>
      <c r="V442" s="21" t="s">
        <v>125</v>
      </c>
      <c r="W442" s="21" t="s">
        <v>172</v>
      </c>
    </row>
    <row r="443" spans="1:23" ht="15" customHeight="1">
      <c r="A443" s="21" t="s">
        <v>854</v>
      </c>
      <c r="B443" s="22">
        <v>45380</v>
      </c>
      <c r="C443" s="21">
        <f>YEAR(B443)</f>
        <v>2024</v>
      </c>
      <c r="D443" s="21" t="str">
        <f>"Q"&amp;ROUNDUP(MONTH(B443)/3,0)</f>
        <v>Q1</v>
      </c>
      <c r="E443" s="21" t="s">
        <v>117</v>
      </c>
      <c r="F443" s="21" t="s">
        <v>118</v>
      </c>
      <c r="G443" s="21" t="s">
        <v>194</v>
      </c>
      <c r="H443" s="21" t="s">
        <v>178</v>
      </c>
      <c r="I443" s="21" t="s">
        <v>179</v>
      </c>
      <c r="J443" s="21" t="s">
        <v>133</v>
      </c>
      <c r="K443" s="21" t="s">
        <v>149</v>
      </c>
      <c r="L443" s="21" t="s">
        <v>238</v>
      </c>
      <c r="M443" s="23">
        <v>222.99</v>
      </c>
      <c r="N443" s="24">
        <v>3</v>
      </c>
      <c r="O443" s="25">
        <v>8.3299999999999999E-2</v>
      </c>
      <c r="P443" s="23">
        <v>120.49</v>
      </c>
      <c r="Q443" s="23">
        <f>M443*N443*(1-O443)</f>
        <v>613.24479899999994</v>
      </c>
      <c r="R443" s="23">
        <f>M443*N443*O443</f>
        <v>55.725200999999998</v>
      </c>
      <c r="S443" s="23">
        <f>P443*N443</f>
        <v>361.46999999999997</v>
      </c>
      <c r="T443" s="23">
        <f>Q443-S443</f>
        <v>251.77479899999997</v>
      </c>
      <c r="U443" s="25">
        <f>IFERROR(T443/Q443,0)</f>
        <v>0.41056165402554029</v>
      </c>
      <c r="V443" s="21" t="s">
        <v>125</v>
      </c>
      <c r="W443" s="21" t="s">
        <v>172</v>
      </c>
    </row>
    <row r="444" spans="1:23" ht="15" customHeight="1">
      <c r="A444" s="21" t="s">
        <v>855</v>
      </c>
      <c r="B444" s="22">
        <v>45380</v>
      </c>
      <c r="C444" s="21">
        <f>YEAR(B444)</f>
        <v>2024</v>
      </c>
      <c r="D444" s="21" t="str">
        <f>"Q"&amp;ROUNDUP(MONTH(B444)/3,0)</f>
        <v>Q1</v>
      </c>
      <c r="E444" s="21" t="s">
        <v>188</v>
      </c>
      <c r="F444" s="21" t="s">
        <v>129</v>
      </c>
      <c r="G444" s="21" t="s">
        <v>232</v>
      </c>
      <c r="H444" s="21" t="s">
        <v>305</v>
      </c>
      <c r="I444" s="21" t="s">
        <v>306</v>
      </c>
      <c r="J444" s="21" t="s">
        <v>142</v>
      </c>
      <c r="K444" s="21" t="s">
        <v>165</v>
      </c>
      <c r="L444" s="21" t="s">
        <v>166</v>
      </c>
      <c r="M444" s="23">
        <v>69.680000000000007</v>
      </c>
      <c r="N444" s="24">
        <v>1</v>
      </c>
      <c r="O444" s="25">
        <v>1.84E-2</v>
      </c>
      <c r="P444" s="23">
        <v>30.83</v>
      </c>
      <c r="Q444" s="23">
        <f>M444*N444*(1-O444)</f>
        <v>68.397888000000009</v>
      </c>
      <c r="R444" s="23">
        <f>M444*N444*O444</f>
        <v>1.2821120000000001</v>
      </c>
      <c r="S444" s="23">
        <f>P444*N444</f>
        <v>30.83</v>
      </c>
      <c r="T444" s="23">
        <f>Q444-S444</f>
        <v>37.567888000000011</v>
      </c>
      <c r="U444" s="25">
        <f>IFERROR(T444/Q444,0)</f>
        <v>0.54925508811032298</v>
      </c>
      <c r="V444" s="21" t="s">
        <v>125</v>
      </c>
      <c r="W444" s="21" t="s">
        <v>172</v>
      </c>
    </row>
    <row r="445" spans="1:23" ht="15" customHeight="1">
      <c r="A445" s="21" t="s">
        <v>856</v>
      </c>
      <c r="B445" s="22">
        <v>45380</v>
      </c>
      <c r="C445" s="21">
        <f>YEAR(B445)</f>
        <v>2024</v>
      </c>
      <c r="D445" s="21" t="str">
        <f>"Q"&amp;ROUNDUP(MONTH(B445)/3,0)</f>
        <v>Q1</v>
      </c>
      <c r="E445" s="21" t="s">
        <v>128</v>
      </c>
      <c r="F445" s="21" t="s">
        <v>118</v>
      </c>
      <c r="G445" s="21" t="s">
        <v>152</v>
      </c>
      <c r="H445" s="21" t="s">
        <v>857</v>
      </c>
      <c r="I445" s="21" t="s">
        <v>858</v>
      </c>
      <c r="J445" s="21" t="s">
        <v>142</v>
      </c>
      <c r="K445" s="21" t="s">
        <v>143</v>
      </c>
      <c r="L445" s="21" t="s">
        <v>201</v>
      </c>
      <c r="M445" s="23">
        <v>55.45</v>
      </c>
      <c r="N445" s="24">
        <v>2</v>
      </c>
      <c r="O445" s="25">
        <v>8.5099999999999995E-2</v>
      </c>
      <c r="P445" s="23">
        <v>37.479999999999997</v>
      </c>
      <c r="Q445" s="23">
        <f>M445*N445*(1-O445)</f>
        <v>101.46241000000001</v>
      </c>
      <c r="R445" s="23">
        <f>M445*N445*O445</f>
        <v>9.4375900000000001</v>
      </c>
      <c r="S445" s="23">
        <f>P445*N445</f>
        <v>74.959999999999994</v>
      </c>
      <c r="T445" s="23">
        <f>Q445-S445</f>
        <v>26.502410000000012</v>
      </c>
      <c r="U445" s="25">
        <f>IFERROR(T445/Q445,0)</f>
        <v>0.26120422331777859</v>
      </c>
      <c r="V445" s="21" t="s">
        <v>125</v>
      </c>
      <c r="W445" s="21" t="s">
        <v>156</v>
      </c>
    </row>
    <row r="446" spans="1:23" ht="15" customHeight="1">
      <c r="A446" s="21" t="s">
        <v>859</v>
      </c>
      <c r="B446" s="22">
        <v>45380</v>
      </c>
      <c r="C446" s="21">
        <f>YEAR(B446)</f>
        <v>2024</v>
      </c>
      <c r="D446" s="21" t="str">
        <f>"Q"&amp;ROUNDUP(MONTH(B446)/3,0)</f>
        <v>Q1</v>
      </c>
      <c r="E446" s="21" t="s">
        <v>188</v>
      </c>
      <c r="F446" s="21" t="s">
        <v>118</v>
      </c>
      <c r="G446" s="21" t="s">
        <v>189</v>
      </c>
      <c r="H446" s="21" t="s">
        <v>497</v>
      </c>
      <c r="I446" s="21" t="s">
        <v>225</v>
      </c>
      <c r="J446" s="21" t="s">
        <v>142</v>
      </c>
      <c r="K446" s="21" t="s">
        <v>149</v>
      </c>
      <c r="L446" s="21" t="s">
        <v>273</v>
      </c>
      <c r="M446" s="23">
        <v>278.88</v>
      </c>
      <c r="N446" s="24">
        <v>3</v>
      </c>
      <c r="O446" s="25">
        <v>0.16250000000000001</v>
      </c>
      <c r="P446" s="23">
        <v>143.97</v>
      </c>
      <c r="Q446" s="23">
        <f>M446*N446*(1-O446)</f>
        <v>700.68600000000004</v>
      </c>
      <c r="R446" s="23">
        <f>M446*N446*O446</f>
        <v>135.95400000000001</v>
      </c>
      <c r="S446" s="23">
        <f>P446*N446</f>
        <v>431.90999999999997</v>
      </c>
      <c r="T446" s="23">
        <f>Q446-S446</f>
        <v>268.77600000000007</v>
      </c>
      <c r="U446" s="25">
        <f>IFERROR(T446/Q446,0)</f>
        <v>0.38358979628535472</v>
      </c>
      <c r="V446" s="21" t="s">
        <v>125</v>
      </c>
      <c r="W446" s="21" t="s">
        <v>136</v>
      </c>
    </row>
    <row r="447" spans="1:23" ht="15" customHeight="1">
      <c r="A447" s="21" t="s">
        <v>860</v>
      </c>
      <c r="B447" s="22">
        <v>45380</v>
      </c>
      <c r="C447" s="21">
        <f>YEAR(B447)</f>
        <v>2024</v>
      </c>
      <c r="D447" s="21" t="str">
        <f>"Q"&amp;ROUNDUP(MONTH(B447)/3,0)</f>
        <v>Q1</v>
      </c>
      <c r="E447" s="21" t="s">
        <v>138</v>
      </c>
      <c r="F447" s="21" t="s">
        <v>118</v>
      </c>
      <c r="G447" s="21" t="s">
        <v>139</v>
      </c>
      <c r="H447" s="21" t="s">
        <v>168</v>
      </c>
      <c r="I447" s="21" t="s">
        <v>169</v>
      </c>
      <c r="J447" s="21" t="s">
        <v>122</v>
      </c>
      <c r="K447" s="21" t="s">
        <v>123</v>
      </c>
      <c r="L447" s="21" t="s">
        <v>292</v>
      </c>
      <c r="M447" s="23">
        <v>72.739999999999995</v>
      </c>
      <c r="N447" s="24">
        <v>2</v>
      </c>
      <c r="O447" s="25">
        <v>0.14810000000000001</v>
      </c>
      <c r="P447" s="23">
        <v>40.85</v>
      </c>
      <c r="Q447" s="23">
        <f>M447*N447*(1-O447)</f>
        <v>123.93441199999999</v>
      </c>
      <c r="R447" s="23">
        <f>M447*N447*O447</f>
        <v>21.545587999999999</v>
      </c>
      <c r="S447" s="23">
        <f>P447*N447</f>
        <v>81.7</v>
      </c>
      <c r="T447" s="23">
        <f>Q447-S447</f>
        <v>42.234411999999992</v>
      </c>
      <c r="U447" s="25">
        <f>IFERROR(T447/Q447,0)</f>
        <v>0.34078034759224091</v>
      </c>
      <c r="V447" s="21" t="s">
        <v>171</v>
      </c>
      <c r="W447" s="21" t="s">
        <v>126</v>
      </c>
    </row>
    <row r="448" spans="1:23" ht="15" customHeight="1">
      <c r="A448" s="21" t="s">
        <v>861</v>
      </c>
      <c r="B448" s="22">
        <v>45380</v>
      </c>
      <c r="C448" s="21">
        <f>YEAR(B448)</f>
        <v>2024</v>
      </c>
      <c r="D448" s="21" t="str">
        <f>"Q"&amp;ROUNDUP(MONTH(B448)/3,0)</f>
        <v>Q1</v>
      </c>
      <c r="E448" s="21" t="s">
        <v>138</v>
      </c>
      <c r="F448" s="21" t="s">
        <v>129</v>
      </c>
      <c r="G448" s="21" t="s">
        <v>146</v>
      </c>
      <c r="H448" s="21" t="s">
        <v>182</v>
      </c>
      <c r="I448" s="21" t="s">
        <v>183</v>
      </c>
      <c r="J448" s="21" t="s">
        <v>122</v>
      </c>
      <c r="K448" s="21" t="s">
        <v>134</v>
      </c>
      <c r="L448" s="21" t="s">
        <v>299</v>
      </c>
      <c r="M448" s="23">
        <v>195.04</v>
      </c>
      <c r="N448" s="24">
        <v>3</v>
      </c>
      <c r="O448" s="25">
        <v>7.7700000000000005E-2</v>
      </c>
      <c r="P448" s="23">
        <v>102.22</v>
      </c>
      <c r="Q448" s="23">
        <f>M448*N448*(1-O448)</f>
        <v>539.65617599999996</v>
      </c>
      <c r="R448" s="23">
        <f>M448*N448*O448</f>
        <v>45.463824000000002</v>
      </c>
      <c r="S448" s="23">
        <f>P448*N448</f>
        <v>306.65999999999997</v>
      </c>
      <c r="T448" s="23">
        <f>Q448-S448</f>
        <v>232.99617599999999</v>
      </c>
      <c r="U448" s="25">
        <f>IFERROR(T448/Q448,0)</f>
        <v>0.43174929957625463</v>
      </c>
      <c r="V448" s="21" t="s">
        <v>125</v>
      </c>
      <c r="W448" s="21" t="s">
        <v>126</v>
      </c>
    </row>
    <row r="449" spans="1:23" ht="15" customHeight="1">
      <c r="A449" s="21" t="s">
        <v>862</v>
      </c>
      <c r="B449" s="22">
        <v>45380</v>
      </c>
      <c r="C449" s="21">
        <f>YEAR(B449)</f>
        <v>2024</v>
      </c>
      <c r="D449" s="21" t="str">
        <f>"Q"&amp;ROUNDUP(MONTH(B449)/3,0)</f>
        <v>Q1</v>
      </c>
      <c r="E449" s="21" t="s">
        <v>117</v>
      </c>
      <c r="F449" s="21" t="s">
        <v>118</v>
      </c>
      <c r="G449" s="21" t="s">
        <v>194</v>
      </c>
      <c r="H449" s="21" t="s">
        <v>218</v>
      </c>
      <c r="I449" s="21" t="s">
        <v>219</v>
      </c>
      <c r="J449" s="21" t="s">
        <v>133</v>
      </c>
      <c r="K449" s="21" t="s">
        <v>134</v>
      </c>
      <c r="L449" s="21" t="s">
        <v>170</v>
      </c>
      <c r="M449" s="23">
        <v>192.48</v>
      </c>
      <c r="N449" s="24">
        <v>12</v>
      </c>
      <c r="O449" s="25">
        <v>0.10249999999999999</v>
      </c>
      <c r="P449" s="23">
        <v>100.41</v>
      </c>
      <c r="Q449" s="23">
        <f>M449*N449*(1-O449)</f>
        <v>2073.0095999999999</v>
      </c>
      <c r="R449" s="23">
        <f>M449*N449*O449</f>
        <v>236.75039999999996</v>
      </c>
      <c r="S449" s="23">
        <f>P449*N449</f>
        <v>1204.92</v>
      </c>
      <c r="T449" s="23">
        <f>Q449-S449</f>
        <v>868.08959999999979</v>
      </c>
      <c r="U449" s="25">
        <f>IFERROR(T449/Q449,0)</f>
        <v>0.41875811863099904</v>
      </c>
      <c r="V449" s="21" t="s">
        <v>125</v>
      </c>
      <c r="W449" s="21" t="s">
        <v>156</v>
      </c>
    </row>
    <row r="450" spans="1:23" ht="15" customHeight="1">
      <c r="A450" s="21" t="s">
        <v>863</v>
      </c>
      <c r="B450" s="22">
        <v>45381</v>
      </c>
      <c r="C450" s="21">
        <f>YEAR(B450)</f>
        <v>2024</v>
      </c>
      <c r="D450" s="21" t="str">
        <f>"Q"&amp;ROUNDUP(MONTH(B450)/3,0)</f>
        <v>Q1</v>
      </c>
      <c r="E450" s="21" t="s">
        <v>158</v>
      </c>
      <c r="F450" s="21" t="s">
        <v>129</v>
      </c>
      <c r="G450" s="21" t="s">
        <v>160</v>
      </c>
      <c r="H450" s="21" t="s">
        <v>147</v>
      </c>
      <c r="I450" s="21" t="s">
        <v>148</v>
      </c>
      <c r="J450" s="21" t="s">
        <v>122</v>
      </c>
      <c r="K450" s="21" t="s">
        <v>123</v>
      </c>
      <c r="L450" s="21" t="s">
        <v>226</v>
      </c>
      <c r="M450" s="23">
        <v>197.54</v>
      </c>
      <c r="N450" s="24">
        <v>1</v>
      </c>
      <c r="O450" s="25">
        <v>6.2399999999999997E-2</v>
      </c>
      <c r="P450" s="23">
        <v>92.19</v>
      </c>
      <c r="Q450" s="23">
        <f>M450*N450*(1-O450)</f>
        <v>185.213504</v>
      </c>
      <c r="R450" s="23">
        <f>M450*N450*O450</f>
        <v>12.326495999999999</v>
      </c>
      <c r="S450" s="23">
        <f>P450*N450</f>
        <v>92.19</v>
      </c>
      <c r="T450" s="23">
        <f>Q450-S450</f>
        <v>93.023504000000003</v>
      </c>
      <c r="U450" s="25">
        <f>IFERROR(T450/Q450,0)</f>
        <v>0.5022501167085528</v>
      </c>
      <c r="V450" s="21" t="s">
        <v>125</v>
      </c>
      <c r="W450" s="21" t="s">
        <v>136</v>
      </c>
    </row>
    <row r="451" spans="1:23" ht="15" customHeight="1">
      <c r="A451" s="21" t="s">
        <v>864</v>
      </c>
      <c r="B451" s="22">
        <v>45381</v>
      </c>
      <c r="C451" s="21">
        <f>YEAR(B451)</f>
        <v>2024</v>
      </c>
      <c r="D451" s="21" t="str">
        <f>"Q"&amp;ROUNDUP(MONTH(B451)/3,0)</f>
        <v>Q1</v>
      </c>
      <c r="E451" s="21" t="s">
        <v>138</v>
      </c>
      <c r="F451" s="21" t="s">
        <v>129</v>
      </c>
      <c r="G451" s="21" t="s">
        <v>146</v>
      </c>
      <c r="H451" s="21" t="s">
        <v>284</v>
      </c>
      <c r="I451" s="21" t="s">
        <v>269</v>
      </c>
      <c r="J451" s="21" t="s">
        <v>122</v>
      </c>
      <c r="K451" s="21" t="s">
        <v>149</v>
      </c>
      <c r="L451" s="21" t="s">
        <v>205</v>
      </c>
      <c r="M451" s="23">
        <v>228.61</v>
      </c>
      <c r="N451" s="24">
        <v>2</v>
      </c>
      <c r="O451" s="25">
        <v>8.6400000000000005E-2</v>
      </c>
      <c r="P451" s="23">
        <v>95.85</v>
      </c>
      <c r="Q451" s="23">
        <f>M451*N451*(1-O451)</f>
        <v>417.71619200000004</v>
      </c>
      <c r="R451" s="23">
        <f>M451*N451*O451</f>
        <v>39.503808000000006</v>
      </c>
      <c r="S451" s="23">
        <f>P451*N451</f>
        <v>191.7</v>
      </c>
      <c r="T451" s="23">
        <f>Q451-S451</f>
        <v>226.01619200000005</v>
      </c>
      <c r="U451" s="25">
        <f>IFERROR(T451/Q451,0)</f>
        <v>0.54107596576002503</v>
      </c>
      <c r="V451" s="21" t="s">
        <v>125</v>
      </c>
      <c r="W451" s="21" t="s">
        <v>156</v>
      </c>
    </row>
    <row r="452" spans="1:23" ht="15" customHeight="1">
      <c r="A452" s="21" t="s">
        <v>865</v>
      </c>
      <c r="B452" s="22">
        <v>45381</v>
      </c>
      <c r="C452" s="21">
        <f>YEAR(B452)</f>
        <v>2024</v>
      </c>
      <c r="D452" s="21" t="str">
        <f>"Q"&amp;ROUNDUP(MONTH(B452)/3,0)</f>
        <v>Q1</v>
      </c>
      <c r="E452" s="21" t="s">
        <v>138</v>
      </c>
      <c r="F452" s="21" t="s">
        <v>129</v>
      </c>
      <c r="G452" s="21" t="s">
        <v>139</v>
      </c>
      <c r="H452" s="21" t="s">
        <v>207</v>
      </c>
      <c r="I452" s="21" t="s">
        <v>208</v>
      </c>
      <c r="J452" s="21" t="s">
        <v>122</v>
      </c>
      <c r="K452" s="21" t="s">
        <v>149</v>
      </c>
      <c r="L452" s="21" t="s">
        <v>176</v>
      </c>
      <c r="M452" s="23">
        <v>142.56</v>
      </c>
      <c r="N452" s="24">
        <v>1</v>
      </c>
      <c r="O452" s="25">
        <v>0.1111</v>
      </c>
      <c r="P452" s="23">
        <v>57.96</v>
      </c>
      <c r="Q452" s="23">
        <f>M452*N452*(1-O452)</f>
        <v>126.72158400000001</v>
      </c>
      <c r="R452" s="23">
        <f>M452*N452*O452</f>
        <v>15.838416</v>
      </c>
      <c r="S452" s="23">
        <f>P452*N452</f>
        <v>57.96</v>
      </c>
      <c r="T452" s="23">
        <f>Q452-S452</f>
        <v>68.761583999999999</v>
      </c>
      <c r="U452" s="25">
        <f>IFERROR(T452/Q452,0)</f>
        <v>0.54261935362171609</v>
      </c>
      <c r="V452" s="21" t="s">
        <v>125</v>
      </c>
      <c r="W452" s="21" t="s">
        <v>172</v>
      </c>
    </row>
    <row r="453" spans="1:23" ht="15" customHeight="1">
      <c r="A453" s="21" t="s">
        <v>866</v>
      </c>
      <c r="B453" s="22">
        <v>45382</v>
      </c>
      <c r="C453" s="21">
        <f>YEAR(B453)</f>
        <v>2024</v>
      </c>
      <c r="D453" s="21" t="str">
        <f>"Q"&amp;ROUNDUP(MONTH(B453)/3,0)</f>
        <v>Q1</v>
      </c>
      <c r="E453" s="21" t="s">
        <v>158</v>
      </c>
      <c r="F453" s="21" t="s">
        <v>118</v>
      </c>
      <c r="G453" s="21" t="s">
        <v>164</v>
      </c>
      <c r="H453" s="21" t="s">
        <v>243</v>
      </c>
      <c r="I453" s="21" t="s">
        <v>244</v>
      </c>
      <c r="J453" s="21" t="s">
        <v>122</v>
      </c>
      <c r="K453" s="21" t="s">
        <v>143</v>
      </c>
      <c r="L453" s="21" t="s">
        <v>144</v>
      </c>
      <c r="M453" s="23">
        <v>293.81</v>
      </c>
      <c r="N453" s="24">
        <v>8</v>
      </c>
      <c r="O453" s="25">
        <v>0.1479</v>
      </c>
      <c r="P453" s="23">
        <v>180.03</v>
      </c>
      <c r="Q453" s="23">
        <f>M453*N453*(1-O453)</f>
        <v>2002.844008</v>
      </c>
      <c r="R453" s="23">
        <f>M453*N453*O453</f>
        <v>347.63599199999999</v>
      </c>
      <c r="S453" s="23">
        <f>P453*N453</f>
        <v>1440.24</v>
      </c>
      <c r="T453" s="23">
        <f>Q453-S453</f>
        <v>562.60400800000002</v>
      </c>
      <c r="U453" s="25">
        <f>IFERROR(T453/Q453,0)</f>
        <v>0.28090255943687054</v>
      </c>
      <c r="V453" s="21" t="s">
        <v>125</v>
      </c>
      <c r="W453" s="21" t="s">
        <v>136</v>
      </c>
    </row>
    <row r="454" spans="1:23" ht="15" customHeight="1">
      <c r="A454" s="21" t="s">
        <v>867</v>
      </c>
      <c r="B454" s="22">
        <v>45382</v>
      </c>
      <c r="C454" s="21">
        <f>YEAR(B454)</f>
        <v>2024</v>
      </c>
      <c r="D454" s="21" t="str">
        <f>"Q"&amp;ROUNDUP(MONTH(B454)/3,0)</f>
        <v>Q1</v>
      </c>
      <c r="E454" s="21" t="s">
        <v>158</v>
      </c>
      <c r="F454" s="21" t="s">
        <v>118</v>
      </c>
      <c r="G454" s="21" t="s">
        <v>164</v>
      </c>
      <c r="H454" s="21" t="s">
        <v>364</v>
      </c>
      <c r="I454" s="21" t="s">
        <v>365</v>
      </c>
      <c r="J454" s="21" t="s">
        <v>142</v>
      </c>
      <c r="K454" s="21" t="s">
        <v>165</v>
      </c>
      <c r="L454" s="21" t="s">
        <v>184</v>
      </c>
      <c r="M454" s="23">
        <v>36.39</v>
      </c>
      <c r="N454" s="24">
        <v>3</v>
      </c>
      <c r="O454" s="25">
        <v>9.2899999999999996E-2</v>
      </c>
      <c r="P454" s="23">
        <v>16.43</v>
      </c>
      <c r="Q454" s="23">
        <f>M454*N454*(1-O454)</f>
        <v>99.028107000000006</v>
      </c>
      <c r="R454" s="23">
        <f>M454*N454*O454</f>
        <v>10.141893</v>
      </c>
      <c r="S454" s="23">
        <f>P454*N454</f>
        <v>49.29</v>
      </c>
      <c r="T454" s="23">
        <f>Q454-S454</f>
        <v>49.738107000000007</v>
      </c>
      <c r="U454" s="25">
        <f>IFERROR(T454/Q454,0)</f>
        <v>0.50226252431544516</v>
      </c>
      <c r="V454" s="21" t="s">
        <v>125</v>
      </c>
      <c r="W454" s="21" t="s">
        <v>172</v>
      </c>
    </row>
    <row r="455" spans="1:23" ht="15" customHeight="1">
      <c r="A455" s="21" t="s">
        <v>868</v>
      </c>
      <c r="B455" s="22">
        <v>45382</v>
      </c>
      <c r="C455" s="21">
        <f>YEAR(B455)</f>
        <v>2024</v>
      </c>
      <c r="D455" s="21" t="str">
        <f>"Q"&amp;ROUNDUP(MONTH(B455)/3,0)</f>
        <v>Q1</v>
      </c>
      <c r="E455" s="21" t="s">
        <v>117</v>
      </c>
      <c r="F455" s="21" t="s">
        <v>129</v>
      </c>
      <c r="G455" s="21" t="s">
        <v>119</v>
      </c>
      <c r="H455" s="21" t="s">
        <v>203</v>
      </c>
      <c r="I455" s="21" t="s">
        <v>204</v>
      </c>
      <c r="J455" s="21" t="s">
        <v>122</v>
      </c>
      <c r="K455" s="21" t="s">
        <v>123</v>
      </c>
      <c r="L455" s="21" t="s">
        <v>226</v>
      </c>
      <c r="M455" s="23">
        <v>68.72</v>
      </c>
      <c r="N455" s="24">
        <v>8</v>
      </c>
      <c r="O455" s="25">
        <v>4.0300000000000002E-2</v>
      </c>
      <c r="P455" s="23">
        <v>33.090000000000003</v>
      </c>
      <c r="Q455" s="23">
        <f>M455*N455*(1-O455)</f>
        <v>527.60467199999994</v>
      </c>
      <c r="R455" s="23">
        <f>M455*N455*O455</f>
        <v>22.155328000000001</v>
      </c>
      <c r="S455" s="23">
        <f>P455*N455</f>
        <v>264.72000000000003</v>
      </c>
      <c r="T455" s="23">
        <f>Q455-S455</f>
        <v>262.88467199999991</v>
      </c>
      <c r="U455" s="25">
        <f>IFERROR(T455/Q455,0)</f>
        <v>0.49826069773696002</v>
      </c>
      <c r="V455" s="21" t="s">
        <v>125</v>
      </c>
      <c r="W455" s="21" t="s">
        <v>172</v>
      </c>
    </row>
    <row r="456" spans="1:23" ht="15" customHeight="1">
      <c r="A456" s="21" t="s">
        <v>869</v>
      </c>
      <c r="B456" s="22">
        <v>45383</v>
      </c>
      <c r="C456" s="21">
        <f>YEAR(B456)</f>
        <v>2024</v>
      </c>
      <c r="D456" s="21" t="str">
        <f>"Q"&amp;ROUNDUP(MONTH(B456)/3,0)</f>
        <v>Q2</v>
      </c>
      <c r="E456" s="21" t="s">
        <v>128</v>
      </c>
      <c r="F456" s="21" t="s">
        <v>159</v>
      </c>
      <c r="G456" s="21" t="s">
        <v>152</v>
      </c>
      <c r="H456" s="21" t="s">
        <v>281</v>
      </c>
      <c r="I456" s="21" t="s">
        <v>282</v>
      </c>
      <c r="J456" s="21" t="s">
        <v>133</v>
      </c>
      <c r="K456" s="21" t="s">
        <v>123</v>
      </c>
      <c r="L456" s="21" t="s">
        <v>292</v>
      </c>
      <c r="M456" s="23">
        <v>175.75</v>
      </c>
      <c r="N456" s="24">
        <v>16</v>
      </c>
      <c r="O456" s="25">
        <v>8.4900000000000003E-2</v>
      </c>
      <c r="P456" s="23">
        <v>99.94</v>
      </c>
      <c r="Q456" s="23">
        <f>M456*N456*(1-O456)</f>
        <v>2573.2611999999999</v>
      </c>
      <c r="R456" s="23">
        <f>M456*N456*O456</f>
        <v>238.7388</v>
      </c>
      <c r="S456" s="23">
        <f>P456*N456</f>
        <v>1599.04</v>
      </c>
      <c r="T456" s="23">
        <f>Q456-S456</f>
        <v>974.22119999999995</v>
      </c>
      <c r="U456" s="25">
        <f>IFERROR(T456/Q456,0)</f>
        <v>0.37859398027685648</v>
      </c>
      <c r="V456" s="21" t="s">
        <v>125</v>
      </c>
      <c r="W456" s="21" t="s">
        <v>126</v>
      </c>
    </row>
    <row r="457" spans="1:23" ht="15" customHeight="1">
      <c r="A457" s="21" t="s">
        <v>870</v>
      </c>
      <c r="B457" s="22">
        <v>45383</v>
      </c>
      <c r="C457" s="21">
        <f>YEAR(B457)</f>
        <v>2024</v>
      </c>
      <c r="D457" s="21" t="str">
        <f>"Q"&amp;ROUNDUP(MONTH(B457)/3,0)</f>
        <v>Q2</v>
      </c>
      <c r="E457" s="21" t="s">
        <v>128</v>
      </c>
      <c r="F457" s="21" t="s">
        <v>118</v>
      </c>
      <c r="G457" s="21" t="s">
        <v>130</v>
      </c>
      <c r="H457" s="21" t="s">
        <v>676</v>
      </c>
      <c r="I457" s="21" t="s">
        <v>677</v>
      </c>
      <c r="J457" s="21" t="s">
        <v>142</v>
      </c>
      <c r="K457" s="21" t="s">
        <v>123</v>
      </c>
      <c r="L457" s="21" t="s">
        <v>155</v>
      </c>
      <c r="M457" s="23">
        <v>145.88</v>
      </c>
      <c r="N457" s="24">
        <v>2</v>
      </c>
      <c r="O457" s="25">
        <v>6.9000000000000006E-2</v>
      </c>
      <c r="P457" s="23">
        <v>65.760000000000005</v>
      </c>
      <c r="Q457" s="23">
        <f>M457*N457*(1-O457)</f>
        <v>271.62855999999999</v>
      </c>
      <c r="R457" s="23">
        <f>M457*N457*O457</f>
        <v>20.131440000000001</v>
      </c>
      <c r="S457" s="23">
        <f>P457*N457</f>
        <v>131.52000000000001</v>
      </c>
      <c r="T457" s="23">
        <f>Q457-S457</f>
        <v>140.10855999999998</v>
      </c>
      <c r="U457" s="25">
        <f>IFERROR(T457/Q457,0)</f>
        <v>0.51580938322538683</v>
      </c>
      <c r="V457" s="21" t="s">
        <v>125</v>
      </c>
      <c r="W457" s="21" t="s">
        <v>172</v>
      </c>
    </row>
    <row r="458" spans="1:23" ht="15" customHeight="1">
      <c r="A458" s="21" t="s">
        <v>871</v>
      </c>
      <c r="B458" s="22">
        <v>45383</v>
      </c>
      <c r="C458" s="21">
        <f>YEAR(B458)</f>
        <v>2024</v>
      </c>
      <c r="D458" s="21" t="str">
        <f>"Q"&amp;ROUNDUP(MONTH(B458)/3,0)</f>
        <v>Q2</v>
      </c>
      <c r="E458" s="21" t="s">
        <v>188</v>
      </c>
      <c r="F458" s="21" t="s">
        <v>118</v>
      </c>
      <c r="G458" s="21" t="s">
        <v>232</v>
      </c>
      <c r="H458" s="21" t="s">
        <v>445</v>
      </c>
      <c r="I458" s="21" t="s">
        <v>446</v>
      </c>
      <c r="J458" s="21" t="s">
        <v>133</v>
      </c>
      <c r="K458" s="21" t="s">
        <v>143</v>
      </c>
      <c r="L458" s="21" t="s">
        <v>201</v>
      </c>
      <c r="M458" s="23">
        <v>267.12</v>
      </c>
      <c r="N458" s="24">
        <v>1</v>
      </c>
      <c r="O458" s="25">
        <v>5.74E-2</v>
      </c>
      <c r="P458" s="23">
        <v>150.29</v>
      </c>
      <c r="Q458" s="23">
        <f>M458*N458*(1-O458)</f>
        <v>251.78731200000001</v>
      </c>
      <c r="R458" s="23">
        <f>M458*N458*O458</f>
        <v>15.332688000000001</v>
      </c>
      <c r="S458" s="23">
        <f>P458*N458</f>
        <v>150.29</v>
      </c>
      <c r="T458" s="23">
        <f>Q458-S458</f>
        <v>101.49731200000002</v>
      </c>
      <c r="U458" s="25">
        <f>IFERROR(T458/Q458,0)</f>
        <v>0.40310733370075463</v>
      </c>
      <c r="V458" s="21" t="s">
        <v>125</v>
      </c>
      <c r="W458" s="21" t="s">
        <v>126</v>
      </c>
    </row>
    <row r="459" spans="1:23" ht="15" customHeight="1">
      <c r="A459" s="21" t="s">
        <v>872</v>
      </c>
      <c r="B459" s="22">
        <v>45383</v>
      </c>
      <c r="C459" s="21">
        <f>YEAR(B459)</f>
        <v>2024</v>
      </c>
      <c r="D459" s="21" t="str">
        <f>"Q"&amp;ROUNDUP(MONTH(B459)/3,0)</f>
        <v>Q2</v>
      </c>
      <c r="E459" s="21" t="s">
        <v>158</v>
      </c>
      <c r="F459" s="21" t="s">
        <v>118</v>
      </c>
      <c r="G459" s="21" t="s">
        <v>160</v>
      </c>
      <c r="H459" s="21" t="s">
        <v>120</v>
      </c>
      <c r="I459" s="21" t="s">
        <v>121</v>
      </c>
      <c r="J459" s="21" t="s">
        <v>122</v>
      </c>
      <c r="K459" s="21" t="s">
        <v>123</v>
      </c>
      <c r="L459" s="21" t="s">
        <v>155</v>
      </c>
      <c r="M459" s="23">
        <v>85.84</v>
      </c>
      <c r="N459" s="24">
        <v>3</v>
      </c>
      <c r="O459" s="25">
        <v>0.1217</v>
      </c>
      <c r="P459" s="23">
        <v>46.95</v>
      </c>
      <c r="Q459" s="23">
        <f>M459*N459*(1-O459)</f>
        <v>226.17981599999999</v>
      </c>
      <c r="R459" s="23">
        <f>M459*N459*O459</f>
        <v>31.340183999999997</v>
      </c>
      <c r="S459" s="23">
        <f>P459*N459</f>
        <v>140.85000000000002</v>
      </c>
      <c r="T459" s="23">
        <f>Q459-S459</f>
        <v>85.329815999999965</v>
      </c>
      <c r="U459" s="25">
        <f>IFERROR(T459/Q459,0)</f>
        <v>0.37726538781869012</v>
      </c>
      <c r="V459" s="21" t="s">
        <v>125</v>
      </c>
      <c r="W459" s="21" t="s">
        <v>156</v>
      </c>
    </row>
    <row r="460" spans="1:23" ht="15" customHeight="1">
      <c r="A460" s="21" t="s">
        <v>873</v>
      </c>
      <c r="B460" s="22">
        <v>45383</v>
      </c>
      <c r="C460" s="21">
        <f>YEAR(B460)</f>
        <v>2024</v>
      </c>
      <c r="D460" s="21" t="str">
        <f>"Q"&amp;ROUNDUP(MONTH(B460)/3,0)</f>
        <v>Q2</v>
      </c>
      <c r="E460" s="21" t="s">
        <v>158</v>
      </c>
      <c r="F460" s="21" t="s">
        <v>118</v>
      </c>
      <c r="G460" s="21" t="s">
        <v>160</v>
      </c>
      <c r="H460" s="21" t="s">
        <v>210</v>
      </c>
      <c r="I460" s="21" t="s">
        <v>211</v>
      </c>
      <c r="J460" s="21" t="s">
        <v>142</v>
      </c>
      <c r="K460" s="21" t="s">
        <v>134</v>
      </c>
      <c r="L460" s="21" t="s">
        <v>299</v>
      </c>
      <c r="M460" s="23">
        <v>88.36</v>
      </c>
      <c r="N460" s="24">
        <v>8</v>
      </c>
      <c r="O460" s="25">
        <v>5.33E-2</v>
      </c>
      <c r="P460" s="23">
        <v>48.35</v>
      </c>
      <c r="Q460" s="23">
        <f>M460*N460*(1-O460)</f>
        <v>669.20329600000002</v>
      </c>
      <c r="R460" s="23">
        <f>M460*N460*O460</f>
        <v>37.676704000000001</v>
      </c>
      <c r="S460" s="23">
        <f>P460*N460</f>
        <v>386.8</v>
      </c>
      <c r="T460" s="23">
        <f>Q460-S460</f>
        <v>282.40329600000001</v>
      </c>
      <c r="U460" s="25">
        <f>IFERROR(T460/Q460,0)</f>
        <v>0.4219992604459617</v>
      </c>
      <c r="V460" s="21" t="s">
        <v>171</v>
      </c>
      <c r="W460" s="21" t="s">
        <v>136</v>
      </c>
    </row>
    <row r="461" spans="1:23" ht="15" customHeight="1">
      <c r="A461" s="21" t="s">
        <v>874</v>
      </c>
      <c r="B461" s="22">
        <v>45383</v>
      </c>
      <c r="C461" s="21">
        <f>YEAR(B461)</f>
        <v>2024</v>
      </c>
      <c r="D461" s="21" t="str">
        <f>"Q"&amp;ROUNDUP(MONTH(B461)/3,0)</f>
        <v>Q2</v>
      </c>
      <c r="E461" s="21" t="s">
        <v>117</v>
      </c>
      <c r="F461" s="21" t="s">
        <v>129</v>
      </c>
      <c r="G461" s="21" t="s">
        <v>194</v>
      </c>
      <c r="H461" s="21" t="s">
        <v>377</v>
      </c>
      <c r="I461" s="21" t="s">
        <v>378</v>
      </c>
      <c r="J461" s="21" t="s">
        <v>133</v>
      </c>
      <c r="K461" s="21" t="s">
        <v>134</v>
      </c>
      <c r="L461" s="21" t="s">
        <v>170</v>
      </c>
      <c r="M461" s="23">
        <v>143.24</v>
      </c>
      <c r="N461" s="24">
        <v>8</v>
      </c>
      <c r="O461" s="25">
        <v>8.9599999999999999E-2</v>
      </c>
      <c r="P461" s="23">
        <v>88.64</v>
      </c>
      <c r="Q461" s="23">
        <f>M461*N461*(1-O461)</f>
        <v>1043.245568</v>
      </c>
      <c r="R461" s="23">
        <f>M461*N461*O461</f>
        <v>102.67443200000001</v>
      </c>
      <c r="S461" s="23">
        <f>P461*N461</f>
        <v>709.12</v>
      </c>
      <c r="T461" s="23">
        <f>Q461-S461</f>
        <v>334.12556800000004</v>
      </c>
      <c r="U461" s="25">
        <f>IFERROR(T461/Q461,0)</f>
        <v>0.32027508982429725</v>
      </c>
      <c r="V461" s="21" t="s">
        <v>125</v>
      </c>
      <c r="W461" s="21" t="s">
        <v>172</v>
      </c>
    </row>
    <row r="462" spans="1:23" ht="15" customHeight="1">
      <c r="A462" s="21" t="s">
        <v>875</v>
      </c>
      <c r="B462" s="22">
        <v>45384</v>
      </c>
      <c r="C462" s="21">
        <f>YEAR(B462)</f>
        <v>2024</v>
      </c>
      <c r="D462" s="21" t="str">
        <f>"Q"&amp;ROUNDUP(MONTH(B462)/3,0)</f>
        <v>Q2</v>
      </c>
      <c r="E462" s="21" t="s">
        <v>158</v>
      </c>
      <c r="F462" s="21" t="s">
        <v>129</v>
      </c>
      <c r="G462" s="21" t="s">
        <v>164</v>
      </c>
      <c r="H462" s="21" t="s">
        <v>549</v>
      </c>
      <c r="I462" s="21" t="s">
        <v>550</v>
      </c>
      <c r="J462" s="21" t="s">
        <v>133</v>
      </c>
      <c r="K462" s="21" t="s">
        <v>134</v>
      </c>
      <c r="L462" s="21" t="s">
        <v>299</v>
      </c>
      <c r="M462" s="23">
        <v>197.45</v>
      </c>
      <c r="N462" s="24">
        <v>1</v>
      </c>
      <c r="O462" s="25">
        <v>0.13150000000000001</v>
      </c>
      <c r="P462" s="23">
        <v>120.13</v>
      </c>
      <c r="Q462" s="23">
        <f>M462*N462*(1-O462)</f>
        <v>171.48532499999999</v>
      </c>
      <c r="R462" s="23">
        <f>M462*N462*O462</f>
        <v>25.964675</v>
      </c>
      <c r="S462" s="23">
        <f>P462*N462</f>
        <v>120.13</v>
      </c>
      <c r="T462" s="23">
        <f>Q462-S462</f>
        <v>51.355324999999993</v>
      </c>
      <c r="U462" s="25">
        <f>IFERROR(T462/Q462,0)</f>
        <v>0.2994735846930342</v>
      </c>
      <c r="V462" s="21" t="s">
        <v>125</v>
      </c>
      <c r="W462" s="21" t="s">
        <v>126</v>
      </c>
    </row>
    <row r="463" spans="1:23" ht="15" customHeight="1">
      <c r="A463" s="21" t="s">
        <v>876</v>
      </c>
      <c r="B463" s="22">
        <v>45384</v>
      </c>
      <c r="C463" s="21">
        <f>YEAR(B463)</f>
        <v>2024</v>
      </c>
      <c r="D463" s="21" t="str">
        <f>"Q"&amp;ROUNDUP(MONTH(B463)/3,0)</f>
        <v>Q2</v>
      </c>
      <c r="E463" s="21" t="s">
        <v>158</v>
      </c>
      <c r="F463" s="21" t="s">
        <v>159</v>
      </c>
      <c r="G463" s="21" t="s">
        <v>164</v>
      </c>
      <c r="H463" s="21" t="s">
        <v>243</v>
      </c>
      <c r="I463" s="21" t="s">
        <v>244</v>
      </c>
      <c r="J463" s="21" t="s">
        <v>122</v>
      </c>
      <c r="K463" s="21" t="s">
        <v>123</v>
      </c>
      <c r="L463" s="21" t="s">
        <v>124</v>
      </c>
      <c r="M463" s="23">
        <v>247.57</v>
      </c>
      <c r="N463" s="24">
        <v>8</v>
      </c>
      <c r="O463" s="25">
        <v>5.1499999999999997E-2</v>
      </c>
      <c r="P463" s="23">
        <v>131.59</v>
      </c>
      <c r="Q463" s="23">
        <f>M463*N463*(1-O463)</f>
        <v>1878.56116</v>
      </c>
      <c r="R463" s="23">
        <f>M463*N463*O463</f>
        <v>101.99883999999999</v>
      </c>
      <c r="S463" s="23">
        <f>P463*N463</f>
        <v>1052.72</v>
      </c>
      <c r="T463" s="23">
        <f>Q463-S463</f>
        <v>825.84115999999995</v>
      </c>
      <c r="U463" s="25">
        <f>IFERROR(T463/Q463,0)</f>
        <v>0.43961366687683456</v>
      </c>
      <c r="V463" s="21" t="s">
        <v>125</v>
      </c>
      <c r="W463" s="21" t="s">
        <v>126</v>
      </c>
    </row>
    <row r="464" spans="1:23" ht="15" customHeight="1">
      <c r="A464" s="21" t="s">
        <v>877</v>
      </c>
      <c r="B464" s="22">
        <v>45384</v>
      </c>
      <c r="C464" s="21">
        <f>YEAR(B464)</f>
        <v>2024</v>
      </c>
      <c r="D464" s="21" t="str">
        <f>"Q"&amp;ROUNDUP(MONTH(B464)/3,0)</f>
        <v>Q2</v>
      </c>
      <c r="E464" s="21" t="s">
        <v>117</v>
      </c>
      <c r="F464" s="21" t="s">
        <v>118</v>
      </c>
      <c r="G464" s="21" t="s">
        <v>194</v>
      </c>
      <c r="H464" s="21" t="s">
        <v>131</v>
      </c>
      <c r="I464" s="21" t="s">
        <v>132</v>
      </c>
      <c r="J464" s="21" t="s">
        <v>133</v>
      </c>
      <c r="K464" s="21" t="s">
        <v>149</v>
      </c>
      <c r="L464" s="21" t="s">
        <v>273</v>
      </c>
      <c r="M464" s="23">
        <v>8.25</v>
      </c>
      <c r="N464" s="24">
        <v>1</v>
      </c>
      <c r="O464" s="25">
        <v>0.1037</v>
      </c>
      <c r="P464" s="23">
        <v>3.99</v>
      </c>
      <c r="Q464" s="23">
        <f>M464*N464*(1-O464)</f>
        <v>7.3944749999999999</v>
      </c>
      <c r="R464" s="23">
        <f>M464*N464*O464</f>
        <v>0.85552499999999998</v>
      </c>
      <c r="S464" s="23">
        <f>P464*N464</f>
        <v>3.99</v>
      </c>
      <c r="T464" s="23">
        <f>Q464-S464</f>
        <v>3.4044749999999997</v>
      </c>
      <c r="U464" s="25">
        <f>IFERROR(T464/Q464,0)</f>
        <v>0.46040793971174421</v>
      </c>
      <c r="V464" s="21" t="s">
        <v>125</v>
      </c>
      <c r="W464" s="21" t="s">
        <v>126</v>
      </c>
    </row>
    <row r="465" spans="1:23" ht="15" customHeight="1">
      <c r="A465" s="21" t="s">
        <v>878</v>
      </c>
      <c r="B465" s="22">
        <v>45384</v>
      </c>
      <c r="C465" s="21">
        <f>YEAR(B465)</f>
        <v>2024</v>
      </c>
      <c r="D465" s="21" t="str">
        <f>"Q"&amp;ROUNDUP(MONTH(B465)/3,0)</f>
        <v>Q2</v>
      </c>
      <c r="E465" s="21" t="s">
        <v>117</v>
      </c>
      <c r="F465" s="21" t="s">
        <v>129</v>
      </c>
      <c r="G465" s="21" t="s">
        <v>194</v>
      </c>
      <c r="H465" s="21" t="s">
        <v>434</v>
      </c>
      <c r="I465" s="21" t="s">
        <v>435</v>
      </c>
      <c r="J465" s="21" t="s">
        <v>133</v>
      </c>
      <c r="K465" s="21" t="s">
        <v>134</v>
      </c>
      <c r="L465" s="21" t="s">
        <v>170</v>
      </c>
      <c r="M465" s="23">
        <v>159.18</v>
      </c>
      <c r="N465" s="24">
        <v>8</v>
      </c>
      <c r="O465" s="25">
        <v>6.7100000000000007E-2</v>
      </c>
      <c r="P465" s="23">
        <v>96.71</v>
      </c>
      <c r="Q465" s="23">
        <f>M465*N465*(1-O465)</f>
        <v>1187.992176</v>
      </c>
      <c r="R465" s="23">
        <f>M465*N465*O465</f>
        <v>85.447824000000011</v>
      </c>
      <c r="S465" s="23">
        <f>P465*N465</f>
        <v>773.68</v>
      </c>
      <c r="T465" s="23">
        <f>Q465-S465</f>
        <v>414.31217600000002</v>
      </c>
      <c r="U465" s="25">
        <f>IFERROR(T465/Q465,0)</f>
        <v>0.34874991971327596</v>
      </c>
      <c r="V465" s="21" t="s">
        <v>125</v>
      </c>
      <c r="W465" s="21" t="s">
        <v>156</v>
      </c>
    </row>
    <row r="466" spans="1:23" ht="15" customHeight="1">
      <c r="A466" s="21" t="s">
        <v>879</v>
      </c>
      <c r="B466" s="22">
        <v>45384</v>
      </c>
      <c r="C466" s="21">
        <f>YEAR(B466)</f>
        <v>2024</v>
      </c>
      <c r="D466" s="21" t="str">
        <f>"Q"&amp;ROUNDUP(MONTH(B466)/3,0)</f>
        <v>Q2</v>
      </c>
      <c r="E466" s="21" t="s">
        <v>138</v>
      </c>
      <c r="F466" s="21" t="s">
        <v>159</v>
      </c>
      <c r="G466" s="21" t="s">
        <v>139</v>
      </c>
      <c r="H466" s="21" t="s">
        <v>284</v>
      </c>
      <c r="I466" s="21" t="s">
        <v>269</v>
      </c>
      <c r="J466" s="21" t="s">
        <v>122</v>
      </c>
      <c r="K466" s="21" t="s">
        <v>149</v>
      </c>
      <c r="L466" s="21" t="s">
        <v>273</v>
      </c>
      <c r="M466" s="23">
        <v>104.43</v>
      </c>
      <c r="N466" s="24">
        <v>16</v>
      </c>
      <c r="O466" s="25">
        <v>6.9000000000000006E-2</v>
      </c>
      <c r="P466" s="23">
        <v>50.62</v>
      </c>
      <c r="Q466" s="23">
        <f>M466*N466*(1-O466)</f>
        <v>1555.5892800000001</v>
      </c>
      <c r="R466" s="23">
        <f>M466*N466*O466</f>
        <v>115.29072000000002</v>
      </c>
      <c r="S466" s="23">
        <f>P466*N466</f>
        <v>809.92</v>
      </c>
      <c r="T466" s="23">
        <f>Q466-S466</f>
        <v>745.66928000000019</v>
      </c>
      <c r="U466" s="25">
        <f>IFERROR(T466/Q466,0)</f>
        <v>0.47934843058316789</v>
      </c>
      <c r="V466" s="21" t="s">
        <v>125</v>
      </c>
      <c r="W466" s="21" t="s">
        <v>172</v>
      </c>
    </row>
    <row r="467" spans="1:23" ht="15" customHeight="1">
      <c r="A467" s="21" t="s">
        <v>880</v>
      </c>
      <c r="B467" s="22">
        <v>45384</v>
      </c>
      <c r="C467" s="21">
        <f>YEAR(B467)</f>
        <v>2024</v>
      </c>
      <c r="D467" s="21" t="str">
        <f>"Q"&amp;ROUNDUP(MONTH(B467)/3,0)</f>
        <v>Q2</v>
      </c>
      <c r="E467" s="21" t="s">
        <v>117</v>
      </c>
      <c r="F467" s="21" t="s">
        <v>129</v>
      </c>
      <c r="G467" s="21" t="s">
        <v>194</v>
      </c>
      <c r="H467" s="21" t="s">
        <v>445</v>
      </c>
      <c r="I467" s="21" t="s">
        <v>446</v>
      </c>
      <c r="J467" s="21" t="s">
        <v>133</v>
      </c>
      <c r="K467" s="21" t="s">
        <v>165</v>
      </c>
      <c r="L467" s="21" t="s">
        <v>180</v>
      </c>
      <c r="M467" s="23">
        <v>94.97</v>
      </c>
      <c r="N467" s="24">
        <v>1</v>
      </c>
      <c r="O467" s="25">
        <v>5.45E-2</v>
      </c>
      <c r="P467" s="23">
        <v>43.28</v>
      </c>
      <c r="Q467" s="23">
        <f>M467*N467*(1-O467)</f>
        <v>89.794134999999997</v>
      </c>
      <c r="R467" s="23">
        <f>M467*N467*O467</f>
        <v>5.1758649999999999</v>
      </c>
      <c r="S467" s="23">
        <f>P467*N467</f>
        <v>43.28</v>
      </c>
      <c r="T467" s="23">
        <f>Q467-S467</f>
        <v>46.514134999999996</v>
      </c>
      <c r="U467" s="25">
        <f>IFERROR(T467/Q467,0)</f>
        <v>0.51800860935962012</v>
      </c>
      <c r="V467" s="21" t="s">
        <v>125</v>
      </c>
      <c r="W467" s="21" t="s">
        <v>172</v>
      </c>
    </row>
    <row r="468" spans="1:23" ht="15" customHeight="1">
      <c r="A468" s="21" t="s">
        <v>881</v>
      </c>
      <c r="B468" s="22">
        <v>45385</v>
      </c>
      <c r="C468" s="21">
        <f>YEAR(B468)</f>
        <v>2024</v>
      </c>
      <c r="D468" s="21" t="str">
        <f>"Q"&amp;ROUNDUP(MONTH(B468)/3,0)</f>
        <v>Q2</v>
      </c>
      <c r="E468" s="21" t="s">
        <v>158</v>
      </c>
      <c r="F468" s="21" t="s">
        <v>129</v>
      </c>
      <c r="G468" s="21" t="s">
        <v>164</v>
      </c>
      <c r="H468" s="21" t="s">
        <v>377</v>
      </c>
      <c r="I468" s="21" t="s">
        <v>378</v>
      </c>
      <c r="J468" s="21" t="s">
        <v>133</v>
      </c>
      <c r="K468" s="21" t="s">
        <v>134</v>
      </c>
      <c r="L468" s="21" t="s">
        <v>339</v>
      </c>
      <c r="M468" s="23">
        <v>150.77000000000001</v>
      </c>
      <c r="N468" s="24">
        <v>4</v>
      </c>
      <c r="O468" s="25">
        <v>0.1012</v>
      </c>
      <c r="P468" s="23">
        <v>83.91</v>
      </c>
      <c r="Q468" s="23">
        <f>M468*N468*(1-O468)</f>
        <v>542.04830400000003</v>
      </c>
      <c r="R468" s="23">
        <f>M468*N468*O468</f>
        <v>61.031696000000004</v>
      </c>
      <c r="S468" s="23">
        <f>P468*N468</f>
        <v>335.64</v>
      </c>
      <c r="T468" s="23">
        <f>Q468-S468</f>
        <v>206.40830400000004</v>
      </c>
      <c r="U468" s="25">
        <f>IFERROR(T468/Q468,0)</f>
        <v>0.38079319218753616</v>
      </c>
      <c r="V468" s="21" t="s">
        <v>125</v>
      </c>
      <c r="W468" s="21" t="s">
        <v>126</v>
      </c>
    </row>
    <row r="469" spans="1:23" ht="15" customHeight="1">
      <c r="A469" s="21" t="s">
        <v>882</v>
      </c>
      <c r="B469" s="22">
        <v>45385</v>
      </c>
      <c r="C469" s="21">
        <f>YEAR(B469)</f>
        <v>2024</v>
      </c>
      <c r="D469" s="21" t="str">
        <f>"Q"&amp;ROUNDUP(MONTH(B469)/3,0)</f>
        <v>Q2</v>
      </c>
      <c r="E469" s="21" t="s">
        <v>117</v>
      </c>
      <c r="F469" s="21" t="s">
        <v>159</v>
      </c>
      <c r="G469" s="21" t="s">
        <v>119</v>
      </c>
      <c r="H469" s="21" t="s">
        <v>131</v>
      </c>
      <c r="I469" s="21" t="s">
        <v>132</v>
      </c>
      <c r="J469" s="21" t="s">
        <v>133</v>
      </c>
      <c r="K469" s="21" t="s">
        <v>134</v>
      </c>
      <c r="L469" s="21" t="s">
        <v>135</v>
      </c>
      <c r="M469" s="23">
        <v>207.57</v>
      </c>
      <c r="N469" s="24">
        <v>15</v>
      </c>
      <c r="O469" s="25">
        <v>9.0200000000000002E-2</v>
      </c>
      <c r="P469" s="23">
        <v>121.12</v>
      </c>
      <c r="Q469" s="23">
        <f>M469*N469*(1-O469)</f>
        <v>2832.7077899999995</v>
      </c>
      <c r="R469" s="23">
        <f>M469*N469*O469</f>
        <v>280.84220999999997</v>
      </c>
      <c r="S469" s="23">
        <f>P469*N469</f>
        <v>1816.8000000000002</v>
      </c>
      <c r="T469" s="23">
        <f>Q469-S469</f>
        <v>1015.9077899999993</v>
      </c>
      <c r="U469" s="25">
        <f>IFERROR(T469/Q469,0)</f>
        <v>0.35863486999483257</v>
      </c>
      <c r="V469" s="21" t="s">
        <v>125</v>
      </c>
      <c r="W469" s="21" t="s">
        <v>156</v>
      </c>
    </row>
    <row r="470" spans="1:23" ht="15" customHeight="1">
      <c r="A470" s="21" t="s">
        <v>883</v>
      </c>
      <c r="B470" s="22">
        <v>45385</v>
      </c>
      <c r="C470" s="21">
        <f>YEAR(B470)</f>
        <v>2024</v>
      </c>
      <c r="D470" s="21" t="str">
        <f>"Q"&amp;ROUNDUP(MONTH(B470)/3,0)</f>
        <v>Q2</v>
      </c>
      <c r="E470" s="21" t="s">
        <v>188</v>
      </c>
      <c r="F470" s="21" t="s">
        <v>129</v>
      </c>
      <c r="G470" s="21" t="s">
        <v>198</v>
      </c>
      <c r="H470" s="21" t="s">
        <v>281</v>
      </c>
      <c r="I470" s="21" t="s">
        <v>282</v>
      </c>
      <c r="J470" s="21" t="s">
        <v>133</v>
      </c>
      <c r="K470" s="21" t="s">
        <v>165</v>
      </c>
      <c r="L470" s="21" t="s">
        <v>184</v>
      </c>
      <c r="M470" s="23">
        <v>82.4</v>
      </c>
      <c r="N470" s="24">
        <v>1</v>
      </c>
      <c r="O470" s="25">
        <v>0.1046</v>
      </c>
      <c r="P470" s="23">
        <v>38.32</v>
      </c>
      <c r="Q470" s="23">
        <f>M470*N470*(1-O470)</f>
        <v>73.780960000000007</v>
      </c>
      <c r="R470" s="23">
        <f>M470*N470*O470</f>
        <v>8.61904</v>
      </c>
      <c r="S470" s="23">
        <f>P470*N470</f>
        <v>38.32</v>
      </c>
      <c r="T470" s="23">
        <f>Q470-S470</f>
        <v>35.460960000000007</v>
      </c>
      <c r="U470" s="25">
        <f>IFERROR(T470/Q470,0)</f>
        <v>0.48062481160451154</v>
      </c>
      <c r="V470" s="21" t="s">
        <v>125</v>
      </c>
      <c r="W470" s="21" t="s">
        <v>156</v>
      </c>
    </row>
    <row r="471" spans="1:23" ht="15" customHeight="1">
      <c r="A471" s="21" t="s">
        <v>884</v>
      </c>
      <c r="B471" s="22">
        <v>45385</v>
      </c>
      <c r="C471" s="21">
        <f>YEAR(B471)</f>
        <v>2024</v>
      </c>
      <c r="D471" s="21" t="str">
        <f>"Q"&amp;ROUNDUP(MONTH(B471)/3,0)</f>
        <v>Q2</v>
      </c>
      <c r="E471" s="21" t="s">
        <v>138</v>
      </c>
      <c r="F471" s="21" t="s">
        <v>118</v>
      </c>
      <c r="G471" s="21" t="s">
        <v>139</v>
      </c>
      <c r="H471" s="21" t="s">
        <v>301</v>
      </c>
      <c r="I471" s="21" t="s">
        <v>302</v>
      </c>
      <c r="J471" s="21" t="s">
        <v>133</v>
      </c>
      <c r="K471" s="21" t="s">
        <v>134</v>
      </c>
      <c r="L471" s="21" t="s">
        <v>135</v>
      </c>
      <c r="M471" s="23">
        <v>189.23</v>
      </c>
      <c r="N471" s="24">
        <v>3</v>
      </c>
      <c r="O471" s="25">
        <v>0.12690000000000001</v>
      </c>
      <c r="P471" s="23">
        <v>105.26</v>
      </c>
      <c r="Q471" s="23">
        <f>M471*N471*(1-O471)</f>
        <v>495.65013899999997</v>
      </c>
      <c r="R471" s="23">
        <f>M471*N471*O471</f>
        <v>72.039861000000002</v>
      </c>
      <c r="S471" s="23">
        <f>P471*N471</f>
        <v>315.78000000000003</v>
      </c>
      <c r="T471" s="23">
        <f>Q471-S471</f>
        <v>179.87013899999994</v>
      </c>
      <c r="U471" s="25">
        <f>IFERROR(T471/Q471,0)</f>
        <v>0.36289738435844554</v>
      </c>
      <c r="V471" s="21" t="s">
        <v>125</v>
      </c>
      <c r="W471" s="21" t="s">
        <v>172</v>
      </c>
    </row>
    <row r="472" spans="1:23" ht="15" customHeight="1">
      <c r="A472" s="21" t="s">
        <v>885</v>
      </c>
      <c r="B472" s="22">
        <v>45385</v>
      </c>
      <c r="C472" s="21">
        <f>YEAR(B472)</f>
        <v>2024</v>
      </c>
      <c r="D472" s="21" t="str">
        <f>"Q"&amp;ROUNDUP(MONTH(B472)/3,0)</f>
        <v>Q2</v>
      </c>
      <c r="E472" s="21" t="s">
        <v>158</v>
      </c>
      <c r="F472" s="21" t="s">
        <v>118</v>
      </c>
      <c r="G472" s="21" t="s">
        <v>164</v>
      </c>
      <c r="H472" s="21" t="s">
        <v>367</v>
      </c>
      <c r="I472" s="21" t="s">
        <v>368</v>
      </c>
      <c r="J472" s="21" t="s">
        <v>142</v>
      </c>
      <c r="K472" s="21" t="s">
        <v>123</v>
      </c>
      <c r="L472" s="21" t="s">
        <v>226</v>
      </c>
      <c r="M472" s="23">
        <v>82.09</v>
      </c>
      <c r="N472" s="24">
        <v>3</v>
      </c>
      <c r="O472" s="25">
        <v>0.20230000000000001</v>
      </c>
      <c r="P472" s="23">
        <v>47.15</v>
      </c>
      <c r="Q472" s="23">
        <f>M472*N472*(1-O472)</f>
        <v>196.449579</v>
      </c>
      <c r="R472" s="23">
        <f>M472*N472*O472</f>
        <v>49.820421000000003</v>
      </c>
      <c r="S472" s="23">
        <f>P472*N472</f>
        <v>141.44999999999999</v>
      </c>
      <c r="T472" s="23">
        <f>Q472-S472</f>
        <v>54.999579000000011</v>
      </c>
      <c r="U472" s="25">
        <f>IFERROR(T472/Q472,0)</f>
        <v>0.27996791482052508</v>
      </c>
      <c r="V472" s="21" t="s">
        <v>171</v>
      </c>
      <c r="W472" s="21" t="s">
        <v>156</v>
      </c>
    </row>
    <row r="473" spans="1:23" ht="15" customHeight="1">
      <c r="A473" s="21" t="s">
        <v>886</v>
      </c>
      <c r="B473" s="22">
        <v>45385</v>
      </c>
      <c r="C473" s="21">
        <f>YEAR(B473)</f>
        <v>2024</v>
      </c>
      <c r="D473" s="21" t="str">
        <f>"Q"&amp;ROUNDUP(MONTH(B473)/3,0)</f>
        <v>Q2</v>
      </c>
      <c r="E473" s="21" t="s">
        <v>188</v>
      </c>
      <c r="F473" s="21" t="s">
        <v>159</v>
      </c>
      <c r="G473" s="21" t="s">
        <v>189</v>
      </c>
      <c r="H473" s="21" t="s">
        <v>153</v>
      </c>
      <c r="I473" s="21" t="s">
        <v>154</v>
      </c>
      <c r="J473" s="21" t="s">
        <v>133</v>
      </c>
      <c r="K473" s="21" t="s">
        <v>123</v>
      </c>
      <c r="L473" s="21" t="s">
        <v>124</v>
      </c>
      <c r="M473" s="23">
        <v>239.47</v>
      </c>
      <c r="N473" s="24">
        <v>10</v>
      </c>
      <c r="O473" s="25">
        <v>4.9599999999999998E-2</v>
      </c>
      <c r="P473" s="23">
        <v>130.62</v>
      </c>
      <c r="Q473" s="23">
        <f>M473*N473*(1-O473)</f>
        <v>2275.9228800000001</v>
      </c>
      <c r="R473" s="23">
        <f>M473*N473*O473</f>
        <v>118.77711999999998</v>
      </c>
      <c r="S473" s="23">
        <f>P473*N473</f>
        <v>1306.2</v>
      </c>
      <c r="T473" s="23">
        <f>Q473-S473</f>
        <v>969.72288000000003</v>
      </c>
      <c r="U473" s="25">
        <f>IFERROR(T473/Q473,0)</f>
        <v>0.42607897153351698</v>
      </c>
      <c r="V473" s="21" t="s">
        <v>125</v>
      </c>
      <c r="W473" s="21" t="s">
        <v>136</v>
      </c>
    </row>
    <row r="474" spans="1:23" ht="15" customHeight="1">
      <c r="A474" s="21" t="s">
        <v>887</v>
      </c>
      <c r="B474" s="22">
        <v>45386</v>
      </c>
      <c r="C474" s="21">
        <f>YEAR(B474)</f>
        <v>2024</v>
      </c>
      <c r="D474" s="21" t="str">
        <f>"Q"&amp;ROUNDUP(MONTH(B474)/3,0)</f>
        <v>Q2</v>
      </c>
      <c r="E474" s="21" t="s">
        <v>117</v>
      </c>
      <c r="F474" s="21" t="s">
        <v>118</v>
      </c>
      <c r="G474" s="21" t="s">
        <v>194</v>
      </c>
      <c r="H474" s="21" t="s">
        <v>555</v>
      </c>
      <c r="I474" s="21" t="s">
        <v>556</v>
      </c>
      <c r="J474" s="21" t="s">
        <v>133</v>
      </c>
      <c r="K474" s="21" t="s">
        <v>134</v>
      </c>
      <c r="L474" s="21" t="s">
        <v>192</v>
      </c>
      <c r="M474" s="23">
        <v>26.36</v>
      </c>
      <c r="N474" s="24">
        <v>1</v>
      </c>
      <c r="O474" s="25">
        <v>0.12939999999999999</v>
      </c>
      <c r="P474" s="23">
        <v>15.21</v>
      </c>
      <c r="Q474" s="23">
        <f>M474*N474*(1-O474)</f>
        <v>22.949016</v>
      </c>
      <c r="R474" s="23">
        <f>M474*N474*O474</f>
        <v>3.4109839999999996</v>
      </c>
      <c r="S474" s="23">
        <f>P474*N474</f>
        <v>15.21</v>
      </c>
      <c r="T474" s="23">
        <f>Q474-S474</f>
        <v>7.7390159999999995</v>
      </c>
      <c r="U474" s="25">
        <f>IFERROR(T474/Q474,0)</f>
        <v>0.33722648500484725</v>
      </c>
      <c r="V474" s="21" t="s">
        <v>125</v>
      </c>
      <c r="W474" s="21" t="s">
        <v>136</v>
      </c>
    </row>
    <row r="475" spans="1:23" ht="15" customHeight="1">
      <c r="A475" s="21" t="s">
        <v>888</v>
      </c>
      <c r="B475" s="22">
        <v>45386</v>
      </c>
      <c r="C475" s="21">
        <f>YEAR(B475)</f>
        <v>2024</v>
      </c>
      <c r="D475" s="21" t="str">
        <f>"Q"&amp;ROUNDUP(MONTH(B475)/3,0)</f>
        <v>Q2</v>
      </c>
      <c r="E475" s="21" t="s">
        <v>138</v>
      </c>
      <c r="F475" s="21" t="s">
        <v>129</v>
      </c>
      <c r="G475" s="21" t="s">
        <v>146</v>
      </c>
      <c r="H475" s="21" t="s">
        <v>243</v>
      </c>
      <c r="I475" s="21" t="s">
        <v>244</v>
      </c>
      <c r="J475" s="21" t="s">
        <v>122</v>
      </c>
      <c r="K475" s="21" t="s">
        <v>123</v>
      </c>
      <c r="L475" s="21" t="s">
        <v>292</v>
      </c>
      <c r="M475" s="23">
        <v>64.849999999999994</v>
      </c>
      <c r="N475" s="24">
        <v>2</v>
      </c>
      <c r="O475" s="25">
        <v>0.1293</v>
      </c>
      <c r="P475" s="23">
        <v>31.57</v>
      </c>
      <c r="Q475" s="23">
        <f>M475*N475*(1-O475)</f>
        <v>112.92979</v>
      </c>
      <c r="R475" s="23">
        <f>M475*N475*O475</f>
        <v>16.770209999999999</v>
      </c>
      <c r="S475" s="23">
        <f>P475*N475</f>
        <v>63.14</v>
      </c>
      <c r="T475" s="23">
        <f>Q475-S475</f>
        <v>49.789789999999996</v>
      </c>
      <c r="U475" s="25">
        <f>IFERROR(T475/Q475,0)</f>
        <v>0.44089154863389013</v>
      </c>
      <c r="V475" s="21" t="s">
        <v>125</v>
      </c>
      <c r="W475" s="21" t="s">
        <v>126</v>
      </c>
    </row>
    <row r="476" spans="1:23" ht="15" customHeight="1">
      <c r="A476" s="21" t="s">
        <v>889</v>
      </c>
      <c r="B476" s="22">
        <v>45387</v>
      </c>
      <c r="C476" s="21">
        <f>YEAR(B476)</f>
        <v>2024</v>
      </c>
      <c r="D476" s="21" t="str">
        <f>"Q"&amp;ROUNDUP(MONTH(B476)/3,0)</f>
        <v>Q2</v>
      </c>
      <c r="E476" s="21" t="s">
        <v>138</v>
      </c>
      <c r="F476" s="21" t="s">
        <v>129</v>
      </c>
      <c r="G476" s="21" t="s">
        <v>139</v>
      </c>
      <c r="H476" s="21" t="s">
        <v>741</v>
      </c>
      <c r="I476" s="21" t="s">
        <v>652</v>
      </c>
      <c r="J476" s="21" t="s">
        <v>133</v>
      </c>
      <c r="K476" s="21" t="s">
        <v>134</v>
      </c>
      <c r="L476" s="21" t="s">
        <v>170</v>
      </c>
      <c r="M476" s="23">
        <v>145.36000000000001</v>
      </c>
      <c r="N476" s="24">
        <v>1</v>
      </c>
      <c r="O476" s="25">
        <v>6.2E-2</v>
      </c>
      <c r="P476" s="23">
        <v>84.96</v>
      </c>
      <c r="Q476" s="23">
        <f>M476*N476*(1-O476)</f>
        <v>136.34768</v>
      </c>
      <c r="R476" s="23">
        <f>M476*N476*O476</f>
        <v>9.0123200000000008</v>
      </c>
      <c r="S476" s="23">
        <f>P476*N476</f>
        <v>84.96</v>
      </c>
      <c r="T476" s="23">
        <f>Q476-S476</f>
        <v>51.387680000000003</v>
      </c>
      <c r="U476" s="25">
        <f>IFERROR(T476/Q476,0)</f>
        <v>0.37688708748106314</v>
      </c>
      <c r="V476" s="21" t="s">
        <v>171</v>
      </c>
      <c r="W476" s="21" t="s">
        <v>126</v>
      </c>
    </row>
    <row r="477" spans="1:23" ht="15" customHeight="1">
      <c r="A477" s="21" t="s">
        <v>890</v>
      </c>
      <c r="B477" s="22">
        <v>45387</v>
      </c>
      <c r="C477" s="21">
        <f>YEAR(B477)</f>
        <v>2024</v>
      </c>
      <c r="D477" s="21" t="str">
        <f>"Q"&amp;ROUNDUP(MONTH(B477)/3,0)</f>
        <v>Q2</v>
      </c>
      <c r="E477" s="21" t="s">
        <v>117</v>
      </c>
      <c r="F477" s="21" t="s">
        <v>159</v>
      </c>
      <c r="G477" s="21" t="s">
        <v>194</v>
      </c>
      <c r="H477" s="21" t="s">
        <v>147</v>
      </c>
      <c r="I477" s="21" t="s">
        <v>148</v>
      </c>
      <c r="J477" s="21" t="s">
        <v>122</v>
      </c>
      <c r="K477" s="21" t="s">
        <v>134</v>
      </c>
      <c r="L477" s="21" t="s">
        <v>135</v>
      </c>
      <c r="M477" s="23">
        <v>148.66999999999999</v>
      </c>
      <c r="N477" s="24">
        <v>20</v>
      </c>
      <c r="O477" s="25">
        <v>0.04</v>
      </c>
      <c r="P477" s="23">
        <v>90.62</v>
      </c>
      <c r="Q477" s="23">
        <f>M477*N477*(1-O477)</f>
        <v>2854.4639999999995</v>
      </c>
      <c r="R477" s="23">
        <f>M477*N477*O477</f>
        <v>118.93599999999999</v>
      </c>
      <c r="S477" s="23">
        <f>P477*N477</f>
        <v>1812.4</v>
      </c>
      <c r="T477" s="23">
        <f>Q477-S477</f>
        <v>1042.0639999999994</v>
      </c>
      <c r="U477" s="25">
        <f>IFERROR(T477/Q477,0)</f>
        <v>0.36506468464832614</v>
      </c>
      <c r="V477" s="21" t="s">
        <v>125</v>
      </c>
      <c r="W477" s="21" t="s">
        <v>126</v>
      </c>
    </row>
    <row r="478" spans="1:23" ht="15" customHeight="1">
      <c r="A478" s="21" t="s">
        <v>891</v>
      </c>
      <c r="B478" s="22">
        <v>45387</v>
      </c>
      <c r="C478" s="21">
        <f>YEAR(B478)</f>
        <v>2024</v>
      </c>
      <c r="D478" s="21" t="str">
        <f>"Q"&amp;ROUNDUP(MONTH(B478)/3,0)</f>
        <v>Q2</v>
      </c>
      <c r="E478" s="21" t="s">
        <v>158</v>
      </c>
      <c r="F478" s="21" t="s">
        <v>129</v>
      </c>
      <c r="G478" s="21" t="s">
        <v>164</v>
      </c>
      <c r="H478" s="21" t="s">
        <v>651</v>
      </c>
      <c r="I478" s="21" t="s">
        <v>652</v>
      </c>
      <c r="J478" s="21" t="s">
        <v>142</v>
      </c>
      <c r="K478" s="21" t="s">
        <v>143</v>
      </c>
      <c r="L478" s="21" t="s">
        <v>252</v>
      </c>
      <c r="M478" s="23">
        <v>216.27</v>
      </c>
      <c r="N478" s="24">
        <v>8</v>
      </c>
      <c r="O478" s="25">
        <v>1.4200000000000001E-2</v>
      </c>
      <c r="P478" s="23">
        <v>123</v>
      </c>
      <c r="Q478" s="23">
        <f>M478*N478*(1-O478)</f>
        <v>1705.5917280000001</v>
      </c>
      <c r="R478" s="23">
        <f>M478*N478*O478</f>
        <v>24.568272000000004</v>
      </c>
      <c r="S478" s="23">
        <f>P478*N478</f>
        <v>984</v>
      </c>
      <c r="T478" s="23">
        <f>Q478-S478</f>
        <v>721.5917280000001</v>
      </c>
      <c r="U478" s="25">
        <f>IFERROR(T478/Q478,0)</f>
        <v>0.4230741250405502</v>
      </c>
      <c r="V478" s="21" t="s">
        <v>125</v>
      </c>
      <c r="W478" s="21" t="s">
        <v>136</v>
      </c>
    </row>
    <row r="479" spans="1:23" ht="15" customHeight="1">
      <c r="A479" s="21" t="s">
        <v>892</v>
      </c>
      <c r="B479" s="22">
        <v>45387</v>
      </c>
      <c r="C479" s="21">
        <f>YEAR(B479)</f>
        <v>2024</v>
      </c>
      <c r="D479" s="21" t="str">
        <f>"Q"&amp;ROUNDUP(MONTH(B479)/3,0)</f>
        <v>Q2</v>
      </c>
      <c r="E479" s="21" t="s">
        <v>117</v>
      </c>
      <c r="F479" s="21" t="s">
        <v>118</v>
      </c>
      <c r="G479" s="21" t="s">
        <v>194</v>
      </c>
      <c r="H479" s="21" t="s">
        <v>294</v>
      </c>
      <c r="I479" s="21" t="s">
        <v>295</v>
      </c>
      <c r="J479" s="21" t="s">
        <v>133</v>
      </c>
      <c r="K479" s="21" t="s">
        <v>123</v>
      </c>
      <c r="L479" s="21" t="s">
        <v>124</v>
      </c>
      <c r="M479" s="23">
        <v>242.58</v>
      </c>
      <c r="N479" s="24">
        <v>1</v>
      </c>
      <c r="O479" s="25">
        <v>0.15479999999999999</v>
      </c>
      <c r="P479" s="23">
        <v>128.82</v>
      </c>
      <c r="Q479" s="23">
        <f>M479*N479*(1-O479)</f>
        <v>205.028616</v>
      </c>
      <c r="R479" s="23">
        <f>M479*N479*O479</f>
        <v>37.551383999999999</v>
      </c>
      <c r="S479" s="23">
        <f>P479*N479</f>
        <v>128.82</v>
      </c>
      <c r="T479" s="23">
        <f>Q479-S479</f>
        <v>76.208616000000006</v>
      </c>
      <c r="U479" s="25">
        <f>IFERROR(T479/Q479,0)</f>
        <v>0.37169746100222423</v>
      </c>
      <c r="V479" s="21" t="s">
        <v>125</v>
      </c>
      <c r="W479" s="21" t="s">
        <v>136</v>
      </c>
    </row>
    <row r="480" spans="1:23" ht="15" customHeight="1">
      <c r="A480" s="21" t="s">
        <v>893</v>
      </c>
      <c r="B480" s="22">
        <v>45387</v>
      </c>
      <c r="C480" s="21">
        <f>YEAR(B480)</f>
        <v>2024</v>
      </c>
      <c r="D480" s="21" t="str">
        <f>"Q"&amp;ROUNDUP(MONTH(B480)/3,0)</f>
        <v>Q2</v>
      </c>
      <c r="E480" s="21" t="s">
        <v>158</v>
      </c>
      <c r="F480" s="21" t="s">
        <v>129</v>
      </c>
      <c r="G480" s="21" t="s">
        <v>164</v>
      </c>
      <c r="H480" s="21" t="s">
        <v>182</v>
      </c>
      <c r="I480" s="21" t="s">
        <v>183</v>
      </c>
      <c r="J480" s="21" t="s">
        <v>122</v>
      </c>
      <c r="K480" s="21" t="s">
        <v>143</v>
      </c>
      <c r="L480" s="21" t="s">
        <v>322</v>
      </c>
      <c r="M480" s="23">
        <v>207</v>
      </c>
      <c r="N480" s="24">
        <v>5</v>
      </c>
      <c r="O480" s="25">
        <v>8.9300000000000004E-2</v>
      </c>
      <c r="P480" s="23">
        <v>130.15</v>
      </c>
      <c r="Q480" s="23">
        <f>M480*N480*(1-O480)</f>
        <v>942.57449999999994</v>
      </c>
      <c r="R480" s="23">
        <f>M480*N480*O480</f>
        <v>92.4255</v>
      </c>
      <c r="S480" s="23">
        <f>P480*N480</f>
        <v>650.75</v>
      </c>
      <c r="T480" s="23">
        <f>Q480-S480</f>
        <v>291.82449999999994</v>
      </c>
      <c r="U480" s="25">
        <f>IFERROR(T480/Q480,0)</f>
        <v>0.30960364406208735</v>
      </c>
      <c r="V480" s="21" t="s">
        <v>125</v>
      </c>
      <c r="W480" s="21" t="s">
        <v>172</v>
      </c>
    </row>
    <row r="481" spans="1:23" ht="15" customHeight="1">
      <c r="A481" s="21" t="s">
        <v>894</v>
      </c>
      <c r="B481" s="22">
        <v>45387</v>
      </c>
      <c r="C481" s="21">
        <f>YEAR(B481)</f>
        <v>2024</v>
      </c>
      <c r="D481" s="21" t="str">
        <f>"Q"&amp;ROUNDUP(MONTH(B481)/3,0)</f>
        <v>Q2</v>
      </c>
      <c r="E481" s="21" t="s">
        <v>117</v>
      </c>
      <c r="F481" s="21" t="s">
        <v>118</v>
      </c>
      <c r="G481" s="21" t="s">
        <v>119</v>
      </c>
      <c r="H481" s="21" t="s">
        <v>895</v>
      </c>
      <c r="I481" s="21" t="s">
        <v>896</v>
      </c>
      <c r="J481" s="21" t="s">
        <v>133</v>
      </c>
      <c r="K481" s="21" t="s">
        <v>149</v>
      </c>
      <c r="L481" s="21" t="s">
        <v>273</v>
      </c>
      <c r="M481" s="23">
        <v>96.54</v>
      </c>
      <c r="N481" s="24">
        <v>1</v>
      </c>
      <c r="O481" s="25">
        <v>9.8400000000000001E-2</v>
      </c>
      <c r="P481" s="23">
        <v>52.66</v>
      </c>
      <c r="Q481" s="23">
        <f>M481*N481*(1-O481)</f>
        <v>87.040464</v>
      </c>
      <c r="R481" s="23">
        <f>M481*N481*O481</f>
        <v>9.4995360000000009</v>
      </c>
      <c r="S481" s="23">
        <f>P481*N481</f>
        <v>52.66</v>
      </c>
      <c r="T481" s="23">
        <f>Q481-S481</f>
        <v>34.380464000000003</v>
      </c>
      <c r="U481" s="25">
        <f>IFERROR(T481/Q481,0)</f>
        <v>0.39499403403915684</v>
      </c>
      <c r="V481" s="21" t="s">
        <v>125</v>
      </c>
      <c r="W481" s="21" t="s">
        <v>172</v>
      </c>
    </row>
    <row r="482" spans="1:23" ht="15" customHeight="1">
      <c r="A482" s="21" t="s">
        <v>897</v>
      </c>
      <c r="B482" s="22">
        <v>45387</v>
      </c>
      <c r="C482" s="21">
        <f>YEAR(B482)</f>
        <v>2024</v>
      </c>
      <c r="D482" s="21" t="str">
        <f>"Q"&amp;ROUNDUP(MONTH(B482)/3,0)</f>
        <v>Q2</v>
      </c>
      <c r="E482" s="21" t="s">
        <v>158</v>
      </c>
      <c r="F482" s="21" t="s">
        <v>129</v>
      </c>
      <c r="G482" s="21" t="s">
        <v>164</v>
      </c>
      <c r="H482" s="21" t="s">
        <v>341</v>
      </c>
      <c r="I482" s="21" t="s">
        <v>342</v>
      </c>
      <c r="J482" s="21" t="s">
        <v>142</v>
      </c>
      <c r="K482" s="21" t="s">
        <v>134</v>
      </c>
      <c r="L482" s="21" t="s">
        <v>299</v>
      </c>
      <c r="M482" s="23">
        <v>26.45</v>
      </c>
      <c r="N482" s="24">
        <v>4</v>
      </c>
      <c r="O482" s="25">
        <v>6.2399999999999997E-2</v>
      </c>
      <c r="P482" s="23">
        <v>15.65</v>
      </c>
      <c r="Q482" s="23">
        <f>M482*N482*(1-O482)</f>
        <v>99.19807999999999</v>
      </c>
      <c r="R482" s="23">
        <f>M482*N482*O482</f>
        <v>6.6019199999999998</v>
      </c>
      <c r="S482" s="23">
        <f>P482*N482</f>
        <v>62.6</v>
      </c>
      <c r="T482" s="23">
        <f>Q482-S482</f>
        <v>36.598079999999989</v>
      </c>
      <c r="U482" s="25">
        <f>IFERROR(T482/Q482,0)</f>
        <v>0.36893939882707399</v>
      </c>
      <c r="V482" s="21" t="s">
        <v>171</v>
      </c>
      <c r="W482" s="21" t="s">
        <v>156</v>
      </c>
    </row>
    <row r="483" spans="1:23" ht="15" customHeight="1">
      <c r="A483" s="21" t="s">
        <v>898</v>
      </c>
      <c r="B483" s="22">
        <v>45387</v>
      </c>
      <c r="C483" s="21">
        <f>YEAR(B483)</f>
        <v>2024</v>
      </c>
      <c r="D483" s="21" t="str">
        <f>"Q"&amp;ROUNDUP(MONTH(B483)/3,0)</f>
        <v>Q2</v>
      </c>
      <c r="E483" s="21" t="s">
        <v>138</v>
      </c>
      <c r="F483" s="21" t="s">
        <v>159</v>
      </c>
      <c r="G483" s="21" t="s">
        <v>139</v>
      </c>
      <c r="H483" s="21" t="s">
        <v>203</v>
      </c>
      <c r="I483" s="21" t="s">
        <v>204</v>
      </c>
      <c r="J483" s="21" t="s">
        <v>122</v>
      </c>
      <c r="K483" s="21" t="s">
        <v>143</v>
      </c>
      <c r="L483" s="21" t="s">
        <v>201</v>
      </c>
      <c r="M483" s="23">
        <v>229.67</v>
      </c>
      <c r="N483" s="24">
        <v>8</v>
      </c>
      <c r="O483" s="25">
        <v>0</v>
      </c>
      <c r="P483" s="23">
        <v>129.63999999999999</v>
      </c>
      <c r="Q483" s="23">
        <f>M483*N483*(1-O483)</f>
        <v>1837.36</v>
      </c>
      <c r="R483" s="23">
        <f>M483*N483*O483</f>
        <v>0</v>
      </c>
      <c r="S483" s="23">
        <f>P483*N483</f>
        <v>1037.1199999999999</v>
      </c>
      <c r="T483" s="23">
        <f>Q483-S483</f>
        <v>800.24</v>
      </c>
      <c r="U483" s="25">
        <f>IFERROR(T483/Q483,0)</f>
        <v>0.4355379457482475</v>
      </c>
      <c r="V483" s="21" t="s">
        <v>125</v>
      </c>
      <c r="W483" s="21" t="s">
        <v>156</v>
      </c>
    </row>
    <row r="484" spans="1:23" ht="15" customHeight="1">
      <c r="A484" s="21" t="s">
        <v>899</v>
      </c>
      <c r="B484" s="22">
        <v>45388</v>
      </c>
      <c r="C484" s="21">
        <f>YEAR(B484)</f>
        <v>2024</v>
      </c>
      <c r="D484" s="21" t="str">
        <f>"Q"&amp;ROUNDUP(MONTH(B484)/3,0)</f>
        <v>Q2</v>
      </c>
      <c r="E484" s="21" t="s">
        <v>117</v>
      </c>
      <c r="F484" s="21" t="s">
        <v>118</v>
      </c>
      <c r="G484" s="21" t="s">
        <v>194</v>
      </c>
      <c r="H484" s="21" t="s">
        <v>243</v>
      </c>
      <c r="I484" s="21" t="s">
        <v>244</v>
      </c>
      <c r="J484" s="21" t="s">
        <v>122</v>
      </c>
      <c r="K484" s="21" t="s">
        <v>149</v>
      </c>
      <c r="L484" s="21" t="s">
        <v>205</v>
      </c>
      <c r="M484" s="23">
        <v>140.47999999999999</v>
      </c>
      <c r="N484" s="24">
        <v>1</v>
      </c>
      <c r="O484" s="25">
        <v>5.9799999999999999E-2</v>
      </c>
      <c r="P484" s="23">
        <v>75.7</v>
      </c>
      <c r="Q484" s="23">
        <f>M484*N484*(1-O484)</f>
        <v>132.079296</v>
      </c>
      <c r="R484" s="23">
        <f>M484*N484*O484</f>
        <v>8.4007039999999993</v>
      </c>
      <c r="S484" s="23">
        <f>P484*N484</f>
        <v>75.7</v>
      </c>
      <c r="T484" s="23">
        <f>Q484-S484</f>
        <v>56.379295999999997</v>
      </c>
      <c r="U484" s="25">
        <f>IFERROR(T484/Q484,0)</f>
        <v>0.42685945267303665</v>
      </c>
      <c r="V484" s="21" t="s">
        <v>171</v>
      </c>
      <c r="W484" s="21" t="s">
        <v>126</v>
      </c>
    </row>
    <row r="485" spans="1:23" ht="15" customHeight="1">
      <c r="A485" s="21" t="s">
        <v>900</v>
      </c>
      <c r="B485" s="22">
        <v>45388</v>
      </c>
      <c r="C485" s="21">
        <f>YEAR(B485)</f>
        <v>2024</v>
      </c>
      <c r="D485" s="21" t="str">
        <f>"Q"&amp;ROUNDUP(MONTH(B485)/3,0)</f>
        <v>Q2</v>
      </c>
      <c r="E485" s="21" t="s">
        <v>128</v>
      </c>
      <c r="F485" s="21" t="s">
        <v>129</v>
      </c>
      <c r="G485" s="21" t="s">
        <v>130</v>
      </c>
      <c r="H485" s="21" t="s">
        <v>901</v>
      </c>
      <c r="I485" s="21" t="s">
        <v>282</v>
      </c>
      <c r="J485" s="21" t="s">
        <v>142</v>
      </c>
      <c r="K485" s="21" t="s">
        <v>123</v>
      </c>
      <c r="L485" s="21" t="s">
        <v>263</v>
      </c>
      <c r="M485" s="23">
        <v>95.18</v>
      </c>
      <c r="N485" s="24">
        <v>1</v>
      </c>
      <c r="O485" s="25">
        <v>3.1899999999999998E-2</v>
      </c>
      <c r="P485" s="23">
        <v>52.9</v>
      </c>
      <c r="Q485" s="23">
        <f>M485*N485*(1-O485)</f>
        <v>92.143758000000005</v>
      </c>
      <c r="R485" s="23">
        <f>M485*N485*O485</f>
        <v>3.0362420000000001</v>
      </c>
      <c r="S485" s="23">
        <f>P485*N485</f>
        <v>52.9</v>
      </c>
      <c r="T485" s="23">
        <f>Q485-S485</f>
        <v>39.243758000000007</v>
      </c>
      <c r="U485" s="25">
        <f>IFERROR(T485/Q485,0)</f>
        <v>0.42589708572554641</v>
      </c>
      <c r="V485" s="21" t="s">
        <v>125</v>
      </c>
      <c r="W485" s="21" t="s">
        <v>136</v>
      </c>
    </row>
    <row r="486" spans="1:23" ht="15" customHeight="1">
      <c r="A486" s="21" t="s">
        <v>902</v>
      </c>
      <c r="B486" s="22">
        <v>45388</v>
      </c>
      <c r="C486" s="21">
        <f>YEAR(B486)</f>
        <v>2024</v>
      </c>
      <c r="D486" s="21" t="str">
        <f>"Q"&amp;ROUNDUP(MONTH(B486)/3,0)</f>
        <v>Q2</v>
      </c>
      <c r="E486" s="21" t="s">
        <v>117</v>
      </c>
      <c r="F486" s="21" t="s">
        <v>118</v>
      </c>
      <c r="G486" s="21" t="s">
        <v>119</v>
      </c>
      <c r="H486" s="21" t="s">
        <v>278</v>
      </c>
      <c r="I486" s="21" t="s">
        <v>279</v>
      </c>
      <c r="J486" s="21" t="s">
        <v>133</v>
      </c>
      <c r="K486" s="21" t="s">
        <v>149</v>
      </c>
      <c r="L486" s="21" t="s">
        <v>238</v>
      </c>
      <c r="M486" s="23">
        <v>63.05</v>
      </c>
      <c r="N486" s="24">
        <v>1</v>
      </c>
      <c r="O486" s="25">
        <v>0.10979999999999999</v>
      </c>
      <c r="P486" s="23">
        <v>26.88</v>
      </c>
      <c r="Q486" s="23">
        <f>M486*N486*(1-O486)</f>
        <v>56.127109999999995</v>
      </c>
      <c r="R486" s="23">
        <f>M486*N486*O486</f>
        <v>6.9228899999999998</v>
      </c>
      <c r="S486" s="23">
        <f>P486*N486</f>
        <v>26.88</v>
      </c>
      <c r="T486" s="23">
        <f>Q486-S486</f>
        <v>29.247109999999996</v>
      </c>
      <c r="U486" s="25">
        <f>IFERROR(T486/Q486,0)</f>
        <v>0.52108704688340446</v>
      </c>
      <c r="V486" s="21" t="s">
        <v>125</v>
      </c>
      <c r="W486" s="21" t="s">
        <v>172</v>
      </c>
    </row>
    <row r="487" spans="1:23" ht="15" customHeight="1">
      <c r="A487" s="21" t="s">
        <v>903</v>
      </c>
      <c r="B487" s="22">
        <v>45388</v>
      </c>
      <c r="C487" s="21">
        <f>YEAR(B487)</f>
        <v>2024</v>
      </c>
      <c r="D487" s="21" t="str">
        <f>"Q"&amp;ROUNDUP(MONTH(B487)/3,0)</f>
        <v>Q2</v>
      </c>
      <c r="E487" s="21" t="s">
        <v>158</v>
      </c>
      <c r="F487" s="21" t="s">
        <v>118</v>
      </c>
      <c r="G487" s="21" t="s">
        <v>160</v>
      </c>
      <c r="H487" s="21" t="s">
        <v>651</v>
      </c>
      <c r="I487" s="21" t="s">
        <v>652</v>
      </c>
      <c r="J487" s="21" t="s">
        <v>142</v>
      </c>
      <c r="K487" s="21" t="s">
        <v>143</v>
      </c>
      <c r="L487" s="21" t="s">
        <v>252</v>
      </c>
      <c r="M487" s="23">
        <v>307.7</v>
      </c>
      <c r="N487" s="24">
        <v>1</v>
      </c>
      <c r="O487" s="25">
        <v>8.4000000000000005E-2</v>
      </c>
      <c r="P487" s="23">
        <v>191.62</v>
      </c>
      <c r="Q487" s="23">
        <f>M487*N487*(1-O487)</f>
        <v>281.85320000000002</v>
      </c>
      <c r="R487" s="23">
        <f>M487*N487*O487</f>
        <v>25.846800000000002</v>
      </c>
      <c r="S487" s="23">
        <f>P487*N487</f>
        <v>191.62</v>
      </c>
      <c r="T487" s="23">
        <f>Q487-S487</f>
        <v>90.233200000000011</v>
      </c>
      <c r="U487" s="25">
        <f>IFERROR(T487/Q487,0)</f>
        <v>0.32014254228797123</v>
      </c>
      <c r="V487" s="21" t="s">
        <v>171</v>
      </c>
      <c r="W487" s="21" t="s">
        <v>156</v>
      </c>
    </row>
    <row r="488" spans="1:23" ht="15" customHeight="1">
      <c r="A488" s="21" t="s">
        <v>904</v>
      </c>
      <c r="B488" s="22">
        <v>45389</v>
      </c>
      <c r="C488" s="21">
        <f>YEAR(B488)</f>
        <v>2024</v>
      </c>
      <c r="D488" s="21" t="str">
        <f>"Q"&amp;ROUNDUP(MONTH(B488)/3,0)</f>
        <v>Q2</v>
      </c>
      <c r="E488" s="21" t="s">
        <v>138</v>
      </c>
      <c r="F488" s="21" t="s">
        <v>159</v>
      </c>
      <c r="G488" s="21" t="s">
        <v>139</v>
      </c>
      <c r="H488" s="21" t="s">
        <v>905</v>
      </c>
      <c r="I488" s="21" t="s">
        <v>906</v>
      </c>
      <c r="J488" s="21" t="s">
        <v>142</v>
      </c>
      <c r="K488" s="21" t="s">
        <v>165</v>
      </c>
      <c r="L488" s="21" t="s">
        <v>180</v>
      </c>
      <c r="M488" s="23">
        <v>54.99</v>
      </c>
      <c r="N488" s="24">
        <v>5</v>
      </c>
      <c r="O488" s="25">
        <v>2.75E-2</v>
      </c>
      <c r="P488" s="23">
        <v>19.510000000000002</v>
      </c>
      <c r="Q488" s="23">
        <f>M488*N488*(1-O488)</f>
        <v>267.38887499999998</v>
      </c>
      <c r="R488" s="23">
        <f>M488*N488*O488</f>
        <v>7.5611249999999997</v>
      </c>
      <c r="S488" s="23">
        <f>P488*N488</f>
        <v>97.550000000000011</v>
      </c>
      <c r="T488" s="23">
        <f>Q488-S488</f>
        <v>169.83887499999997</v>
      </c>
      <c r="U488" s="25">
        <f>IFERROR(T488/Q488,0)</f>
        <v>0.63517554722499203</v>
      </c>
      <c r="V488" s="21" t="s">
        <v>125</v>
      </c>
      <c r="W488" s="21" t="s">
        <v>172</v>
      </c>
    </row>
    <row r="489" spans="1:23" ht="15" customHeight="1">
      <c r="A489" s="21" t="s">
        <v>907</v>
      </c>
      <c r="B489" s="22">
        <v>45389</v>
      </c>
      <c r="C489" s="21">
        <f>YEAR(B489)</f>
        <v>2024</v>
      </c>
      <c r="D489" s="21" t="str">
        <f>"Q"&amp;ROUNDUP(MONTH(B489)/3,0)</f>
        <v>Q2</v>
      </c>
      <c r="E489" s="21" t="s">
        <v>117</v>
      </c>
      <c r="F489" s="21" t="s">
        <v>129</v>
      </c>
      <c r="G489" s="21" t="s">
        <v>194</v>
      </c>
      <c r="H489" s="21" t="s">
        <v>291</v>
      </c>
      <c r="I489" s="21" t="s">
        <v>208</v>
      </c>
      <c r="J489" s="21" t="s">
        <v>133</v>
      </c>
      <c r="K489" s="21" t="s">
        <v>149</v>
      </c>
      <c r="L489" s="21" t="s">
        <v>150</v>
      </c>
      <c r="M489" s="23">
        <v>196.16</v>
      </c>
      <c r="N489" s="24">
        <v>1</v>
      </c>
      <c r="O489" s="25">
        <v>4.5600000000000002E-2</v>
      </c>
      <c r="P489" s="23">
        <v>107.66</v>
      </c>
      <c r="Q489" s="23">
        <f>M489*N489*(1-O489)</f>
        <v>187.215104</v>
      </c>
      <c r="R489" s="23">
        <f>M489*N489*O489</f>
        <v>8.944896</v>
      </c>
      <c r="S489" s="23">
        <f>P489*N489</f>
        <v>107.66</v>
      </c>
      <c r="T489" s="23">
        <f>Q489-S489</f>
        <v>79.555104</v>
      </c>
      <c r="U489" s="25">
        <f>IFERROR(T489/Q489,0)</f>
        <v>0.42493956043204723</v>
      </c>
      <c r="V489" s="21" t="s">
        <v>125</v>
      </c>
      <c r="W489" s="21" t="s">
        <v>126</v>
      </c>
    </row>
    <row r="490" spans="1:23" ht="15" customHeight="1">
      <c r="A490" s="21" t="s">
        <v>908</v>
      </c>
      <c r="B490" s="22">
        <v>45389</v>
      </c>
      <c r="C490" s="21">
        <f>YEAR(B490)</f>
        <v>2024</v>
      </c>
      <c r="D490" s="21" t="str">
        <f>"Q"&amp;ROUNDUP(MONTH(B490)/3,0)</f>
        <v>Q2</v>
      </c>
      <c r="E490" s="21" t="s">
        <v>128</v>
      </c>
      <c r="F490" s="21" t="s">
        <v>118</v>
      </c>
      <c r="G490" s="21" t="s">
        <v>130</v>
      </c>
      <c r="H490" s="21" t="s">
        <v>318</v>
      </c>
      <c r="I490" s="21" t="s">
        <v>319</v>
      </c>
      <c r="J490" s="21" t="s">
        <v>122</v>
      </c>
      <c r="K490" s="21" t="s">
        <v>134</v>
      </c>
      <c r="L490" s="21" t="s">
        <v>192</v>
      </c>
      <c r="M490" s="23">
        <v>94.84</v>
      </c>
      <c r="N490" s="24">
        <v>2</v>
      </c>
      <c r="O490" s="25">
        <v>0.1134</v>
      </c>
      <c r="P490" s="23">
        <v>47.85</v>
      </c>
      <c r="Q490" s="23">
        <f>M490*N490*(1-O490)</f>
        <v>168.17028800000003</v>
      </c>
      <c r="R490" s="23">
        <f>M490*N490*O490</f>
        <v>21.509712</v>
      </c>
      <c r="S490" s="23">
        <f>P490*N490</f>
        <v>95.7</v>
      </c>
      <c r="T490" s="23">
        <f>Q490-S490</f>
        <v>72.470288000000025</v>
      </c>
      <c r="U490" s="25">
        <f>IFERROR(T490/Q490,0)</f>
        <v>0.4309339590356176</v>
      </c>
      <c r="V490" s="21" t="s">
        <v>125</v>
      </c>
      <c r="W490" s="21" t="s">
        <v>126</v>
      </c>
    </row>
    <row r="491" spans="1:23" ht="15" customHeight="1">
      <c r="A491" s="21" t="s">
        <v>909</v>
      </c>
      <c r="B491" s="22">
        <v>45389</v>
      </c>
      <c r="C491" s="21">
        <f>YEAR(B491)</f>
        <v>2024</v>
      </c>
      <c r="D491" s="21" t="str">
        <f>"Q"&amp;ROUNDUP(MONTH(B491)/3,0)</f>
        <v>Q2</v>
      </c>
      <c r="E491" s="21" t="s">
        <v>158</v>
      </c>
      <c r="F491" s="21" t="s">
        <v>118</v>
      </c>
      <c r="G491" s="21" t="s">
        <v>160</v>
      </c>
      <c r="H491" s="21" t="s">
        <v>462</v>
      </c>
      <c r="I491" s="21" t="s">
        <v>463</v>
      </c>
      <c r="J491" s="21" t="s">
        <v>142</v>
      </c>
      <c r="K491" s="21" t="s">
        <v>123</v>
      </c>
      <c r="L491" s="21" t="s">
        <v>124</v>
      </c>
      <c r="M491" s="23">
        <v>59.02</v>
      </c>
      <c r="N491" s="24">
        <v>1</v>
      </c>
      <c r="O491" s="25">
        <v>0.16370000000000001</v>
      </c>
      <c r="P491" s="23">
        <v>31.29</v>
      </c>
      <c r="Q491" s="23">
        <f>M491*N491*(1-O491)</f>
        <v>49.358426000000009</v>
      </c>
      <c r="R491" s="23">
        <f>M491*N491*O491</f>
        <v>9.6615740000000017</v>
      </c>
      <c r="S491" s="23">
        <f>P491*N491</f>
        <v>31.29</v>
      </c>
      <c r="T491" s="23">
        <f>Q491-S491</f>
        <v>18.068426000000009</v>
      </c>
      <c r="U491" s="25">
        <f>IFERROR(T491/Q491,0)</f>
        <v>0.36606568450946969</v>
      </c>
      <c r="V491" s="21" t="s">
        <v>125</v>
      </c>
      <c r="W491" s="21" t="s">
        <v>172</v>
      </c>
    </row>
    <row r="492" spans="1:23" ht="15" customHeight="1">
      <c r="A492" s="21" t="s">
        <v>910</v>
      </c>
      <c r="B492" s="22">
        <v>45389</v>
      </c>
      <c r="C492" s="21">
        <f>YEAR(B492)</f>
        <v>2024</v>
      </c>
      <c r="D492" s="21" t="str">
        <f>"Q"&amp;ROUNDUP(MONTH(B492)/3,0)</f>
        <v>Q2</v>
      </c>
      <c r="E492" s="21" t="s">
        <v>158</v>
      </c>
      <c r="F492" s="21" t="s">
        <v>159</v>
      </c>
      <c r="G492" s="21" t="s">
        <v>164</v>
      </c>
      <c r="H492" s="21" t="s">
        <v>182</v>
      </c>
      <c r="I492" s="21" t="s">
        <v>183</v>
      </c>
      <c r="J492" s="21" t="s">
        <v>122</v>
      </c>
      <c r="K492" s="21" t="s">
        <v>143</v>
      </c>
      <c r="L492" s="21" t="s">
        <v>230</v>
      </c>
      <c r="M492" s="23">
        <v>181.84</v>
      </c>
      <c r="N492" s="24">
        <v>40</v>
      </c>
      <c r="O492" s="25">
        <v>8.4000000000000005E-2</v>
      </c>
      <c r="P492" s="23">
        <v>104.49</v>
      </c>
      <c r="Q492" s="23">
        <f>M492*N492*(1-O492)</f>
        <v>6662.6176000000005</v>
      </c>
      <c r="R492" s="23">
        <f>M492*N492*O492</f>
        <v>610.9824000000001</v>
      </c>
      <c r="S492" s="23">
        <f>P492*N492</f>
        <v>4179.5999999999995</v>
      </c>
      <c r="T492" s="23">
        <f>Q492-S492</f>
        <v>2483.017600000001</v>
      </c>
      <c r="U492" s="25">
        <f>IFERROR(T492/Q492,0)</f>
        <v>0.37267899031155577</v>
      </c>
      <c r="V492" s="21" t="s">
        <v>125</v>
      </c>
      <c r="W492" s="21" t="s">
        <v>172</v>
      </c>
    </row>
    <row r="493" spans="1:23" ht="15" customHeight="1">
      <c r="A493" s="21" t="s">
        <v>911</v>
      </c>
      <c r="B493" s="22">
        <v>45390</v>
      </c>
      <c r="C493" s="21">
        <f>YEAR(B493)</f>
        <v>2024</v>
      </c>
      <c r="D493" s="21" t="str">
        <f>"Q"&amp;ROUNDUP(MONTH(B493)/3,0)</f>
        <v>Q2</v>
      </c>
      <c r="E493" s="21" t="s">
        <v>158</v>
      </c>
      <c r="F493" s="21" t="s">
        <v>118</v>
      </c>
      <c r="G493" s="21" t="s">
        <v>160</v>
      </c>
      <c r="H493" s="21" t="s">
        <v>284</v>
      </c>
      <c r="I493" s="21" t="s">
        <v>269</v>
      </c>
      <c r="J493" s="21" t="s">
        <v>122</v>
      </c>
      <c r="K493" s="21" t="s">
        <v>134</v>
      </c>
      <c r="L493" s="21" t="s">
        <v>192</v>
      </c>
      <c r="M493" s="23">
        <v>43.64</v>
      </c>
      <c r="N493" s="24">
        <v>2</v>
      </c>
      <c r="O493" s="25">
        <v>2.9899999999999999E-2</v>
      </c>
      <c r="P493" s="23">
        <v>24.25</v>
      </c>
      <c r="Q493" s="23">
        <f>M493*N493*(1-O493)</f>
        <v>84.670327999999998</v>
      </c>
      <c r="R493" s="23">
        <f>M493*N493*O493</f>
        <v>2.6096719999999998</v>
      </c>
      <c r="S493" s="23">
        <f>P493*N493</f>
        <v>48.5</v>
      </c>
      <c r="T493" s="23">
        <f>Q493-S493</f>
        <v>36.170327999999998</v>
      </c>
      <c r="U493" s="25">
        <f>IFERROR(T493/Q493,0)</f>
        <v>0.42719012497506798</v>
      </c>
      <c r="V493" s="21" t="s">
        <v>125</v>
      </c>
      <c r="W493" s="21" t="s">
        <v>172</v>
      </c>
    </row>
    <row r="494" spans="1:23" ht="15" customHeight="1">
      <c r="A494" s="21" t="s">
        <v>912</v>
      </c>
      <c r="B494" s="22">
        <v>45390</v>
      </c>
      <c r="C494" s="21">
        <f>YEAR(B494)</f>
        <v>2024</v>
      </c>
      <c r="D494" s="21" t="str">
        <f>"Q"&amp;ROUNDUP(MONTH(B494)/3,0)</f>
        <v>Q2</v>
      </c>
      <c r="E494" s="21" t="s">
        <v>117</v>
      </c>
      <c r="F494" s="21" t="s">
        <v>129</v>
      </c>
      <c r="G494" s="21" t="s">
        <v>119</v>
      </c>
      <c r="H494" s="21" t="s">
        <v>337</v>
      </c>
      <c r="I494" s="21" t="s">
        <v>338</v>
      </c>
      <c r="J494" s="21" t="s">
        <v>133</v>
      </c>
      <c r="K494" s="21" t="s">
        <v>123</v>
      </c>
      <c r="L494" s="21" t="s">
        <v>124</v>
      </c>
      <c r="M494" s="23">
        <v>132.30000000000001</v>
      </c>
      <c r="N494" s="24">
        <v>1</v>
      </c>
      <c r="O494" s="25">
        <v>3.3099999999999997E-2</v>
      </c>
      <c r="P494" s="23">
        <v>76.66</v>
      </c>
      <c r="Q494" s="23">
        <f>M494*N494*(1-O494)</f>
        <v>127.92087000000001</v>
      </c>
      <c r="R494" s="23">
        <f>M494*N494*O494</f>
        <v>4.37913</v>
      </c>
      <c r="S494" s="23">
        <f>P494*N494</f>
        <v>76.66</v>
      </c>
      <c r="T494" s="23">
        <f>Q494-S494</f>
        <v>51.260870000000011</v>
      </c>
      <c r="U494" s="25">
        <f>IFERROR(T494/Q494,0)</f>
        <v>0.40072327525602358</v>
      </c>
      <c r="V494" s="21" t="s">
        <v>125</v>
      </c>
      <c r="W494" s="21" t="s">
        <v>136</v>
      </c>
    </row>
    <row r="495" spans="1:23" ht="15" customHeight="1">
      <c r="A495" s="21" t="s">
        <v>913</v>
      </c>
      <c r="B495" s="22">
        <v>45390</v>
      </c>
      <c r="C495" s="21">
        <f>YEAR(B495)</f>
        <v>2024</v>
      </c>
      <c r="D495" s="21" t="str">
        <f>"Q"&amp;ROUNDUP(MONTH(B495)/3,0)</f>
        <v>Q2</v>
      </c>
      <c r="E495" s="21" t="s">
        <v>138</v>
      </c>
      <c r="F495" s="21" t="s">
        <v>129</v>
      </c>
      <c r="G495" s="21" t="s">
        <v>139</v>
      </c>
      <c r="H495" s="21" t="s">
        <v>182</v>
      </c>
      <c r="I495" s="21" t="s">
        <v>183</v>
      </c>
      <c r="J495" s="21" t="s">
        <v>122</v>
      </c>
      <c r="K495" s="21" t="s">
        <v>149</v>
      </c>
      <c r="L495" s="21" t="s">
        <v>150</v>
      </c>
      <c r="M495" s="23">
        <v>196.81</v>
      </c>
      <c r="N495" s="24">
        <v>1</v>
      </c>
      <c r="O495" s="25">
        <v>0.1056</v>
      </c>
      <c r="P495" s="23">
        <v>99.74</v>
      </c>
      <c r="Q495" s="23">
        <f>M495*N495*(1-O495)</f>
        <v>176.02686399999999</v>
      </c>
      <c r="R495" s="23">
        <f>M495*N495*O495</f>
        <v>20.783135999999999</v>
      </c>
      <c r="S495" s="23">
        <f>P495*N495</f>
        <v>99.74</v>
      </c>
      <c r="T495" s="23">
        <f>Q495-S495</f>
        <v>76.286863999999994</v>
      </c>
      <c r="U495" s="25">
        <f>IFERROR(T495/Q495,0)</f>
        <v>0.43338194106554101</v>
      </c>
      <c r="V495" s="21" t="s">
        <v>125</v>
      </c>
      <c r="W495" s="21" t="s">
        <v>136</v>
      </c>
    </row>
    <row r="496" spans="1:23" ht="15" customHeight="1">
      <c r="A496" s="21" t="s">
        <v>914</v>
      </c>
      <c r="B496" s="22">
        <v>45390</v>
      </c>
      <c r="C496" s="21">
        <f>YEAR(B496)</f>
        <v>2024</v>
      </c>
      <c r="D496" s="21" t="str">
        <f>"Q"&amp;ROUNDUP(MONTH(B496)/3,0)</f>
        <v>Q2</v>
      </c>
      <c r="E496" s="21" t="s">
        <v>128</v>
      </c>
      <c r="F496" s="21" t="s">
        <v>118</v>
      </c>
      <c r="G496" s="21" t="s">
        <v>152</v>
      </c>
      <c r="H496" s="21" t="s">
        <v>480</v>
      </c>
      <c r="I496" s="21" t="s">
        <v>481</v>
      </c>
      <c r="J496" s="21" t="s">
        <v>142</v>
      </c>
      <c r="K496" s="21" t="s">
        <v>165</v>
      </c>
      <c r="L496" s="21" t="s">
        <v>180</v>
      </c>
      <c r="M496" s="23">
        <v>108.99</v>
      </c>
      <c r="N496" s="24">
        <v>2</v>
      </c>
      <c r="O496" s="25">
        <v>0.14030000000000001</v>
      </c>
      <c r="P496" s="23">
        <v>52.09</v>
      </c>
      <c r="Q496" s="23">
        <f>M496*N496*(1-O496)</f>
        <v>187.39740599999999</v>
      </c>
      <c r="R496" s="23">
        <f>M496*N496*O496</f>
        <v>30.582594</v>
      </c>
      <c r="S496" s="23">
        <f>P496*N496</f>
        <v>104.18</v>
      </c>
      <c r="T496" s="23">
        <f>Q496-S496</f>
        <v>83.217405999999983</v>
      </c>
      <c r="U496" s="25">
        <f>IFERROR(T496/Q496,0)</f>
        <v>0.44406914575968032</v>
      </c>
      <c r="V496" s="21" t="s">
        <v>125</v>
      </c>
      <c r="W496" s="21" t="s">
        <v>126</v>
      </c>
    </row>
    <row r="497" spans="1:23" ht="15" customHeight="1">
      <c r="A497" s="21" t="s">
        <v>915</v>
      </c>
      <c r="B497" s="22">
        <v>45391</v>
      </c>
      <c r="C497" s="21">
        <f>YEAR(B497)</f>
        <v>2024</v>
      </c>
      <c r="D497" s="21" t="str">
        <f>"Q"&amp;ROUNDUP(MONTH(B497)/3,0)</f>
        <v>Q2</v>
      </c>
      <c r="E497" s="21" t="s">
        <v>158</v>
      </c>
      <c r="F497" s="21" t="s">
        <v>129</v>
      </c>
      <c r="G497" s="21" t="s">
        <v>160</v>
      </c>
      <c r="H497" s="21" t="s">
        <v>265</v>
      </c>
      <c r="I497" s="21" t="s">
        <v>266</v>
      </c>
      <c r="J497" s="21" t="s">
        <v>142</v>
      </c>
      <c r="K497" s="21" t="s">
        <v>165</v>
      </c>
      <c r="L497" s="21" t="s">
        <v>213</v>
      </c>
      <c r="M497" s="23">
        <v>114.7</v>
      </c>
      <c r="N497" s="24">
        <v>1</v>
      </c>
      <c r="O497" s="25">
        <v>5.5899999999999998E-2</v>
      </c>
      <c r="P497" s="23">
        <v>44.54</v>
      </c>
      <c r="Q497" s="23">
        <f>M497*N497*(1-O497)</f>
        <v>108.28827000000001</v>
      </c>
      <c r="R497" s="23">
        <f>M497*N497*O497</f>
        <v>6.4117300000000004</v>
      </c>
      <c r="S497" s="23">
        <f>P497*N497</f>
        <v>44.54</v>
      </c>
      <c r="T497" s="23">
        <f>Q497-S497</f>
        <v>63.748270000000012</v>
      </c>
      <c r="U497" s="25">
        <f>IFERROR(T497/Q497,0)</f>
        <v>0.58869044634289569</v>
      </c>
      <c r="V497" s="21" t="s">
        <v>125</v>
      </c>
      <c r="W497" s="21" t="s">
        <v>136</v>
      </c>
    </row>
    <row r="498" spans="1:23" ht="15" customHeight="1">
      <c r="A498" s="21" t="s">
        <v>916</v>
      </c>
      <c r="B498" s="22">
        <v>45391</v>
      </c>
      <c r="C498" s="21">
        <f>YEAR(B498)</f>
        <v>2024</v>
      </c>
      <c r="D498" s="21" t="str">
        <f>"Q"&amp;ROUNDUP(MONTH(B498)/3,0)</f>
        <v>Q2</v>
      </c>
      <c r="E498" s="21" t="s">
        <v>158</v>
      </c>
      <c r="F498" s="21" t="s">
        <v>159</v>
      </c>
      <c r="G498" s="21" t="s">
        <v>160</v>
      </c>
      <c r="H498" s="21" t="s">
        <v>917</v>
      </c>
      <c r="I498" s="21" t="s">
        <v>918</v>
      </c>
      <c r="J498" s="21" t="s">
        <v>142</v>
      </c>
      <c r="K498" s="21" t="s">
        <v>143</v>
      </c>
      <c r="L498" s="21" t="s">
        <v>144</v>
      </c>
      <c r="M498" s="23">
        <v>68.91</v>
      </c>
      <c r="N498" s="24">
        <v>9</v>
      </c>
      <c r="O498" s="25">
        <v>2.1100000000000001E-2</v>
      </c>
      <c r="P498" s="23">
        <v>43.64</v>
      </c>
      <c r="Q498" s="23">
        <f>M498*N498*(1-O498)</f>
        <v>607.10399099999995</v>
      </c>
      <c r="R498" s="23">
        <f>M498*N498*O498</f>
        <v>13.086008999999999</v>
      </c>
      <c r="S498" s="23">
        <f>P498*N498</f>
        <v>392.76</v>
      </c>
      <c r="T498" s="23">
        <f>Q498-S498</f>
        <v>214.34399099999996</v>
      </c>
      <c r="U498" s="25">
        <f>IFERROR(T498/Q498,0)</f>
        <v>0.35305976270546369</v>
      </c>
      <c r="V498" s="21" t="s">
        <v>125</v>
      </c>
      <c r="W498" s="21" t="s">
        <v>156</v>
      </c>
    </row>
    <row r="499" spans="1:23" ht="15" customHeight="1">
      <c r="A499" s="21" t="s">
        <v>919</v>
      </c>
      <c r="B499" s="22">
        <v>45391</v>
      </c>
      <c r="C499" s="21">
        <f>YEAR(B499)</f>
        <v>2024</v>
      </c>
      <c r="D499" s="21" t="str">
        <f>"Q"&amp;ROUNDUP(MONTH(B499)/3,0)</f>
        <v>Q2</v>
      </c>
      <c r="E499" s="21" t="s">
        <v>158</v>
      </c>
      <c r="F499" s="21" t="s">
        <v>129</v>
      </c>
      <c r="G499" s="21" t="s">
        <v>160</v>
      </c>
      <c r="H499" s="21" t="s">
        <v>203</v>
      </c>
      <c r="I499" s="21" t="s">
        <v>204</v>
      </c>
      <c r="J499" s="21" t="s">
        <v>122</v>
      </c>
      <c r="K499" s="21" t="s">
        <v>134</v>
      </c>
      <c r="L499" s="21" t="s">
        <v>135</v>
      </c>
      <c r="M499" s="23">
        <v>132.53</v>
      </c>
      <c r="N499" s="24">
        <v>1</v>
      </c>
      <c r="O499" s="25">
        <v>4.4499999999999998E-2</v>
      </c>
      <c r="P499" s="23">
        <v>74.53</v>
      </c>
      <c r="Q499" s="23">
        <f>M499*N499*(1-O499)</f>
        <v>126.63241500000001</v>
      </c>
      <c r="R499" s="23">
        <f>M499*N499*O499</f>
        <v>5.8975849999999994</v>
      </c>
      <c r="S499" s="23">
        <f>P499*N499</f>
        <v>74.53</v>
      </c>
      <c r="T499" s="23">
        <f>Q499-S499</f>
        <v>52.102415000000008</v>
      </c>
      <c r="U499" s="25">
        <f>IFERROR(T499/Q499,0)</f>
        <v>0.41144611354051808</v>
      </c>
      <c r="V499" s="21" t="s">
        <v>125</v>
      </c>
      <c r="W499" s="21" t="s">
        <v>136</v>
      </c>
    </row>
    <row r="500" spans="1:23" ht="15" customHeight="1">
      <c r="A500" s="21" t="s">
        <v>920</v>
      </c>
      <c r="B500" s="22">
        <v>45391</v>
      </c>
      <c r="C500" s="21">
        <f>YEAR(B500)</f>
        <v>2024</v>
      </c>
      <c r="D500" s="21" t="str">
        <f>"Q"&amp;ROUNDUP(MONTH(B500)/3,0)</f>
        <v>Q2</v>
      </c>
      <c r="E500" s="21" t="s">
        <v>138</v>
      </c>
      <c r="F500" s="21" t="s">
        <v>159</v>
      </c>
      <c r="G500" s="21" t="s">
        <v>146</v>
      </c>
      <c r="H500" s="21" t="s">
        <v>257</v>
      </c>
      <c r="I500" s="21" t="s">
        <v>258</v>
      </c>
      <c r="J500" s="21" t="s">
        <v>133</v>
      </c>
      <c r="K500" s="21" t="s">
        <v>165</v>
      </c>
      <c r="L500" s="21" t="s">
        <v>180</v>
      </c>
      <c r="M500" s="23">
        <v>89.56</v>
      </c>
      <c r="N500" s="24">
        <v>3</v>
      </c>
      <c r="O500" s="25">
        <v>5.6500000000000002E-2</v>
      </c>
      <c r="P500" s="23">
        <v>32.299999999999997</v>
      </c>
      <c r="Q500" s="23">
        <f>M500*N500*(1-O500)</f>
        <v>253.49958000000001</v>
      </c>
      <c r="R500" s="23">
        <f>M500*N500*O500</f>
        <v>15.180420000000002</v>
      </c>
      <c r="S500" s="23">
        <f>P500*N500</f>
        <v>96.899999999999991</v>
      </c>
      <c r="T500" s="23">
        <f>Q500-S500</f>
        <v>156.59958</v>
      </c>
      <c r="U500" s="25">
        <f>IFERROR(T500/Q500,0)</f>
        <v>0.617750845977733</v>
      </c>
      <c r="V500" s="21" t="s">
        <v>125</v>
      </c>
      <c r="W500" s="21" t="s">
        <v>126</v>
      </c>
    </row>
    <row r="501" spans="1:23" ht="15" customHeight="1">
      <c r="A501" s="21" t="s">
        <v>921</v>
      </c>
      <c r="B501" s="22">
        <v>45391</v>
      </c>
      <c r="C501" s="21">
        <f>YEAR(B501)</f>
        <v>2024</v>
      </c>
      <c r="D501" s="21" t="str">
        <f>"Q"&amp;ROUNDUP(MONTH(B501)/3,0)</f>
        <v>Q2</v>
      </c>
      <c r="E501" s="21" t="s">
        <v>158</v>
      </c>
      <c r="F501" s="21" t="s">
        <v>118</v>
      </c>
      <c r="G501" s="21" t="s">
        <v>164</v>
      </c>
      <c r="H501" s="21" t="s">
        <v>207</v>
      </c>
      <c r="I501" s="21" t="s">
        <v>208</v>
      </c>
      <c r="J501" s="21" t="s">
        <v>122</v>
      </c>
      <c r="K501" s="21" t="s">
        <v>134</v>
      </c>
      <c r="L501" s="21" t="s">
        <v>192</v>
      </c>
      <c r="M501" s="23">
        <v>179.32</v>
      </c>
      <c r="N501" s="24">
        <v>2</v>
      </c>
      <c r="O501" s="25">
        <v>8.7300000000000003E-2</v>
      </c>
      <c r="P501" s="23">
        <v>104.41</v>
      </c>
      <c r="Q501" s="23">
        <f>M501*N501*(1-O501)</f>
        <v>327.33072799999997</v>
      </c>
      <c r="R501" s="23">
        <f>M501*N501*O501</f>
        <v>31.309272</v>
      </c>
      <c r="S501" s="23">
        <f>P501*N501</f>
        <v>208.82</v>
      </c>
      <c r="T501" s="23">
        <f>Q501-S501</f>
        <v>118.51072799999997</v>
      </c>
      <c r="U501" s="25">
        <f>IFERROR(T501/Q501,0)</f>
        <v>0.36205194887783337</v>
      </c>
      <c r="V501" s="21" t="s">
        <v>125</v>
      </c>
      <c r="W501" s="21" t="s">
        <v>136</v>
      </c>
    </row>
    <row r="502" spans="1:23" ht="15" customHeight="1">
      <c r="A502" s="21" t="s">
        <v>922</v>
      </c>
      <c r="B502" s="22">
        <v>45392</v>
      </c>
      <c r="C502" s="21">
        <f>YEAR(B502)</f>
        <v>2024</v>
      </c>
      <c r="D502" s="21" t="str">
        <f>"Q"&amp;ROUNDUP(MONTH(B502)/3,0)</f>
        <v>Q2</v>
      </c>
      <c r="E502" s="21" t="s">
        <v>138</v>
      </c>
      <c r="F502" s="21" t="s">
        <v>159</v>
      </c>
      <c r="G502" s="21" t="s">
        <v>139</v>
      </c>
      <c r="H502" s="21" t="s">
        <v>120</v>
      </c>
      <c r="I502" s="21" t="s">
        <v>121</v>
      </c>
      <c r="J502" s="21" t="s">
        <v>122</v>
      </c>
      <c r="K502" s="21" t="s">
        <v>143</v>
      </c>
      <c r="L502" s="21" t="s">
        <v>252</v>
      </c>
      <c r="M502" s="23">
        <v>57.12</v>
      </c>
      <c r="N502" s="24">
        <v>9</v>
      </c>
      <c r="O502" s="25">
        <v>1.9699999999999999E-2</v>
      </c>
      <c r="P502" s="23">
        <v>38.799999999999997</v>
      </c>
      <c r="Q502" s="23">
        <f>M502*N502*(1-O502)</f>
        <v>503.9526239999999</v>
      </c>
      <c r="R502" s="23">
        <f>M502*N502*O502</f>
        <v>10.127375999999998</v>
      </c>
      <c r="S502" s="23">
        <f>P502*N502</f>
        <v>349.2</v>
      </c>
      <c r="T502" s="23">
        <f>Q502-S502</f>
        <v>154.75262399999991</v>
      </c>
      <c r="U502" s="25">
        <f>IFERROR(T502/Q502,0)</f>
        <v>0.30707772244876719</v>
      </c>
      <c r="V502" s="21" t="s">
        <v>125</v>
      </c>
      <c r="W502" s="21" t="s">
        <v>172</v>
      </c>
    </row>
    <row r="503" spans="1:23" ht="15" customHeight="1">
      <c r="A503" s="21" t="s">
        <v>923</v>
      </c>
      <c r="B503" s="22">
        <v>45392</v>
      </c>
      <c r="C503" s="21">
        <f>YEAR(B503)</f>
        <v>2024</v>
      </c>
      <c r="D503" s="21" t="str">
        <f>"Q"&amp;ROUNDUP(MONTH(B503)/3,0)</f>
        <v>Q2</v>
      </c>
      <c r="E503" s="21" t="s">
        <v>158</v>
      </c>
      <c r="F503" s="21" t="s">
        <v>159</v>
      </c>
      <c r="G503" s="21" t="s">
        <v>160</v>
      </c>
      <c r="H503" s="21" t="s">
        <v>120</v>
      </c>
      <c r="I503" s="21" t="s">
        <v>121</v>
      </c>
      <c r="J503" s="21" t="s">
        <v>122</v>
      </c>
      <c r="K503" s="21" t="s">
        <v>143</v>
      </c>
      <c r="L503" s="21" t="s">
        <v>230</v>
      </c>
      <c r="M503" s="23">
        <v>174.15</v>
      </c>
      <c r="N503" s="24">
        <v>4</v>
      </c>
      <c r="O503" s="25">
        <v>0</v>
      </c>
      <c r="P503" s="23">
        <v>115.06</v>
      </c>
      <c r="Q503" s="23">
        <f>M503*N503*(1-O503)</f>
        <v>696.6</v>
      </c>
      <c r="R503" s="23">
        <f>M503*N503*O503</f>
        <v>0</v>
      </c>
      <c r="S503" s="23">
        <f>P503*N503</f>
        <v>460.24</v>
      </c>
      <c r="T503" s="23">
        <f>Q503-S503</f>
        <v>236.36</v>
      </c>
      <c r="U503" s="25">
        <f>IFERROR(T503/Q503,0)</f>
        <v>0.33930519666953779</v>
      </c>
      <c r="V503" s="21" t="s">
        <v>125</v>
      </c>
      <c r="W503" s="21" t="s">
        <v>156</v>
      </c>
    </row>
    <row r="504" spans="1:23" ht="15" customHeight="1">
      <c r="A504" s="21" t="s">
        <v>924</v>
      </c>
      <c r="B504" s="22">
        <v>45392</v>
      </c>
      <c r="C504" s="21">
        <f>YEAR(B504)</f>
        <v>2024</v>
      </c>
      <c r="D504" s="21" t="str">
        <f>"Q"&amp;ROUNDUP(MONTH(B504)/3,0)</f>
        <v>Q2</v>
      </c>
      <c r="E504" s="21" t="s">
        <v>158</v>
      </c>
      <c r="F504" s="21" t="s">
        <v>118</v>
      </c>
      <c r="G504" s="21" t="s">
        <v>164</v>
      </c>
      <c r="H504" s="21" t="s">
        <v>526</v>
      </c>
      <c r="I504" s="21" t="s">
        <v>527</v>
      </c>
      <c r="J504" s="21" t="s">
        <v>133</v>
      </c>
      <c r="K504" s="21" t="s">
        <v>143</v>
      </c>
      <c r="L504" s="21" t="s">
        <v>252</v>
      </c>
      <c r="M504" s="23">
        <v>166.54</v>
      </c>
      <c r="N504" s="24">
        <v>1</v>
      </c>
      <c r="O504" s="25">
        <v>0.14849999999999999</v>
      </c>
      <c r="P504" s="23">
        <v>98.2</v>
      </c>
      <c r="Q504" s="23">
        <f>M504*N504*(1-O504)</f>
        <v>141.80880999999999</v>
      </c>
      <c r="R504" s="23">
        <f>M504*N504*O504</f>
        <v>24.731189999999998</v>
      </c>
      <c r="S504" s="23">
        <f>P504*N504</f>
        <v>98.2</v>
      </c>
      <c r="T504" s="23">
        <f>Q504-S504</f>
        <v>43.608809999999991</v>
      </c>
      <c r="U504" s="25">
        <f>IFERROR(T504/Q504,0)</f>
        <v>0.30751834106780807</v>
      </c>
      <c r="V504" s="21" t="s">
        <v>125</v>
      </c>
      <c r="W504" s="21" t="s">
        <v>126</v>
      </c>
    </row>
    <row r="505" spans="1:23" ht="15" customHeight="1">
      <c r="A505" s="21" t="s">
        <v>925</v>
      </c>
      <c r="B505" s="22">
        <v>45392</v>
      </c>
      <c r="C505" s="21">
        <f>YEAR(B505)</f>
        <v>2024</v>
      </c>
      <c r="D505" s="21" t="str">
        <f>"Q"&amp;ROUNDUP(MONTH(B505)/3,0)</f>
        <v>Q2</v>
      </c>
      <c r="E505" s="21" t="s">
        <v>188</v>
      </c>
      <c r="F505" s="21" t="s">
        <v>118</v>
      </c>
      <c r="G505" s="21" t="s">
        <v>198</v>
      </c>
      <c r="H505" s="21" t="s">
        <v>284</v>
      </c>
      <c r="I505" s="21" t="s">
        <v>269</v>
      </c>
      <c r="J505" s="21" t="s">
        <v>122</v>
      </c>
      <c r="K505" s="21" t="s">
        <v>149</v>
      </c>
      <c r="L505" s="21" t="s">
        <v>238</v>
      </c>
      <c r="M505" s="23">
        <v>145.13</v>
      </c>
      <c r="N505" s="24">
        <v>1</v>
      </c>
      <c r="O505" s="25">
        <v>0.16539999999999999</v>
      </c>
      <c r="P505" s="23">
        <v>74.94</v>
      </c>
      <c r="Q505" s="23">
        <f>M505*N505*(1-O505)</f>
        <v>121.12549799999999</v>
      </c>
      <c r="R505" s="23">
        <f>M505*N505*O505</f>
        <v>24.004501999999999</v>
      </c>
      <c r="S505" s="23">
        <f>P505*N505</f>
        <v>74.94</v>
      </c>
      <c r="T505" s="23">
        <f>Q505-S505</f>
        <v>46.185497999999995</v>
      </c>
      <c r="U505" s="25">
        <f>IFERROR(T505/Q505,0)</f>
        <v>0.38130285334306735</v>
      </c>
      <c r="V505" s="21" t="s">
        <v>125</v>
      </c>
      <c r="W505" s="21" t="s">
        <v>172</v>
      </c>
    </row>
    <row r="506" spans="1:23" ht="15" customHeight="1">
      <c r="A506" s="21" t="s">
        <v>926</v>
      </c>
      <c r="B506" s="22">
        <v>45392</v>
      </c>
      <c r="C506" s="21">
        <f>YEAR(B506)</f>
        <v>2024</v>
      </c>
      <c r="D506" s="21" t="str">
        <f>"Q"&amp;ROUNDUP(MONTH(B506)/3,0)</f>
        <v>Q2</v>
      </c>
      <c r="E506" s="21" t="s">
        <v>138</v>
      </c>
      <c r="F506" s="21" t="s">
        <v>118</v>
      </c>
      <c r="G506" s="21" t="s">
        <v>139</v>
      </c>
      <c r="H506" s="21" t="s">
        <v>261</v>
      </c>
      <c r="I506" s="21" t="s">
        <v>262</v>
      </c>
      <c r="J506" s="21" t="s">
        <v>133</v>
      </c>
      <c r="K506" s="21" t="s">
        <v>143</v>
      </c>
      <c r="L506" s="21" t="s">
        <v>144</v>
      </c>
      <c r="M506" s="23">
        <v>195.55</v>
      </c>
      <c r="N506" s="24">
        <v>1</v>
      </c>
      <c r="O506" s="25">
        <v>0.17249999999999999</v>
      </c>
      <c r="P506" s="23">
        <v>122.12</v>
      </c>
      <c r="Q506" s="23">
        <f>M506*N506*(1-O506)</f>
        <v>161.81762500000002</v>
      </c>
      <c r="R506" s="23">
        <f>M506*N506*O506</f>
        <v>33.732374999999998</v>
      </c>
      <c r="S506" s="23">
        <f>P506*N506</f>
        <v>122.12</v>
      </c>
      <c r="T506" s="23">
        <f>Q506-S506</f>
        <v>39.697625000000016</v>
      </c>
      <c r="U506" s="25">
        <f>IFERROR(T506/Q506,0)</f>
        <v>0.24532324584543871</v>
      </c>
      <c r="V506" s="21" t="s">
        <v>125</v>
      </c>
      <c r="W506" s="21" t="s">
        <v>156</v>
      </c>
    </row>
    <row r="507" spans="1:23" ht="15" customHeight="1">
      <c r="A507" s="21" t="s">
        <v>927</v>
      </c>
      <c r="B507" s="22">
        <v>45392</v>
      </c>
      <c r="C507" s="21">
        <f>YEAR(B507)</f>
        <v>2024</v>
      </c>
      <c r="D507" s="21" t="str">
        <f>"Q"&amp;ROUNDUP(MONTH(B507)/3,0)</f>
        <v>Q2</v>
      </c>
      <c r="E507" s="21" t="s">
        <v>117</v>
      </c>
      <c r="F507" s="21" t="s">
        <v>129</v>
      </c>
      <c r="G507" s="21" t="s">
        <v>194</v>
      </c>
      <c r="H507" s="21" t="s">
        <v>240</v>
      </c>
      <c r="I507" s="21" t="s">
        <v>241</v>
      </c>
      <c r="J507" s="21" t="s">
        <v>133</v>
      </c>
      <c r="K507" s="21" t="s">
        <v>123</v>
      </c>
      <c r="L507" s="21" t="s">
        <v>292</v>
      </c>
      <c r="M507" s="23">
        <v>37.619999999999997</v>
      </c>
      <c r="N507" s="24">
        <v>1</v>
      </c>
      <c r="O507" s="25">
        <v>7.8600000000000003E-2</v>
      </c>
      <c r="P507" s="23">
        <v>19.489999999999998</v>
      </c>
      <c r="Q507" s="23">
        <f>M507*N507*(1-O507)</f>
        <v>34.663067999999996</v>
      </c>
      <c r="R507" s="23">
        <f>M507*N507*O507</f>
        <v>2.9569320000000001</v>
      </c>
      <c r="S507" s="23">
        <f>P507*N507</f>
        <v>19.489999999999998</v>
      </c>
      <c r="T507" s="23">
        <f>Q507-S507</f>
        <v>15.173067999999997</v>
      </c>
      <c r="U507" s="25">
        <f>IFERROR(T507/Q507,0)</f>
        <v>0.43773009359702375</v>
      </c>
      <c r="V507" s="21" t="s">
        <v>125</v>
      </c>
      <c r="W507" s="21" t="s">
        <v>172</v>
      </c>
    </row>
    <row r="508" spans="1:23" ht="15" customHeight="1">
      <c r="A508" s="21" t="s">
        <v>928</v>
      </c>
      <c r="B508" s="22">
        <v>45393</v>
      </c>
      <c r="C508" s="21">
        <f>YEAR(B508)</f>
        <v>2024</v>
      </c>
      <c r="D508" s="21" t="str">
        <f>"Q"&amp;ROUNDUP(MONTH(B508)/3,0)</f>
        <v>Q2</v>
      </c>
      <c r="E508" s="21" t="s">
        <v>128</v>
      </c>
      <c r="F508" s="21" t="s">
        <v>118</v>
      </c>
      <c r="G508" s="21" t="s">
        <v>152</v>
      </c>
      <c r="H508" s="21" t="s">
        <v>736</v>
      </c>
      <c r="I508" s="21" t="s">
        <v>132</v>
      </c>
      <c r="J508" s="21" t="s">
        <v>133</v>
      </c>
      <c r="K508" s="21" t="s">
        <v>123</v>
      </c>
      <c r="L508" s="21" t="s">
        <v>292</v>
      </c>
      <c r="M508" s="23">
        <v>102.42</v>
      </c>
      <c r="N508" s="24">
        <v>5</v>
      </c>
      <c r="O508" s="25">
        <v>0.10979999999999999</v>
      </c>
      <c r="P508" s="23">
        <v>48.82</v>
      </c>
      <c r="Q508" s="23">
        <f>M508*N508*(1-O508)</f>
        <v>455.87142</v>
      </c>
      <c r="R508" s="23">
        <f>M508*N508*O508</f>
        <v>56.228580000000001</v>
      </c>
      <c r="S508" s="23">
        <f>P508*N508</f>
        <v>244.1</v>
      </c>
      <c r="T508" s="23">
        <f>Q508-S508</f>
        <v>211.77142000000001</v>
      </c>
      <c r="U508" s="25">
        <f>IFERROR(T508/Q508,0)</f>
        <v>0.46454199739040453</v>
      </c>
      <c r="V508" s="21" t="s">
        <v>125</v>
      </c>
      <c r="W508" s="21" t="s">
        <v>156</v>
      </c>
    </row>
    <row r="509" spans="1:23" ht="15" customHeight="1">
      <c r="A509" s="21" t="s">
        <v>929</v>
      </c>
      <c r="B509" s="22">
        <v>45394</v>
      </c>
      <c r="C509" s="21">
        <f>YEAR(B509)</f>
        <v>2024</v>
      </c>
      <c r="D509" s="21" t="str">
        <f>"Q"&amp;ROUNDUP(MONTH(B509)/3,0)</f>
        <v>Q2</v>
      </c>
      <c r="E509" s="21" t="s">
        <v>158</v>
      </c>
      <c r="F509" s="21" t="s">
        <v>118</v>
      </c>
      <c r="G509" s="21" t="s">
        <v>164</v>
      </c>
      <c r="H509" s="21" t="s">
        <v>337</v>
      </c>
      <c r="I509" s="21" t="s">
        <v>338</v>
      </c>
      <c r="J509" s="21" t="s">
        <v>133</v>
      </c>
      <c r="K509" s="21" t="s">
        <v>165</v>
      </c>
      <c r="L509" s="21" t="s">
        <v>320</v>
      </c>
      <c r="M509" s="23">
        <v>96.26</v>
      </c>
      <c r="N509" s="24">
        <v>1</v>
      </c>
      <c r="O509" s="25">
        <v>0.16839999999999999</v>
      </c>
      <c r="P509" s="23">
        <v>41.47</v>
      </c>
      <c r="Q509" s="23">
        <f>M509*N509*(1-O509)</f>
        <v>80.049816000000007</v>
      </c>
      <c r="R509" s="23">
        <f>M509*N509*O509</f>
        <v>16.210184000000002</v>
      </c>
      <c r="S509" s="23">
        <f>P509*N509</f>
        <v>41.47</v>
      </c>
      <c r="T509" s="23">
        <f>Q509-S509</f>
        <v>38.579816000000008</v>
      </c>
      <c r="U509" s="25">
        <f>IFERROR(T509/Q509,0)</f>
        <v>0.48194759123493808</v>
      </c>
      <c r="V509" s="21" t="s">
        <v>125</v>
      </c>
      <c r="W509" s="21" t="s">
        <v>136</v>
      </c>
    </row>
    <row r="510" spans="1:23" ht="15" customHeight="1">
      <c r="A510" s="21" t="s">
        <v>930</v>
      </c>
      <c r="B510" s="22">
        <v>45394</v>
      </c>
      <c r="C510" s="21">
        <f>YEAR(B510)</f>
        <v>2024</v>
      </c>
      <c r="D510" s="21" t="str">
        <f>"Q"&amp;ROUNDUP(MONTH(B510)/3,0)</f>
        <v>Q2</v>
      </c>
      <c r="E510" s="21" t="s">
        <v>117</v>
      </c>
      <c r="F510" s="21" t="s">
        <v>118</v>
      </c>
      <c r="G510" s="21" t="s">
        <v>119</v>
      </c>
      <c r="H510" s="21" t="s">
        <v>207</v>
      </c>
      <c r="I510" s="21" t="s">
        <v>208</v>
      </c>
      <c r="J510" s="21" t="s">
        <v>122</v>
      </c>
      <c r="K510" s="21" t="s">
        <v>134</v>
      </c>
      <c r="L510" s="21" t="s">
        <v>339</v>
      </c>
      <c r="M510" s="23">
        <v>140.91</v>
      </c>
      <c r="N510" s="24">
        <v>5</v>
      </c>
      <c r="O510" s="25">
        <v>0.1201</v>
      </c>
      <c r="P510" s="23">
        <v>80.23</v>
      </c>
      <c r="Q510" s="23">
        <f>M510*N510*(1-O510)</f>
        <v>619.93354499999998</v>
      </c>
      <c r="R510" s="23">
        <f>M510*N510*O510</f>
        <v>84.616454999999988</v>
      </c>
      <c r="S510" s="23">
        <f>P510*N510</f>
        <v>401.15000000000003</v>
      </c>
      <c r="T510" s="23">
        <f>Q510-S510</f>
        <v>218.78354499999995</v>
      </c>
      <c r="U510" s="25">
        <f>IFERROR(T510/Q510,0)</f>
        <v>0.35291451279669012</v>
      </c>
      <c r="V510" s="21" t="s">
        <v>125</v>
      </c>
      <c r="W510" s="21" t="s">
        <v>172</v>
      </c>
    </row>
    <row r="511" spans="1:23" ht="15" customHeight="1">
      <c r="A511" s="21" t="s">
        <v>931</v>
      </c>
      <c r="B511" s="22">
        <v>45394</v>
      </c>
      <c r="C511" s="21">
        <f>YEAR(B511)</f>
        <v>2024</v>
      </c>
      <c r="D511" s="21" t="str">
        <f>"Q"&amp;ROUNDUP(MONTH(B511)/3,0)</f>
        <v>Q2</v>
      </c>
      <c r="E511" s="21" t="s">
        <v>128</v>
      </c>
      <c r="F511" s="21" t="s">
        <v>118</v>
      </c>
      <c r="G511" s="21" t="s">
        <v>152</v>
      </c>
      <c r="H511" s="21" t="s">
        <v>186</v>
      </c>
      <c r="I511" s="21" t="s">
        <v>162</v>
      </c>
      <c r="J511" s="21" t="s">
        <v>133</v>
      </c>
      <c r="K511" s="21" t="s">
        <v>165</v>
      </c>
      <c r="L511" s="21" t="s">
        <v>320</v>
      </c>
      <c r="M511" s="23">
        <v>18.72</v>
      </c>
      <c r="N511" s="24">
        <v>1</v>
      </c>
      <c r="O511" s="25">
        <v>8.1500000000000003E-2</v>
      </c>
      <c r="P511" s="23">
        <v>7.85</v>
      </c>
      <c r="Q511" s="23">
        <f>M511*N511*(1-O511)</f>
        <v>17.194319999999998</v>
      </c>
      <c r="R511" s="23">
        <f>M511*N511*O511</f>
        <v>1.5256799999999999</v>
      </c>
      <c r="S511" s="23">
        <f>P511*N511</f>
        <v>7.85</v>
      </c>
      <c r="T511" s="23">
        <f>Q511-S511</f>
        <v>9.344319999999998</v>
      </c>
      <c r="U511" s="25">
        <f>IFERROR(T511/Q511,0)</f>
        <v>0.54345388477125001</v>
      </c>
      <c r="V511" s="21" t="s">
        <v>125</v>
      </c>
      <c r="W511" s="21" t="s">
        <v>136</v>
      </c>
    </row>
    <row r="512" spans="1:23" ht="15" customHeight="1">
      <c r="A512" s="21" t="s">
        <v>932</v>
      </c>
      <c r="B512" s="22">
        <v>45394</v>
      </c>
      <c r="C512" s="21">
        <f>YEAR(B512)</f>
        <v>2024</v>
      </c>
      <c r="D512" s="21" t="str">
        <f>"Q"&amp;ROUNDUP(MONTH(B512)/3,0)</f>
        <v>Q2</v>
      </c>
      <c r="E512" s="21" t="s">
        <v>138</v>
      </c>
      <c r="F512" s="21" t="s">
        <v>118</v>
      </c>
      <c r="G512" s="21" t="s">
        <v>146</v>
      </c>
      <c r="H512" s="21" t="s">
        <v>284</v>
      </c>
      <c r="I512" s="21" t="s">
        <v>269</v>
      </c>
      <c r="J512" s="21" t="s">
        <v>122</v>
      </c>
      <c r="K512" s="21" t="s">
        <v>143</v>
      </c>
      <c r="L512" s="21" t="s">
        <v>201</v>
      </c>
      <c r="M512" s="23">
        <v>120.23</v>
      </c>
      <c r="N512" s="24">
        <v>3</v>
      </c>
      <c r="O512" s="25">
        <v>8.9099999999999999E-2</v>
      </c>
      <c r="P512" s="23">
        <v>80.150000000000006</v>
      </c>
      <c r="Q512" s="23">
        <f>M512*N512*(1-O512)</f>
        <v>328.55252100000001</v>
      </c>
      <c r="R512" s="23">
        <f>M512*N512*O512</f>
        <v>32.137478999999999</v>
      </c>
      <c r="S512" s="23">
        <f>P512*N512</f>
        <v>240.45000000000002</v>
      </c>
      <c r="T512" s="23">
        <f>Q512-S512</f>
        <v>88.102520999999996</v>
      </c>
      <c r="U512" s="25">
        <f>IFERROR(T512/Q512,0)</f>
        <v>0.26815353822836741</v>
      </c>
      <c r="V512" s="21" t="s">
        <v>125</v>
      </c>
      <c r="W512" s="21" t="s">
        <v>136</v>
      </c>
    </row>
    <row r="513" spans="1:23" ht="15" customHeight="1">
      <c r="A513" s="21" t="s">
        <v>933</v>
      </c>
      <c r="B513" s="22">
        <v>45394</v>
      </c>
      <c r="C513" s="21">
        <f>YEAR(B513)</f>
        <v>2024</v>
      </c>
      <c r="D513" s="21" t="str">
        <f>"Q"&amp;ROUNDUP(MONTH(B513)/3,0)</f>
        <v>Q2</v>
      </c>
      <c r="E513" s="21" t="s">
        <v>128</v>
      </c>
      <c r="F513" s="21" t="s">
        <v>118</v>
      </c>
      <c r="G513" s="21" t="s">
        <v>130</v>
      </c>
      <c r="H513" s="21" t="s">
        <v>857</v>
      </c>
      <c r="I513" s="21" t="s">
        <v>858</v>
      </c>
      <c r="J513" s="21" t="s">
        <v>142</v>
      </c>
      <c r="K513" s="21" t="s">
        <v>165</v>
      </c>
      <c r="L513" s="21" t="s">
        <v>320</v>
      </c>
      <c r="M513" s="23">
        <v>117.43</v>
      </c>
      <c r="N513" s="24">
        <v>2</v>
      </c>
      <c r="O513" s="25">
        <v>0.1066</v>
      </c>
      <c r="P513" s="23">
        <v>45.78</v>
      </c>
      <c r="Q513" s="23">
        <f>M513*N513*(1-O513)</f>
        <v>209.82392400000001</v>
      </c>
      <c r="R513" s="23">
        <f>M513*N513*O513</f>
        <v>25.036076000000001</v>
      </c>
      <c r="S513" s="23">
        <f>P513*N513</f>
        <v>91.56</v>
      </c>
      <c r="T513" s="23">
        <f>Q513-S513</f>
        <v>118.263924</v>
      </c>
      <c r="U513" s="25">
        <f>IFERROR(T513/Q513,0)</f>
        <v>0.56363412591597517</v>
      </c>
      <c r="V513" s="21" t="s">
        <v>171</v>
      </c>
      <c r="W513" s="21" t="s">
        <v>126</v>
      </c>
    </row>
    <row r="514" spans="1:23" ht="15" customHeight="1">
      <c r="A514" s="21" t="s">
        <v>934</v>
      </c>
      <c r="B514" s="22">
        <v>45394</v>
      </c>
      <c r="C514" s="21">
        <f>YEAR(B514)</f>
        <v>2024</v>
      </c>
      <c r="D514" s="21" t="str">
        <f>"Q"&amp;ROUNDUP(MONTH(B514)/3,0)</f>
        <v>Q2</v>
      </c>
      <c r="E514" s="21" t="s">
        <v>128</v>
      </c>
      <c r="F514" s="21" t="s">
        <v>118</v>
      </c>
      <c r="G514" s="21" t="s">
        <v>130</v>
      </c>
      <c r="H514" s="21" t="s">
        <v>337</v>
      </c>
      <c r="I514" s="21" t="s">
        <v>338</v>
      </c>
      <c r="J514" s="21" t="s">
        <v>133</v>
      </c>
      <c r="K514" s="21" t="s">
        <v>134</v>
      </c>
      <c r="L514" s="21" t="s">
        <v>135</v>
      </c>
      <c r="M514" s="23">
        <v>75.180000000000007</v>
      </c>
      <c r="N514" s="24">
        <v>1</v>
      </c>
      <c r="O514" s="25">
        <v>8.8700000000000001E-2</v>
      </c>
      <c r="P514" s="23">
        <v>38.15</v>
      </c>
      <c r="Q514" s="23">
        <f>M514*N514*(1-O514)</f>
        <v>68.511534000000012</v>
      </c>
      <c r="R514" s="23">
        <f>M514*N514*O514</f>
        <v>6.6684660000000004</v>
      </c>
      <c r="S514" s="23">
        <f>P514*N514</f>
        <v>38.15</v>
      </c>
      <c r="T514" s="23">
        <f>Q514-S514</f>
        <v>30.361534000000013</v>
      </c>
      <c r="U514" s="25">
        <f>IFERROR(T514/Q514,0)</f>
        <v>0.44315945399792112</v>
      </c>
      <c r="V514" s="21" t="s">
        <v>125</v>
      </c>
      <c r="W514" s="21" t="s">
        <v>136</v>
      </c>
    </row>
    <row r="515" spans="1:23" ht="15" customHeight="1">
      <c r="A515" s="21" t="s">
        <v>935</v>
      </c>
      <c r="B515" s="22">
        <v>45395</v>
      </c>
      <c r="C515" s="21">
        <f>YEAR(B515)</f>
        <v>2024</v>
      </c>
      <c r="D515" s="21" t="str">
        <f>"Q"&amp;ROUNDUP(MONTH(B515)/3,0)</f>
        <v>Q2</v>
      </c>
      <c r="E515" s="21" t="s">
        <v>158</v>
      </c>
      <c r="F515" s="21" t="s">
        <v>159</v>
      </c>
      <c r="G515" s="21" t="s">
        <v>160</v>
      </c>
      <c r="H515" s="21" t="s">
        <v>612</v>
      </c>
      <c r="I515" s="21" t="s">
        <v>613</v>
      </c>
      <c r="J515" s="21" t="s">
        <v>142</v>
      </c>
      <c r="K515" s="21" t="s">
        <v>149</v>
      </c>
      <c r="L515" s="21" t="s">
        <v>176</v>
      </c>
      <c r="M515" s="23">
        <v>160.43</v>
      </c>
      <c r="N515" s="24">
        <v>4</v>
      </c>
      <c r="O515" s="25">
        <v>4.7600000000000003E-2</v>
      </c>
      <c r="P515" s="23">
        <v>69.52</v>
      </c>
      <c r="Q515" s="23">
        <f>M515*N515*(1-O515)</f>
        <v>611.174128</v>
      </c>
      <c r="R515" s="23">
        <f>M515*N515*O515</f>
        <v>30.545872000000003</v>
      </c>
      <c r="S515" s="23">
        <f>P515*N515</f>
        <v>278.08</v>
      </c>
      <c r="T515" s="23">
        <f>Q515-S515</f>
        <v>333.09412800000001</v>
      </c>
      <c r="U515" s="25">
        <f>IFERROR(T515/Q515,0)</f>
        <v>0.54500691822478453</v>
      </c>
      <c r="V515" s="21" t="s">
        <v>125</v>
      </c>
      <c r="W515" s="21" t="s">
        <v>172</v>
      </c>
    </row>
    <row r="516" spans="1:23" ht="15" customHeight="1">
      <c r="A516" s="21" t="s">
        <v>936</v>
      </c>
      <c r="B516" s="22">
        <v>45395</v>
      </c>
      <c r="C516" s="21">
        <f>YEAR(B516)</f>
        <v>2024</v>
      </c>
      <c r="D516" s="21" t="str">
        <f>"Q"&amp;ROUNDUP(MONTH(B516)/3,0)</f>
        <v>Q2</v>
      </c>
      <c r="E516" s="21" t="s">
        <v>188</v>
      </c>
      <c r="F516" s="21" t="s">
        <v>118</v>
      </c>
      <c r="G516" s="21" t="s">
        <v>189</v>
      </c>
      <c r="H516" s="21" t="s">
        <v>257</v>
      </c>
      <c r="I516" s="21" t="s">
        <v>258</v>
      </c>
      <c r="J516" s="21" t="s">
        <v>133</v>
      </c>
      <c r="K516" s="21" t="s">
        <v>165</v>
      </c>
      <c r="L516" s="21" t="s">
        <v>180</v>
      </c>
      <c r="M516" s="23">
        <v>80.34</v>
      </c>
      <c r="N516" s="24">
        <v>1</v>
      </c>
      <c r="O516" s="25">
        <v>7.7799999999999994E-2</v>
      </c>
      <c r="P516" s="23">
        <v>35.35</v>
      </c>
      <c r="Q516" s="23">
        <f>M516*N516*(1-O516)</f>
        <v>74.089548000000008</v>
      </c>
      <c r="R516" s="23">
        <f>M516*N516*O516</f>
        <v>6.2504520000000001</v>
      </c>
      <c r="S516" s="23">
        <f>P516*N516</f>
        <v>35.35</v>
      </c>
      <c r="T516" s="23">
        <f>Q516-S516</f>
        <v>38.739548000000006</v>
      </c>
      <c r="U516" s="25">
        <f>IFERROR(T516/Q516,0)</f>
        <v>0.52287467052707626</v>
      </c>
      <c r="V516" s="21" t="s">
        <v>125</v>
      </c>
      <c r="W516" s="21" t="s">
        <v>156</v>
      </c>
    </row>
    <row r="517" spans="1:23" ht="15" customHeight="1">
      <c r="A517" s="21" t="s">
        <v>937</v>
      </c>
      <c r="B517" s="22">
        <v>45395</v>
      </c>
      <c r="C517" s="21">
        <f>YEAR(B517)</f>
        <v>2024</v>
      </c>
      <c r="D517" s="21" t="str">
        <f>"Q"&amp;ROUNDUP(MONTH(B517)/3,0)</f>
        <v>Q2</v>
      </c>
      <c r="E517" s="21" t="s">
        <v>158</v>
      </c>
      <c r="F517" s="21" t="s">
        <v>129</v>
      </c>
      <c r="G517" s="21" t="s">
        <v>160</v>
      </c>
      <c r="H517" s="21" t="s">
        <v>240</v>
      </c>
      <c r="I517" s="21" t="s">
        <v>241</v>
      </c>
      <c r="J517" s="21" t="s">
        <v>133</v>
      </c>
      <c r="K517" s="21" t="s">
        <v>134</v>
      </c>
      <c r="L517" s="21" t="s">
        <v>170</v>
      </c>
      <c r="M517" s="23">
        <v>199.73</v>
      </c>
      <c r="N517" s="24">
        <v>2</v>
      </c>
      <c r="O517" s="25">
        <v>0.1157</v>
      </c>
      <c r="P517" s="23">
        <v>111.5</v>
      </c>
      <c r="Q517" s="23">
        <f>M517*N517*(1-O517)</f>
        <v>353.24247799999995</v>
      </c>
      <c r="R517" s="23">
        <f>M517*N517*O517</f>
        <v>46.217521999999995</v>
      </c>
      <c r="S517" s="23">
        <f>P517*N517</f>
        <v>223</v>
      </c>
      <c r="T517" s="23">
        <f>Q517-S517</f>
        <v>130.24247799999995</v>
      </c>
      <c r="U517" s="25">
        <f>IFERROR(T517/Q517,0)</f>
        <v>0.36870559491432386</v>
      </c>
      <c r="V517" s="21" t="s">
        <v>125</v>
      </c>
      <c r="W517" s="21" t="s">
        <v>156</v>
      </c>
    </row>
    <row r="518" spans="1:23" ht="15" customHeight="1">
      <c r="A518" s="21" t="s">
        <v>938</v>
      </c>
      <c r="B518" s="22">
        <v>45395</v>
      </c>
      <c r="C518" s="21">
        <f>YEAR(B518)</f>
        <v>2024</v>
      </c>
      <c r="D518" s="21" t="str">
        <f>"Q"&amp;ROUNDUP(MONTH(B518)/3,0)</f>
        <v>Q2</v>
      </c>
      <c r="E518" s="21" t="s">
        <v>188</v>
      </c>
      <c r="F518" s="21" t="s">
        <v>129</v>
      </c>
      <c r="G518" s="21" t="s">
        <v>232</v>
      </c>
      <c r="H518" s="21" t="s">
        <v>445</v>
      </c>
      <c r="I518" s="21" t="s">
        <v>446</v>
      </c>
      <c r="J518" s="21" t="s">
        <v>133</v>
      </c>
      <c r="K518" s="21" t="s">
        <v>143</v>
      </c>
      <c r="L518" s="21" t="s">
        <v>144</v>
      </c>
      <c r="M518" s="23">
        <v>48.81</v>
      </c>
      <c r="N518" s="24">
        <v>3</v>
      </c>
      <c r="O518" s="25">
        <v>6.7000000000000004E-2</v>
      </c>
      <c r="P518" s="23">
        <v>26.89</v>
      </c>
      <c r="Q518" s="23">
        <f>M518*N518*(1-O518)</f>
        <v>136.61919</v>
      </c>
      <c r="R518" s="23">
        <f>M518*N518*O518</f>
        <v>9.8108100000000018</v>
      </c>
      <c r="S518" s="23">
        <f>P518*N518</f>
        <v>80.67</v>
      </c>
      <c r="T518" s="23">
        <f>Q518-S518</f>
        <v>55.949190000000002</v>
      </c>
      <c r="U518" s="25">
        <f>IFERROR(T518/Q518,0)</f>
        <v>0.40952658261258906</v>
      </c>
      <c r="V518" s="21" t="s">
        <v>125</v>
      </c>
      <c r="W518" s="21" t="s">
        <v>156</v>
      </c>
    </row>
    <row r="519" spans="1:23" ht="15" customHeight="1">
      <c r="A519" s="21" t="s">
        <v>939</v>
      </c>
      <c r="B519" s="22">
        <v>45395</v>
      </c>
      <c r="C519" s="21">
        <f>YEAR(B519)</f>
        <v>2024</v>
      </c>
      <c r="D519" s="21" t="str">
        <f>"Q"&amp;ROUNDUP(MONTH(B519)/3,0)</f>
        <v>Q2</v>
      </c>
      <c r="E519" s="21" t="s">
        <v>117</v>
      </c>
      <c r="F519" s="21" t="s">
        <v>118</v>
      </c>
      <c r="G519" s="21" t="s">
        <v>119</v>
      </c>
      <c r="H519" s="21" t="s">
        <v>940</v>
      </c>
      <c r="I519" s="21" t="s">
        <v>154</v>
      </c>
      <c r="J519" s="21" t="s">
        <v>142</v>
      </c>
      <c r="K519" s="21" t="s">
        <v>123</v>
      </c>
      <c r="L519" s="21" t="s">
        <v>124</v>
      </c>
      <c r="M519" s="23">
        <v>254.15</v>
      </c>
      <c r="N519" s="24">
        <v>3</v>
      </c>
      <c r="O519" s="25">
        <v>0.1376</v>
      </c>
      <c r="P519" s="23">
        <v>117.66</v>
      </c>
      <c r="Q519" s="23">
        <f>M519*N519*(1-O519)</f>
        <v>657.53688000000011</v>
      </c>
      <c r="R519" s="23">
        <f>M519*N519*O519</f>
        <v>104.91312000000001</v>
      </c>
      <c r="S519" s="23">
        <f>P519*N519</f>
        <v>352.98</v>
      </c>
      <c r="T519" s="23">
        <f>Q519-S519</f>
        <v>304.55688000000009</v>
      </c>
      <c r="U519" s="25">
        <f>IFERROR(T519/Q519,0)</f>
        <v>0.46317839997050819</v>
      </c>
      <c r="V519" s="21" t="s">
        <v>125</v>
      </c>
      <c r="W519" s="21" t="s">
        <v>126</v>
      </c>
    </row>
    <row r="520" spans="1:23" ht="15" customHeight="1">
      <c r="A520" s="21" t="s">
        <v>941</v>
      </c>
      <c r="B520" s="22">
        <v>45395</v>
      </c>
      <c r="C520" s="21">
        <f>YEAR(B520)</f>
        <v>2024</v>
      </c>
      <c r="D520" s="21" t="str">
        <f>"Q"&amp;ROUNDUP(MONTH(B520)/3,0)</f>
        <v>Q2</v>
      </c>
      <c r="E520" s="21" t="s">
        <v>117</v>
      </c>
      <c r="F520" s="21" t="s">
        <v>129</v>
      </c>
      <c r="G520" s="21" t="s">
        <v>119</v>
      </c>
      <c r="H520" s="21" t="s">
        <v>942</v>
      </c>
      <c r="I520" s="21" t="s">
        <v>943</v>
      </c>
      <c r="J520" s="21" t="s">
        <v>142</v>
      </c>
      <c r="K520" s="21" t="s">
        <v>149</v>
      </c>
      <c r="L520" s="21" t="s">
        <v>150</v>
      </c>
      <c r="M520" s="23">
        <v>152.4</v>
      </c>
      <c r="N520" s="24">
        <v>2</v>
      </c>
      <c r="O520" s="25"/>
      <c r="P520" s="23">
        <v>70.19</v>
      </c>
      <c r="Q520" s="23">
        <f>M520*N520*(1-O520)</f>
        <v>304.8</v>
      </c>
      <c r="R520" s="23">
        <f>M520*N520*O520</f>
        <v>0</v>
      </c>
      <c r="S520" s="23">
        <f>P520*N520</f>
        <v>140.38</v>
      </c>
      <c r="T520" s="23">
        <f>Q520-S520</f>
        <v>164.42000000000002</v>
      </c>
      <c r="U520" s="25">
        <f>IFERROR(T520/Q520,0)</f>
        <v>0.53943569553805781</v>
      </c>
      <c r="V520" s="21" t="s">
        <v>125</v>
      </c>
      <c r="W520" s="21" t="s">
        <v>126</v>
      </c>
    </row>
    <row r="521" spans="1:23" ht="15" customHeight="1">
      <c r="A521" s="21" t="s">
        <v>944</v>
      </c>
      <c r="B521" s="22">
        <v>45395</v>
      </c>
      <c r="C521" s="21">
        <f>YEAR(B521)</f>
        <v>2024</v>
      </c>
      <c r="D521" s="21" t="str">
        <f>"Q"&amp;ROUNDUP(MONTH(B521)/3,0)</f>
        <v>Q2</v>
      </c>
      <c r="E521" s="21" t="s">
        <v>128</v>
      </c>
      <c r="F521" s="21" t="s">
        <v>129</v>
      </c>
      <c r="G521" s="21" t="s">
        <v>130</v>
      </c>
      <c r="H521" s="21" t="s">
        <v>945</v>
      </c>
      <c r="I521" s="21" t="s">
        <v>946</v>
      </c>
      <c r="J521" s="21" t="s">
        <v>142</v>
      </c>
      <c r="K521" s="21" t="s">
        <v>149</v>
      </c>
      <c r="L521" s="21" t="s">
        <v>273</v>
      </c>
      <c r="M521" s="23">
        <v>37.4</v>
      </c>
      <c r="N521" s="24">
        <v>4</v>
      </c>
      <c r="O521" s="25">
        <v>1.9199999999999998E-2</v>
      </c>
      <c r="P521" s="23">
        <v>17.940000000000001</v>
      </c>
      <c r="Q521" s="23">
        <f>M521*N521*(1-O521)</f>
        <v>146.72767999999999</v>
      </c>
      <c r="R521" s="23">
        <f>M521*N521*O521</f>
        <v>2.8723199999999998</v>
      </c>
      <c r="S521" s="23">
        <f>P521*N521</f>
        <v>71.760000000000005</v>
      </c>
      <c r="T521" s="23">
        <f>Q521-S521</f>
        <v>74.967679999999987</v>
      </c>
      <c r="U521" s="25">
        <f>IFERROR(T521/Q521,0)</f>
        <v>0.51093072554544572</v>
      </c>
      <c r="V521" s="21" t="s">
        <v>125</v>
      </c>
      <c r="W521" s="21" t="s">
        <v>136</v>
      </c>
    </row>
    <row r="522" spans="1:23" ht="15" customHeight="1">
      <c r="A522" s="21" t="s">
        <v>947</v>
      </c>
      <c r="B522" s="22">
        <v>45396</v>
      </c>
      <c r="C522" s="21">
        <f>YEAR(B522)</f>
        <v>2024</v>
      </c>
      <c r="D522" s="21" t="str">
        <f>"Q"&amp;ROUNDUP(MONTH(B522)/3,0)</f>
        <v>Q2</v>
      </c>
      <c r="E522" s="21" t="s">
        <v>128</v>
      </c>
      <c r="F522" s="21" t="s">
        <v>159</v>
      </c>
      <c r="G522" s="21" t="s">
        <v>152</v>
      </c>
      <c r="H522" s="21" t="s">
        <v>724</v>
      </c>
      <c r="I522" s="21" t="s">
        <v>216</v>
      </c>
      <c r="J522" s="21" t="s">
        <v>133</v>
      </c>
      <c r="K522" s="21" t="s">
        <v>165</v>
      </c>
      <c r="L522" s="21" t="s">
        <v>180</v>
      </c>
      <c r="M522" s="23">
        <v>125.46</v>
      </c>
      <c r="N522" s="24">
        <v>25</v>
      </c>
      <c r="O522" s="25">
        <v>7.3200000000000001E-2</v>
      </c>
      <c r="P522" s="23">
        <v>55.27</v>
      </c>
      <c r="Q522" s="23">
        <f>M522*N522*(1-O522)</f>
        <v>2906.9081999999999</v>
      </c>
      <c r="R522" s="23">
        <f>M522*N522*O522</f>
        <v>229.59180000000001</v>
      </c>
      <c r="S522" s="23">
        <f>P522*N522</f>
        <v>1381.75</v>
      </c>
      <c r="T522" s="23">
        <f>Q522-S522</f>
        <v>1525.1581999999999</v>
      </c>
      <c r="U522" s="25">
        <f>IFERROR(T522/Q522,0)</f>
        <v>0.52466679202322242</v>
      </c>
      <c r="V522" s="21" t="s">
        <v>125</v>
      </c>
      <c r="W522" s="21" t="s">
        <v>172</v>
      </c>
    </row>
    <row r="523" spans="1:23" ht="15" customHeight="1">
      <c r="A523" s="21" t="s">
        <v>948</v>
      </c>
      <c r="B523" s="22">
        <v>45396</v>
      </c>
      <c r="C523" s="21">
        <f>YEAR(B523)</f>
        <v>2024</v>
      </c>
      <c r="D523" s="21" t="str">
        <f>"Q"&amp;ROUNDUP(MONTH(B523)/3,0)</f>
        <v>Q2</v>
      </c>
      <c r="E523" s="21" t="s">
        <v>138</v>
      </c>
      <c r="F523" s="21" t="s">
        <v>118</v>
      </c>
      <c r="G523" s="21" t="s">
        <v>139</v>
      </c>
      <c r="H523" s="21" t="s">
        <v>377</v>
      </c>
      <c r="I523" s="21" t="s">
        <v>378</v>
      </c>
      <c r="J523" s="21" t="s">
        <v>133</v>
      </c>
      <c r="K523" s="21" t="s">
        <v>149</v>
      </c>
      <c r="L523" s="21" t="s">
        <v>273</v>
      </c>
      <c r="M523" s="23">
        <v>41.98</v>
      </c>
      <c r="N523" s="24">
        <v>4</v>
      </c>
      <c r="O523" s="25">
        <v>0.1176</v>
      </c>
      <c r="P523" s="23">
        <v>19.399999999999999</v>
      </c>
      <c r="Q523" s="23">
        <f>M523*N523*(1-O523)</f>
        <v>148.172608</v>
      </c>
      <c r="R523" s="23">
        <f>M523*N523*O523</f>
        <v>19.747391999999998</v>
      </c>
      <c r="S523" s="23">
        <f>P523*N523</f>
        <v>77.599999999999994</v>
      </c>
      <c r="T523" s="23">
        <f>Q523-S523</f>
        <v>70.572608000000002</v>
      </c>
      <c r="U523" s="25">
        <f>IFERROR(T523/Q523,0)</f>
        <v>0.4762864671991196</v>
      </c>
      <c r="V523" s="21" t="s">
        <v>125</v>
      </c>
      <c r="W523" s="21" t="s">
        <v>172</v>
      </c>
    </row>
    <row r="524" spans="1:23" ht="15" customHeight="1">
      <c r="A524" s="21" t="s">
        <v>949</v>
      </c>
      <c r="B524" s="22">
        <v>45396</v>
      </c>
      <c r="C524" s="21">
        <f>YEAR(B524)</f>
        <v>2024</v>
      </c>
      <c r="D524" s="21" t="str">
        <f>"Q"&amp;ROUNDUP(MONTH(B524)/3,0)</f>
        <v>Q2</v>
      </c>
      <c r="E524" s="21" t="s">
        <v>128</v>
      </c>
      <c r="F524" s="21" t="s">
        <v>129</v>
      </c>
      <c r="G524" s="21" t="s">
        <v>152</v>
      </c>
      <c r="H524" s="21" t="s">
        <v>950</v>
      </c>
      <c r="I524" s="21" t="s">
        <v>951</v>
      </c>
      <c r="J524" s="21" t="s">
        <v>142</v>
      </c>
      <c r="K524" s="21" t="s">
        <v>143</v>
      </c>
      <c r="L524" s="21" t="s">
        <v>144</v>
      </c>
      <c r="M524" s="23">
        <v>241.38</v>
      </c>
      <c r="N524" s="24">
        <v>1</v>
      </c>
      <c r="O524" s="25">
        <v>6.7900000000000002E-2</v>
      </c>
      <c r="P524" s="23">
        <v>148.58000000000001</v>
      </c>
      <c r="Q524" s="23">
        <f>M524*N524*(1-O524)</f>
        <v>224.990298</v>
      </c>
      <c r="R524" s="23">
        <f>M524*N524*O524</f>
        <v>16.389702</v>
      </c>
      <c r="S524" s="23">
        <f>P524*N524</f>
        <v>148.58000000000001</v>
      </c>
      <c r="T524" s="23">
        <f>Q524-S524</f>
        <v>76.410297999999983</v>
      </c>
      <c r="U524" s="25">
        <f>IFERROR(T524/Q524,0)</f>
        <v>0.33961596868501409</v>
      </c>
      <c r="V524" s="21" t="s">
        <v>125</v>
      </c>
      <c r="W524" s="21" t="s">
        <v>136</v>
      </c>
    </row>
    <row r="525" spans="1:23" ht="15" customHeight="1">
      <c r="A525" s="21" t="s">
        <v>952</v>
      </c>
      <c r="B525" s="22">
        <v>45396</v>
      </c>
      <c r="C525" s="21">
        <f>YEAR(B525)</f>
        <v>2024</v>
      </c>
      <c r="D525" s="21" t="str">
        <f>"Q"&amp;ROUNDUP(MONTH(B525)/3,0)</f>
        <v>Q2</v>
      </c>
      <c r="E525" s="21" t="s">
        <v>138</v>
      </c>
      <c r="F525" s="21" t="s">
        <v>129</v>
      </c>
      <c r="G525" s="21" t="s">
        <v>139</v>
      </c>
      <c r="H525" s="21" t="s">
        <v>240</v>
      </c>
      <c r="I525" s="21" t="s">
        <v>241</v>
      </c>
      <c r="J525" s="21" t="s">
        <v>133</v>
      </c>
      <c r="K525" s="21" t="s">
        <v>165</v>
      </c>
      <c r="L525" s="21" t="s">
        <v>180</v>
      </c>
      <c r="M525" s="23">
        <v>111.93</v>
      </c>
      <c r="N525" s="24">
        <v>5</v>
      </c>
      <c r="O525" s="25">
        <v>9.8299999999999998E-2</v>
      </c>
      <c r="P525" s="23">
        <v>43.83</v>
      </c>
      <c r="Q525" s="23">
        <f>M525*N525*(1-O525)</f>
        <v>504.63640500000002</v>
      </c>
      <c r="R525" s="23">
        <f>M525*N525*O525</f>
        <v>55.013595000000009</v>
      </c>
      <c r="S525" s="23">
        <f>P525*N525</f>
        <v>219.14999999999998</v>
      </c>
      <c r="T525" s="23">
        <f>Q525-S525</f>
        <v>285.48640500000005</v>
      </c>
      <c r="U525" s="25">
        <f>IFERROR(T525/Q525,0)</f>
        <v>0.56572693165091814</v>
      </c>
      <c r="V525" s="21" t="s">
        <v>125</v>
      </c>
      <c r="W525" s="21" t="s">
        <v>136</v>
      </c>
    </row>
    <row r="526" spans="1:23" ht="15" customHeight="1">
      <c r="A526" s="21" t="s">
        <v>953</v>
      </c>
      <c r="B526" s="22">
        <v>45396</v>
      </c>
      <c r="C526" s="21">
        <f>YEAR(B526)</f>
        <v>2024</v>
      </c>
      <c r="D526" s="21" t="str">
        <f>"Q"&amp;ROUNDUP(MONTH(B526)/3,0)</f>
        <v>Q2</v>
      </c>
      <c r="E526" s="21" t="s">
        <v>158</v>
      </c>
      <c r="F526" s="21" t="s">
        <v>118</v>
      </c>
      <c r="G526" s="21" t="s">
        <v>160</v>
      </c>
      <c r="H526" s="21" t="s">
        <v>601</v>
      </c>
      <c r="I526" s="21" t="s">
        <v>602</v>
      </c>
      <c r="J526" s="21" t="s">
        <v>142</v>
      </c>
      <c r="K526" s="21" t="s">
        <v>165</v>
      </c>
      <c r="L526" s="21" t="s">
        <v>166</v>
      </c>
      <c r="M526" s="23">
        <v>48.96</v>
      </c>
      <c r="N526" s="24">
        <v>3</v>
      </c>
      <c r="O526" s="25">
        <v>0.1265</v>
      </c>
      <c r="P526" s="23">
        <v>18.46</v>
      </c>
      <c r="Q526" s="23">
        <f>M526*N526*(1-O526)</f>
        <v>128.29968</v>
      </c>
      <c r="R526" s="23">
        <f>M526*N526*O526</f>
        <v>18.58032</v>
      </c>
      <c r="S526" s="23">
        <f>P526*N526</f>
        <v>55.38</v>
      </c>
      <c r="T526" s="23">
        <f>Q526-S526</f>
        <v>72.91968</v>
      </c>
      <c r="U526" s="25">
        <f>IFERROR(T526/Q526,0)</f>
        <v>0.56835434040053723</v>
      </c>
      <c r="V526" s="21" t="s">
        <v>125</v>
      </c>
      <c r="W526" s="21" t="s">
        <v>172</v>
      </c>
    </row>
    <row r="527" spans="1:23" ht="15" customHeight="1">
      <c r="A527" s="21" t="s">
        <v>954</v>
      </c>
      <c r="B527" s="22">
        <v>45396</v>
      </c>
      <c r="C527" s="21">
        <f>YEAR(B527)</f>
        <v>2024</v>
      </c>
      <c r="D527" s="21" t="str">
        <f>"Q"&amp;ROUNDUP(MONTH(B527)/3,0)</f>
        <v>Q2</v>
      </c>
      <c r="E527" s="21" t="s">
        <v>138</v>
      </c>
      <c r="F527" s="21" t="s">
        <v>129</v>
      </c>
      <c r="G527" s="21" t="s">
        <v>146</v>
      </c>
      <c r="H527" s="21" t="s">
        <v>203</v>
      </c>
      <c r="I527" s="21" t="s">
        <v>204</v>
      </c>
      <c r="J527" s="21" t="s">
        <v>122</v>
      </c>
      <c r="K527" s="21" t="s">
        <v>165</v>
      </c>
      <c r="L527" s="21" t="s">
        <v>213</v>
      </c>
      <c r="M527" s="23">
        <v>83.73</v>
      </c>
      <c r="N527" s="24">
        <v>2</v>
      </c>
      <c r="O527" s="25">
        <v>7.2900000000000006E-2</v>
      </c>
      <c r="P527" s="23">
        <v>37.31</v>
      </c>
      <c r="Q527" s="23">
        <f>M527*N527*(1-O527)</f>
        <v>155.25216600000002</v>
      </c>
      <c r="R527" s="23">
        <f>M527*N527*O527</f>
        <v>12.207834000000002</v>
      </c>
      <c r="S527" s="23">
        <f>P527*N527</f>
        <v>74.62</v>
      </c>
      <c r="T527" s="23">
        <f>Q527-S527</f>
        <v>80.632166000000012</v>
      </c>
      <c r="U527" s="25">
        <f>IFERROR(T527/Q527,0)</f>
        <v>0.51936258332138185</v>
      </c>
      <c r="V527" s="21" t="s">
        <v>171</v>
      </c>
      <c r="W527" s="21" t="s">
        <v>172</v>
      </c>
    </row>
    <row r="528" spans="1:23" ht="15" customHeight="1">
      <c r="A528" s="21" t="s">
        <v>955</v>
      </c>
      <c r="B528" s="22">
        <v>45397</v>
      </c>
      <c r="C528" s="21">
        <f>YEAR(B528)</f>
        <v>2024</v>
      </c>
      <c r="D528" s="21" t="str">
        <f>"Q"&amp;ROUNDUP(MONTH(B528)/3,0)</f>
        <v>Q2</v>
      </c>
      <c r="E528" s="21" t="s">
        <v>128</v>
      </c>
      <c r="F528" s="21" t="s">
        <v>129</v>
      </c>
      <c r="G528" s="21" t="s">
        <v>152</v>
      </c>
      <c r="H528" s="21" t="s">
        <v>578</v>
      </c>
      <c r="I528" s="21" t="s">
        <v>368</v>
      </c>
      <c r="J528" s="21" t="s">
        <v>133</v>
      </c>
      <c r="K528" s="21" t="s">
        <v>134</v>
      </c>
      <c r="L528" s="21" t="s">
        <v>192</v>
      </c>
      <c r="M528" s="23">
        <v>58.62</v>
      </c>
      <c r="N528" s="24">
        <v>4</v>
      </c>
      <c r="O528" s="25">
        <v>9.6799999999999997E-2</v>
      </c>
      <c r="P528" s="23">
        <v>34.369999999999997</v>
      </c>
      <c r="Q528" s="23">
        <f>M528*N528*(1-O528)</f>
        <v>211.78233599999999</v>
      </c>
      <c r="R528" s="23">
        <f>M528*N528*O528</f>
        <v>22.697664</v>
      </c>
      <c r="S528" s="23">
        <f>P528*N528</f>
        <v>137.47999999999999</v>
      </c>
      <c r="T528" s="23">
        <f>Q528-S528</f>
        <v>74.302335999999997</v>
      </c>
      <c r="U528" s="25">
        <f>IFERROR(T528/Q528,0)</f>
        <v>0.350842933378542</v>
      </c>
      <c r="V528" s="21" t="s">
        <v>125</v>
      </c>
      <c r="W528" s="21" t="s">
        <v>136</v>
      </c>
    </row>
    <row r="529" spans="1:23" ht="15" customHeight="1">
      <c r="A529" s="21" t="s">
        <v>956</v>
      </c>
      <c r="B529" s="22">
        <v>45397</v>
      </c>
      <c r="C529" s="21">
        <f>YEAR(B529)</f>
        <v>2024</v>
      </c>
      <c r="D529" s="21" t="str">
        <f>"Q"&amp;ROUNDUP(MONTH(B529)/3,0)</f>
        <v>Q2</v>
      </c>
      <c r="E529" s="21" t="s">
        <v>117</v>
      </c>
      <c r="F529" s="21" t="s">
        <v>118</v>
      </c>
      <c r="G529" s="21" t="s">
        <v>119</v>
      </c>
      <c r="H529" s="21" t="s">
        <v>752</v>
      </c>
      <c r="I529" s="21" t="s">
        <v>200</v>
      </c>
      <c r="J529" s="21" t="s">
        <v>133</v>
      </c>
      <c r="K529" s="21" t="s">
        <v>165</v>
      </c>
      <c r="L529" s="21" t="s">
        <v>166</v>
      </c>
      <c r="M529" s="23">
        <v>20.91</v>
      </c>
      <c r="N529" s="24">
        <v>3</v>
      </c>
      <c r="O529" s="25">
        <v>0.1202</v>
      </c>
      <c r="P529" s="23">
        <v>7.66</v>
      </c>
      <c r="Q529" s="23">
        <f>M529*N529*(1-O529)</f>
        <v>55.189854000000004</v>
      </c>
      <c r="R529" s="23">
        <f>M529*N529*O529</f>
        <v>7.5401460000000009</v>
      </c>
      <c r="S529" s="23">
        <f>P529*N529</f>
        <v>22.98</v>
      </c>
      <c r="T529" s="23">
        <f>Q529-S529</f>
        <v>32.209854000000007</v>
      </c>
      <c r="U529" s="25">
        <f>IFERROR(T529/Q529,0)</f>
        <v>0.58361911955773615</v>
      </c>
      <c r="V529" s="21" t="s">
        <v>125</v>
      </c>
      <c r="W529" s="21" t="s">
        <v>136</v>
      </c>
    </row>
    <row r="530" spans="1:23" ht="15" customHeight="1">
      <c r="A530" s="21" t="s">
        <v>957</v>
      </c>
      <c r="B530" s="22">
        <v>45397</v>
      </c>
      <c r="C530" s="21">
        <f>YEAR(B530)</f>
        <v>2024</v>
      </c>
      <c r="D530" s="21" t="str">
        <f>"Q"&amp;ROUNDUP(MONTH(B530)/3,0)</f>
        <v>Q2</v>
      </c>
      <c r="E530" s="21" t="s">
        <v>117</v>
      </c>
      <c r="F530" s="21" t="s">
        <v>129</v>
      </c>
      <c r="G530" s="21" t="s">
        <v>119</v>
      </c>
      <c r="H530" s="21" t="s">
        <v>182</v>
      </c>
      <c r="I530" s="21" t="s">
        <v>183</v>
      </c>
      <c r="J530" s="21" t="s">
        <v>122</v>
      </c>
      <c r="K530" s="21" t="s">
        <v>149</v>
      </c>
      <c r="L530" s="21" t="s">
        <v>238</v>
      </c>
      <c r="M530" s="23">
        <v>44.69</v>
      </c>
      <c r="N530" s="24">
        <v>1</v>
      </c>
      <c r="O530" s="25">
        <v>4.1599999999999998E-2</v>
      </c>
      <c r="P530" s="23">
        <v>18.04</v>
      </c>
      <c r="Q530" s="23">
        <f>M530*N530*(1-O530)</f>
        <v>42.830895999999996</v>
      </c>
      <c r="R530" s="23">
        <f>M530*N530*O530</f>
        <v>1.8591039999999999</v>
      </c>
      <c r="S530" s="23">
        <f>P530*N530</f>
        <v>18.04</v>
      </c>
      <c r="T530" s="23">
        <f>Q530-S530</f>
        <v>24.790895999999996</v>
      </c>
      <c r="U530" s="25">
        <f>IFERROR(T530/Q530,0)</f>
        <v>0.57880871789373722</v>
      </c>
      <c r="V530" s="21" t="s">
        <v>125</v>
      </c>
      <c r="W530" s="21" t="s">
        <v>172</v>
      </c>
    </row>
    <row r="531" spans="1:23" ht="15" customHeight="1">
      <c r="A531" s="21" t="s">
        <v>958</v>
      </c>
      <c r="B531" s="22">
        <v>45397</v>
      </c>
      <c r="C531" s="21">
        <f>YEAR(B531)</f>
        <v>2024</v>
      </c>
      <c r="D531" s="21" t="str">
        <f>"Q"&amp;ROUNDUP(MONTH(B531)/3,0)</f>
        <v>Q2</v>
      </c>
      <c r="E531" s="21" t="s">
        <v>138</v>
      </c>
      <c r="F531" s="21" t="s">
        <v>118</v>
      </c>
      <c r="G531" s="21" t="s">
        <v>139</v>
      </c>
      <c r="H531" s="21" t="s">
        <v>203</v>
      </c>
      <c r="I531" s="21" t="s">
        <v>204</v>
      </c>
      <c r="J531" s="21" t="s">
        <v>122</v>
      </c>
      <c r="K531" s="21" t="s">
        <v>123</v>
      </c>
      <c r="L531" s="21" t="s">
        <v>124</v>
      </c>
      <c r="M531" s="23">
        <v>154.47999999999999</v>
      </c>
      <c r="N531" s="24">
        <v>1</v>
      </c>
      <c r="O531" s="25">
        <v>0.13200000000000001</v>
      </c>
      <c r="P531" s="23">
        <v>73.45</v>
      </c>
      <c r="Q531" s="23">
        <f>M531*N531*(1-O531)</f>
        <v>134.08864</v>
      </c>
      <c r="R531" s="23">
        <f>M531*N531*O531</f>
        <v>20.391359999999999</v>
      </c>
      <c r="S531" s="23">
        <f>P531*N531</f>
        <v>73.45</v>
      </c>
      <c r="T531" s="23">
        <f>Q531-S531</f>
        <v>60.638639999999995</v>
      </c>
      <c r="U531" s="25">
        <f>IFERROR(T531/Q531,0)</f>
        <v>0.45222801871955742</v>
      </c>
      <c r="V531" s="21" t="s">
        <v>125</v>
      </c>
      <c r="W531" s="21" t="s">
        <v>156</v>
      </c>
    </row>
    <row r="532" spans="1:23" ht="15" customHeight="1">
      <c r="A532" s="21" t="s">
        <v>959</v>
      </c>
      <c r="B532" s="22">
        <v>45397</v>
      </c>
      <c r="C532" s="21">
        <f>YEAR(B532)</f>
        <v>2024</v>
      </c>
      <c r="D532" s="21" t="str">
        <f>"Q"&amp;ROUNDUP(MONTH(B532)/3,0)</f>
        <v>Q2</v>
      </c>
      <c r="E532" s="21" t="s">
        <v>128</v>
      </c>
      <c r="F532" s="21" t="s">
        <v>118</v>
      </c>
      <c r="G532" s="21" t="s">
        <v>130</v>
      </c>
      <c r="H532" s="21" t="s">
        <v>240</v>
      </c>
      <c r="I532" s="21" t="s">
        <v>241</v>
      </c>
      <c r="J532" s="21" t="s">
        <v>133</v>
      </c>
      <c r="K532" s="21" t="s">
        <v>123</v>
      </c>
      <c r="L532" s="21" t="s">
        <v>263</v>
      </c>
      <c r="M532" s="23">
        <v>160.30000000000001</v>
      </c>
      <c r="N532" s="24">
        <v>1</v>
      </c>
      <c r="O532" s="25">
        <v>3.9199999999999999E-2</v>
      </c>
      <c r="P532" s="23">
        <v>72.27</v>
      </c>
      <c r="Q532" s="23">
        <f>M532*N532*(1-O532)</f>
        <v>154.01624000000001</v>
      </c>
      <c r="R532" s="23">
        <f>M532*N532*O532</f>
        <v>6.28376</v>
      </c>
      <c r="S532" s="23">
        <f>P532*N532</f>
        <v>72.27</v>
      </c>
      <c r="T532" s="23">
        <f>Q532-S532</f>
        <v>81.746240000000014</v>
      </c>
      <c r="U532" s="25">
        <f>IFERROR(T532/Q532,0)</f>
        <v>0.530763768807757</v>
      </c>
      <c r="V532" s="21" t="s">
        <v>125</v>
      </c>
      <c r="W532" s="21" t="s">
        <v>156</v>
      </c>
    </row>
    <row r="533" spans="1:23" ht="15" customHeight="1">
      <c r="A533" s="21" t="s">
        <v>960</v>
      </c>
      <c r="B533" s="22">
        <v>45397</v>
      </c>
      <c r="C533" s="21">
        <f>YEAR(B533)</f>
        <v>2024</v>
      </c>
      <c r="D533" s="21" t="str">
        <f>"Q"&amp;ROUNDUP(MONTH(B533)/3,0)</f>
        <v>Q2</v>
      </c>
      <c r="E533" s="21" t="s">
        <v>117</v>
      </c>
      <c r="F533" s="21" t="s">
        <v>129</v>
      </c>
      <c r="G533" s="21" t="s">
        <v>119</v>
      </c>
      <c r="H533" s="21" t="s">
        <v>471</v>
      </c>
      <c r="I533" s="21" t="s">
        <v>472</v>
      </c>
      <c r="J533" s="21" t="s">
        <v>142</v>
      </c>
      <c r="K533" s="21" t="s">
        <v>143</v>
      </c>
      <c r="L533" s="21" t="s">
        <v>230</v>
      </c>
      <c r="M533" s="23">
        <v>297.07</v>
      </c>
      <c r="N533" s="24">
        <v>2</v>
      </c>
      <c r="O533" s="25">
        <v>7.8600000000000003E-2</v>
      </c>
      <c r="P533" s="23">
        <v>175.16</v>
      </c>
      <c r="Q533" s="23">
        <f>M533*N533*(1-O533)</f>
        <v>547.44059600000003</v>
      </c>
      <c r="R533" s="23">
        <f>M533*N533*O533</f>
        <v>46.699404000000001</v>
      </c>
      <c r="S533" s="23">
        <f>P533*N533</f>
        <v>350.32</v>
      </c>
      <c r="T533" s="23">
        <f>Q533-S533</f>
        <v>197.12059600000003</v>
      </c>
      <c r="U533" s="25">
        <f>IFERROR(T533/Q533,0)</f>
        <v>0.36007668674977117</v>
      </c>
      <c r="V533" s="21" t="s">
        <v>125</v>
      </c>
      <c r="W533" s="21" t="s">
        <v>172</v>
      </c>
    </row>
    <row r="534" spans="1:23" ht="15" customHeight="1">
      <c r="A534" s="21" t="s">
        <v>961</v>
      </c>
      <c r="B534" s="22">
        <v>45398</v>
      </c>
      <c r="C534" s="21">
        <f>YEAR(B534)</f>
        <v>2024</v>
      </c>
      <c r="D534" s="21" t="str">
        <f>"Q"&amp;ROUNDUP(MONTH(B534)/3,0)</f>
        <v>Q2</v>
      </c>
      <c r="E534" s="21" t="s">
        <v>188</v>
      </c>
      <c r="F534" s="21" t="s">
        <v>118</v>
      </c>
      <c r="G534" s="21" t="s">
        <v>232</v>
      </c>
      <c r="H534" s="21" t="s">
        <v>215</v>
      </c>
      <c r="I534" s="21" t="s">
        <v>216</v>
      </c>
      <c r="J534" s="21" t="s">
        <v>142</v>
      </c>
      <c r="K534" s="21" t="s">
        <v>165</v>
      </c>
      <c r="L534" s="21" t="s">
        <v>166</v>
      </c>
      <c r="M534" s="23">
        <v>71.040000000000006</v>
      </c>
      <c r="N534" s="24">
        <v>12</v>
      </c>
      <c r="O534" s="25">
        <v>0.14019999999999999</v>
      </c>
      <c r="P534" s="23">
        <v>26.68</v>
      </c>
      <c r="Q534" s="23">
        <f>M534*N534*(1-O534)</f>
        <v>732.96230400000002</v>
      </c>
      <c r="R534" s="23">
        <f>M534*N534*O534</f>
        <v>119.517696</v>
      </c>
      <c r="S534" s="23">
        <f>P534*N534</f>
        <v>320.15999999999997</v>
      </c>
      <c r="T534" s="23">
        <f>Q534-S534</f>
        <v>412.80230400000005</v>
      </c>
      <c r="U534" s="25">
        <f>IFERROR(T534/Q534,0)</f>
        <v>0.56319718182942191</v>
      </c>
      <c r="V534" s="21" t="s">
        <v>125</v>
      </c>
      <c r="W534" s="21" t="s">
        <v>172</v>
      </c>
    </row>
    <row r="535" spans="1:23" ht="15" customHeight="1">
      <c r="A535" s="21" t="s">
        <v>962</v>
      </c>
      <c r="B535" s="22">
        <v>45398</v>
      </c>
      <c r="C535" s="21">
        <f>YEAR(B535)</f>
        <v>2024</v>
      </c>
      <c r="D535" s="21" t="str">
        <f>"Q"&amp;ROUNDUP(MONTH(B535)/3,0)</f>
        <v>Q2</v>
      </c>
      <c r="E535" s="21" t="s">
        <v>158</v>
      </c>
      <c r="F535" s="21" t="s">
        <v>129</v>
      </c>
      <c r="G535" s="21" t="s">
        <v>160</v>
      </c>
      <c r="H535" s="21" t="s">
        <v>370</v>
      </c>
      <c r="I535" s="21" t="s">
        <v>371</v>
      </c>
      <c r="J535" s="21" t="s">
        <v>133</v>
      </c>
      <c r="K535" s="21" t="s">
        <v>143</v>
      </c>
      <c r="L535" s="21" t="s">
        <v>144</v>
      </c>
      <c r="M535" s="23">
        <v>67.760000000000005</v>
      </c>
      <c r="N535" s="24">
        <v>2</v>
      </c>
      <c r="O535" s="25">
        <v>4.0300000000000002E-2</v>
      </c>
      <c r="P535" s="23">
        <v>45.44</v>
      </c>
      <c r="Q535" s="23">
        <f>M535*N535*(1-O535)</f>
        <v>130.05854400000001</v>
      </c>
      <c r="R535" s="23">
        <f>M535*N535*O535</f>
        <v>5.461456000000001</v>
      </c>
      <c r="S535" s="23">
        <f>P535*N535</f>
        <v>90.88</v>
      </c>
      <c r="T535" s="23">
        <f>Q535-S535</f>
        <v>39.178544000000016</v>
      </c>
      <c r="U535" s="25">
        <f>IFERROR(T535/Q535,0)</f>
        <v>0.30123775643682443</v>
      </c>
      <c r="V535" s="21" t="s">
        <v>125</v>
      </c>
      <c r="W535" s="21" t="s">
        <v>136</v>
      </c>
    </row>
    <row r="536" spans="1:23" ht="15" customHeight="1">
      <c r="A536" s="21" t="s">
        <v>963</v>
      </c>
      <c r="B536" s="22">
        <v>45398</v>
      </c>
      <c r="C536" s="21">
        <f>YEAR(B536)</f>
        <v>2024</v>
      </c>
      <c r="D536" s="21" t="str">
        <f>"Q"&amp;ROUNDUP(MONTH(B536)/3,0)</f>
        <v>Q2</v>
      </c>
      <c r="E536" s="21" t="s">
        <v>158</v>
      </c>
      <c r="F536" s="21" t="s">
        <v>118</v>
      </c>
      <c r="G536" s="21" t="s">
        <v>164</v>
      </c>
      <c r="H536" s="21" t="s">
        <v>153</v>
      </c>
      <c r="I536" s="21" t="s">
        <v>154</v>
      </c>
      <c r="J536" s="21" t="s">
        <v>133</v>
      </c>
      <c r="K536" s="21" t="s">
        <v>143</v>
      </c>
      <c r="L536" s="21" t="s">
        <v>230</v>
      </c>
      <c r="M536" s="23">
        <v>150.72999999999999</v>
      </c>
      <c r="N536" s="24">
        <v>1</v>
      </c>
      <c r="O536" s="25">
        <v>0.13389999999999999</v>
      </c>
      <c r="P536" s="23">
        <v>98.8</v>
      </c>
      <c r="Q536" s="23">
        <f>M536*N536*(1-O536)</f>
        <v>130.54725299999998</v>
      </c>
      <c r="R536" s="23">
        <f>M536*N536*O536</f>
        <v>20.182746999999996</v>
      </c>
      <c r="S536" s="23">
        <f>P536*N536</f>
        <v>98.8</v>
      </c>
      <c r="T536" s="23">
        <f>Q536-S536</f>
        <v>31.747252999999986</v>
      </c>
      <c r="U536" s="25">
        <f>IFERROR(T536/Q536,0)</f>
        <v>0.2431859136859815</v>
      </c>
      <c r="V536" s="21" t="s">
        <v>125</v>
      </c>
      <c r="W536" s="21" t="s">
        <v>136</v>
      </c>
    </row>
    <row r="537" spans="1:23" ht="15" customHeight="1">
      <c r="A537" s="21" t="s">
        <v>964</v>
      </c>
      <c r="B537" s="22">
        <v>45398</v>
      </c>
      <c r="C537" s="21">
        <f>YEAR(B537)</f>
        <v>2024</v>
      </c>
      <c r="D537" s="21" t="str">
        <f>"Q"&amp;ROUNDUP(MONTH(B537)/3,0)</f>
        <v>Q2</v>
      </c>
      <c r="E537" s="21" t="s">
        <v>138</v>
      </c>
      <c r="F537" s="21" t="s">
        <v>118</v>
      </c>
      <c r="G537" s="21" t="s">
        <v>146</v>
      </c>
      <c r="H537" s="21" t="s">
        <v>228</v>
      </c>
      <c r="I537" s="21" t="s">
        <v>229</v>
      </c>
      <c r="J537" s="21" t="s">
        <v>133</v>
      </c>
      <c r="K537" s="21" t="s">
        <v>143</v>
      </c>
      <c r="L537" s="21" t="s">
        <v>201</v>
      </c>
      <c r="M537" s="23">
        <v>122.12</v>
      </c>
      <c r="N537" s="24">
        <v>1</v>
      </c>
      <c r="O537" s="25">
        <v>0.159</v>
      </c>
      <c r="P537" s="23">
        <v>73.73</v>
      </c>
      <c r="Q537" s="23">
        <f>M537*N537*(1-O537)</f>
        <v>102.70292000000001</v>
      </c>
      <c r="R537" s="23">
        <f>M537*N537*O537</f>
        <v>19.417080000000002</v>
      </c>
      <c r="S537" s="23">
        <f>P537*N537</f>
        <v>73.73</v>
      </c>
      <c r="T537" s="23">
        <f>Q537-S537</f>
        <v>28.972920000000002</v>
      </c>
      <c r="U537" s="25">
        <f>IFERROR(T537/Q537,0)</f>
        <v>0.28210415049542897</v>
      </c>
      <c r="V537" s="21" t="s">
        <v>125</v>
      </c>
      <c r="W537" s="21" t="s">
        <v>172</v>
      </c>
    </row>
    <row r="538" spans="1:23" ht="15" customHeight="1">
      <c r="A538" s="21" t="s">
        <v>965</v>
      </c>
      <c r="B538" s="22">
        <v>45398</v>
      </c>
      <c r="C538" s="21">
        <f>YEAR(B538)</f>
        <v>2024</v>
      </c>
      <c r="D538" s="21" t="str">
        <f>"Q"&amp;ROUNDUP(MONTH(B538)/3,0)</f>
        <v>Q2</v>
      </c>
      <c r="E538" s="21" t="s">
        <v>188</v>
      </c>
      <c r="F538" s="21" t="s">
        <v>118</v>
      </c>
      <c r="G538" s="21" t="s">
        <v>232</v>
      </c>
      <c r="H538" s="21" t="s">
        <v>462</v>
      </c>
      <c r="I538" s="21" t="s">
        <v>463</v>
      </c>
      <c r="J538" s="21" t="s">
        <v>142</v>
      </c>
      <c r="K538" s="21" t="s">
        <v>134</v>
      </c>
      <c r="L538" s="21" t="s">
        <v>135</v>
      </c>
      <c r="M538" s="23">
        <v>96.92</v>
      </c>
      <c r="N538" s="24">
        <v>1</v>
      </c>
      <c r="O538" s="25">
        <v>0.1132</v>
      </c>
      <c r="P538" s="23">
        <v>59.21</v>
      </c>
      <c r="Q538" s="23">
        <f>M538*N538*(1-O538)</f>
        <v>85.948656</v>
      </c>
      <c r="R538" s="23">
        <f>M538*N538*O538</f>
        <v>10.971344</v>
      </c>
      <c r="S538" s="23">
        <f>P538*N538</f>
        <v>59.21</v>
      </c>
      <c r="T538" s="23">
        <f>Q538-S538</f>
        <v>26.738655999999999</v>
      </c>
      <c r="U538" s="25">
        <f>IFERROR(T538/Q538,0)</f>
        <v>0.311100338788311</v>
      </c>
      <c r="V538" s="21" t="s">
        <v>125</v>
      </c>
      <c r="W538" s="21" t="s">
        <v>172</v>
      </c>
    </row>
    <row r="539" spans="1:23" ht="15" customHeight="1">
      <c r="A539" s="21" t="s">
        <v>966</v>
      </c>
      <c r="B539" s="22">
        <v>45398</v>
      </c>
      <c r="C539" s="21">
        <f>YEAR(B539)</f>
        <v>2024</v>
      </c>
      <c r="D539" s="21" t="str">
        <f>"Q"&amp;ROUNDUP(MONTH(B539)/3,0)</f>
        <v>Q2</v>
      </c>
      <c r="E539" s="21" t="s">
        <v>117</v>
      </c>
      <c r="F539" s="21" t="s">
        <v>129</v>
      </c>
      <c r="G539" s="21" t="s">
        <v>119</v>
      </c>
      <c r="H539" s="21" t="s">
        <v>182</v>
      </c>
      <c r="I539" s="21" t="s">
        <v>183</v>
      </c>
      <c r="J539" s="21" t="s">
        <v>122</v>
      </c>
      <c r="K539" s="21" t="s">
        <v>123</v>
      </c>
      <c r="L539" s="21" t="s">
        <v>124</v>
      </c>
      <c r="M539" s="23">
        <v>233.98</v>
      </c>
      <c r="N539" s="24">
        <v>1</v>
      </c>
      <c r="O539" s="25">
        <v>8.3099999999999993E-2</v>
      </c>
      <c r="P539" s="23">
        <v>119.36</v>
      </c>
      <c r="Q539" s="23">
        <f>M539*N539*(1-O539)</f>
        <v>214.53626199999999</v>
      </c>
      <c r="R539" s="23">
        <f>M539*N539*O539</f>
        <v>19.443737999999996</v>
      </c>
      <c r="S539" s="23">
        <f>P539*N539</f>
        <v>119.36</v>
      </c>
      <c r="T539" s="23">
        <f>Q539-S539</f>
        <v>95.176261999999994</v>
      </c>
      <c r="U539" s="25">
        <f>IFERROR(T539/Q539,0)</f>
        <v>0.44363717868823499</v>
      </c>
      <c r="V539" s="21" t="s">
        <v>125</v>
      </c>
      <c r="W539" s="21" t="s">
        <v>126</v>
      </c>
    </row>
    <row r="540" spans="1:23" ht="15" customHeight="1">
      <c r="A540" s="21" t="s">
        <v>967</v>
      </c>
      <c r="B540" s="22">
        <v>45398</v>
      </c>
      <c r="C540" s="21">
        <f>YEAR(B540)</f>
        <v>2024</v>
      </c>
      <c r="D540" s="21" t="str">
        <f>"Q"&amp;ROUNDUP(MONTH(B540)/3,0)</f>
        <v>Q2</v>
      </c>
      <c r="E540" s="21" t="s">
        <v>128</v>
      </c>
      <c r="F540" s="21" t="s">
        <v>159</v>
      </c>
      <c r="G540" s="21" t="s">
        <v>152</v>
      </c>
      <c r="H540" s="21" t="s">
        <v>843</v>
      </c>
      <c r="I540" s="21" t="s">
        <v>844</v>
      </c>
      <c r="J540" s="21" t="s">
        <v>142</v>
      </c>
      <c r="K540" s="21" t="s">
        <v>134</v>
      </c>
      <c r="L540" s="21" t="s">
        <v>170</v>
      </c>
      <c r="M540" s="23">
        <v>204.73</v>
      </c>
      <c r="N540" s="24">
        <v>20</v>
      </c>
      <c r="O540" s="25">
        <v>0.1177</v>
      </c>
      <c r="P540" s="23">
        <v>120.36</v>
      </c>
      <c r="Q540" s="23">
        <f>M540*N540*(1-O540)</f>
        <v>3612.6655799999999</v>
      </c>
      <c r="R540" s="23">
        <f>M540*N540*O540</f>
        <v>481.93441999999999</v>
      </c>
      <c r="S540" s="23">
        <f>P540*N540</f>
        <v>2407.1999999999998</v>
      </c>
      <c r="T540" s="23">
        <f>Q540-S540</f>
        <v>1205.46558</v>
      </c>
      <c r="U540" s="25">
        <f>IFERROR(T540/Q540,0)</f>
        <v>0.33367759990671492</v>
      </c>
      <c r="V540" s="21" t="s">
        <v>125</v>
      </c>
      <c r="W540" s="21" t="s">
        <v>156</v>
      </c>
    </row>
    <row r="541" spans="1:23" ht="15" customHeight="1">
      <c r="A541" s="21" t="s">
        <v>968</v>
      </c>
      <c r="B541" s="22">
        <v>45398</v>
      </c>
      <c r="C541" s="21">
        <f>YEAR(B541)</f>
        <v>2024</v>
      </c>
      <c r="D541" s="21" t="str">
        <f>"Q"&amp;ROUNDUP(MONTH(B541)/3,0)</f>
        <v>Q2</v>
      </c>
      <c r="E541" s="21" t="s">
        <v>188</v>
      </c>
      <c r="F541" s="21" t="s">
        <v>159</v>
      </c>
      <c r="G541" s="21" t="s">
        <v>189</v>
      </c>
      <c r="H541" s="21" t="s">
        <v>465</v>
      </c>
      <c r="I541" s="21" t="s">
        <v>121</v>
      </c>
      <c r="J541" s="21" t="s">
        <v>142</v>
      </c>
      <c r="K541" s="21" t="s">
        <v>165</v>
      </c>
      <c r="L541" s="21" t="s">
        <v>166</v>
      </c>
      <c r="M541" s="23">
        <v>57.17</v>
      </c>
      <c r="N541" s="24">
        <v>8</v>
      </c>
      <c r="O541" s="25">
        <v>5.5100000000000003E-2</v>
      </c>
      <c r="P541" s="23">
        <v>28.39</v>
      </c>
      <c r="Q541" s="23">
        <f>M541*N541*(1-O541)</f>
        <v>432.15946400000001</v>
      </c>
      <c r="R541" s="23">
        <f>M541*N541*O541</f>
        <v>25.200536000000003</v>
      </c>
      <c r="S541" s="23">
        <f>P541*N541</f>
        <v>227.12</v>
      </c>
      <c r="T541" s="23">
        <f>Q541-S541</f>
        <v>205.03946400000001</v>
      </c>
      <c r="U541" s="25">
        <f>IFERROR(T541/Q541,0)</f>
        <v>0.47445325413491352</v>
      </c>
      <c r="V541" s="21" t="s">
        <v>125</v>
      </c>
      <c r="W541" s="21" t="s">
        <v>126</v>
      </c>
    </row>
    <row r="542" spans="1:23" ht="15" customHeight="1">
      <c r="A542" s="21" t="s">
        <v>969</v>
      </c>
      <c r="B542" s="22">
        <v>45399</v>
      </c>
      <c r="C542" s="21">
        <f>YEAR(B542)</f>
        <v>2024</v>
      </c>
      <c r="D542" s="21" t="str">
        <f>"Q"&amp;ROUNDUP(MONTH(B542)/3,0)</f>
        <v>Q2</v>
      </c>
      <c r="E542" s="21" t="s">
        <v>128</v>
      </c>
      <c r="F542" s="21" t="s">
        <v>129</v>
      </c>
      <c r="G542" s="21" t="s">
        <v>130</v>
      </c>
      <c r="H542" s="21" t="s">
        <v>945</v>
      </c>
      <c r="I542" s="21" t="s">
        <v>946</v>
      </c>
      <c r="J542" s="21" t="s">
        <v>142</v>
      </c>
      <c r="K542" s="21" t="s">
        <v>165</v>
      </c>
      <c r="L542" s="21" t="s">
        <v>320</v>
      </c>
      <c r="M542" s="23">
        <v>20.11</v>
      </c>
      <c r="N542" s="24">
        <v>3</v>
      </c>
      <c r="O542" s="25">
        <v>0.1056</v>
      </c>
      <c r="P542" s="23">
        <v>8.08</v>
      </c>
      <c r="Q542" s="23">
        <f>M542*N542*(1-O542)</f>
        <v>53.959151999999996</v>
      </c>
      <c r="R542" s="23">
        <f>M542*N542*O542</f>
        <v>6.3708479999999996</v>
      </c>
      <c r="S542" s="23">
        <f>P542*N542</f>
        <v>24.240000000000002</v>
      </c>
      <c r="T542" s="23">
        <f>Q542-S542</f>
        <v>29.719151999999994</v>
      </c>
      <c r="U542" s="25">
        <f>IFERROR(T542/Q542,0)</f>
        <v>0.55077129455259033</v>
      </c>
      <c r="V542" s="21" t="s">
        <v>125</v>
      </c>
      <c r="W542" s="21" t="s">
        <v>126</v>
      </c>
    </row>
    <row r="543" spans="1:23" ht="15" customHeight="1">
      <c r="A543" s="21" t="s">
        <v>970</v>
      </c>
      <c r="B543" s="22">
        <v>45399</v>
      </c>
      <c r="C543" s="21">
        <f>YEAR(B543)</f>
        <v>2024</v>
      </c>
      <c r="D543" s="21" t="str">
        <f>"Q"&amp;ROUNDUP(MONTH(B543)/3,0)</f>
        <v>Q2</v>
      </c>
      <c r="E543" s="21" t="s">
        <v>128</v>
      </c>
      <c r="F543" s="21" t="s">
        <v>159</v>
      </c>
      <c r="G543" s="21" t="s">
        <v>152</v>
      </c>
      <c r="H543" s="21" t="s">
        <v>607</v>
      </c>
      <c r="I543" s="21" t="s">
        <v>608</v>
      </c>
      <c r="J543" s="21" t="s">
        <v>142</v>
      </c>
      <c r="K543" s="21" t="s">
        <v>165</v>
      </c>
      <c r="L543" s="21" t="s">
        <v>166</v>
      </c>
      <c r="M543" s="23">
        <v>108.37</v>
      </c>
      <c r="N543" s="24">
        <v>5</v>
      </c>
      <c r="O543" s="25">
        <v>6.88E-2</v>
      </c>
      <c r="P543" s="23">
        <v>49.28</v>
      </c>
      <c r="Q543" s="23">
        <f>M543*N543*(1-O543)</f>
        <v>504.57072000000005</v>
      </c>
      <c r="R543" s="23">
        <f>M543*N543*O543</f>
        <v>37.27928</v>
      </c>
      <c r="S543" s="23">
        <f>P543*N543</f>
        <v>246.4</v>
      </c>
      <c r="T543" s="23">
        <f>Q543-S543</f>
        <v>258.17072000000007</v>
      </c>
      <c r="U543" s="25">
        <f>IFERROR(T543/Q543,0)</f>
        <v>0.51166409339011987</v>
      </c>
      <c r="V543" s="21" t="s">
        <v>125</v>
      </c>
      <c r="W543" s="21" t="s">
        <v>172</v>
      </c>
    </row>
    <row r="544" spans="1:23" ht="15" customHeight="1">
      <c r="A544" s="21" t="s">
        <v>971</v>
      </c>
      <c r="B544" s="22">
        <v>45399</v>
      </c>
      <c r="C544" s="21">
        <f>YEAR(B544)</f>
        <v>2024</v>
      </c>
      <c r="D544" s="21" t="str">
        <f>"Q"&amp;ROUNDUP(MONTH(B544)/3,0)</f>
        <v>Q2</v>
      </c>
      <c r="E544" s="21" t="s">
        <v>117</v>
      </c>
      <c r="F544" s="21" t="s">
        <v>118</v>
      </c>
      <c r="G544" s="21" t="s">
        <v>119</v>
      </c>
      <c r="H544" s="21" t="s">
        <v>120</v>
      </c>
      <c r="I544" s="21" t="s">
        <v>121</v>
      </c>
      <c r="J544" s="21" t="s">
        <v>122</v>
      </c>
      <c r="K544" s="21" t="s">
        <v>165</v>
      </c>
      <c r="L544" s="21" t="s">
        <v>180</v>
      </c>
      <c r="M544" s="23">
        <v>19.690000000000001</v>
      </c>
      <c r="N544" s="24">
        <v>8</v>
      </c>
      <c r="O544" s="25">
        <v>7.1300000000000002E-2</v>
      </c>
      <c r="P544" s="23">
        <v>7.48</v>
      </c>
      <c r="Q544" s="23">
        <f>M544*N544*(1-O544)</f>
        <v>146.28882400000001</v>
      </c>
      <c r="R544" s="23">
        <f>M544*N544*O544</f>
        <v>11.231176000000001</v>
      </c>
      <c r="S544" s="23">
        <f>P544*N544</f>
        <v>59.84</v>
      </c>
      <c r="T544" s="23">
        <f>Q544-S544</f>
        <v>86.448824000000002</v>
      </c>
      <c r="U544" s="25">
        <f>IFERROR(T544/Q544,0)</f>
        <v>0.59094619558907657</v>
      </c>
      <c r="V544" s="21" t="s">
        <v>125</v>
      </c>
      <c r="W544" s="21" t="s">
        <v>156</v>
      </c>
    </row>
    <row r="545" spans="1:23" ht="15" customHeight="1">
      <c r="A545" s="21" t="s">
        <v>972</v>
      </c>
      <c r="B545" s="22">
        <v>45399</v>
      </c>
      <c r="C545" s="21">
        <f>YEAR(B545)</f>
        <v>2024</v>
      </c>
      <c r="D545" s="21" t="str">
        <f>"Q"&amp;ROUNDUP(MONTH(B545)/3,0)</f>
        <v>Q2</v>
      </c>
      <c r="E545" s="21" t="s">
        <v>117</v>
      </c>
      <c r="F545" s="21" t="s">
        <v>129</v>
      </c>
      <c r="G545" s="21" t="s">
        <v>119</v>
      </c>
      <c r="H545" s="21" t="s">
        <v>287</v>
      </c>
      <c r="I545" s="21" t="s">
        <v>288</v>
      </c>
      <c r="J545" s="21" t="s">
        <v>133</v>
      </c>
      <c r="K545" s="21" t="s">
        <v>149</v>
      </c>
      <c r="L545" s="21" t="s">
        <v>238</v>
      </c>
      <c r="M545" s="23">
        <v>268.54000000000002</v>
      </c>
      <c r="N545" s="24">
        <v>1</v>
      </c>
      <c r="O545" s="25">
        <v>4.7199999999999999E-2</v>
      </c>
      <c r="P545" s="23">
        <v>147.16</v>
      </c>
      <c r="Q545" s="23">
        <f>M545*N545*(1-O545)</f>
        <v>255.864912</v>
      </c>
      <c r="R545" s="23">
        <f>M545*N545*O545</f>
        <v>12.675088000000001</v>
      </c>
      <c r="S545" s="23">
        <f>P545*N545</f>
        <v>147.16</v>
      </c>
      <c r="T545" s="23">
        <f>Q545-S545</f>
        <v>108.70491200000001</v>
      </c>
      <c r="U545" s="25">
        <f>IFERROR(T545/Q545,0)</f>
        <v>0.42485275198656391</v>
      </c>
      <c r="V545" s="21" t="s">
        <v>125</v>
      </c>
      <c r="W545" s="21" t="s">
        <v>136</v>
      </c>
    </row>
    <row r="546" spans="1:23" ht="15" customHeight="1">
      <c r="A546" s="21" t="s">
        <v>973</v>
      </c>
      <c r="B546" s="22">
        <v>45400</v>
      </c>
      <c r="C546" s="21">
        <f>YEAR(B546)</f>
        <v>2024</v>
      </c>
      <c r="D546" s="21" t="str">
        <f>"Q"&amp;ROUNDUP(MONTH(B546)/3,0)</f>
        <v>Q2</v>
      </c>
      <c r="E546" s="21" t="s">
        <v>158</v>
      </c>
      <c r="F546" s="21" t="s">
        <v>118</v>
      </c>
      <c r="G546" s="21" t="s">
        <v>164</v>
      </c>
      <c r="H546" s="21" t="s">
        <v>450</v>
      </c>
      <c r="I546" s="21" t="s">
        <v>451</v>
      </c>
      <c r="J546" s="21" t="s">
        <v>133</v>
      </c>
      <c r="K546" s="21" t="s">
        <v>123</v>
      </c>
      <c r="L546" s="21" t="s">
        <v>155</v>
      </c>
      <c r="M546" s="23">
        <v>128.65</v>
      </c>
      <c r="N546" s="24">
        <v>8</v>
      </c>
      <c r="O546" s="25">
        <v>8.1600000000000006E-2</v>
      </c>
      <c r="P546" s="23">
        <v>60.32</v>
      </c>
      <c r="Q546" s="23">
        <f>M546*N546*(1-O546)</f>
        <v>945.21728000000007</v>
      </c>
      <c r="R546" s="23">
        <f>M546*N546*O546</f>
        <v>83.982720000000015</v>
      </c>
      <c r="S546" s="23">
        <f>P546*N546</f>
        <v>482.56</v>
      </c>
      <c r="T546" s="23">
        <f>Q546-S546</f>
        <v>462.65728000000007</v>
      </c>
      <c r="U546" s="25">
        <f>IFERROR(T546/Q546,0)</f>
        <v>0.48947188100496852</v>
      </c>
      <c r="V546" s="21" t="s">
        <v>125</v>
      </c>
      <c r="W546" s="21" t="s">
        <v>126</v>
      </c>
    </row>
    <row r="547" spans="1:23" ht="15" customHeight="1">
      <c r="A547" s="21" t="s">
        <v>974</v>
      </c>
      <c r="B547" s="22">
        <v>45400</v>
      </c>
      <c r="C547" s="21">
        <f>YEAR(B547)</f>
        <v>2024</v>
      </c>
      <c r="D547" s="21" t="str">
        <f>"Q"&amp;ROUNDUP(MONTH(B547)/3,0)</f>
        <v>Q2</v>
      </c>
      <c r="E547" s="21" t="s">
        <v>188</v>
      </c>
      <c r="F547" s="21" t="s">
        <v>129</v>
      </c>
      <c r="G547" s="21" t="s">
        <v>232</v>
      </c>
      <c r="H547" s="21" t="s">
        <v>669</v>
      </c>
      <c r="I547" s="21" t="s">
        <v>670</v>
      </c>
      <c r="J547" s="21" t="s">
        <v>142</v>
      </c>
      <c r="K547" s="21" t="s">
        <v>123</v>
      </c>
      <c r="L547" s="21" t="s">
        <v>124</v>
      </c>
      <c r="M547" s="23">
        <v>227.78</v>
      </c>
      <c r="N547" s="24">
        <v>4</v>
      </c>
      <c r="O547" s="25">
        <v>8.2199999999999995E-2</v>
      </c>
      <c r="P547" s="23">
        <v>123.31</v>
      </c>
      <c r="Q547" s="23">
        <f>M547*N547*(1-O547)</f>
        <v>836.22593599999993</v>
      </c>
      <c r="R547" s="23">
        <f>M547*N547*O547</f>
        <v>74.894064</v>
      </c>
      <c r="S547" s="23">
        <f>P547*N547</f>
        <v>493.24</v>
      </c>
      <c r="T547" s="23">
        <f>Q547-S547</f>
        <v>342.98593599999992</v>
      </c>
      <c r="U547" s="25">
        <f>IFERROR(T547/Q547,0)</f>
        <v>0.41015940935847744</v>
      </c>
      <c r="V547" s="21" t="s">
        <v>125</v>
      </c>
      <c r="W547" s="21" t="s">
        <v>172</v>
      </c>
    </row>
    <row r="548" spans="1:23" ht="15" customHeight="1">
      <c r="A548" s="21" t="s">
        <v>975</v>
      </c>
      <c r="B548" s="22">
        <v>45401</v>
      </c>
      <c r="C548" s="21">
        <f>YEAR(B548)</f>
        <v>2024</v>
      </c>
      <c r="D548" s="21" t="str">
        <f>"Q"&amp;ROUNDUP(MONTH(B548)/3,0)</f>
        <v>Q2</v>
      </c>
      <c r="E548" s="21" t="s">
        <v>117</v>
      </c>
      <c r="F548" s="21" t="s">
        <v>118</v>
      </c>
      <c r="G548" s="21" t="s">
        <v>119</v>
      </c>
      <c r="H548" s="21" t="s">
        <v>203</v>
      </c>
      <c r="I548" s="21" t="s">
        <v>204</v>
      </c>
      <c r="J548" s="21" t="s">
        <v>122</v>
      </c>
      <c r="K548" s="21" t="s">
        <v>149</v>
      </c>
      <c r="L548" s="21" t="s">
        <v>273</v>
      </c>
      <c r="M548" s="23">
        <v>144.38999999999999</v>
      </c>
      <c r="N548" s="24">
        <v>2</v>
      </c>
      <c r="O548" s="25">
        <v>0.1081</v>
      </c>
      <c r="P548" s="23">
        <v>75.67</v>
      </c>
      <c r="Q548" s="23">
        <f>M548*N548*(1-O548)</f>
        <v>257.562882</v>
      </c>
      <c r="R548" s="23">
        <f>M548*N548*O548</f>
        <v>31.217117999999999</v>
      </c>
      <c r="S548" s="23">
        <f>P548*N548</f>
        <v>151.34</v>
      </c>
      <c r="T548" s="23">
        <f>Q548-S548</f>
        <v>106.222882</v>
      </c>
      <c r="U548" s="25">
        <f>IFERROR(T548/Q548,0)</f>
        <v>0.4124153339765782</v>
      </c>
      <c r="V548" s="21" t="s">
        <v>171</v>
      </c>
      <c r="W548" s="21" t="s">
        <v>172</v>
      </c>
    </row>
    <row r="549" spans="1:23" ht="15" customHeight="1">
      <c r="A549" s="21" t="s">
        <v>976</v>
      </c>
      <c r="B549" s="22">
        <v>45401</v>
      </c>
      <c r="C549" s="21">
        <f>YEAR(B549)</f>
        <v>2024</v>
      </c>
      <c r="D549" s="21" t="str">
        <f>"Q"&amp;ROUNDUP(MONTH(B549)/3,0)</f>
        <v>Q2</v>
      </c>
      <c r="E549" s="21" t="s">
        <v>158</v>
      </c>
      <c r="F549" s="21" t="s">
        <v>118</v>
      </c>
      <c r="G549" s="21" t="s">
        <v>164</v>
      </c>
      <c r="H549" s="21" t="s">
        <v>131</v>
      </c>
      <c r="I549" s="21" t="s">
        <v>132</v>
      </c>
      <c r="J549" s="21" t="s">
        <v>133</v>
      </c>
      <c r="K549" s="21" t="s">
        <v>149</v>
      </c>
      <c r="L549" s="21" t="s">
        <v>238</v>
      </c>
      <c r="M549" s="23">
        <v>105.75</v>
      </c>
      <c r="N549" s="24">
        <v>1</v>
      </c>
      <c r="O549" s="25">
        <v>0.159</v>
      </c>
      <c r="P549" s="23">
        <v>49.73</v>
      </c>
      <c r="Q549" s="23">
        <f>M549*N549*(1-O549)</f>
        <v>88.935749999999999</v>
      </c>
      <c r="R549" s="23">
        <f>M549*N549*O549</f>
        <v>16.814250000000001</v>
      </c>
      <c r="S549" s="23">
        <f>P549*N549</f>
        <v>49.73</v>
      </c>
      <c r="T549" s="23">
        <f>Q549-S549</f>
        <v>39.205750000000002</v>
      </c>
      <c r="U549" s="25">
        <f>IFERROR(T549/Q549,0)</f>
        <v>0.44083228622910364</v>
      </c>
      <c r="V549" s="21" t="s">
        <v>125</v>
      </c>
      <c r="W549" s="21" t="s">
        <v>172</v>
      </c>
    </row>
    <row r="550" spans="1:23" ht="15" customHeight="1">
      <c r="A550" s="21" t="s">
        <v>977</v>
      </c>
      <c r="B550" s="22">
        <v>45401</v>
      </c>
      <c r="C550" s="21">
        <f>YEAR(B550)</f>
        <v>2024</v>
      </c>
      <c r="D550" s="21" t="str">
        <f>"Q"&amp;ROUNDUP(MONTH(B550)/3,0)</f>
        <v>Q2</v>
      </c>
      <c r="E550" s="21" t="s">
        <v>117</v>
      </c>
      <c r="F550" s="21" t="s">
        <v>118</v>
      </c>
      <c r="G550" s="21" t="s">
        <v>119</v>
      </c>
      <c r="H550" s="21" t="s">
        <v>243</v>
      </c>
      <c r="I550" s="21" t="s">
        <v>244</v>
      </c>
      <c r="J550" s="21" t="s">
        <v>122</v>
      </c>
      <c r="K550" s="21" t="s">
        <v>165</v>
      </c>
      <c r="L550" s="21" t="s">
        <v>180</v>
      </c>
      <c r="M550" s="23">
        <v>109.82</v>
      </c>
      <c r="N550" s="24">
        <v>4</v>
      </c>
      <c r="O550" s="25">
        <v>0.1008</v>
      </c>
      <c r="P550" s="23">
        <v>48.21</v>
      </c>
      <c r="Q550" s="23">
        <f>M550*N550*(1-O550)</f>
        <v>395.00057599999997</v>
      </c>
      <c r="R550" s="23">
        <f>M550*N550*O550</f>
        <v>44.279423999999999</v>
      </c>
      <c r="S550" s="23">
        <f>P550*N550</f>
        <v>192.84</v>
      </c>
      <c r="T550" s="23">
        <f>Q550-S550</f>
        <v>202.16057599999996</v>
      </c>
      <c r="U550" s="25">
        <f>IFERROR(T550/Q550,0)</f>
        <v>0.51179818026391932</v>
      </c>
      <c r="V550" s="21" t="s">
        <v>125</v>
      </c>
      <c r="W550" s="21" t="s">
        <v>126</v>
      </c>
    </row>
    <row r="551" spans="1:23" ht="15" customHeight="1">
      <c r="A551" s="21" t="s">
        <v>978</v>
      </c>
      <c r="B551" s="22">
        <v>45401</v>
      </c>
      <c r="C551" s="21">
        <f>YEAR(B551)</f>
        <v>2024</v>
      </c>
      <c r="D551" s="21" t="str">
        <f>"Q"&amp;ROUNDUP(MONTH(B551)/3,0)</f>
        <v>Q2</v>
      </c>
      <c r="E551" s="21" t="s">
        <v>158</v>
      </c>
      <c r="F551" s="21" t="s">
        <v>159</v>
      </c>
      <c r="G551" s="21" t="s">
        <v>164</v>
      </c>
      <c r="H551" s="21" t="s">
        <v>182</v>
      </c>
      <c r="I551" s="21" t="s">
        <v>183</v>
      </c>
      <c r="J551" s="21" t="s">
        <v>122</v>
      </c>
      <c r="K551" s="21" t="s">
        <v>123</v>
      </c>
      <c r="L551" s="21" t="s">
        <v>263</v>
      </c>
      <c r="M551" s="23">
        <v>72.52</v>
      </c>
      <c r="N551" s="24">
        <v>15</v>
      </c>
      <c r="O551" s="25">
        <v>0</v>
      </c>
      <c r="P551" s="23">
        <v>39.159999999999997</v>
      </c>
      <c r="Q551" s="23">
        <f>M551*N551*(1-O551)</f>
        <v>1087.8</v>
      </c>
      <c r="R551" s="23">
        <f>M551*N551*O551</f>
        <v>0</v>
      </c>
      <c r="S551" s="23">
        <f>P551*N551</f>
        <v>587.4</v>
      </c>
      <c r="T551" s="23">
        <f>Q551-S551</f>
        <v>500.4</v>
      </c>
      <c r="U551" s="25">
        <f>IFERROR(T551/Q551,0)</f>
        <v>0.46001103143960287</v>
      </c>
      <c r="V551" s="21" t="s">
        <v>125</v>
      </c>
      <c r="W551" s="21" t="s">
        <v>126</v>
      </c>
    </row>
    <row r="552" spans="1:23" ht="15" customHeight="1">
      <c r="A552" s="21" t="s">
        <v>979</v>
      </c>
      <c r="B552" s="22">
        <v>45401</v>
      </c>
      <c r="C552" s="21">
        <f>YEAR(B552)</f>
        <v>2024</v>
      </c>
      <c r="D552" s="21" t="str">
        <f>"Q"&amp;ROUNDUP(MONTH(B552)/3,0)</f>
        <v>Q2</v>
      </c>
      <c r="E552" s="21" t="s">
        <v>138</v>
      </c>
      <c r="F552" s="21" t="s">
        <v>118</v>
      </c>
      <c r="G552" s="21" t="s">
        <v>146</v>
      </c>
      <c r="H552" s="21" t="s">
        <v>358</v>
      </c>
      <c r="I552" s="21" t="s">
        <v>269</v>
      </c>
      <c r="J552" s="21" t="s">
        <v>133</v>
      </c>
      <c r="K552" s="21" t="s">
        <v>143</v>
      </c>
      <c r="L552" s="21" t="s">
        <v>252</v>
      </c>
      <c r="M552" s="23">
        <v>160.81</v>
      </c>
      <c r="N552" s="24">
        <v>3</v>
      </c>
      <c r="O552" s="25">
        <v>3.1E-2</v>
      </c>
      <c r="P552" s="23">
        <v>91.71</v>
      </c>
      <c r="Q552" s="23">
        <f>M552*N552*(1-O552)</f>
        <v>467.47467</v>
      </c>
      <c r="R552" s="23">
        <f>M552*N552*O552</f>
        <v>14.95533</v>
      </c>
      <c r="S552" s="23">
        <f>P552*N552</f>
        <v>275.13</v>
      </c>
      <c r="T552" s="23">
        <f>Q552-S552</f>
        <v>192.34467000000001</v>
      </c>
      <c r="U552" s="25">
        <f>IFERROR(T552/Q552,0)</f>
        <v>0.41145474256391262</v>
      </c>
      <c r="V552" s="21" t="s">
        <v>125</v>
      </c>
      <c r="W552" s="21" t="s">
        <v>172</v>
      </c>
    </row>
    <row r="553" spans="1:23" ht="15" customHeight="1">
      <c r="A553" s="21" t="s">
        <v>980</v>
      </c>
      <c r="B553" s="22">
        <v>45401</v>
      </c>
      <c r="C553" s="21">
        <f>YEAR(B553)</f>
        <v>2024</v>
      </c>
      <c r="D553" s="21" t="str">
        <f>"Q"&amp;ROUNDUP(MONTH(B553)/3,0)</f>
        <v>Q2</v>
      </c>
      <c r="E553" s="21" t="s">
        <v>138</v>
      </c>
      <c r="F553" s="21" t="s">
        <v>159</v>
      </c>
      <c r="G553" s="21" t="s">
        <v>146</v>
      </c>
      <c r="H553" s="21" t="s">
        <v>555</v>
      </c>
      <c r="I553" s="21" t="s">
        <v>556</v>
      </c>
      <c r="J553" s="21" t="s">
        <v>133</v>
      </c>
      <c r="K553" s="21" t="s">
        <v>149</v>
      </c>
      <c r="L553" s="21" t="s">
        <v>150</v>
      </c>
      <c r="M553" s="23">
        <v>87.29</v>
      </c>
      <c r="N553" s="24">
        <v>16</v>
      </c>
      <c r="O553" s="25">
        <v>0</v>
      </c>
      <c r="P553" s="23">
        <v>40.130000000000003</v>
      </c>
      <c r="Q553" s="23">
        <f>M553*N553*(1-O553)</f>
        <v>1396.64</v>
      </c>
      <c r="R553" s="23">
        <f>M553*N553*O553</f>
        <v>0</v>
      </c>
      <c r="S553" s="23">
        <f>P553*N553</f>
        <v>642.08000000000004</v>
      </c>
      <c r="T553" s="23">
        <f>Q553-S553</f>
        <v>754.56000000000006</v>
      </c>
      <c r="U553" s="25">
        <f>IFERROR(T553/Q553,0)</f>
        <v>0.54026807194409443</v>
      </c>
      <c r="V553" s="21" t="s">
        <v>125</v>
      </c>
      <c r="W553" s="21" t="s">
        <v>172</v>
      </c>
    </row>
    <row r="554" spans="1:23" ht="15" customHeight="1">
      <c r="A554" s="21" t="s">
        <v>981</v>
      </c>
      <c r="B554" s="22">
        <v>45402</v>
      </c>
      <c r="C554" s="21">
        <f>YEAR(B554)</f>
        <v>2024</v>
      </c>
      <c r="D554" s="21" t="str">
        <f>"Q"&amp;ROUNDUP(MONTH(B554)/3,0)</f>
        <v>Q2</v>
      </c>
      <c r="E554" s="21" t="s">
        <v>138</v>
      </c>
      <c r="F554" s="21" t="s">
        <v>159</v>
      </c>
      <c r="G554" s="21" t="s">
        <v>146</v>
      </c>
      <c r="H554" s="21" t="s">
        <v>284</v>
      </c>
      <c r="I554" s="21" t="s">
        <v>269</v>
      </c>
      <c r="J554" s="21" t="s">
        <v>122</v>
      </c>
      <c r="K554" s="21" t="s">
        <v>134</v>
      </c>
      <c r="L554" s="21" t="s">
        <v>299</v>
      </c>
      <c r="M554" s="23">
        <v>86.1</v>
      </c>
      <c r="N554" s="24">
        <v>5</v>
      </c>
      <c r="O554" s="25">
        <v>8.4699999999999998E-2</v>
      </c>
      <c r="P554" s="23">
        <v>46.54</v>
      </c>
      <c r="Q554" s="23">
        <f>M554*N554*(1-O554)</f>
        <v>394.03665000000001</v>
      </c>
      <c r="R554" s="23">
        <f>M554*N554*O554</f>
        <v>36.463349999999998</v>
      </c>
      <c r="S554" s="23">
        <f>P554*N554</f>
        <v>232.7</v>
      </c>
      <c r="T554" s="23">
        <f>Q554-S554</f>
        <v>161.33665000000002</v>
      </c>
      <c r="U554" s="25">
        <f>IFERROR(T554/Q554,0)</f>
        <v>0.40944579647603851</v>
      </c>
      <c r="V554" s="21" t="s">
        <v>125</v>
      </c>
      <c r="W554" s="21" t="s">
        <v>136</v>
      </c>
    </row>
    <row r="555" spans="1:23" ht="15" customHeight="1">
      <c r="A555" s="21" t="s">
        <v>982</v>
      </c>
      <c r="B555" s="22">
        <v>45402</v>
      </c>
      <c r="C555" s="21">
        <f>YEAR(B555)</f>
        <v>2024</v>
      </c>
      <c r="D555" s="21" t="str">
        <f>"Q"&amp;ROUNDUP(MONTH(B555)/3,0)</f>
        <v>Q2</v>
      </c>
      <c r="E555" s="21" t="s">
        <v>117</v>
      </c>
      <c r="F555" s="21" t="s">
        <v>118</v>
      </c>
      <c r="G555" s="21" t="s">
        <v>119</v>
      </c>
      <c r="H555" s="21" t="s">
        <v>601</v>
      </c>
      <c r="I555" s="21" t="s">
        <v>602</v>
      </c>
      <c r="J555" s="21" t="s">
        <v>142</v>
      </c>
      <c r="K555" s="21" t="s">
        <v>149</v>
      </c>
      <c r="L555" s="21" t="s">
        <v>273</v>
      </c>
      <c r="M555" s="23">
        <v>221.84</v>
      </c>
      <c r="N555" s="24">
        <v>2</v>
      </c>
      <c r="O555" s="25">
        <v>0.14230000000000001</v>
      </c>
      <c r="P555" s="23">
        <v>92.73</v>
      </c>
      <c r="Q555" s="23">
        <f>M555*N555*(1-O555)</f>
        <v>380.54433599999999</v>
      </c>
      <c r="R555" s="23">
        <f>M555*N555*O555</f>
        <v>63.135664000000006</v>
      </c>
      <c r="S555" s="23">
        <f>P555*N555</f>
        <v>185.46</v>
      </c>
      <c r="T555" s="23">
        <f>Q555-S555</f>
        <v>195.08433599999998</v>
      </c>
      <c r="U555" s="25">
        <f>IFERROR(T555/Q555,0)</f>
        <v>0.51264548580746705</v>
      </c>
      <c r="V555" s="21" t="s">
        <v>125</v>
      </c>
      <c r="W555" s="21" t="s">
        <v>172</v>
      </c>
    </row>
    <row r="556" spans="1:23" ht="15" customHeight="1">
      <c r="A556" s="21" t="s">
        <v>983</v>
      </c>
      <c r="B556" s="22">
        <v>45403</v>
      </c>
      <c r="C556" s="21">
        <f>YEAR(B556)</f>
        <v>2024</v>
      </c>
      <c r="D556" s="21" t="str">
        <f>"Q"&amp;ROUNDUP(MONTH(B556)/3,0)</f>
        <v>Q2</v>
      </c>
      <c r="E556" s="21" t="s">
        <v>117</v>
      </c>
      <c r="F556" s="21" t="s">
        <v>118</v>
      </c>
      <c r="G556" s="21" t="s">
        <v>194</v>
      </c>
      <c r="H556" s="21" t="s">
        <v>358</v>
      </c>
      <c r="I556" s="21" t="s">
        <v>269</v>
      </c>
      <c r="J556" s="21" t="s">
        <v>133</v>
      </c>
      <c r="K556" s="21" t="s">
        <v>123</v>
      </c>
      <c r="L556" s="21" t="s">
        <v>124</v>
      </c>
      <c r="M556" s="23">
        <v>176.46</v>
      </c>
      <c r="N556" s="24">
        <v>1</v>
      </c>
      <c r="O556" s="25">
        <v>0.1205</v>
      </c>
      <c r="P556" s="23">
        <v>91.57</v>
      </c>
      <c r="Q556" s="23">
        <f>M556*N556*(1-O556)</f>
        <v>155.19657000000001</v>
      </c>
      <c r="R556" s="23">
        <f>M556*N556*O556</f>
        <v>21.26343</v>
      </c>
      <c r="S556" s="23">
        <f>P556*N556</f>
        <v>91.57</v>
      </c>
      <c r="T556" s="23">
        <f>Q556-S556</f>
        <v>63.626570000000015</v>
      </c>
      <c r="U556" s="25">
        <f>IFERROR(T556/Q556,0)</f>
        <v>0.40997407352494974</v>
      </c>
      <c r="V556" s="21" t="s">
        <v>125</v>
      </c>
      <c r="W556" s="21" t="s">
        <v>136</v>
      </c>
    </row>
    <row r="557" spans="1:23" ht="15" customHeight="1">
      <c r="A557" s="21" t="s">
        <v>984</v>
      </c>
      <c r="B557" s="22">
        <v>45403</v>
      </c>
      <c r="C557" s="21">
        <f>YEAR(B557)</f>
        <v>2024</v>
      </c>
      <c r="D557" s="21" t="str">
        <f>"Q"&amp;ROUNDUP(MONTH(B557)/3,0)</f>
        <v>Q2</v>
      </c>
      <c r="E557" s="21" t="s">
        <v>138</v>
      </c>
      <c r="F557" s="21" t="s">
        <v>118</v>
      </c>
      <c r="G557" s="21" t="s">
        <v>139</v>
      </c>
      <c r="H557" s="21" t="s">
        <v>284</v>
      </c>
      <c r="I557" s="21" t="s">
        <v>269</v>
      </c>
      <c r="J557" s="21" t="s">
        <v>122</v>
      </c>
      <c r="K557" s="21" t="s">
        <v>123</v>
      </c>
      <c r="L557" s="21" t="s">
        <v>124</v>
      </c>
      <c r="M557" s="23">
        <v>251.24</v>
      </c>
      <c r="N557" s="24">
        <v>4</v>
      </c>
      <c r="O557" s="25">
        <v>0.1012</v>
      </c>
      <c r="P557" s="23">
        <v>139.57</v>
      </c>
      <c r="Q557" s="23">
        <f>M557*N557*(1-O557)</f>
        <v>903.25804800000003</v>
      </c>
      <c r="R557" s="23">
        <f>M557*N557*O557</f>
        <v>101.70195200000001</v>
      </c>
      <c r="S557" s="23">
        <f>P557*N557</f>
        <v>558.28</v>
      </c>
      <c r="T557" s="23">
        <f>Q557-S557</f>
        <v>344.97804800000006</v>
      </c>
      <c r="U557" s="25">
        <f>IFERROR(T557/Q557,0)</f>
        <v>0.38192634847135071</v>
      </c>
      <c r="V557" s="21" t="s">
        <v>125</v>
      </c>
      <c r="W557" s="21" t="s">
        <v>126</v>
      </c>
    </row>
    <row r="558" spans="1:23" ht="15" customHeight="1">
      <c r="A558" s="21" t="s">
        <v>985</v>
      </c>
      <c r="B558" s="22">
        <v>45403</v>
      </c>
      <c r="C558" s="21">
        <f>YEAR(B558)</f>
        <v>2024</v>
      </c>
      <c r="D558" s="21" t="str">
        <f>"Q"&amp;ROUNDUP(MONTH(B558)/3,0)</f>
        <v>Q2</v>
      </c>
      <c r="E558" s="21" t="s">
        <v>188</v>
      </c>
      <c r="F558" s="21" t="s">
        <v>118</v>
      </c>
      <c r="G558" s="21" t="s">
        <v>232</v>
      </c>
      <c r="H558" s="21" t="s">
        <v>370</v>
      </c>
      <c r="I558" s="21" t="s">
        <v>371</v>
      </c>
      <c r="J558" s="21" t="s">
        <v>133</v>
      </c>
      <c r="K558" s="21" t="s">
        <v>165</v>
      </c>
      <c r="L558" s="21" t="s">
        <v>184</v>
      </c>
      <c r="M558" s="23">
        <v>121.23</v>
      </c>
      <c r="N558" s="24">
        <v>8</v>
      </c>
      <c r="O558" s="25">
        <v>6.6400000000000001E-2</v>
      </c>
      <c r="P558" s="23">
        <v>48.61</v>
      </c>
      <c r="Q558" s="23">
        <f>M558*N558*(1-O558)</f>
        <v>905.44262400000002</v>
      </c>
      <c r="R558" s="23">
        <f>M558*N558*O558</f>
        <v>64.397376000000008</v>
      </c>
      <c r="S558" s="23">
        <f>P558*N558</f>
        <v>388.88</v>
      </c>
      <c r="T558" s="23">
        <f>Q558-S558</f>
        <v>516.56262400000003</v>
      </c>
      <c r="U558" s="25">
        <f>IFERROR(T558/Q558,0)</f>
        <v>0.57050840142467163</v>
      </c>
      <c r="V558" s="21" t="s">
        <v>125</v>
      </c>
      <c r="W558" s="21" t="s">
        <v>156</v>
      </c>
    </row>
    <row r="559" spans="1:23" ht="15" customHeight="1">
      <c r="A559" s="21" t="s">
        <v>986</v>
      </c>
      <c r="B559" s="22">
        <v>45403</v>
      </c>
      <c r="C559" s="21">
        <f>YEAR(B559)</f>
        <v>2024</v>
      </c>
      <c r="D559" s="21" t="str">
        <f>"Q"&amp;ROUNDUP(MONTH(B559)/3,0)</f>
        <v>Q2</v>
      </c>
      <c r="E559" s="21" t="s">
        <v>158</v>
      </c>
      <c r="F559" s="21" t="s">
        <v>129</v>
      </c>
      <c r="G559" s="21" t="s">
        <v>164</v>
      </c>
      <c r="H559" s="21" t="s">
        <v>462</v>
      </c>
      <c r="I559" s="21" t="s">
        <v>463</v>
      </c>
      <c r="J559" s="21" t="s">
        <v>142</v>
      </c>
      <c r="K559" s="21" t="s">
        <v>143</v>
      </c>
      <c r="L559" s="21" t="s">
        <v>230</v>
      </c>
      <c r="M559" s="23">
        <v>99.73</v>
      </c>
      <c r="N559" s="24">
        <v>1</v>
      </c>
      <c r="O559" s="25">
        <v>2.7E-2</v>
      </c>
      <c r="P559" s="23">
        <v>60.91</v>
      </c>
      <c r="Q559" s="23">
        <f>M559*N559*(1-O559)</f>
        <v>97.037289999999999</v>
      </c>
      <c r="R559" s="23">
        <f>M559*N559*O559</f>
        <v>2.6927099999999999</v>
      </c>
      <c r="S559" s="23">
        <f>P559*N559</f>
        <v>60.91</v>
      </c>
      <c r="T559" s="23">
        <f>Q559-S559</f>
        <v>36.127290000000002</v>
      </c>
      <c r="U559" s="25">
        <f>IFERROR(T559/Q559,0)</f>
        <v>0.37230316304175437</v>
      </c>
      <c r="V559" s="21" t="s">
        <v>125</v>
      </c>
      <c r="W559" s="21" t="s">
        <v>136</v>
      </c>
    </row>
    <row r="560" spans="1:23" ht="15" customHeight="1">
      <c r="A560" s="21" t="s">
        <v>987</v>
      </c>
      <c r="B560" s="22">
        <v>45403</v>
      </c>
      <c r="C560" s="21">
        <f>YEAR(B560)</f>
        <v>2024</v>
      </c>
      <c r="D560" s="21" t="str">
        <f>"Q"&amp;ROUNDUP(MONTH(B560)/3,0)</f>
        <v>Q2</v>
      </c>
      <c r="E560" s="21" t="s">
        <v>138</v>
      </c>
      <c r="F560" s="21" t="s">
        <v>118</v>
      </c>
      <c r="G560" s="21" t="s">
        <v>146</v>
      </c>
      <c r="H560" s="21" t="s">
        <v>988</v>
      </c>
      <c r="I560" s="21" t="s">
        <v>389</v>
      </c>
      <c r="J560" s="21" t="s">
        <v>142</v>
      </c>
      <c r="K560" s="21" t="s">
        <v>165</v>
      </c>
      <c r="L560" s="21" t="s">
        <v>180</v>
      </c>
      <c r="M560" s="23">
        <v>36.65</v>
      </c>
      <c r="N560" s="24">
        <v>3</v>
      </c>
      <c r="O560" s="25">
        <v>0.1749</v>
      </c>
      <c r="P560" s="23">
        <v>14.35</v>
      </c>
      <c r="Q560" s="23">
        <f>M560*N560*(1-O560)</f>
        <v>90.719744999999989</v>
      </c>
      <c r="R560" s="23">
        <f>M560*N560*O560</f>
        <v>19.230255</v>
      </c>
      <c r="S560" s="23">
        <f>P560*N560</f>
        <v>43.05</v>
      </c>
      <c r="T560" s="23">
        <f>Q560-S560</f>
        <v>47.669744999999992</v>
      </c>
      <c r="U560" s="25">
        <f>IFERROR(T560/Q560,0)</f>
        <v>0.5254616291084151</v>
      </c>
      <c r="V560" s="21" t="s">
        <v>125</v>
      </c>
      <c r="W560" s="21" t="s">
        <v>136</v>
      </c>
    </row>
    <row r="561" spans="1:23" ht="15" customHeight="1">
      <c r="A561" s="21" t="s">
        <v>989</v>
      </c>
      <c r="B561" s="22">
        <v>45403</v>
      </c>
      <c r="C561" s="21">
        <f>YEAR(B561)</f>
        <v>2024</v>
      </c>
      <c r="D561" s="21" t="str">
        <f>"Q"&amp;ROUNDUP(MONTH(B561)/3,0)</f>
        <v>Q2</v>
      </c>
      <c r="E561" s="21" t="s">
        <v>138</v>
      </c>
      <c r="F561" s="21" t="s">
        <v>129</v>
      </c>
      <c r="G561" s="21" t="s">
        <v>139</v>
      </c>
      <c r="H561" s="21" t="s">
        <v>203</v>
      </c>
      <c r="I561" s="21" t="s">
        <v>204</v>
      </c>
      <c r="J561" s="21" t="s">
        <v>122</v>
      </c>
      <c r="K561" s="21" t="s">
        <v>143</v>
      </c>
      <c r="L561" s="21" t="s">
        <v>322</v>
      </c>
      <c r="M561" s="23">
        <v>233.65</v>
      </c>
      <c r="N561" s="24">
        <v>1</v>
      </c>
      <c r="O561" s="25">
        <v>7.4899999999999994E-2</v>
      </c>
      <c r="P561" s="23">
        <v>150.59</v>
      </c>
      <c r="Q561" s="23">
        <f>M561*N561*(1-O561)</f>
        <v>216.14961500000001</v>
      </c>
      <c r="R561" s="23">
        <f>M561*N561*O561</f>
        <v>17.500384999999998</v>
      </c>
      <c r="S561" s="23">
        <f>P561*N561</f>
        <v>150.59</v>
      </c>
      <c r="T561" s="23">
        <f>Q561-S561</f>
        <v>65.559615000000008</v>
      </c>
      <c r="U561" s="25">
        <f>IFERROR(T561/Q561,0)</f>
        <v>0.3033066471110763</v>
      </c>
      <c r="V561" s="21" t="s">
        <v>125</v>
      </c>
      <c r="W561" s="21" t="s">
        <v>172</v>
      </c>
    </row>
    <row r="562" spans="1:23" ht="15" customHeight="1">
      <c r="A562" s="21" t="s">
        <v>990</v>
      </c>
      <c r="B562" s="22">
        <v>45403</v>
      </c>
      <c r="C562" s="21">
        <f>YEAR(B562)</f>
        <v>2024</v>
      </c>
      <c r="D562" s="21" t="str">
        <f>"Q"&amp;ROUNDUP(MONTH(B562)/3,0)</f>
        <v>Q2</v>
      </c>
      <c r="E562" s="21" t="s">
        <v>128</v>
      </c>
      <c r="F562" s="21" t="s">
        <v>118</v>
      </c>
      <c r="G562" s="21" t="s">
        <v>152</v>
      </c>
      <c r="H562" s="21" t="s">
        <v>337</v>
      </c>
      <c r="I562" s="21" t="s">
        <v>338</v>
      </c>
      <c r="J562" s="21" t="s">
        <v>133</v>
      </c>
      <c r="K562" s="21" t="s">
        <v>149</v>
      </c>
      <c r="L562" s="21" t="s">
        <v>176</v>
      </c>
      <c r="M562" s="23">
        <v>214.58</v>
      </c>
      <c r="N562" s="24">
        <v>1</v>
      </c>
      <c r="O562" s="25">
        <v>9.2600000000000002E-2</v>
      </c>
      <c r="P562" s="23">
        <v>92.34</v>
      </c>
      <c r="Q562" s="23">
        <f>M562*N562*(1-O562)</f>
        <v>194.709892</v>
      </c>
      <c r="R562" s="23">
        <f>M562*N562*O562</f>
        <v>19.870108000000002</v>
      </c>
      <c r="S562" s="23">
        <f>P562*N562</f>
        <v>92.34</v>
      </c>
      <c r="T562" s="23">
        <f>Q562-S562</f>
        <v>102.36989199999999</v>
      </c>
      <c r="U562" s="25">
        <f>IFERROR(T562/Q562,0)</f>
        <v>0.52575598983948901</v>
      </c>
      <c r="V562" s="21" t="s">
        <v>125</v>
      </c>
      <c r="W562" s="21" t="s">
        <v>172</v>
      </c>
    </row>
    <row r="563" spans="1:23" ht="15" customHeight="1">
      <c r="A563" s="21" t="s">
        <v>991</v>
      </c>
      <c r="B563" s="22">
        <v>45404</v>
      </c>
      <c r="C563" s="21">
        <f>YEAR(B563)</f>
        <v>2024</v>
      </c>
      <c r="D563" s="21" t="str">
        <f>"Q"&amp;ROUNDUP(MONTH(B563)/3,0)</f>
        <v>Q2</v>
      </c>
      <c r="E563" s="21" t="s">
        <v>188</v>
      </c>
      <c r="F563" s="21" t="s">
        <v>118</v>
      </c>
      <c r="G563" s="21" t="s">
        <v>198</v>
      </c>
      <c r="H563" s="21" t="s">
        <v>417</v>
      </c>
      <c r="I563" s="21" t="s">
        <v>272</v>
      </c>
      <c r="J563" s="21" t="s">
        <v>133</v>
      </c>
      <c r="K563" s="21" t="s">
        <v>123</v>
      </c>
      <c r="L563" s="21" t="s">
        <v>292</v>
      </c>
      <c r="M563" s="23">
        <v>257.57</v>
      </c>
      <c r="N563" s="24">
        <v>1</v>
      </c>
      <c r="O563" s="25">
        <v>0.15040000000000001</v>
      </c>
      <c r="P563" s="23">
        <v>135.41999999999999</v>
      </c>
      <c r="Q563" s="23">
        <f>M563*N563*(1-O563)</f>
        <v>218.83147199999999</v>
      </c>
      <c r="R563" s="23">
        <f>M563*N563*O563</f>
        <v>38.738528000000002</v>
      </c>
      <c r="S563" s="23">
        <f>P563*N563</f>
        <v>135.41999999999999</v>
      </c>
      <c r="T563" s="23">
        <f>Q563-S563</f>
        <v>83.411472000000003</v>
      </c>
      <c r="U563" s="25">
        <f>IFERROR(T563/Q563,0)</f>
        <v>0.3811676229093775</v>
      </c>
      <c r="V563" s="21" t="s">
        <v>125</v>
      </c>
      <c r="W563" s="21" t="s">
        <v>136</v>
      </c>
    </row>
    <row r="564" spans="1:23" ht="15" customHeight="1">
      <c r="A564" s="21" t="s">
        <v>992</v>
      </c>
      <c r="B564" s="22">
        <v>45404</v>
      </c>
      <c r="C564" s="21">
        <f>YEAR(B564)</f>
        <v>2024</v>
      </c>
      <c r="D564" s="21" t="str">
        <f>"Q"&amp;ROUNDUP(MONTH(B564)/3,0)</f>
        <v>Q2</v>
      </c>
      <c r="E564" s="21" t="s">
        <v>138</v>
      </c>
      <c r="F564" s="21" t="s">
        <v>129</v>
      </c>
      <c r="G564" s="21" t="s">
        <v>146</v>
      </c>
      <c r="H564" s="21" t="s">
        <v>284</v>
      </c>
      <c r="I564" s="21" t="s">
        <v>269</v>
      </c>
      <c r="J564" s="21" t="s">
        <v>122</v>
      </c>
      <c r="K564" s="21" t="s">
        <v>134</v>
      </c>
      <c r="L564" s="21" t="s">
        <v>192</v>
      </c>
      <c r="M564" s="23">
        <v>55.42</v>
      </c>
      <c r="N564" s="24">
        <v>4</v>
      </c>
      <c r="O564" s="25">
        <v>7.8700000000000006E-2</v>
      </c>
      <c r="P564" s="23">
        <v>34.06</v>
      </c>
      <c r="Q564" s="23">
        <f>M564*N564*(1-O564)</f>
        <v>204.23378400000001</v>
      </c>
      <c r="R564" s="23">
        <f>M564*N564*O564</f>
        <v>17.446216000000003</v>
      </c>
      <c r="S564" s="23">
        <f>P564*N564</f>
        <v>136.24</v>
      </c>
      <c r="T564" s="23">
        <f>Q564-S564</f>
        <v>67.993784000000005</v>
      </c>
      <c r="U564" s="25">
        <f>IFERROR(T564/Q564,0)</f>
        <v>0.33292133489530801</v>
      </c>
      <c r="V564" s="21" t="s">
        <v>125</v>
      </c>
      <c r="W564" s="21" t="s">
        <v>136</v>
      </c>
    </row>
    <row r="565" spans="1:23" ht="15" customHeight="1">
      <c r="A565" s="21" t="s">
        <v>993</v>
      </c>
      <c r="B565" s="22">
        <v>45404</v>
      </c>
      <c r="C565" s="21">
        <f>YEAR(B565)</f>
        <v>2024</v>
      </c>
      <c r="D565" s="21" t="str">
        <f>"Q"&amp;ROUNDUP(MONTH(B565)/3,0)</f>
        <v>Q2</v>
      </c>
      <c r="E565" s="21" t="s">
        <v>128</v>
      </c>
      <c r="F565" s="21" t="s">
        <v>159</v>
      </c>
      <c r="G565" s="21" t="s">
        <v>152</v>
      </c>
      <c r="H565" s="21" t="s">
        <v>246</v>
      </c>
      <c r="I565" s="21" t="s">
        <v>247</v>
      </c>
      <c r="J565" s="21" t="s">
        <v>133</v>
      </c>
      <c r="K565" s="21" t="s">
        <v>143</v>
      </c>
      <c r="L565" s="21" t="s">
        <v>144</v>
      </c>
      <c r="M565" s="23">
        <v>40.869999999999997</v>
      </c>
      <c r="N565" s="24">
        <v>3</v>
      </c>
      <c r="O565" s="25">
        <v>0.13270000000000001</v>
      </c>
      <c r="P565" s="23">
        <v>24.74</v>
      </c>
      <c r="Q565" s="23">
        <f>M565*N565*(1-O565)</f>
        <v>106.33965299999998</v>
      </c>
      <c r="R565" s="23">
        <f>M565*N565*O565</f>
        <v>16.270347000000001</v>
      </c>
      <c r="S565" s="23">
        <f>P565*N565</f>
        <v>74.22</v>
      </c>
      <c r="T565" s="23">
        <f>Q565-S565</f>
        <v>32.119652999999985</v>
      </c>
      <c r="U565" s="25">
        <f>IFERROR(T565/Q565,0)</f>
        <v>0.30204775071064027</v>
      </c>
      <c r="V565" s="21" t="s">
        <v>125</v>
      </c>
      <c r="W565" s="21" t="s">
        <v>136</v>
      </c>
    </row>
    <row r="566" spans="1:23" ht="15" customHeight="1">
      <c r="A566" s="21" t="s">
        <v>994</v>
      </c>
      <c r="B566" s="22">
        <v>45404</v>
      </c>
      <c r="C566" s="21">
        <f>YEAR(B566)</f>
        <v>2024</v>
      </c>
      <c r="D566" s="21" t="str">
        <f>"Q"&amp;ROUNDUP(MONTH(B566)/3,0)</f>
        <v>Q2</v>
      </c>
      <c r="E566" s="21" t="s">
        <v>128</v>
      </c>
      <c r="F566" s="21" t="s">
        <v>118</v>
      </c>
      <c r="G566" s="21" t="s">
        <v>152</v>
      </c>
      <c r="H566" s="21" t="s">
        <v>153</v>
      </c>
      <c r="I566" s="21" t="s">
        <v>154</v>
      </c>
      <c r="J566" s="21" t="s">
        <v>133</v>
      </c>
      <c r="K566" s="21" t="s">
        <v>165</v>
      </c>
      <c r="L566" s="21" t="s">
        <v>166</v>
      </c>
      <c r="M566" s="23">
        <v>125.82</v>
      </c>
      <c r="N566" s="24">
        <v>4</v>
      </c>
      <c r="O566" s="25">
        <v>9.8000000000000004E-2</v>
      </c>
      <c r="P566" s="23">
        <v>45.98</v>
      </c>
      <c r="Q566" s="23">
        <f>M566*N566*(1-O566)</f>
        <v>453.95855999999998</v>
      </c>
      <c r="R566" s="23">
        <f>M566*N566*O566</f>
        <v>49.321440000000003</v>
      </c>
      <c r="S566" s="23">
        <f>P566*N566</f>
        <v>183.92</v>
      </c>
      <c r="T566" s="23">
        <f>Q566-S566</f>
        <v>270.03855999999996</v>
      </c>
      <c r="U566" s="25">
        <f>IFERROR(T566/Q566,0)</f>
        <v>0.59485288701241801</v>
      </c>
      <c r="V566" s="21" t="s">
        <v>125</v>
      </c>
      <c r="W566" s="21" t="s">
        <v>156</v>
      </c>
    </row>
    <row r="567" spans="1:23" ht="15" customHeight="1">
      <c r="A567" s="21" t="s">
        <v>995</v>
      </c>
      <c r="B567" s="22">
        <v>45404</v>
      </c>
      <c r="C567" s="21">
        <f>YEAR(B567)</f>
        <v>2024</v>
      </c>
      <c r="D567" s="21" t="str">
        <f>"Q"&amp;ROUNDUP(MONTH(B567)/3,0)</f>
        <v>Q2</v>
      </c>
      <c r="E567" s="21" t="s">
        <v>138</v>
      </c>
      <c r="F567" s="21" t="s">
        <v>129</v>
      </c>
      <c r="G567" s="21" t="s">
        <v>146</v>
      </c>
      <c r="H567" s="21" t="s">
        <v>147</v>
      </c>
      <c r="I567" s="21" t="s">
        <v>148</v>
      </c>
      <c r="J567" s="21" t="s">
        <v>122</v>
      </c>
      <c r="K567" s="21" t="s">
        <v>149</v>
      </c>
      <c r="L567" s="21" t="s">
        <v>176</v>
      </c>
      <c r="M567" s="23">
        <v>102.37</v>
      </c>
      <c r="N567" s="24">
        <v>1</v>
      </c>
      <c r="O567" s="25">
        <v>2.4799999999999999E-2</v>
      </c>
      <c r="P567" s="23">
        <v>41.76</v>
      </c>
      <c r="Q567" s="23">
        <f>M567*N567*(1-O567)</f>
        <v>99.831224000000006</v>
      </c>
      <c r="R567" s="23">
        <f>M567*N567*O567</f>
        <v>2.5387759999999999</v>
      </c>
      <c r="S567" s="23">
        <f>P567*N567</f>
        <v>41.76</v>
      </c>
      <c r="T567" s="23">
        <f>Q567-S567</f>
        <v>58.071224000000008</v>
      </c>
      <c r="U567" s="25">
        <f>IFERROR(T567/Q567,0)</f>
        <v>0.58169399986521253</v>
      </c>
      <c r="V567" s="21" t="s">
        <v>125</v>
      </c>
      <c r="W567" s="21" t="s">
        <v>126</v>
      </c>
    </row>
    <row r="568" spans="1:23" ht="15" customHeight="1">
      <c r="A568" s="21" t="s">
        <v>996</v>
      </c>
      <c r="B568" s="22">
        <v>45405</v>
      </c>
      <c r="C568" s="21">
        <f>YEAR(B568)</f>
        <v>2024</v>
      </c>
      <c r="D568" s="21" t="str">
        <f>"Q"&amp;ROUNDUP(MONTH(B568)/3,0)</f>
        <v>Q2</v>
      </c>
      <c r="E568" s="21" t="s">
        <v>117</v>
      </c>
      <c r="F568" s="21" t="s">
        <v>159</v>
      </c>
      <c r="G568" s="21" t="s">
        <v>119</v>
      </c>
      <c r="H568" s="21" t="s">
        <v>612</v>
      </c>
      <c r="I568" s="21" t="s">
        <v>613</v>
      </c>
      <c r="J568" s="21" t="s">
        <v>142</v>
      </c>
      <c r="K568" s="21" t="s">
        <v>134</v>
      </c>
      <c r="L568" s="21" t="s">
        <v>192</v>
      </c>
      <c r="M568" s="23">
        <v>167.87</v>
      </c>
      <c r="N568" s="24">
        <v>32</v>
      </c>
      <c r="O568" s="25">
        <v>7.4499999999999997E-2</v>
      </c>
      <c r="P568" s="23">
        <v>98.28</v>
      </c>
      <c r="Q568" s="23">
        <f>M568*N568*(1-O568)</f>
        <v>4971.6379200000001</v>
      </c>
      <c r="R568" s="23">
        <f>M568*N568*O568</f>
        <v>400.20207999999997</v>
      </c>
      <c r="S568" s="23">
        <f>P568*N568</f>
        <v>3144.96</v>
      </c>
      <c r="T568" s="23">
        <f>Q568-S568</f>
        <v>1826.6779200000001</v>
      </c>
      <c r="U568" s="25">
        <f>IFERROR(T568/Q568,0)</f>
        <v>0.36741974162108731</v>
      </c>
      <c r="V568" s="21" t="s">
        <v>125</v>
      </c>
      <c r="W568" s="21" t="s">
        <v>136</v>
      </c>
    </row>
    <row r="569" spans="1:23" ht="15" customHeight="1">
      <c r="A569" s="21" t="s">
        <v>997</v>
      </c>
      <c r="B569" s="22">
        <v>45405</v>
      </c>
      <c r="C569" s="21">
        <f>YEAR(B569)</f>
        <v>2024</v>
      </c>
      <c r="D569" s="21" t="str">
        <f>"Q"&amp;ROUNDUP(MONTH(B569)/3,0)</f>
        <v>Q2</v>
      </c>
      <c r="E569" s="21" t="s">
        <v>138</v>
      </c>
      <c r="F569" s="21" t="s">
        <v>118</v>
      </c>
      <c r="G569" s="21" t="s">
        <v>146</v>
      </c>
      <c r="H569" s="21" t="s">
        <v>257</v>
      </c>
      <c r="I569" s="21" t="s">
        <v>258</v>
      </c>
      <c r="J569" s="21" t="s">
        <v>133</v>
      </c>
      <c r="K569" s="21" t="s">
        <v>149</v>
      </c>
      <c r="L569" s="21" t="s">
        <v>238</v>
      </c>
      <c r="M569" s="23">
        <v>19.29</v>
      </c>
      <c r="N569" s="24">
        <v>1</v>
      </c>
      <c r="O569" s="25">
        <v>0.21210000000000001</v>
      </c>
      <c r="P569" s="23">
        <v>10.050000000000001</v>
      </c>
      <c r="Q569" s="23">
        <f>M569*N569*(1-O569)</f>
        <v>15.198591</v>
      </c>
      <c r="R569" s="23">
        <f>M569*N569*O569</f>
        <v>4.0914089999999996</v>
      </c>
      <c r="S569" s="23">
        <f>P569*N569</f>
        <v>10.050000000000001</v>
      </c>
      <c r="T569" s="23">
        <f>Q569-S569</f>
        <v>5.1485909999999997</v>
      </c>
      <c r="U569" s="25">
        <f>IFERROR(T569/Q569,0)</f>
        <v>0.33875449375537509</v>
      </c>
      <c r="V569" s="21" t="s">
        <v>125</v>
      </c>
      <c r="W569" s="21" t="s">
        <v>126</v>
      </c>
    </row>
    <row r="570" spans="1:23" ht="15" customHeight="1">
      <c r="A570" s="21" t="s">
        <v>997</v>
      </c>
      <c r="B570" s="22">
        <v>45405</v>
      </c>
      <c r="C570" s="21">
        <f>YEAR(B570)</f>
        <v>2024</v>
      </c>
      <c r="D570" s="21" t="str">
        <f>"Q"&amp;ROUNDUP(MONTH(B570)/3,0)</f>
        <v>Q2</v>
      </c>
      <c r="E570" s="21" t="s">
        <v>138</v>
      </c>
      <c r="F570" s="21" t="s">
        <v>159</v>
      </c>
      <c r="G570" s="21" t="s">
        <v>139</v>
      </c>
      <c r="H570" s="21" t="s">
        <v>370</v>
      </c>
      <c r="I570" s="21" t="s">
        <v>371</v>
      </c>
      <c r="J570" s="21" t="s">
        <v>133</v>
      </c>
      <c r="K570" s="21" t="s">
        <v>149</v>
      </c>
      <c r="L570" s="21" t="s">
        <v>205</v>
      </c>
      <c r="M570" s="23">
        <v>59.73</v>
      </c>
      <c r="N570" s="24">
        <v>4</v>
      </c>
      <c r="O570" s="25">
        <v>3.0300000000000001E-2</v>
      </c>
      <c r="P570" s="23">
        <v>26.68</v>
      </c>
      <c r="Q570" s="23">
        <f>M570*N570*(1-O570)</f>
        <v>231.680724</v>
      </c>
      <c r="R570" s="23">
        <f>M570*N570*O570</f>
        <v>7.2392759999999994</v>
      </c>
      <c r="S570" s="23">
        <f>P570*N570</f>
        <v>106.72</v>
      </c>
      <c r="T570" s="23">
        <f>Q570-S570</f>
        <v>124.960724</v>
      </c>
      <c r="U570" s="25">
        <f>IFERROR(T570/Q570,0)</f>
        <v>0.5393660803649768</v>
      </c>
      <c r="V570" s="21" t="s">
        <v>125</v>
      </c>
      <c r="W570" s="21" t="s">
        <v>126</v>
      </c>
    </row>
    <row r="571" spans="1:23" ht="15" customHeight="1">
      <c r="A571" s="21" t="s">
        <v>998</v>
      </c>
      <c r="B571" s="22">
        <v>45405</v>
      </c>
      <c r="C571" s="21">
        <f>YEAR(B571)</f>
        <v>2024</v>
      </c>
      <c r="D571" s="21" t="str">
        <f>"Q"&amp;ROUNDUP(MONTH(B571)/3,0)</f>
        <v>Q2</v>
      </c>
      <c r="E571" s="21" t="s">
        <v>117</v>
      </c>
      <c r="F571" s="21" t="s">
        <v>129</v>
      </c>
      <c r="G571" s="21" t="s">
        <v>194</v>
      </c>
      <c r="H571" s="21" t="s">
        <v>257</v>
      </c>
      <c r="I571" s="21" t="s">
        <v>258</v>
      </c>
      <c r="J571" s="21" t="s">
        <v>133</v>
      </c>
      <c r="K571" s="21" t="s">
        <v>143</v>
      </c>
      <c r="L571" s="21" t="s">
        <v>322</v>
      </c>
      <c r="M571" s="23">
        <v>182.91</v>
      </c>
      <c r="N571" s="24">
        <v>1</v>
      </c>
      <c r="O571" s="25">
        <v>6.6000000000000003E-2</v>
      </c>
      <c r="P571" s="23">
        <v>124.18</v>
      </c>
      <c r="Q571" s="23">
        <f>M571*N571*(1-O571)</f>
        <v>170.83793999999997</v>
      </c>
      <c r="R571" s="23">
        <f>M571*N571*O571</f>
        <v>12.07206</v>
      </c>
      <c r="S571" s="23">
        <f>P571*N571</f>
        <v>124.18</v>
      </c>
      <c r="T571" s="23">
        <f>Q571-S571</f>
        <v>46.657939999999968</v>
      </c>
      <c r="U571" s="25">
        <f>IFERROR(T571/Q571,0)</f>
        <v>0.27311228407460297</v>
      </c>
      <c r="V571" s="21" t="s">
        <v>125</v>
      </c>
      <c r="W571" s="21" t="s">
        <v>156</v>
      </c>
    </row>
    <row r="572" spans="1:23" ht="15" customHeight="1">
      <c r="A572" s="21" t="s">
        <v>999</v>
      </c>
      <c r="B572" s="22">
        <v>45405</v>
      </c>
      <c r="C572" s="21">
        <f>YEAR(B572)</f>
        <v>2024</v>
      </c>
      <c r="D572" s="21" t="str">
        <f>"Q"&amp;ROUNDUP(MONTH(B572)/3,0)</f>
        <v>Q2</v>
      </c>
      <c r="E572" s="21" t="s">
        <v>117</v>
      </c>
      <c r="F572" s="21" t="s">
        <v>159</v>
      </c>
      <c r="G572" s="21" t="s">
        <v>119</v>
      </c>
      <c r="H572" s="21" t="s">
        <v>294</v>
      </c>
      <c r="I572" s="21" t="s">
        <v>295</v>
      </c>
      <c r="J572" s="21" t="s">
        <v>133</v>
      </c>
      <c r="K572" s="21" t="s">
        <v>165</v>
      </c>
      <c r="L572" s="21" t="s">
        <v>184</v>
      </c>
      <c r="M572" s="23">
        <v>95.13</v>
      </c>
      <c r="N572" s="24">
        <v>5</v>
      </c>
      <c r="O572" s="25">
        <v>0.13039999999999999</v>
      </c>
      <c r="P572" s="23">
        <v>44.6</v>
      </c>
      <c r="Q572" s="23">
        <f>M572*N572*(1-O572)</f>
        <v>413.62524000000002</v>
      </c>
      <c r="R572" s="23">
        <f>M572*N572*O572</f>
        <v>62.024759999999993</v>
      </c>
      <c r="S572" s="23">
        <f>P572*N572</f>
        <v>223</v>
      </c>
      <c r="T572" s="23">
        <f>Q572-S572</f>
        <v>190.62524000000002</v>
      </c>
      <c r="U572" s="25">
        <f>IFERROR(T572/Q572,0)</f>
        <v>0.46086462228465558</v>
      </c>
      <c r="V572" s="21" t="s">
        <v>125</v>
      </c>
      <c r="W572" s="21" t="s">
        <v>136</v>
      </c>
    </row>
    <row r="573" spans="1:23" ht="15" customHeight="1">
      <c r="A573" s="21" t="s">
        <v>1000</v>
      </c>
      <c r="B573" s="22">
        <v>45405</v>
      </c>
      <c r="C573" s="21">
        <f>YEAR(B573)</f>
        <v>2024</v>
      </c>
      <c r="D573" s="21" t="str">
        <f>"Q"&amp;ROUNDUP(MONTH(B573)/3,0)</f>
        <v>Q2</v>
      </c>
      <c r="E573" s="21" t="s">
        <v>138</v>
      </c>
      <c r="F573" s="21" t="s">
        <v>118</v>
      </c>
      <c r="G573" s="21" t="s">
        <v>139</v>
      </c>
      <c r="H573" s="21" t="s">
        <v>243</v>
      </c>
      <c r="I573" s="21" t="s">
        <v>244</v>
      </c>
      <c r="J573" s="21" t="s">
        <v>122</v>
      </c>
      <c r="K573" s="21" t="s">
        <v>143</v>
      </c>
      <c r="L573" s="21" t="s">
        <v>144</v>
      </c>
      <c r="M573" s="23">
        <v>116.57</v>
      </c>
      <c r="N573" s="24">
        <v>1</v>
      </c>
      <c r="O573" s="25">
        <v>0.1676</v>
      </c>
      <c r="P573" s="23">
        <v>73.88</v>
      </c>
      <c r="Q573" s="23">
        <f>M573*N573*(1-O573)</f>
        <v>97.032867999999993</v>
      </c>
      <c r="R573" s="23">
        <f>M573*N573*O573</f>
        <v>19.537132</v>
      </c>
      <c r="S573" s="23">
        <f>P573*N573</f>
        <v>73.88</v>
      </c>
      <c r="T573" s="23">
        <f>Q573-S573</f>
        <v>23.152867999999998</v>
      </c>
      <c r="U573" s="25">
        <f>IFERROR(T573/Q573,0)</f>
        <v>0.23860850943826581</v>
      </c>
      <c r="V573" s="21" t="s">
        <v>125</v>
      </c>
      <c r="W573" s="21" t="s">
        <v>136</v>
      </c>
    </row>
    <row r="574" spans="1:23" ht="15" customHeight="1">
      <c r="A574" s="21" t="s">
        <v>1001</v>
      </c>
      <c r="B574" s="22">
        <v>45405</v>
      </c>
      <c r="C574" s="21">
        <f>YEAR(B574)</f>
        <v>2024</v>
      </c>
      <c r="D574" s="21" t="str">
        <f>"Q"&amp;ROUNDUP(MONTH(B574)/3,0)</f>
        <v>Q2</v>
      </c>
      <c r="E574" s="21" t="s">
        <v>117</v>
      </c>
      <c r="F574" s="21" t="s">
        <v>129</v>
      </c>
      <c r="G574" s="21" t="s">
        <v>119</v>
      </c>
      <c r="H574" s="21" t="s">
        <v>284</v>
      </c>
      <c r="I574" s="21" t="s">
        <v>269</v>
      </c>
      <c r="J574" s="21" t="s">
        <v>122</v>
      </c>
      <c r="K574" s="21" t="s">
        <v>123</v>
      </c>
      <c r="L574" s="21" t="s">
        <v>226</v>
      </c>
      <c r="M574" s="23">
        <v>209.84</v>
      </c>
      <c r="N574" s="24">
        <v>5</v>
      </c>
      <c r="O574" s="25">
        <v>1.7299999999999999E-2</v>
      </c>
      <c r="P574" s="23">
        <v>117.94</v>
      </c>
      <c r="Q574" s="23">
        <f>M574*N574*(1-O574)</f>
        <v>1031.0488400000002</v>
      </c>
      <c r="R574" s="23">
        <f>M574*N574*O574</f>
        <v>18.151160000000001</v>
      </c>
      <c r="S574" s="23">
        <f>P574*N574</f>
        <v>589.70000000000005</v>
      </c>
      <c r="T574" s="23">
        <f>Q574-S574</f>
        <v>441.34884000000011</v>
      </c>
      <c r="U574" s="25">
        <f>IFERROR(T574/Q574,0)</f>
        <v>0.42805813156241951</v>
      </c>
      <c r="V574" s="21" t="s">
        <v>125</v>
      </c>
      <c r="W574" s="21" t="s">
        <v>126</v>
      </c>
    </row>
    <row r="575" spans="1:23" ht="15" customHeight="1">
      <c r="A575" s="21" t="s">
        <v>1002</v>
      </c>
      <c r="B575" s="22">
        <v>45406</v>
      </c>
      <c r="C575" s="21">
        <f>YEAR(B575)</f>
        <v>2024</v>
      </c>
      <c r="D575" s="21" t="str">
        <f>"Q"&amp;ROUNDUP(MONTH(B575)/3,0)</f>
        <v>Q2</v>
      </c>
      <c r="E575" s="21" t="s">
        <v>138</v>
      </c>
      <c r="F575" s="21" t="s">
        <v>129</v>
      </c>
      <c r="G575" s="21" t="s">
        <v>146</v>
      </c>
      <c r="H575" s="21" t="s">
        <v>497</v>
      </c>
      <c r="I575" s="21" t="s">
        <v>225</v>
      </c>
      <c r="J575" s="21" t="s">
        <v>142</v>
      </c>
      <c r="K575" s="21" t="s">
        <v>149</v>
      </c>
      <c r="L575" s="21" t="s">
        <v>238</v>
      </c>
      <c r="M575" s="23">
        <v>211.7</v>
      </c>
      <c r="N575" s="24">
        <v>1</v>
      </c>
      <c r="O575" s="25">
        <v>6.7900000000000002E-2</v>
      </c>
      <c r="P575" s="23">
        <v>106.99</v>
      </c>
      <c r="Q575" s="23">
        <f>M575*N575*(1-O575)</f>
        <v>197.32557</v>
      </c>
      <c r="R575" s="23">
        <f>M575*N575*O575</f>
        <v>14.37443</v>
      </c>
      <c r="S575" s="23">
        <f>P575*N575</f>
        <v>106.99</v>
      </c>
      <c r="T575" s="23">
        <f>Q575-S575</f>
        <v>90.335570000000004</v>
      </c>
      <c r="U575" s="25">
        <f>IFERROR(T575/Q575,0)</f>
        <v>0.45779961512337203</v>
      </c>
      <c r="V575" s="21" t="s">
        <v>125</v>
      </c>
      <c r="W575" s="21" t="s">
        <v>126</v>
      </c>
    </row>
    <row r="576" spans="1:23" ht="15" customHeight="1">
      <c r="A576" s="21" t="s">
        <v>1003</v>
      </c>
      <c r="B576" s="22">
        <v>45406</v>
      </c>
      <c r="C576" s="21">
        <f>YEAR(B576)</f>
        <v>2024</v>
      </c>
      <c r="D576" s="21" t="str">
        <f>"Q"&amp;ROUNDUP(MONTH(B576)/3,0)</f>
        <v>Q2</v>
      </c>
      <c r="E576" s="21" t="s">
        <v>158</v>
      </c>
      <c r="F576" s="21" t="s">
        <v>129</v>
      </c>
      <c r="G576" s="21" t="s">
        <v>164</v>
      </c>
      <c r="H576" s="21" t="s">
        <v>1004</v>
      </c>
      <c r="I576" s="21" t="s">
        <v>338</v>
      </c>
      <c r="J576" s="21" t="s">
        <v>142</v>
      </c>
      <c r="K576" s="21" t="s">
        <v>165</v>
      </c>
      <c r="L576" s="21" t="s">
        <v>180</v>
      </c>
      <c r="M576" s="23">
        <v>20.059999999999999</v>
      </c>
      <c r="N576" s="24">
        <v>1</v>
      </c>
      <c r="O576" s="25">
        <v>0.13969999999999999</v>
      </c>
      <c r="P576" s="23">
        <v>9.64</v>
      </c>
      <c r="Q576" s="23">
        <f>M576*N576*(1-O576)</f>
        <v>17.257618000000001</v>
      </c>
      <c r="R576" s="23">
        <f>M576*N576*O576</f>
        <v>2.8023819999999997</v>
      </c>
      <c r="S576" s="23">
        <f>P576*N576</f>
        <v>9.64</v>
      </c>
      <c r="T576" s="23">
        <f>Q576-S576</f>
        <v>7.6176180000000002</v>
      </c>
      <c r="U576" s="25">
        <f>IFERROR(T576/Q576,0)</f>
        <v>0.44140610830532928</v>
      </c>
      <c r="V576" s="21" t="s">
        <v>125</v>
      </c>
      <c r="W576" s="21" t="s">
        <v>156</v>
      </c>
    </row>
    <row r="577" spans="1:23" ht="15" customHeight="1">
      <c r="A577" s="21" t="s">
        <v>1005</v>
      </c>
      <c r="B577" s="22">
        <v>45406</v>
      </c>
      <c r="C577" s="21">
        <f>YEAR(B577)</f>
        <v>2024</v>
      </c>
      <c r="D577" s="21" t="str">
        <f>"Q"&amp;ROUNDUP(MONTH(B577)/3,0)</f>
        <v>Q2</v>
      </c>
      <c r="E577" s="21" t="s">
        <v>188</v>
      </c>
      <c r="F577" s="21" t="s">
        <v>118</v>
      </c>
      <c r="G577" s="21" t="s">
        <v>189</v>
      </c>
      <c r="H577" s="21" t="s">
        <v>215</v>
      </c>
      <c r="I577" s="21" t="s">
        <v>216</v>
      </c>
      <c r="J577" s="21" t="s">
        <v>142</v>
      </c>
      <c r="K577" s="21" t="s">
        <v>149</v>
      </c>
      <c r="L577" s="21" t="s">
        <v>238</v>
      </c>
      <c r="M577" s="23">
        <v>148.41</v>
      </c>
      <c r="N577" s="24">
        <v>2</v>
      </c>
      <c r="O577" s="25">
        <v>0.18870000000000001</v>
      </c>
      <c r="P577" s="23">
        <v>61.11</v>
      </c>
      <c r="Q577" s="23">
        <f>M577*N577*(1-O577)</f>
        <v>240.81006600000001</v>
      </c>
      <c r="R577" s="23">
        <f>M577*N577*O577</f>
        <v>56.009934000000001</v>
      </c>
      <c r="S577" s="23">
        <f>P577*N577</f>
        <v>122.22</v>
      </c>
      <c r="T577" s="23">
        <f>Q577-S577</f>
        <v>118.59006600000001</v>
      </c>
      <c r="U577" s="25">
        <f>IFERROR(T577/Q577,0)</f>
        <v>0.4924630766888291</v>
      </c>
      <c r="V577" s="21" t="s">
        <v>125</v>
      </c>
      <c r="W577" s="21" t="s">
        <v>126</v>
      </c>
    </row>
    <row r="578" spans="1:23" ht="15" customHeight="1">
      <c r="A578" s="21" t="s">
        <v>1006</v>
      </c>
      <c r="B578" s="22">
        <v>45406</v>
      </c>
      <c r="C578" s="21">
        <f>YEAR(B578)</f>
        <v>2024</v>
      </c>
      <c r="D578" s="21" t="str">
        <f>"Q"&amp;ROUNDUP(MONTH(B578)/3,0)</f>
        <v>Q2</v>
      </c>
      <c r="E578" s="21" t="s">
        <v>138</v>
      </c>
      <c r="F578" s="21" t="s">
        <v>118</v>
      </c>
      <c r="G578" s="21" t="s">
        <v>146</v>
      </c>
      <c r="H578" s="21" t="s">
        <v>358</v>
      </c>
      <c r="I578" s="21" t="s">
        <v>269</v>
      </c>
      <c r="J578" s="21" t="s">
        <v>133</v>
      </c>
      <c r="K578" s="21" t="s">
        <v>134</v>
      </c>
      <c r="L578" s="21" t="s">
        <v>170</v>
      </c>
      <c r="M578" s="23">
        <v>106.85</v>
      </c>
      <c r="N578" s="24">
        <v>8</v>
      </c>
      <c r="O578" s="25">
        <v>0.15890000000000001</v>
      </c>
      <c r="P578" s="23">
        <v>56.28</v>
      </c>
      <c r="Q578" s="23">
        <f>M578*N578*(1-O578)</f>
        <v>718.97227999999996</v>
      </c>
      <c r="R578" s="23">
        <f>M578*N578*O578</f>
        <v>135.82772</v>
      </c>
      <c r="S578" s="23">
        <f>P578*N578</f>
        <v>450.24</v>
      </c>
      <c r="T578" s="23">
        <f>Q578-S578</f>
        <v>268.73227999999995</v>
      </c>
      <c r="U578" s="25">
        <f>IFERROR(T578/Q578,0)</f>
        <v>0.37377279691506321</v>
      </c>
      <c r="V578" s="21" t="s">
        <v>125</v>
      </c>
      <c r="W578" s="21" t="s">
        <v>172</v>
      </c>
    </row>
    <row r="579" spans="1:23" ht="15" customHeight="1">
      <c r="A579" s="21" t="s">
        <v>1007</v>
      </c>
      <c r="B579" s="22">
        <v>45406</v>
      </c>
      <c r="C579" s="21">
        <f>YEAR(B579)</f>
        <v>2024</v>
      </c>
      <c r="D579" s="21" t="str">
        <f>"Q"&amp;ROUNDUP(MONTH(B579)/3,0)</f>
        <v>Q2</v>
      </c>
      <c r="E579" s="21" t="s">
        <v>158</v>
      </c>
      <c r="F579" s="21" t="s">
        <v>159</v>
      </c>
      <c r="G579" s="21" t="s">
        <v>164</v>
      </c>
      <c r="H579" s="21" t="s">
        <v>669</v>
      </c>
      <c r="I579" s="21" t="s">
        <v>670</v>
      </c>
      <c r="J579" s="21" t="s">
        <v>142</v>
      </c>
      <c r="K579" s="21" t="s">
        <v>149</v>
      </c>
      <c r="L579" s="21" t="s">
        <v>238</v>
      </c>
      <c r="M579" s="23">
        <v>212.67</v>
      </c>
      <c r="N579" s="24">
        <v>48</v>
      </c>
      <c r="O579" s="25"/>
      <c r="P579" s="23">
        <v>116.75</v>
      </c>
      <c r="Q579" s="23">
        <f>M579*N579*(1-O579)</f>
        <v>10208.16</v>
      </c>
      <c r="R579" s="23">
        <f>M579*N579*O579</f>
        <v>0</v>
      </c>
      <c r="S579" s="23">
        <f>P579*N579</f>
        <v>5604</v>
      </c>
      <c r="T579" s="23">
        <f>Q579-S579</f>
        <v>4604.16</v>
      </c>
      <c r="U579" s="25">
        <f>IFERROR(T579/Q579,0)</f>
        <v>0.45102741336342689</v>
      </c>
      <c r="V579" s="21" t="s">
        <v>125</v>
      </c>
      <c r="W579" s="21" t="s">
        <v>126</v>
      </c>
    </row>
    <row r="580" spans="1:23" ht="15" customHeight="1">
      <c r="A580" s="21" t="s">
        <v>1008</v>
      </c>
      <c r="B580" s="22">
        <v>45406</v>
      </c>
      <c r="C580" s="21">
        <f>YEAR(B580)</f>
        <v>2024</v>
      </c>
      <c r="D580" s="21" t="str">
        <f>"Q"&amp;ROUNDUP(MONTH(B580)/3,0)</f>
        <v>Q2</v>
      </c>
      <c r="E580" s="21" t="s">
        <v>188</v>
      </c>
      <c r="F580" s="21" t="s">
        <v>118</v>
      </c>
      <c r="G580" s="21" t="s">
        <v>189</v>
      </c>
      <c r="H580" s="21" t="s">
        <v>240</v>
      </c>
      <c r="I580" s="21" t="s">
        <v>241</v>
      </c>
      <c r="J580" s="21" t="s">
        <v>133</v>
      </c>
      <c r="K580" s="21" t="s">
        <v>149</v>
      </c>
      <c r="L580" s="21" t="s">
        <v>273</v>
      </c>
      <c r="M580" s="23">
        <v>154.07</v>
      </c>
      <c r="N580" s="24">
        <v>1</v>
      </c>
      <c r="O580" s="25">
        <v>0.121</v>
      </c>
      <c r="P580" s="23">
        <v>77.540000000000006</v>
      </c>
      <c r="Q580" s="23">
        <f>M580*N580*(1-O580)</f>
        <v>135.42752999999999</v>
      </c>
      <c r="R580" s="23">
        <f>M580*N580*O580</f>
        <v>18.642469999999999</v>
      </c>
      <c r="S580" s="23">
        <f>P580*N580</f>
        <v>77.540000000000006</v>
      </c>
      <c r="T580" s="23">
        <f>Q580-S580</f>
        <v>57.887529999999984</v>
      </c>
      <c r="U580" s="25">
        <f>IFERROR(T580/Q580,0)</f>
        <v>0.42744285449199276</v>
      </c>
      <c r="V580" s="21" t="s">
        <v>125</v>
      </c>
      <c r="W580" s="21" t="s">
        <v>156</v>
      </c>
    </row>
    <row r="581" spans="1:23" ht="15" customHeight="1">
      <c r="A581" s="21" t="s">
        <v>1009</v>
      </c>
      <c r="B581" s="22">
        <v>45406</v>
      </c>
      <c r="C581" s="21">
        <f>YEAR(B581)</f>
        <v>2024</v>
      </c>
      <c r="D581" s="21" t="str">
        <f>"Q"&amp;ROUNDUP(MONTH(B581)/3,0)</f>
        <v>Q2</v>
      </c>
      <c r="E581" s="21" t="s">
        <v>117</v>
      </c>
      <c r="F581" s="21" t="s">
        <v>129</v>
      </c>
      <c r="G581" s="21" t="s">
        <v>119</v>
      </c>
      <c r="H581" s="21" t="s">
        <v>224</v>
      </c>
      <c r="I581" s="21" t="s">
        <v>225</v>
      </c>
      <c r="J581" s="21" t="s">
        <v>122</v>
      </c>
      <c r="K581" s="21" t="s">
        <v>149</v>
      </c>
      <c r="L581" s="21" t="s">
        <v>205</v>
      </c>
      <c r="M581" s="23">
        <v>282.86</v>
      </c>
      <c r="N581" s="24">
        <v>3</v>
      </c>
      <c r="O581" s="25">
        <v>8.6499999999999994E-2</v>
      </c>
      <c r="P581" s="23">
        <v>144.5</v>
      </c>
      <c r="Q581" s="23">
        <f>M581*N581*(1-O581)</f>
        <v>775.17782999999997</v>
      </c>
      <c r="R581" s="23">
        <f>M581*N581*O581</f>
        <v>73.402169999999998</v>
      </c>
      <c r="S581" s="23">
        <f>P581*N581</f>
        <v>433.5</v>
      </c>
      <c r="T581" s="23">
        <f>Q581-S581</f>
        <v>341.67782999999997</v>
      </c>
      <c r="U581" s="25">
        <f>IFERROR(T581/Q581,0)</f>
        <v>0.44077348032515323</v>
      </c>
      <c r="V581" s="21" t="s">
        <v>125</v>
      </c>
      <c r="W581" s="21" t="s">
        <v>156</v>
      </c>
    </row>
    <row r="582" spans="1:23" ht="15" customHeight="1">
      <c r="A582" s="21" t="s">
        <v>1010</v>
      </c>
      <c r="B582" s="22">
        <v>45406</v>
      </c>
      <c r="C582" s="21">
        <f>YEAR(B582)</f>
        <v>2024</v>
      </c>
      <c r="D582" s="21" t="str">
        <f>"Q"&amp;ROUNDUP(MONTH(B582)/3,0)</f>
        <v>Q2</v>
      </c>
      <c r="E582" s="21" t="s">
        <v>158</v>
      </c>
      <c r="F582" s="21" t="s">
        <v>118</v>
      </c>
      <c r="G582" s="21" t="s">
        <v>160</v>
      </c>
      <c r="H582" s="21" t="s">
        <v>203</v>
      </c>
      <c r="I582" s="21" t="s">
        <v>204</v>
      </c>
      <c r="J582" s="21" t="s">
        <v>122</v>
      </c>
      <c r="K582" s="21" t="s">
        <v>149</v>
      </c>
      <c r="L582" s="21" t="s">
        <v>176</v>
      </c>
      <c r="M582" s="23">
        <v>13.65</v>
      </c>
      <c r="N582" s="24">
        <v>1</v>
      </c>
      <c r="O582" s="25">
        <v>0.17380000000000001</v>
      </c>
      <c r="P582" s="23">
        <v>6.64</v>
      </c>
      <c r="Q582" s="23">
        <f>M582*N582*(1-O582)</f>
        <v>11.27763</v>
      </c>
      <c r="R582" s="23">
        <f>M582*N582*O582</f>
        <v>2.3723700000000001</v>
      </c>
      <c r="S582" s="23">
        <f>P582*N582</f>
        <v>6.64</v>
      </c>
      <c r="T582" s="23">
        <f>Q582-S582</f>
        <v>4.6376300000000006</v>
      </c>
      <c r="U582" s="25">
        <f>IFERROR(T582/Q582,0)</f>
        <v>0.41122381209527181</v>
      </c>
      <c r="V582" s="21" t="s">
        <v>125</v>
      </c>
      <c r="W582" s="21" t="s">
        <v>156</v>
      </c>
    </row>
    <row r="583" spans="1:23" ht="15" customHeight="1">
      <c r="A583" s="21" t="s">
        <v>1011</v>
      </c>
      <c r="B583" s="22">
        <v>45406</v>
      </c>
      <c r="C583" s="21">
        <f>YEAR(B583)</f>
        <v>2024</v>
      </c>
      <c r="D583" s="21" t="str">
        <f>"Q"&amp;ROUNDUP(MONTH(B583)/3,0)</f>
        <v>Q2</v>
      </c>
      <c r="E583" s="21" t="s">
        <v>188</v>
      </c>
      <c r="F583" s="21" t="s">
        <v>118</v>
      </c>
      <c r="G583" s="21" t="s">
        <v>232</v>
      </c>
      <c r="H583" s="21" t="s">
        <v>318</v>
      </c>
      <c r="I583" s="21" t="s">
        <v>319</v>
      </c>
      <c r="J583" s="21" t="s">
        <v>122</v>
      </c>
      <c r="K583" s="21" t="s">
        <v>149</v>
      </c>
      <c r="L583" s="21" t="s">
        <v>150</v>
      </c>
      <c r="M583" s="23">
        <v>163.87</v>
      </c>
      <c r="N583" s="24">
        <v>3</v>
      </c>
      <c r="O583" s="25">
        <v>0.125</v>
      </c>
      <c r="P583" s="23">
        <v>81.05</v>
      </c>
      <c r="Q583" s="23">
        <f>M583*N583*(1-O583)</f>
        <v>430.15875</v>
      </c>
      <c r="R583" s="23">
        <f>M583*N583*O583</f>
        <v>61.451250000000002</v>
      </c>
      <c r="S583" s="23">
        <f>P583*N583</f>
        <v>243.14999999999998</v>
      </c>
      <c r="T583" s="23">
        <f>Q583-S583</f>
        <v>187.00875000000002</v>
      </c>
      <c r="U583" s="25">
        <f>IFERROR(T583/Q583,0)</f>
        <v>0.43474356850813806</v>
      </c>
      <c r="V583" s="21" t="s">
        <v>171</v>
      </c>
      <c r="W583" s="21" t="s">
        <v>156</v>
      </c>
    </row>
    <row r="584" spans="1:23" ht="15" customHeight="1">
      <c r="A584" s="21" t="s">
        <v>1012</v>
      </c>
      <c r="B584" s="22">
        <v>45406</v>
      </c>
      <c r="C584" s="21">
        <f>YEAR(B584)</f>
        <v>2024</v>
      </c>
      <c r="D584" s="21" t="str">
        <f>"Q"&amp;ROUNDUP(MONTH(B584)/3,0)</f>
        <v>Q2</v>
      </c>
      <c r="E584" s="21" t="s">
        <v>158</v>
      </c>
      <c r="F584" s="21" t="s">
        <v>118</v>
      </c>
      <c r="G584" s="21" t="s">
        <v>160</v>
      </c>
      <c r="H584" s="21" t="s">
        <v>318</v>
      </c>
      <c r="I584" s="21" t="s">
        <v>319</v>
      </c>
      <c r="J584" s="21" t="s">
        <v>122</v>
      </c>
      <c r="K584" s="21" t="s">
        <v>165</v>
      </c>
      <c r="L584" s="21" t="s">
        <v>166</v>
      </c>
      <c r="M584" s="23">
        <v>69.28</v>
      </c>
      <c r="N584" s="24">
        <v>1</v>
      </c>
      <c r="O584" s="25">
        <v>0.1137</v>
      </c>
      <c r="P584" s="23">
        <v>28.37</v>
      </c>
      <c r="Q584" s="23">
        <f>M584*N584*(1-O584)</f>
        <v>61.402864000000001</v>
      </c>
      <c r="R584" s="23">
        <f>M584*N584*O584</f>
        <v>7.8771360000000001</v>
      </c>
      <c r="S584" s="23">
        <f>P584*N584</f>
        <v>28.37</v>
      </c>
      <c r="T584" s="23">
        <f>Q584-S584</f>
        <v>33.032864000000004</v>
      </c>
      <c r="U584" s="25">
        <f>IFERROR(T584/Q584,0)</f>
        <v>0.53796943412932663</v>
      </c>
      <c r="V584" s="21" t="s">
        <v>125</v>
      </c>
      <c r="W584" s="21" t="s">
        <v>156</v>
      </c>
    </row>
    <row r="585" spans="1:23" ht="15" customHeight="1">
      <c r="A585" s="21" t="s">
        <v>1013</v>
      </c>
      <c r="B585" s="22">
        <v>45407</v>
      </c>
      <c r="C585" s="21">
        <f>YEAR(B585)</f>
        <v>2024</v>
      </c>
      <c r="D585" s="21" t="str">
        <f>"Q"&amp;ROUNDUP(MONTH(B585)/3,0)</f>
        <v>Q2</v>
      </c>
      <c r="E585" s="21" t="s">
        <v>158</v>
      </c>
      <c r="F585" s="21" t="s">
        <v>118</v>
      </c>
      <c r="G585" s="21" t="s">
        <v>160</v>
      </c>
      <c r="H585" s="21" t="s">
        <v>221</v>
      </c>
      <c r="I585" s="21" t="s">
        <v>222</v>
      </c>
      <c r="J585" s="21" t="s">
        <v>133</v>
      </c>
      <c r="K585" s="21" t="s">
        <v>123</v>
      </c>
      <c r="L585" s="21" t="s">
        <v>226</v>
      </c>
      <c r="M585" s="23">
        <v>115.62</v>
      </c>
      <c r="N585" s="24">
        <v>1</v>
      </c>
      <c r="O585" s="25">
        <v>0.10290000000000001</v>
      </c>
      <c r="P585" s="23">
        <v>61.24</v>
      </c>
      <c r="Q585" s="23">
        <f>M585*N585*(1-O585)</f>
        <v>103.722702</v>
      </c>
      <c r="R585" s="23">
        <f>M585*N585*O585</f>
        <v>11.897298000000001</v>
      </c>
      <c r="S585" s="23">
        <f>P585*N585</f>
        <v>61.24</v>
      </c>
      <c r="T585" s="23">
        <f>Q585-S585</f>
        <v>42.482701999999996</v>
      </c>
      <c r="U585" s="25">
        <f>IFERROR(T585/Q585,0)</f>
        <v>0.40957959232492802</v>
      </c>
      <c r="V585" s="21" t="s">
        <v>171</v>
      </c>
      <c r="W585" s="21" t="s">
        <v>172</v>
      </c>
    </row>
    <row r="586" spans="1:23" ht="15" customHeight="1">
      <c r="A586" s="21" t="s">
        <v>1014</v>
      </c>
      <c r="B586" s="22">
        <v>45407</v>
      </c>
      <c r="C586" s="21">
        <f>YEAR(B586)</f>
        <v>2024</v>
      </c>
      <c r="D586" s="21" t="str">
        <f>"Q"&amp;ROUNDUP(MONTH(B586)/3,0)</f>
        <v>Q2</v>
      </c>
      <c r="E586" s="21" t="s">
        <v>117</v>
      </c>
      <c r="F586" s="21" t="s">
        <v>129</v>
      </c>
      <c r="G586" s="21" t="s">
        <v>119</v>
      </c>
      <c r="H586" s="21" t="s">
        <v>1015</v>
      </c>
      <c r="I586" s="21" t="s">
        <v>1016</v>
      </c>
      <c r="J586" s="21" t="s">
        <v>142</v>
      </c>
      <c r="K586" s="21" t="s">
        <v>165</v>
      </c>
      <c r="L586" s="21" t="s">
        <v>184</v>
      </c>
      <c r="M586" s="23">
        <v>123.53</v>
      </c>
      <c r="N586" s="24">
        <v>3</v>
      </c>
      <c r="O586" s="25">
        <v>8.2699999999999996E-2</v>
      </c>
      <c r="P586" s="23">
        <v>59.22</v>
      </c>
      <c r="Q586" s="23">
        <f>M586*N586*(1-O586)</f>
        <v>339.94220700000005</v>
      </c>
      <c r="R586" s="23">
        <f>M586*N586*O586</f>
        <v>30.647793</v>
      </c>
      <c r="S586" s="23">
        <f>P586*N586</f>
        <v>177.66</v>
      </c>
      <c r="T586" s="23">
        <f>Q586-S586</f>
        <v>162.28220700000006</v>
      </c>
      <c r="U586" s="25">
        <f>IFERROR(T586/Q586,0)</f>
        <v>0.4773817538932435</v>
      </c>
      <c r="V586" s="21" t="s">
        <v>125</v>
      </c>
      <c r="W586" s="21" t="s">
        <v>172</v>
      </c>
    </row>
    <row r="587" spans="1:23" ht="15" customHeight="1">
      <c r="A587" s="21" t="s">
        <v>1017</v>
      </c>
      <c r="B587" s="22">
        <v>45407</v>
      </c>
      <c r="C587" s="21">
        <f>YEAR(B587)</f>
        <v>2024</v>
      </c>
      <c r="D587" s="21" t="str">
        <f>"Q"&amp;ROUNDUP(MONTH(B587)/3,0)</f>
        <v>Q2</v>
      </c>
      <c r="E587" s="21" t="s">
        <v>117</v>
      </c>
      <c r="F587" s="21" t="s">
        <v>118</v>
      </c>
      <c r="G587" s="21" t="s">
        <v>194</v>
      </c>
      <c r="H587" s="21" t="s">
        <v>147</v>
      </c>
      <c r="I587" s="21" t="s">
        <v>148</v>
      </c>
      <c r="J587" s="21" t="s">
        <v>122</v>
      </c>
      <c r="K587" s="21" t="s">
        <v>134</v>
      </c>
      <c r="L587" s="21" t="s">
        <v>299</v>
      </c>
      <c r="M587" s="23">
        <v>48.62</v>
      </c>
      <c r="N587" s="24">
        <v>1</v>
      </c>
      <c r="O587" s="25">
        <v>7.3200000000000001E-2</v>
      </c>
      <c r="P587" s="23">
        <v>25.89</v>
      </c>
      <c r="Q587" s="23">
        <f>M587*N587*(1-O587)</f>
        <v>45.061015999999995</v>
      </c>
      <c r="R587" s="23">
        <f>M587*N587*O587</f>
        <v>3.5589839999999997</v>
      </c>
      <c r="S587" s="23">
        <f>P587*N587</f>
        <v>25.89</v>
      </c>
      <c r="T587" s="23">
        <f>Q587-S587</f>
        <v>19.171015999999995</v>
      </c>
      <c r="U587" s="25">
        <f>IFERROR(T587/Q587,0)</f>
        <v>0.42544571121077246</v>
      </c>
      <c r="V587" s="21" t="s">
        <v>125</v>
      </c>
      <c r="W587" s="21" t="s">
        <v>172</v>
      </c>
    </row>
    <row r="588" spans="1:23" ht="15" customHeight="1">
      <c r="A588" s="21" t="s">
        <v>1018</v>
      </c>
      <c r="B588" s="22">
        <v>45407</v>
      </c>
      <c r="C588" s="21">
        <f>YEAR(B588)</f>
        <v>2024</v>
      </c>
      <c r="D588" s="21" t="str">
        <f>"Q"&amp;ROUNDUP(MONTH(B588)/3,0)</f>
        <v>Q2</v>
      </c>
      <c r="E588" s="21" t="s">
        <v>117</v>
      </c>
      <c r="F588" s="21" t="s">
        <v>159</v>
      </c>
      <c r="G588" s="21" t="s">
        <v>119</v>
      </c>
      <c r="H588" s="21" t="s">
        <v>337</v>
      </c>
      <c r="I588" s="21" t="s">
        <v>338</v>
      </c>
      <c r="J588" s="21" t="s">
        <v>133</v>
      </c>
      <c r="K588" s="21" t="s">
        <v>149</v>
      </c>
      <c r="L588" s="21" t="s">
        <v>205</v>
      </c>
      <c r="M588" s="23">
        <v>103.88</v>
      </c>
      <c r="N588" s="24">
        <v>25</v>
      </c>
      <c r="O588" s="25">
        <v>2.6700000000000002E-2</v>
      </c>
      <c r="P588" s="23">
        <v>50.24</v>
      </c>
      <c r="Q588" s="23">
        <f>M588*N588*(1-O588)</f>
        <v>2527.6601000000001</v>
      </c>
      <c r="R588" s="23">
        <f>M588*N588*O588</f>
        <v>69.3399</v>
      </c>
      <c r="S588" s="23">
        <f>P588*N588</f>
        <v>1256</v>
      </c>
      <c r="T588" s="23">
        <f>Q588-S588</f>
        <v>1271.6601000000001</v>
      </c>
      <c r="U588" s="25">
        <f>IFERROR(T588/Q588,0)</f>
        <v>0.50309774640981197</v>
      </c>
      <c r="V588" s="21" t="s">
        <v>125</v>
      </c>
      <c r="W588" s="21" t="s">
        <v>156</v>
      </c>
    </row>
    <row r="589" spans="1:23" ht="15" customHeight="1">
      <c r="A589" s="21" t="s">
        <v>1019</v>
      </c>
      <c r="B589" s="22">
        <v>45407</v>
      </c>
      <c r="C589" s="21">
        <f>YEAR(B589)</f>
        <v>2024</v>
      </c>
      <c r="D589" s="21" t="str">
        <f>"Q"&amp;ROUNDUP(MONTH(B589)/3,0)</f>
        <v>Q2</v>
      </c>
      <c r="E589" s="21" t="s">
        <v>117</v>
      </c>
      <c r="F589" s="21" t="s">
        <v>118</v>
      </c>
      <c r="G589" s="21" t="s">
        <v>194</v>
      </c>
      <c r="H589" s="21" t="s">
        <v>337</v>
      </c>
      <c r="I589" s="21" t="s">
        <v>338</v>
      </c>
      <c r="J589" s="21" t="s">
        <v>133</v>
      </c>
      <c r="K589" s="21" t="s">
        <v>165</v>
      </c>
      <c r="L589" s="21" t="s">
        <v>320</v>
      </c>
      <c r="M589" s="23">
        <v>46.75</v>
      </c>
      <c r="N589" s="24">
        <v>1</v>
      </c>
      <c r="O589" s="25">
        <v>0.12809999999999999</v>
      </c>
      <c r="P589" s="23">
        <v>16.97</v>
      </c>
      <c r="Q589" s="23">
        <f>M589*N589*(1-O589)</f>
        <v>40.761324999999999</v>
      </c>
      <c r="R589" s="23">
        <f>M589*N589*O589</f>
        <v>5.9886749999999997</v>
      </c>
      <c r="S589" s="23">
        <f>P589*N589</f>
        <v>16.97</v>
      </c>
      <c r="T589" s="23">
        <f>Q589-S589</f>
        <v>23.791325000000001</v>
      </c>
      <c r="U589" s="25">
        <f>IFERROR(T589/Q589,0)</f>
        <v>0.58367398508267332</v>
      </c>
      <c r="V589" s="21" t="s">
        <v>125</v>
      </c>
      <c r="W589" s="21" t="s">
        <v>156</v>
      </c>
    </row>
    <row r="590" spans="1:23" ht="15" customHeight="1">
      <c r="A590" s="21" t="s">
        <v>1020</v>
      </c>
      <c r="B590" s="22">
        <v>45408</v>
      </c>
      <c r="C590" s="21">
        <f>YEAR(B590)</f>
        <v>2024</v>
      </c>
      <c r="D590" s="21" t="str">
        <f>"Q"&amp;ROUNDUP(MONTH(B590)/3,0)</f>
        <v>Q2</v>
      </c>
      <c r="E590" s="21" t="s">
        <v>128</v>
      </c>
      <c r="F590" s="21" t="s">
        <v>118</v>
      </c>
      <c r="G590" s="21" t="s">
        <v>152</v>
      </c>
      <c r="H590" s="21" t="s">
        <v>147</v>
      </c>
      <c r="I590" s="21" t="s">
        <v>148</v>
      </c>
      <c r="J590" s="21" t="s">
        <v>122</v>
      </c>
      <c r="K590" s="21" t="s">
        <v>123</v>
      </c>
      <c r="L590" s="21" t="s">
        <v>263</v>
      </c>
      <c r="M590" s="23">
        <v>62.92</v>
      </c>
      <c r="N590" s="24">
        <v>5</v>
      </c>
      <c r="O590" s="25">
        <v>0.15670000000000001</v>
      </c>
      <c r="P590" s="23">
        <v>33.659999999999997</v>
      </c>
      <c r="Q590" s="23">
        <f>M590*N590*(1-O590)</f>
        <v>265.30218000000002</v>
      </c>
      <c r="R590" s="23">
        <f>M590*N590*O590</f>
        <v>49.297820000000009</v>
      </c>
      <c r="S590" s="23">
        <f>P590*N590</f>
        <v>168.29999999999998</v>
      </c>
      <c r="T590" s="23">
        <f>Q590-S590</f>
        <v>97.002180000000038</v>
      </c>
      <c r="U590" s="25">
        <f>IFERROR(T590/Q590,0)</f>
        <v>0.36562903478591857</v>
      </c>
      <c r="V590" s="21" t="s">
        <v>125</v>
      </c>
      <c r="W590" s="21" t="s">
        <v>172</v>
      </c>
    </row>
    <row r="591" spans="1:23" ht="15" customHeight="1">
      <c r="A591" s="21" t="s">
        <v>1021</v>
      </c>
      <c r="B591" s="22">
        <v>45408</v>
      </c>
      <c r="C591" s="21">
        <f>YEAR(B591)</f>
        <v>2024</v>
      </c>
      <c r="D591" s="21" t="str">
        <f>"Q"&amp;ROUNDUP(MONTH(B591)/3,0)</f>
        <v>Q2</v>
      </c>
      <c r="E591" s="21" t="s">
        <v>128</v>
      </c>
      <c r="F591" s="21" t="s">
        <v>118</v>
      </c>
      <c r="G591" s="21" t="s">
        <v>130</v>
      </c>
      <c r="H591" s="21" t="s">
        <v>1022</v>
      </c>
      <c r="I591" s="21" t="s">
        <v>527</v>
      </c>
      <c r="J591" s="21" t="s">
        <v>142</v>
      </c>
      <c r="K591" s="21" t="s">
        <v>134</v>
      </c>
      <c r="L591" s="21" t="s">
        <v>170</v>
      </c>
      <c r="M591" s="23">
        <v>65.36</v>
      </c>
      <c r="N591" s="24">
        <v>1</v>
      </c>
      <c r="O591" s="25">
        <v>5.2400000000000002E-2</v>
      </c>
      <c r="P591" s="23">
        <v>35.6</v>
      </c>
      <c r="Q591" s="23">
        <f>M591*N591*(1-O591)</f>
        <v>61.935136</v>
      </c>
      <c r="R591" s="23">
        <f>M591*N591*O591</f>
        <v>3.4248639999999999</v>
      </c>
      <c r="S591" s="23">
        <f>P591*N591</f>
        <v>35.6</v>
      </c>
      <c r="T591" s="23">
        <f>Q591-S591</f>
        <v>26.335135999999999</v>
      </c>
      <c r="U591" s="25">
        <f>IFERROR(T591/Q591,0)</f>
        <v>0.42520510490200586</v>
      </c>
      <c r="V591" s="21" t="s">
        <v>125</v>
      </c>
      <c r="W591" s="21" t="s">
        <v>126</v>
      </c>
    </row>
    <row r="592" spans="1:23" ht="15" customHeight="1">
      <c r="A592" s="21" t="s">
        <v>1023</v>
      </c>
      <c r="B592" s="22">
        <v>45409</v>
      </c>
      <c r="C592" s="21">
        <f>YEAR(B592)</f>
        <v>2024</v>
      </c>
      <c r="D592" s="21" t="str">
        <f>"Q"&amp;ROUNDUP(MONTH(B592)/3,0)</f>
        <v>Q2</v>
      </c>
      <c r="E592" s="21" t="s">
        <v>117</v>
      </c>
      <c r="F592" s="21" t="s">
        <v>118</v>
      </c>
      <c r="G592" s="21" t="s">
        <v>194</v>
      </c>
      <c r="H592" s="21" t="s">
        <v>615</v>
      </c>
      <c r="I592" s="21" t="s">
        <v>463</v>
      </c>
      <c r="J592" s="21" t="s">
        <v>142</v>
      </c>
      <c r="K592" s="21" t="s">
        <v>134</v>
      </c>
      <c r="L592" s="21" t="s">
        <v>339</v>
      </c>
      <c r="M592" s="23">
        <v>33.880000000000003</v>
      </c>
      <c r="N592" s="24">
        <v>3</v>
      </c>
      <c r="O592" s="25">
        <v>0.15060000000000001</v>
      </c>
      <c r="P592" s="23">
        <v>20.92</v>
      </c>
      <c r="Q592" s="23">
        <f>M592*N592*(1-O592)</f>
        <v>86.333016000000001</v>
      </c>
      <c r="R592" s="23">
        <f>M592*N592*O592</f>
        <v>15.306984000000003</v>
      </c>
      <c r="S592" s="23">
        <f>P592*N592</f>
        <v>62.760000000000005</v>
      </c>
      <c r="T592" s="23">
        <f>Q592-S592</f>
        <v>23.573015999999996</v>
      </c>
      <c r="U592" s="25">
        <f>IFERROR(T592/Q592,0)</f>
        <v>0.2730475210086486</v>
      </c>
      <c r="V592" s="21" t="s">
        <v>125</v>
      </c>
      <c r="W592" s="21" t="s">
        <v>136</v>
      </c>
    </row>
    <row r="593" spans="1:23" ht="15" customHeight="1">
      <c r="A593" s="21" t="s">
        <v>1024</v>
      </c>
      <c r="B593" s="22">
        <v>45409</v>
      </c>
      <c r="C593" s="21">
        <f>YEAR(B593)</f>
        <v>2024</v>
      </c>
      <c r="D593" s="21" t="str">
        <f>"Q"&amp;ROUNDUP(MONTH(B593)/3,0)</f>
        <v>Q2</v>
      </c>
      <c r="E593" s="21" t="s">
        <v>117</v>
      </c>
      <c r="F593" s="21" t="s">
        <v>118</v>
      </c>
      <c r="G593" s="21" t="s">
        <v>119</v>
      </c>
      <c r="H593" s="21" t="s">
        <v>341</v>
      </c>
      <c r="I593" s="21" t="s">
        <v>342</v>
      </c>
      <c r="J593" s="21" t="s">
        <v>142</v>
      </c>
      <c r="K593" s="21" t="s">
        <v>143</v>
      </c>
      <c r="L593" s="21" t="s">
        <v>230</v>
      </c>
      <c r="M593" s="23">
        <v>68.739999999999995</v>
      </c>
      <c r="N593" s="24">
        <v>4</v>
      </c>
      <c r="O593" s="25">
        <v>0.14130000000000001</v>
      </c>
      <c r="P593" s="23">
        <v>43.64</v>
      </c>
      <c r="Q593" s="23">
        <f>M593*N593*(1-O593)</f>
        <v>236.10815199999999</v>
      </c>
      <c r="R593" s="23">
        <f>M593*N593*O593</f>
        <v>38.851847999999997</v>
      </c>
      <c r="S593" s="23">
        <f>P593*N593</f>
        <v>174.56</v>
      </c>
      <c r="T593" s="23">
        <f>Q593-S593</f>
        <v>61.548151999999988</v>
      </c>
      <c r="U593" s="25">
        <f>IFERROR(T593/Q593,0)</f>
        <v>0.26067779311575817</v>
      </c>
      <c r="V593" s="21" t="s">
        <v>171</v>
      </c>
      <c r="W593" s="21" t="s">
        <v>126</v>
      </c>
    </row>
    <row r="594" spans="1:23" ht="15" customHeight="1">
      <c r="A594" s="21" t="s">
        <v>1025</v>
      </c>
      <c r="B594" s="22">
        <v>45409</v>
      </c>
      <c r="C594" s="21">
        <f>YEAR(B594)</f>
        <v>2024</v>
      </c>
      <c r="D594" s="21" t="str">
        <f>"Q"&amp;ROUNDUP(MONTH(B594)/3,0)</f>
        <v>Q2</v>
      </c>
      <c r="E594" s="21" t="s">
        <v>188</v>
      </c>
      <c r="F594" s="21" t="s">
        <v>129</v>
      </c>
      <c r="G594" s="21" t="s">
        <v>189</v>
      </c>
      <c r="H594" s="21" t="s">
        <v>161</v>
      </c>
      <c r="I594" s="21" t="s">
        <v>162</v>
      </c>
      <c r="J594" s="21" t="s">
        <v>142</v>
      </c>
      <c r="K594" s="21" t="s">
        <v>134</v>
      </c>
      <c r="L594" s="21" t="s">
        <v>299</v>
      </c>
      <c r="M594" s="23">
        <v>164.91</v>
      </c>
      <c r="N594" s="24">
        <v>1</v>
      </c>
      <c r="O594" s="25">
        <v>3.5499999999999997E-2</v>
      </c>
      <c r="P594" s="23">
        <v>91.55</v>
      </c>
      <c r="Q594" s="23">
        <f>M594*N594*(1-O594)</f>
        <v>159.05569500000001</v>
      </c>
      <c r="R594" s="23">
        <f>M594*N594*O594</f>
        <v>5.8543049999999992</v>
      </c>
      <c r="S594" s="23">
        <f>P594*N594</f>
        <v>91.55</v>
      </c>
      <c r="T594" s="23">
        <f>Q594-S594</f>
        <v>67.505695000000017</v>
      </c>
      <c r="U594" s="25">
        <f>IFERROR(T594/Q594,0)</f>
        <v>0.42441545397038449</v>
      </c>
      <c r="V594" s="21" t="s">
        <v>125</v>
      </c>
      <c r="W594" s="21" t="s">
        <v>126</v>
      </c>
    </row>
    <row r="595" spans="1:23" ht="15" customHeight="1">
      <c r="A595" s="21" t="s">
        <v>1026</v>
      </c>
      <c r="B595" s="22">
        <v>45409</v>
      </c>
      <c r="C595" s="21">
        <f>YEAR(B595)</f>
        <v>2024</v>
      </c>
      <c r="D595" s="21" t="str">
        <f>"Q"&amp;ROUNDUP(MONTH(B595)/3,0)</f>
        <v>Q2</v>
      </c>
      <c r="E595" s="21" t="s">
        <v>128</v>
      </c>
      <c r="F595" s="21" t="s">
        <v>118</v>
      </c>
      <c r="G595" s="21" t="s">
        <v>152</v>
      </c>
      <c r="H595" s="21" t="s">
        <v>182</v>
      </c>
      <c r="I595" s="21" t="s">
        <v>183</v>
      </c>
      <c r="J595" s="21" t="s">
        <v>122</v>
      </c>
      <c r="K595" s="21" t="s">
        <v>123</v>
      </c>
      <c r="L595" s="21" t="s">
        <v>155</v>
      </c>
      <c r="M595" s="23">
        <v>70.13</v>
      </c>
      <c r="N595" s="24">
        <v>3</v>
      </c>
      <c r="O595" s="25">
        <v>0.115</v>
      </c>
      <c r="P595" s="23">
        <v>36.65</v>
      </c>
      <c r="Q595" s="23">
        <f>M595*N595*(1-O595)</f>
        <v>186.19514999999998</v>
      </c>
      <c r="R595" s="23">
        <f>M595*N595*O595</f>
        <v>24.194849999999999</v>
      </c>
      <c r="S595" s="23">
        <f>P595*N595</f>
        <v>109.94999999999999</v>
      </c>
      <c r="T595" s="23">
        <f>Q595-S595</f>
        <v>76.245149999999995</v>
      </c>
      <c r="U595" s="25">
        <f>IFERROR(T595/Q595,0)</f>
        <v>0.40949052647182271</v>
      </c>
      <c r="V595" s="21" t="s">
        <v>171</v>
      </c>
      <c r="W595" s="21" t="s">
        <v>136</v>
      </c>
    </row>
    <row r="596" spans="1:23" ht="15" customHeight="1">
      <c r="A596" s="21" t="s">
        <v>1027</v>
      </c>
      <c r="B596" s="22">
        <v>45409</v>
      </c>
      <c r="C596" s="21">
        <f>YEAR(B596)</f>
        <v>2024</v>
      </c>
      <c r="D596" s="21" t="str">
        <f>"Q"&amp;ROUNDUP(MONTH(B596)/3,0)</f>
        <v>Q2</v>
      </c>
      <c r="E596" s="21" t="s">
        <v>138</v>
      </c>
      <c r="F596" s="21" t="s">
        <v>118</v>
      </c>
      <c r="G596" s="21" t="s">
        <v>139</v>
      </c>
      <c r="H596" s="21" t="s">
        <v>240</v>
      </c>
      <c r="I596" s="21" t="s">
        <v>241</v>
      </c>
      <c r="J596" s="21" t="s">
        <v>133</v>
      </c>
      <c r="K596" s="21" t="s">
        <v>123</v>
      </c>
      <c r="L596" s="21" t="s">
        <v>124</v>
      </c>
      <c r="M596" s="23">
        <v>102.04</v>
      </c>
      <c r="N596" s="24">
        <v>5</v>
      </c>
      <c r="O596" s="25">
        <v>0.15709999999999999</v>
      </c>
      <c r="P596" s="23">
        <v>54.85</v>
      </c>
      <c r="Q596" s="23">
        <f>M596*N596*(1-O596)</f>
        <v>430.04758000000004</v>
      </c>
      <c r="R596" s="23">
        <f>M596*N596*O596</f>
        <v>80.152420000000006</v>
      </c>
      <c r="S596" s="23">
        <f>P596*N596</f>
        <v>274.25</v>
      </c>
      <c r="T596" s="23">
        <f>Q596-S596</f>
        <v>155.79758000000004</v>
      </c>
      <c r="U596" s="25">
        <f>IFERROR(T596/Q596,0)</f>
        <v>0.36227986679985508</v>
      </c>
      <c r="V596" s="21" t="s">
        <v>125</v>
      </c>
      <c r="W596" s="21" t="s">
        <v>126</v>
      </c>
    </row>
    <row r="597" spans="1:23" ht="15" customHeight="1">
      <c r="A597" s="21" t="s">
        <v>1028</v>
      </c>
      <c r="B597" s="22">
        <v>45409</v>
      </c>
      <c r="C597" s="21">
        <f>YEAR(B597)</f>
        <v>2024</v>
      </c>
      <c r="D597" s="21" t="str">
        <f>"Q"&amp;ROUNDUP(MONTH(B597)/3,0)</f>
        <v>Q2</v>
      </c>
      <c r="E597" s="21" t="s">
        <v>158</v>
      </c>
      <c r="F597" s="21" t="s">
        <v>118</v>
      </c>
      <c r="G597" s="21" t="s">
        <v>164</v>
      </c>
      <c r="H597" s="21" t="s">
        <v>284</v>
      </c>
      <c r="I597" s="21" t="s">
        <v>269</v>
      </c>
      <c r="J597" s="21" t="s">
        <v>122</v>
      </c>
      <c r="K597" s="21" t="s">
        <v>123</v>
      </c>
      <c r="L597" s="21" t="s">
        <v>155</v>
      </c>
      <c r="M597" s="23">
        <v>202.59</v>
      </c>
      <c r="N597" s="24">
        <v>3</v>
      </c>
      <c r="O597" s="25">
        <v>0.1308</v>
      </c>
      <c r="P597" s="23">
        <v>97.43</v>
      </c>
      <c r="Q597" s="23">
        <f>M597*N597*(1-O597)</f>
        <v>528.273684</v>
      </c>
      <c r="R597" s="23">
        <f>M597*N597*O597</f>
        <v>79.496315999999993</v>
      </c>
      <c r="S597" s="23">
        <f>P597*N597</f>
        <v>292.29000000000002</v>
      </c>
      <c r="T597" s="23">
        <f>Q597-S597</f>
        <v>235.98368399999998</v>
      </c>
      <c r="U597" s="25">
        <f>IFERROR(T597/Q597,0)</f>
        <v>0.44670724881309815</v>
      </c>
      <c r="V597" s="21" t="s">
        <v>125</v>
      </c>
      <c r="W597" s="21" t="s">
        <v>172</v>
      </c>
    </row>
    <row r="598" spans="1:23" ht="15" customHeight="1">
      <c r="A598" s="21" t="s">
        <v>1029</v>
      </c>
      <c r="B598" s="22">
        <v>45409</v>
      </c>
      <c r="C598" s="21">
        <f>YEAR(B598)</f>
        <v>2024</v>
      </c>
      <c r="D598" s="21" t="str">
        <f>"Q"&amp;ROUNDUP(MONTH(B598)/3,0)</f>
        <v>Q2</v>
      </c>
      <c r="E598" s="21" t="s">
        <v>138</v>
      </c>
      <c r="F598" s="21" t="s">
        <v>129</v>
      </c>
      <c r="G598" s="21" t="s">
        <v>146</v>
      </c>
      <c r="H598" s="21" t="s">
        <v>243</v>
      </c>
      <c r="I598" s="21" t="s">
        <v>244</v>
      </c>
      <c r="J598" s="21" t="s">
        <v>122</v>
      </c>
      <c r="K598" s="21" t="s">
        <v>149</v>
      </c>
      <c r="L598" s="21" t="s">
        <v>273</v>
      </c>
      <c r="M598" s="23">
        <v>302.05</v>
      </c>
      <c r="N598" s="24">
        <v>1</v>
      </c>
      <c r="O598" s="25">
        <v>7.3300000000000004E-2</v>
      </c>
      <c r="P598" s="23">
        <v>155.06</v>
      </c>
      <c r="Q598" s="23">
        <f>M598*N598*(1-O598)</f>
        <v>279.90973500000001</v>
      </c>
      <c r="R598" s="23">
        <f>M598*N598*O598</f>
        <v>22.140265000000003</v>
      </c>
      <c r="S598" s="23">
        <f>P598*N598</f>
        <v>155.06</v>
      </c>
      <c r="T598" s="23">
        <f>Q598-S598</f>
        <v>124.84973500000001</v>
      </c>
      <c r="U598" s="25">
        <f>IFERROR(T598/Q598,0)</f>
        <v>0.44603570147354826</v>
      </c>
      <c r="V598" s="21" t="s">
        <v>125</v>
      </c>
      <c r="W598" s="21" t="s">
        <v>172</v>
      </c>
    </row>
    <row r="599" spans="1:23" ht="15" customHeight="1">
      <c r="A599" s="21" t="s">
        <v>1030</v>
      </c>
      <c r="B599" s="22">
        <v>45409</v>
      </c>
      <c r="C599" s="21">
        <f>YEAR(B599)</f>
        <v>2024</v>
      </c>
      <c r="D599" s="21" t="str">
        <f>"Q"&amp;ROUNDUP(MONTH(B599)/3,0)</f>
        <v>Q2</v>
      </c>
      <c r="E599" s="21" t="s">
        <v>138</v>
      </c>
      <c r="F599" s="21" t="s">
        <v>159</v>
      </c>
      <c r="G599" s="21" t="s">
        <v>146</v>
      </c>
      <c r="H599" s="21" t="s">
        <v>471</v>
      </c>
      <c r="I599" s="21" t="s">
        <v>472</v>
      </c>
      <c r="J599" s="21" t="s">
        <v>142</v>
      </c>
      <c r="K599" s="21" t="s">
        <v>165</v>
      </c>
      <c r="L599" s="21" t="s">
        <v>166</v>
      </c>
      <c r="M599" s="23">
        <v>92.19</v>
      </c>
      <c r="N599" s="24">
        <v>5</v>
      </c>
      <c r="O599" s="25">
        <v>6.5600000000000006E-2</v>
      </c>
      <c r="P599" s="23">
        <v>43.92</v>
      </c>
      <c r="Q599" s="23">
        <f>M599*N599*(1-O599)</f>
        <v>430.71168</v>
      </c>
      <c r="R599" s="23">
        <f>M599*N599*O599</f>
        <v>30.238320000000002</v>
      </c>
      <c r="S599" s="23">
        <f>P599*N599</f>
        <v>219.60000000000002</v>
      </c>
      <c r="T599" s="23">
        <f>Q599-S599</f>
        <v>211.11167999999998</v>
      </c>
      <c r="U599" s="25">
        <f>IFERROR(T599/Q599,0)</f>
        <v>0.49014616924249649</v>
      </c>
      <c r="V599" s="21" t="s">
        <v>125</v>
      </c>
      <c r="W599" s="21" t="s">
        <v>172</v>
      </c>
    </row>
    <row r="600" spans="1:23" ht="15" customHeight="1">
      <c r="A600" s="21" t="s">
        <v>1031</v>
      </c>
      <c r="B600" s="22">
        <v>45410</v>
      </c>
      <c r="C600" s="21">
        <f>YEAR(B600)</f>
        <v>2024</v>
      </c>
      <c r="D600" s="21" t="str">
        <f>"Q"&amp;ROUNDUP(MONTH(B600)/3,0)</f>
        <v>Q2</v>
      </c>
      <c r="E600" s="21" t="s">
        <v>138</v>
      </c>
      <c r="F600" s="21" t="s">
        <v>129</v>
      </c>
      <c r="G600" s="21" t="s">
        <v>139</v>
      </c>
      <c r="H600" s="21" t="s">
        <v>462</v>
      </c>
      <c r="I600" s="21" t="s">
        <v>463</v>
      </c>
      <c r="J600" s="21" t="s">
        <v>142</v>
      </c>
      <c r="K600" s="21" t="s">
        <v>123</v>
      </c>
      <c r="L600" s="21" t="s">
        <v>155</v>
      </c>
      <c r="M600" s="23">
        <v>216.54</v>
      </c>
      <c r="N600" s="24">
        <v>4</v>
      </c>
      <c r="O600" s="25">
        <v>8.4599999999999995E-2</v>
      </c>
      <c r="P600" s="23">
        <v>106.55</v>
      </c>
      <c r="Q600" s="23">
        <f>M600*N600*(1-O600)</f>
        <v>792.88286399999993</v>
      </c>
      <c r="R600" s="23">
        <f>M600*N600*O600</f>
        <v>73.277135999999999</v>
      </c>
      <c r="S600" s="23">
        <f>P600*N600</f>
        <v>426.2</v>
      </c>
      <c r="T600" s="23">
        <f>Q600-S600</f>
        <v>366.68286399999994</v>
      </c>
      <c r="U600" s="25">
        <f>IFERROR(T600/Q600,0)</f>
        <v>0.46246788857326088</v>
      </c>
      <c r="V600" s="21" t="s">
        <v>125</v>
      </c>
      <c r="W600" s="21" t="s">
        <v>172</v>
      </c>
    </row>
    <row r="601" spans="1:23" ht="15" customHeight="1">
      <c r="A601" s="21" t="s">
        <v>1032</v>
      </c>
      <c r="B601" s="22">
        <v>45410</v>
      </c>
      <c r="C601" s="21">
        <f>YEAR(B601)</f>
        <v>2024</v>
      </c>
      <c r="D601" s="21" t="str">
        <f>"Q"&amp;ROUNDUP(MONTH(B601)/3,0)</f>
        <v>Q2</v>
      </c>
      <c r="E601" s="21" t="s">
        <v>138</v>
      </c>
      <c r="F601" s="21" t="s">
        <v>118</v>
      </c>
      <c r="G601" s="21" t="s">
        <v>139</v>
      </c>
      <c r="H601" s="21" t="s">
        <v>243</v>
      </c>
      <c r="I601" s="21" t="s">
        <v>244</v>
      </c>
      <c r="J601" s="21" t="s">
        <v>122</v>
      </c>
      <c r="K601" s="21" t="s">
        <v>165</v>
      </c>
      <c r="L601" s="21" t="s">
        <v>166</v>
      </c>
      <c r="M601" s="23">
        <v>35.47</v>
      </c>
      <c r="N601" s="24">
        <v>4</v>
      </c>
      <c r="O601" s="25">
        <v>0.1045</v>
      </c>
      <c r="P601" s="23">
        <v>17.29</v>
      </c>
      <c r="Q601" s="23">
        <f>M601*N601*(1-O601)</f>
        <v>127.05353999999998</v>
      </c>
      <c r="R601" s="23">
        <f>M601*N601*O601</f>
        <v>14.826459999999999</v>
      </c>
      <c r="S601" s="23">
        <f>P601*N601</f>
        <v>69.16</v>
      </c>
      <c r="T601" s="23">
        <f>Q601-S601</f>
        <v>57.893539999999987</v>
      </c>
      <c r="U601" s="25">
        <f>IFERROR(T601/Q601,0)</f>
        <v>0.45566254981954846</v>
      </c>
      <c r="V601" s="21" t="s">
        <v>125</v>
      </c>
      <c r="W601" s="21" t="s">
        <v>156</v>
      </c>
    </row>
    <row r="602" spans="1:23" ht="15" customHeight="1">
      <c r="A602" s="21" t="s">
        <v>1033</v>
      </c>
      <c r="B602" s="22">
        <v>45410</v>
      </c>
      <c r="C602" s="21">
        <f>YEAR(B602)</f>
        <v>2024</v>
      </c>
      <c r="D602" s="21" t="str">
        <f>"Q"&amp;ROUNDUP(MONTH(B602)/3,0)</f>
        <v>Q2</v>
      </c>
      <c r="E602" s="21" t="s">
        <v>128</v>
      </c>
      <c r="F602" s="21" t="s">
        <v>129</v>
      </c>
      <c r="G602" s="21" t="s">
        <v>152</v>
      </c>
      <c r="H602" s="21" t="s">
        <v>275</v>
      </c>
      <c r="I602" s="21" t="s">
        <v>276</v>
      </c>
      <c r="J602" s="21" t="s">
        <v>142</v>
      </c>
      <c r="K602" s="21" t="s">
        <v>123</v>
      </c>
      <c r="L602" s="21" t="s">
        <v>226</v>
      </c>
      <c r="M602" s="23">
        <v>153.22</v>
      </c>
      <c r="N602" s="24">
        <v>3</v>
      </c>
      <c r="O602" s="25">
        <v>8.6999999999999994E-2</v>
      </c>
      <c r="P602" s="23">
        <v>77.44</v>
      </c>
      <c r="Q602" s="23">
        <f>M602*N602*(1-O602)</f>
        <v>419.66958</v>
      </c>
      <c r="R602" s="23">
        <f>M602*N602*O602</f>
        <v>39.990419999999993</v>
      </c>
      <c r="S602" s="23">
        <f>P602*N602</f>
        <v>232.32</v>
      </c>
      <c r="T602" s="23">
        <f>Q602-S602</f>
        <v>187.34958</v>
      </c>
      <c r="U602" s="25">
        <f>IFERROR(T602/Q602,0)</f>
        <v>0.44642163484901626</v>
      </c>
      <c r="V602" s="21" t="s">
        <v>125</v>
      </c>
      <c r="W602" s="21" t="s">
        <v>156</v>
      </c>
    </row>
    <row r="603" spans="1:23" ht="15" customHeight="1">
      <c r="A603" s="21" t="s">
        <v>1034</v>
      </c>
      <c r="B603" s="22">
        <v>45411</v>
      </c>
      <c r="C603" s="21">
        <f>YEAR(B603)</f>
        <v>2024</v>
      </c>
      <c r="D603" s="21" t="str">
        <f>"Q"&amp;ROUNDUP(MONTH(B603)/3,0)</f>
        <v>Q2</v>
      </c>
      <c r="E603" s="21" t="s">
        <v>158</v>
      </c>
      <c r="F603" s="21" t="s">
        <v>159</v>
      </c>
      <c r="G603" s="21" t="s">
        <v>160</v>
      </c>
      <c r="H603" s="21" t="s">
        <v>1035</v>
      </c>
      <c r="I603" s="21" t="s">
        <v>1036</v>
      </c>
      <c r="J603" s="21" t="s">
        <v>142</v>
      </c>
      <c r="K603" s="21" t="s">
        <v>123</v>
      </c>
      <c r="L603" s="21" t="s">
        <v>263</v>
      </c>
      <c r="M603" s="23">
        <v>227.45</v>
      </c>
      <c r="N603" s="24">
        <v>15</v>
      </c>
      <c r="O603" s="25">
        <v>7.0000000000000001E-3</v>
      </c>
      <c r="P603" s="23">
        <v>109.06</v>
      </c>
      <c r="Q603" s="23">
        <f>M603*N603*(1-O603)</f>
        <v>3387.8677499999999</v>
      </c>
      <c r="R603" s="23">
        <f>M603*N603*O603</f>
        <v>23.882249999999999</v>
      </c>
      <c r="S603" s="23">
        <f>P603*N603</f>
        <v>1635.9</v>
      </c>
      <c r="T603" s="23">
        <f>Q603-S603</f>
        <v>1751.9677499999998</v>
      </c>
      <c r="U603" s="25">
        <f>IFERROR(T603/Q603,0)</f>
        <v>0.51712991157934063</v>
      </c>
      <c r="V603" s="21" t="s">
        <v>125</v>
      </c>
      <c r="W603" s="21" t="s">
        <v>126</v>
      </c>
    </row>
    <row r="604" spans="1:23" ht="15" customHeight="1">
      <c r="A604" s="21" t="s">
        <v>1037</v>
      </c>
      <c r="B604" s="22">
        <v>45411</v>
      </c>
      <c r="C604" s="21">
        <f>YEAR(B604)</f>
        <v>2024</v>
      </c>
      <c r="D604" s="21" t="str">
        <f>"Q"&amp;ROUNDUP(MONTH(B604)/3,0)</f>
        <v>Q2</v>
      </c>
      <c r="E604" s="21" t="s">
        <v>158</v>
      </c>
      <c r="F604" s="21" t="s">
        <v>159</v>
      </c>
      <c r="G604" s="21" t="s">
        <v>160</v>
      </c>
      <c r="H604" s="21" t="s">
        <v>583</v>
      </c>
      <c r="I604" s="21" t="s">
        <v>584</v>
      </c>
      <c r="J604" s="21" t="s">
        <v>133</v>
      </c>
      <c r="K604" s="21" t="s">
        <v>143</v>
      </c>
      <c r="L604" s="21" t="s">
        <v>201</v>
      </c>
      <c r="M604" s="23">
        <v>315.39999999999998</v>
      </c>
      <c r="N604" s="24">
        <v>4</v>
      </c>
      <c r="O604" s="25">
        <v>4.2999999999999997E-2</v>
      </c>
      <c r="P604" s="23">
        <v>182.28</v>
      </c>
      <c r="Q604" s="23">
        <f>M604*N604*(1-O604)</f>
        <v>1207.3511999999998</v>
      </c>
      <c r="R604" s="23">
        <f>M604*N604*O604</f>
        <v>54.248799999999989</v>
      </c>
      <c r="S604" s="23">
        <f>P604*N604</f>
        <v>729.12</v>
      </c>
      <c r="T604" s="23">
        <f>Q604-S604</f>
        <v>478.23119999999983</v>
      </c>
      <c r="U604" s="25">
        <f>IFERROR(T604/Q604,0)</f>
        <v>0.39609949449671306</v>
      </c>
      <c r="V604" s="21" t="s">
        <v>171</v>
      </c>
      <c r="W604" s="21" t="s">
        <v>156</v>
      </c>
    </row>
    <row r="605" spans="1:23" ht="15" customHeight="1">
      <c r="A605" s="21" t="s">
        <v>1038</v>
      </c>
      <c r="B605" s="22">
        <v>45411</v>
      </c>
      <c r="C605" s="21">
        <f>YEAR(B605)</f>
        <v>2024</v>
      </c>
      <c r="D605" s="21" t="str">
        <f>"Q"&amp;ROUNDUP(MONTH(B605)/3,0)</f>
        <v>Q2</v>
      </c>
      <c r="E605" s="21" t="s">
        <v>138</v>
      </c>
      <c r="F605" s="21" t="s">
        <v>118</v>
      </c>
      <c r="G605" s="21" t="s">
        <v>139</v>
      </c>
      <c r="H605" s="21" t="s">
        <v>203</v>
      </c>
      <c r="I605" s="21" t="s">
        <v>204</v>
      </c>
      <c r="J605" s="21" t="s">
        <v>122</v>
      </c>
      <c r="K605" s="21" t="s">
        <v>134</v>
      </c>
      <c r="L605" s="21" t="s">
        <v>192</v>
      </c>
      <c r="M605" s="23">
        <v>85.23</v>
      </c>
      <c r="N605" s="24">
        <v>8</v>
      </c>
      <c r="O605" s="25">
        <v>0.16650000000000001</v>
      </c>
      <c r="P605" s="23">
        <v>43.62</v>
      </c>
      <c r="Q605" s="23">
        <f>M605*N605*(1-O605)</f>
        <v>568.31364000000008</v>
      </c>
      <c r="R605" s="23">
        <f>M605*N605*O605</f>
        <v>113.52636000000001</v>
      </c>
      <c r="S605" s="23">
        <f>P605*N605</f>
        <v>348.96</v>
      </c>
      <c r="T605" s="23">
        <f>Q605-S605</f>
        <v>219.3536400000001</v>
      </c>
      <c r="U605" s="25">
        <f>IFERROR(T605/Q605,0)</f>
        <v>0.38597285822666522</v>
      </c>
      <c r="V605" s="21" t="s">
        <v>125</v>
      </c>
      <c r="W605" s="21" t="s">
        <v>172</v>
      </c>
    </row>
    <row r="606" spans="1:23" ht="15" customHeight="1">
      <c r="A606" s="21" t="s">
        <v>1039</v>
      </c>
      <c r="B606" s="22">
        <v>45411</v>
      </c>
      <c r="C606" s="21">
        <f>YEAR(B606)</f>
        <v>2024</v>
      </c>
      <c r="D606" s="21" t="str">
        <f>"Q"&amp;ROUNDUP(MONTH(B606)/3,0)</f>
        <v>Q2</v>
      </c>
      <c r="E606" s="21" t="s">
        <v>158</v>
      </c>
      <c r="F606" s="21" t="s">
        <v>118</v>
      </c>
      <c r="G606" s="21" t="s">
        <v>164</v>
      </c>
      <c r="H606" s="21" t="s">
        <v>895</v>
      </c>
      <c r="I606" s="21" t="s">
        <v>896</v>
      </c>
      <c r="J606" s="21" t="s">
        <v>133</v>
      </c>
      <c r="K606" s="21" t="s">
        <v>123</v>
      </c>
      <c r="L606" s="21" t="s">
        <v>155</v>
      </c>
      <c r="M606" s="23">
        <v>204.05</v>
      </c>
      <c r="N606" s="24">
        <v>1</v>
      </c>
      <c r="O606" s="25">
        <v>5.7599999999999998E-2</v>
      </c>
      <c r="P606" s="23">
        <v>107.95</v>
      </c>
      <c r="Q606" s="23">
        <f>M606*N606*(1-O606)</f>
        <v>192.29672000000002</v>
      </c>
      <c r="R606" s="23">
        <f>M606*N606*O606</f>
        <v>11.75328</v>
      </c>
      <c r="S606" s="23">
        <f>P606*N606</f>
        <v>107.95</v>
      </c>
      <c r="T606" s="23">
        <f>Q606-S606</f>
        <v>84.346720000000019</v>
      </c>
      <c r="U606" s="25">
        <f>IFERROR(T606/Q606,0)</f>
        <v>0.43862797035747675</v>
      </c>
      <c r="V606" s="21" t="s">
        <v>125</v>
      </c>
      <c r="W606" s="21" t="s">
        <v>156</v>
      </c>
    </row>
    <row r="607" spans="1:23" ht="15" customHeight="1">
      <c r="A607" s="21" t="s">
        <v>1040</v>
      </c>
      <c r="B607" s="22">
        <v>45411</v>
      </c>
      <c r="C607" s="21">
        <f>YEAR(B607)</f>
        <v>2024</v>
      </c>
      <c r="D607" s="21" t="str">
        <f>"Q"&amp;ROUNDUP(MONTH(B607)/3,0)</f>
        <v>Q2</v>
      </c>
      <c r="E607" s="21" t="s">
        <v>158</v>
      </c>
      <c r="F607" s="21" t="s">
        <v>118</v>
      </c>
      <c r="G607" s="21" t="s">
        <v>160</v>
      </c>
      <c r="H607" s="21" t="s">
        <v>318</v>
      </c>
      <c r="I607" s="21" t="s">
        <v>319</v>
      </c>
      <c r="J607" s="21" t="s">
        <v>122</v>
      </c>
      <c r="K607" s="21" t="s">
        <v>143</v>
      </c>
      <c r="L607" s="21" t="s">
        <v>322</v>
      </c>
      <c r="M607" s="23">
        <v>303.87</v>
      </c>
      <c r="N607" s="24">
        <v>1</v>
      </c>
      <c r="O607" s="25">
        <v>0.1172</v>
      </c>
      <c r="P607" s="23">
        <v>193.78</v>
      </c>
      <c r="Q607" s="23">
        <f>M607*N607*(1-O607)</f>
        <v>268.25643600000001</v>
      </c>
      <c r="R607" s="23">
        <f>M607*N607*O607</f>
        <v>35.613563999999997</v>
      </c>
      <c r="S607" s="23">
        <f>P607*N607</f>
        <v>193.78</v>
      </c>
      <c r="T607" s="23">
        <f>Q607-S607</f>
        <v>74.476436000000007</v>
      </c>
      <c r="U607" s="25">
        <f>IFERROR(T607/Q607,0)</f>
        <v>0.27763149734830594</v>
      </c>
      <c r="V607" s="21" t="s">
        <v>125</v>
      </c>
      <c r="W607" s="21" t="s">
        <v>126</v>
      </c>
    </row>
    <row r="608" spans="1:23" ht="15" customHeight="1">
      <c r="A608" s="21" t="s">
        <v>1041</v>
      </c>
      <c r="B608" s="22">
        <v>45412</v>
      </c>
      <c r="C608" s="21">
        <f>YEAR(B608)</f>
        <v>2024</v>
      </c>
      <c r="D608" s="21" t="str">
        <f>"Q"&amp;ROUNDUP(MONTH(B608)/3,0)</f>
        <v>Q2</v>
      </c>
      <c r="E608" s="21" t="s">
        <v>128</v>
      </c>
      <c r="F608" s="21" t="s">
        <v>159</v>
      </c>
      <c r="G608" s="21" t="s">
        <v>152</v>
      </c>
      <c r="H608" s="21" t="s">
        <v>147</v>
      </c>
      <c r="I608" s="21" t="s">
        <v>148</v>
      </c>
      <c r="J608" s="21" t="s">
        <v>122</v>
      </c>
      <c r="K608" s="21" t="s">
        <v>134</v>
      </c>
      <c r="L608" s="21" t="s">
        <v>192</v>
      </c>
      <c r="M608" s="23">
        <v>117.01</v>
      </c>
      <c r="N608" s="24">
        <v>3</v>
      </c>
      <c r="O608" s="25">
        <v>0.1181</v>
      </c>
      <c r="P608" s="23">
        <v>60.13</v>
      </c>
      <c r="Q608" s="23">
        <f>M608*N608*(1-O608)</f>
        <v>309.57335700000004</v>
      </c>
      <c r="R608" s="23">
        <f>M608*N608*O608</f>
        <v>41.456643</v>
      </c>
      <c r="S608" s="23">
        <f>P608*N608</f>
        <v>180.39000000000001</v>
      </c>
      <c r="T608" s="23">
        <f>Q608-S608</f>
        <v>129.18335700000003</v>
      </c>
      <c r="U608" s="25">
        <f>IFERROR(T608/Q608,0)</f>
        <v>0.41729481584553807</v>
      </c>
      <c r="V608" s="21" t="s">
        <v>125</v>
      </c>
      <c r="W608" s="21" t="s">
        <v>156</v>
      </c>
    </row>
    <row r="609" spans="1:23" ht="15" customHeight="1">
      <c r="A609" s="21" t="s">
        <v>1042</v>
      </c>
      <c r="B609" s="22">
        <v>45412</v>
      </c>
      <c r="C609" s="21">
        <f>YEAR(B609)</f>
        <v>2024</v>
      </c>
      <c r="D609" s="21" t="str">
        <f>"Q"&amp;ROUNDUP(MONTH(B609)/3,0)</f>
        <v>Q2</v>
      </c>
      <c r="E609" s="21" t="s">
        <v>117</v>
      </c>
      <c r="F609" s="21" t="s">
        <v>159</v>
      </c>
      <c r="G609" s="21" t="s">
        <v>119</v>
      </c>
      <c r="H609" s="21" t="s">
        <v>425</v>
      </c>
      <c r="I609" s="21" t="s">
        <v>426</v>
      </c>
      <c r="J609" s="21" t="s">
        <v>133</v>
      </c>
      <c r="K609" s="21" t="s">
        <v>143</v>
      </c>
      <c r="L609" s="21" t="s">
        <v>201</v>
      </c>
      <c r="M609" s="23">
        <v>109.09</v>
      </c>
      <c r="N609" s="24">
        <v>4</v>
      </c>
      <c r="O609" s="25">
        <v>2.4400000000000002E-2</v>
      </c>
      <c r="P609" s="23">
        <v>66.16</v>
      </c>
      <c r="Q609" s="23">
        <f>M609*N609*(1-O609)</f>
        <v>425.71281600000003</v>
      </c>
      <c r="R609" s="23">
        <f>M609*N609*O609</f>
        <v>10.647184000000001</v>
      </c>
      <c r="S609" s="23">
        <f>P609*N609</f>
        <v>264.64</v>
      </c>
      <c r="T609" s="23">
        <f>Q609-S609</f>
        <v>161.07281600000005</v>
      </c>
      <c r="U609" s="25">
        <f>IFERROR(T609/Q609,0)</f>
        <v>0.37836026999008654</v>
      </c>
      <c r="V609" s="21" t="s">
        <v>125</v>
      </c>
      <c r="W609" s="21" t="s">
        <v>136</v>
      </c>
    </row>
    <row r="610" spans="1:23" ht="15" customHeight="1">
      <c r="A610" s="21" t="s">
        <v>1043</v>
      </c>
      <c r="B610" s="22">
        <v>45412</v>
      </c>
      <c r="C610" s="21">
        <f>YEAR(B610)</f>
        <v>2024</v>
      </c>
      <c r="D610" s="21" t="str">
        <f>"Q"&amp;ROUNDUP(MONTH(B610)/3,0)</f>
        <v>Q2</v>
      </c>
      <c r="E610" s="21" t="s">
        <v>128</v>
      </c>
      <c r="F610" s="21" t="s">
        <v>118</v>
      </c>
      <c r="G610" s="21" t="s">
        <v>130</v>
      </c>
      <c r="H610" s="21" t="s">
        <v>203</v>
      </c>
      <c r="I610" s="21" t="s">
        <v>204</v>
      </c>
      <c r="J610" s="21" t="s">
        <v>122</v>
      </c>
      <c r="K610" s="21" t="s">
        <v>143</v>
      </c>
      <c r="L610" s="21" t="s">
        <v>252</v>
      </c>
      <c r="M610" s="23">
        <v>192.6</v>
      </c>
      <c r="N610" s="24">
        <v>1</v>
      </c>
      <c r="O610" s="25">
        <v>8.6199999999999999E-2</v>
      </c>
      <c r="P610" s="23">
        <v>123.58</v>
      </c>
      <c r="Q610" s="23">
        <f>M610*N610*(1-O610)</f>
        <v>175.99787999999998</v>
      </c>
      <c r="R610" s="23">
        <f>M610*N610*O610</f>
        <v>16.602119999999999</v>
      </c>
      <c r="S610" s="23">
        <f>P610*N610</f>
        <v>123.58</v>
      </c>
      <c r="T610" s="23">
        <f>Q610-S610</f>
        <v>52.417879999999982</v>
      </c>
      <c r="U610" s="25">
        <f>IFERROR(T610/Q610,0)</f>
        <v>0.29783245116361623</v>
      </c>
      <c r="V610" s="21" t="s">
        <v>125</v>
      </c>
      <c r="W610" s="21" t="s">
        <v>136</v>
      </c>
    </row>
    <row r="611" spans="1:23" ht="15" customHeight="1">
      <c r="A611" s="21" t="s">
        <v>1044</v>
      </c>
      <c r="B611" s="22">
        <v>45413</v>
      </c>
      <c r="C611" s="21">
        <f>YEAR(B611)</f>
        <v>2024</v>
      </c>
      <c r="D611" s="21" t="str">
        <f>"Q"&amp;ROUNDUP(MONTH(B611)/3,0)</f>
        <v>Q2</v>
      </c>
      <c r="E611" s="21" t="s">
        <v>188</v>
      </c>
      <c r="F611" s="21" t="s">
        <v>159</v>
      </c>
      <c r="G611" s="21" t="s">
        <v>198</v>
      </c>
      <c r="H611" s="21" t="s">
        <v>607</v>
      </c>
      <c r="I611" s="21" t="s">
        <v>608</v>
      </c>
      <c r="J611" s="21" t="s">
        <v>142</v>
      </c>
      <c r="K611" s="21" t="s">
        <v>149</v>
      </c>
      <c r="L611" s="21" t="s">
        <v>238</v>
      </c>
      <c r="M611" s="23">
        <v>175.08</v>
      </c>
      <c r="N611" s="24">
        <v>5</v>
      </c>
      <c r="O611" s="25">
        <v>5.0099999999999999E-2</v>
      </c>
      <c r="P611" s="23">
        <v>77.069999999999993</v>
      </c>
      <c r="Q611" s="23">
        <f>M611*N611*(1-O611)</f>
        <v>831.54246000000001</v>
      </c>
      <c r="R611" s="23">
        <f>M611*N611*O611</f>
        <v>43.85754</v>
      </c>
      <c r="S611" s="23">
        <f>P611*N611</f>
        <v>385.34999999999997</v>
      </c>
      <c r="T611" s="23">
        <f>Q611-S611</f>
        <v>446.19246000000004</v>
      </c>
      <c r="U611" s="25">
        <f>IFERROR(T611/Q611,0)</f>
        <v>0.53658409698044773</v>
      </c>
      <c r="V611" s="21" t="s">
        <v>125</v>
      </c>
      <c r="W611" s="21" t="s">
        <v>136</v>
      </c>
    </row>
    <row r="612" spans="1:23" ht="15" customHeight="1">
      <c r="A612" s="21" t="s">
        <v>1045</v>
      </c>
      <c r="B612" s="22">
        <v>45413</v>
      </c>
      <c r="C612" s="21">
        <f>YEAR(B612)</f>
        <v>2024</v>
      </c>
      <c r="D612" s="21" t="str">
        <f>"Q"&amp;ROUNDUP(MONTH(B612)/3,0)</f>
        <v>Q2</v>
      </c>
      <c r="E612" s="21" t="s">
        <v>188</v>
      </c>
      <c r="F612" s="21" t="s">
        <v>118</v>
      </c>
      <c r="G612" s="21" t="s">
        <v>198</v>
      </c>
      <c r="H612" s="21" t="s">
        <v>190</v>
      </c>
      <c r="I612" s="21" t="s">
        <v>191</v>
      </c>
      <c r="J612" s="21" t="s">
        <v>133</v>
      </c>
      <c r="K612" s="21" t="s">
        <v>134</v>
      </c>
      <c r="L612" s="21" t="s">
        <v>192</v>
      </c>
      <c r="M612" s="23">
        <v>73.83</v>
      </c>
      <c r="N612" s="24">
        <v>1</v>
      </c>
      <c r="O612" s="25">
        <v>6.25E-2</v>
      </c>
      <c r="P612" s="23">
        <v>45.45</v>
      </c>
      <c r="Q612" s="23">
        <f>M612*N612*(1-O612)</f>
        <v>69.215625000000003</v>
      </c>
      <c r="R612" s="23">
        <f>M612*N612*O612</f>
        <v>4.6143749999999999</v>
      </c>
      <c r="S612" s="23">
        <f>P612*N612</f>
        <v>45.45</v>
      </c>
      <c r="T612" s="23">
        <f>Q612-S612</f>
        <v>23.765625</v>
      </c>
      <c r="U612" s="25">
        <f>IFERROR(T612/Q612,0)</f>
        <v>0.34335635920357577</v>
      </c>
      <c r="V612" s="21" t="s">
        <v>125</v>
      </c>
      <c r="W612" s="21" t="s">
        <v>172</v>
      </c>
    </row>
    <row r="613" spans="1:23" ht="15" customHeight="1">
      <c r="A613" s="21" t="s">
        <v>1046</v>
      </c>
      <c r="B613" s="22">
        <v>45413</v>
      </c>
      <c r="C613" s="21">
        <f>YEAR(B613)</f>
        <v>2024</v>
      </c>
      <c r="D613" s="21" t="str">
        <f>"Q"&amp;ROUNDUP(MONTH(B613)/3,0)</f>
        <v>Q2</v>
      </c>
      <c r="E613" s="21" t="s">
        <v>188</v>
      </c>
      <c r="F613" s="21" t="s">
        <v>129</v>
      </c>
      <c r="G613" s="21" t="s">
        <v>189</v>
      </c>
      <c r="H613" s="21" t="s">
        <v>420</v>
      </c>
      <c r="I613" s="21" t="s">
        <v>421</v>
      </c>
      <c r="J613" s="21" t="s">
        <v>142</v>
      </c>
      <c r="K613" s="21" t="s">
        <v>123</v>
      </c>
      <c r="L613" s="21" t="s">
        <v>263</v>
      </c>
      <c r="M613" s="23">
        <v>109.09</v>
      </c>
      <c r="N613" s="24">
        <v>3</v>
      </c>
      <c r="O613" s="25">
        <v>0.14560000000000001</v>
      </c>
      <c r="P613" s="23">
        <v>56.5</v>
      </c>
      <c r="Q613" s="23">
        <f>M613*N613*(1-O613)</f>
        <v>279.61948799999999</v>
      </c>
      <c r="R613" s="23">
        <f>M613*N613*O613</f>
        <v>47.650511999999999</v>
      </c>
      <c r="S613" s="23">
        <f>P613*N613</f>
        <v>169.5</v>
      </c>
      <c r="T613" s="23">
        <f>Q613-S613</f>
        <v>110.11948799999999</v>
      </c>
      <c r="U613" s="25">
        <f>IFERROR(T613/Q613,0)</f>
        <v>0.39381907458467269</v>
      </c>
      <c r="V613" s="21" t="s">
        <v>125</v>
      </c>
      <c r="W613" s="21" t="s">
        <v>126</v>
      </c>
    </row>
    <row r="614" spans="1:23" ht="15" customHeight="1">
      <c r="A614" s="21" t="s">
        <v>1047</v>
      </c>
      <c r="B614" s="22">
        <v>45413</v>
      </c>
      <c r="C614" s="21">
        <f>YEAR(B614)</f>
        <v>2024</v>
      </c>
      <c r="D614" s="21" t="str">
        <f>"Q"&amp;ROUNDUP(MONTH(B614)/3,0)</f>
        <v>Q2</v>
      </c>
      <c r="E614" s="21" t="s">
        <v>117</v>
      </c>
      <c r="F614" s="21" t="s">
        <v>129</v>
      </c>
      <c r="G614" s="21" t="s">
        <v>119</v>
      </c>
      <c r="H614" s="21" t="s">
        <v>1048</v>
      </c>
      <c r="I614" s="21" t="s">
        <v>179</v>
      </c>
      <c r="J614" s="21" t="s">
        <v>133</v>
      </c>
      <c r="K614" s="21" t="s">
        <v>134</v>
      </c>
      <c r="L614" s="21" t="s">
        <v>170</v>
      </c>
      <c r="M614" s="23">
        <v>54.35</v>
      </c>
      <c r="N614" s="24">
        <v>1</v>
      </c>
      <c r="O614" s="25">
        <v>8.8999999999999999E-3</v>
      </c>
      <c r="P614" s="23">
        <v>32.090000000000003</v>
      </c>
      <c r="Q614" s="23">
        <f>M614*N614*(1-O614)</f>
        <v>53.866284999999998</v>
      </c>
      <c r="R614" s="23">
        <f>M614*N614*O614</f>
        <v>0.48371500000000001</v>
      </c>
      <c r="S614" s="23">
        <f>P614*N614</f>
        <v>32.090000000000003</v>
      </c>
      <c r="T614" s="23">
        <f>Q614-S614</f>
        <v>21.776284999999994</v>
      </c>
      <c r="U614" s="25">
        <f>IFERROR(T614/Q614,0)</f>
        <v>0.40426558096590465</v>
      </c>
      <c r="V614" s="21" t="s">
        <v>171</v>
      </c>
      <c r="W614" s="21" t="s">
        <v>126</v>
      </c>
    </row>
    <row r="615" spans="1:23" ht="15" customHeight="1">
      <c r="A615" s="21" t="s">
        <v>1049</v>
      </c>
      <c r="B615" s="22">
        <v>45414</v>
      </c>
      <c r="C615" s="21">
        <f>YEAR(B615)</f>
        <v>2024</v>
      </c>
      <c r="D615" s="21" t="str">
        <f>"Q"&amp;ROUNDUP(MONTH(B615)/3,0)</f>
        <v>Q2</v>
      </c>
      <c r="E615" s="21" t="s">
        <v>138</v>
      </c>
      <c r="F615" s="21" t="s">
        <v>118</v>
      </c>
      <c r="G615" s="21" t="s">
        <v>139</v>
      </c>
      <c r="H615" s="21" t="s">
        <v>462</v>
      </c>
      <c r="I615" s="21" t="s">
        <v>463</v>
      </c>
      <c r="J615" s="21" t="s">
        <v>142</v>
      </c>
      <c r="K615" s="21" t="s">
        <v>123</v>
      </c>
      <c r="L615" s="21" t="s">
        <v>226</v>
      </c>
      <c r="M615" s="23">
        <v>171.9</v>
      </c>
      <c r="N615" s="24">
        <v>1</v>
      </c>
      <c r="O615" s="25">
        <v>0.1195</v>
      </c>
      <c r="P615" s="23">
        <v>93.3</v>
      </c>
      <c r="Q615" s="23">
        <f>M615*N615*(1-O615)</f>
        <v>151.35795000000002</v>
      </c>
      <c r="R615" s="23">
        <f>M615*N615*O615</f>
        <v>20.54205</v>
      </c>
      <c r="S615" s="23">
        <f>P615*N615</f>
        <v>93.3</v>
      </c>
      <c r="T615" s="23">
        <f>Q615-S615</f>
        <v>58.057950000000019</v>
      </c>
      <c r="U615" s="25">
        <f>IFERROR(T615/Q615,0)</f>
        <v>0.38358044622036708</v>
      </c>
      <c r="V615" s="21" t="s">
        <v>125</v>
      </c>
      <c r="W615" s="21" t="s">
        <v>126</v>
      </c>
    </row>
    <row r="616" spans="1:23" ht="15" customHeight="1">
      <c r="A616" s="21" t="s">
        <v>1050</v>
      </c>
      <c r="B616" s="22">
        <v>45414</v>
      </c>
      <c r="C616" s="21">
        <f>YEAR(B616)</f>
        <v>2024</v>
      </c>
      <c r="D616" s="21" t="str">
        <f>"Q"&amp;ROUNDUP(MONTH(B616)/3,0)</f>
        <v>Q2</v>
      </c>
      <c r="E616" s="21" t="s">
        <v>117</v>
      </c>
      <c r="F616" s="21" t="s">
        <v>118</v>
      </c>
      <c r="G616" s="21" t="s">
        <v>119</v>
      </c>
      <c r="H616" s="21" t="s">
        <v>203</v>
      </c>
      <c r="I616" s="21" t="s">
        <v>204</v>
      </c>
      <c r="J616" s="21" t="s">
        <v>122</v>
      </c>
      <c r="K616" s="21" t="s">
        <v>143</v>
      </c>
      <c r="L616" s="21" t="s">
        <v>322</v>
      </c>
      <c r="M616" s="23">
        <v>56.75</v>
      </c>
      <c r="N616" s="24">
        <v>1</v>
      </c>
      <c r="O616" s="25">
        <v>0.17469999999999999</v>
      </c>
      <c r="P616" s="23">
        <v>34.35</v>
      </c>
      <c r="Q616" s="23">
        <f>M616*N616*(1-O616)</f>
        <v>46.835775000000005</v>
      </c>
      <c r="R616" s="23">
        <f>M616*N616*O616</f>
        <v>9.9142250000000001</v>
      </c>
      <c r="S616" s="23">
        <f>P616*N616</f>
        <v>34.35</v>
      </c>
      <c r="T616" s="23">
        <f>Q616-S616</f>
        <v>12.485775000000004</v>
      </c>
      <c r="U616" s="25">
        <f>IFERROR(T616/Q616,0)</f>
        <v>0.2665862793986008</v>
      </c>
      <c r="V616" s="21" t="s">
        <v>125</v>
      </c>
      <c r="W616" s="21" t="s">
        <v>156</v>
      </c>
    </row>
    <row r="617" spans="1:23" ht="15" customHeight="1">
      <c r="A617" s="21" t="s">
        <v>1051</v>
      </c>
      <c r="B617" s="22">
        <v>45414</v>
      </c>
      <c r="C617" s="21">
        <f>YEAR(B617)</f>
        <v>2024</v>
      </c>
      <c r="D617" s="21" t="str">
        <f>"Q"&amp;ROUNDUP(MONTH(B617)/3,0)</f>
        <v>Q2</v>
      </c>
      <c r="E617" s="21" t="s">
        <v>138</v>
      </c>
      <c r="F617" s="21" t="s">
        <v>118</v>
      </c>
      <c r="G617" s="21" t="s">
        <v>146</v>
      </c>
      <c r="H617" s="21" t="s">
        <v>752</v>
      </c>
      <c r="I617" s="21" t="s">
        <v>200</v>
      </c>
      <c r="J617" s="21" t="s">
        <v>133</v>
      </c>
      <c r="K617" s="21" t="s">
        <v>143</v>
      </c>
      <c r="L617" s="21" t="s">
        <v>201</v>
      </c>
      <c r="M617" s="23">
        <v>114.95</v>
      </c>
      <c r="N617" s="24">
        <v>2</v>
      </c>
      <c r="O617" s="25">
        <v>0.14180000000000001</v>
      </c>
      <c r="P617" s="23">
        <v>68.819999999999993</v>
      </c>
      <c r="Q617" s="23">
        <f>M617*N617*(1-O617)</f>
        <v>197.30017999999998</v>
      </c>
      <c r="R617" s="23">
        <f>M617*N617*O617</f>
        <v>32.599820000000001</v>
      </c>
      <c r="S617" s="23">
        <f>P617*N617</f>
        <v>137.63999999999999</v>
      </c>
      <c r="T617" s="23">
        <f>Q617-S617</f>
        <v>59.660179999999997</v>
      </c>
      <c r="U617" s="25">
        <f>IFERROR(T617/Q617,0)</f>
        <v>0.30238279559603037</v>
      </c>
      <c r="V617" s="21" t="s">
        <v>125</v>
      </c>
      <c r="W617" s="21" t="s">
        <v>126</v>
      </c>
    </row>
    <row r="618" spans="1:23" ht="15" customHeight="1">
      <c r="A618" s="21" t="s">
        <v>1052</v>
      </c>
      <c r="B618" s="22">
        <v>45414</v>
      </c>
      <c r="C618" s="21">
        <f>YEAR(B618)</f>
        <v>2024</v>
      </c>
      <c r="D618" s="21" t="str">
        <f>"Q"&amp;ROUNDUP(MONTH(B618)/3,0)</f>
        <v>Q2</v>
      </c>
      <c r="E618" s="21" t="s">
        <v>117</v>
      </c>
      <c r="F618" s="21" t="s">
        <v>118</v>
      </c>
      <c r="G618" s="21" t="s">
        <v>119</v>
      </c>
      <c r="H618" s="21" t="s">
        <v>308</v>
      </c>
      <c r="I618" s="21" t="s">
        <v>309</v>
      </c>
      <c r="J618" s="21" t="s">
        <v>133</v>
      </c>
      <c r="K618" s="21" t="s">
        <v>149</v>
      </c>
      <c r="L618" s="21" t="s">
        <v>238</v>
      </c>
      <c r="M618" s="23">
        <v>286.35000000000002</v>
      </c>
      <c r="N618" s="24">
        <v>1</v>
      </c>
      <c r="O618" s="25">
        <v>0.1328</v>
      </c>
      <c r="P618" s="23">
        <v>119.64</v>
      </c>
      <c r="Q618" s="23">
        <f>M618*N618*(1-O618)</f>
        <v>248.32272</v>
      </c>
      <c r="R618" s="23">
        <f>M618*N618*O618</f>
        <v>38.027280000000005</v>
      </c>
      <c r="S618" s="23">
        <f>P618*N618</f>
        <v>119.64</v>
      </c>
      <c r="T618" s="23">
        <f>Q618-S618</f>
        <v>128.68272000000002</v>
      </c>
      <c r="U618" s="25">
        <f>IFERROR(T618/Q618,0)</f>
        <v>0.51820759695286844</v>
      </c>
      <c r="V618" s="21" t="s">
        <v>125</v>
      </c>
      <c r="W618" s="21" t="s">
        <v>126</v>
      </c>
    </row>
    <row r="619" spans="1:23" ht="15" customHeight="1">
      <c r="A619" s="21" t="s">
        <v>1053</v>
      </c>
      <c r="B619" s="22">
        <v>45414</v>
      </c>
      <c r="C619" s="21">
        <f>YEAR(B619)</f>
        <v>2024</v>
      </c>
      <c r="D619" s="21" t="str">
        <f>"Q"&amp;ROUNDUP(MONTH(B619)/3,0)</f>
        <v>Q2</v>
      </c>
      <c r="E619" s="21" t="s">
        <v>138</v>
      </c>
      <c r="F619" s="21" t="s">
        <v>129</v>
      </c>
      <c r="G619" s="21" t="s">
        <v>139</v>
      </c>
      <c r="H619" s="21" t="s">
        <v>377</v>
      </c>
      <c r="I619" s="21" t="s">
        <v>378</v>
      </c>
      <c r="J619" s="21" t="s">
        <v>133</v>
      </c>
      <c r="K619" s="21" t="s">
        <v>134</v>
      </c>
      <c r="L619" s="21" t="s">
        <v>339</v>
      </c>
      <c r="M619" s="23">
        <v>201.65</v>
      </c>
      <c r="N619" s="24">
        <v>3</v>
      </c>
      <c r="O619" s="25">
        <v>0.10299999999999999</v>
      </c>
      <c r="P619" s="23">
        <v>124.94</v>
      </c>
      <c r="Q619" s="23">
        <f>M619*N619*(1-O619)</f>
        <v>542.64015000000006</v>
      </c>
      <c r="R619" s="23">
        <f>M619*N619*O619</f>
        <v>62.309850000000004</v>
      </c>
      <c r="S619" s="23">
        <f>P619*N619</f>
        <v>374.82</v>
      </c>
      <c r="T619" s="23">
        <f>Q619-S619</f>
        <v>167.82015000000007</v>
      </c>
      <c r="U619" s="25">
        <f>IFERROR(T619/Q619,0)</f>
        <v>0.30926600252487779</v>
      </c>
      <c r="V619" s="21" t="s">
        <v>125</v>
      </c>
      <c r="W619" s="21" t="s">
        <v>126</v>
      </c>
    </row>
    <row r="620" spans="1:23" ht="15" customHeight="1">
      <c r="A620" s="21" t="s">
        <v>1054</v>
      </c>
      <c r="B620" s="22">
        <v>45415</v>
      </c>
      <c r="C620" s="21">
        <f>YEAR(B620)</f>
        <v>2024</v>
      </c>
      <c r="D620" s="21" t="str">
        <f>"Q"&amp;ROUNDUP(MONTH(B620)/3,0)</f>
        <v>Q2</v>
      </c>
      <c r="E620" s="21" t="s">
        <v>158</v>
      </c>
      <c r="F620" s="21" t="s">
        <v>129</v>
      </c>
      <c r="G620" s="21" t="s">
        <v>164</v>
      </c>
      <c r="H620" s="21" t="s">
        <v>318</v>
      </c>
      <c r="I620" s="21" t="s">
        <v>319</v>
      </c>
      <c r="J620" s="21" t="s">
        <v>122</v>
      </c>
      <c r="K620" s="21" t="s">
        <v>165</v>
      </c>
      <c r="L620" s="21" t="s">
        <v>184</v>
      </c>
      <c r="M620" s="23">
        <v>121.5</v>
      </c>
      <c r="N620" s="24">
        <v>5</v>
      </c>
      <c r="O620" s="25">
        <v>0.1016</v>
      </c>
      <c r="P620" s="23">
        <v>58.58</v>
      </c>
      <c r="Q620" s="23">
        <f>M620*N620*(1-O620)</f>
        <v>545.77800000000002</v>
      </c>
      <c r="R620" s="23">
        <f>M620*N620*O620</f>
        <v>61.721999999999994</v>
      </c>
      <c r="S620" s="23">
        <f>P620*N620</f>
        <v>292.89999999999998</v>
      </c>
      <c r="T620" s="23">
        <f>Q620-S620</f>
        <v>252.87800000000004</v>
      </c>
      <c r="U620" s="25">
        <f>IFERROR(T620/Q620,0)</f>
        <v>0.46333490906559083</v>
      </c>
      <c r="V620" s="21" t="s">
        <v>125</v>
      </c>
      <c r="W620" s="21" t="s">
        <v>156</v>
      </c>
    </row>
    <row r="621" spans="1:23" ht="15" customHeight="1">
      <c r="A621" s="21" t="s">
        <v>1055</v>
      </c>
      <c r="B621" s="22">
        <v>45415</v>
      </c>
      <c r="C621" s="21">
        <f>YEAR(B621)</f>
        <v>2024</v>
      </c>
      <c r="D621" s="21" t="str">
        <f>"Q"&amp;ROUNDUP(MONTH(B621)/3,0)</f>
        <v>Q2</v>
      </c>
      <c r="E621" s="21" t="s">
        <v>117</v>
      </c>
      <c r="F621" s="21" t="s">
        <v>129</v>
      </c>
      <c r="G621" s="21" t="s">
        <v>119</v>
      </c>
      <c r="H621" s="21" t="s">
        <v>190</v>
      </c>
      <c r="I621" s="21" t="s">
        <v>191</v>
      </c>
      <c r="J621" s="21" t="s">
        <v>133</v>
      </c>
      <c r="K621" s="21" t="s">
        <v>134</v>
      </c>
      <c r="L621" s="21" t="s">
        <v>170</v>
      </c>
      <c r="M621" s="23">
        <v>114.92</v>
      </c>
      <c r="N621" s="24">
        <v>1</v>
      </c>
      <c r="O621" s="25">
        <v>6.13E-2</v>
      </c>
      <c r="P621" s="23">
        <v>69.42</v>
      </c>
      <c r="Q621" s="23">
        <f>M621*N621*(1-O621)</f>
        <v>107.875404</v>
      </c>
      <c r="R621" s="23">
        <f>M621*N621*O621</f>
        <v>7.0445960000000003</v>
      </c>
      <c r="S621" s="23">
        <f>P621*N621</f>
        <v>69.42</v>
      </c>
      <c r="T621" s="23">
        <f>Q621-S621</f>
        <v>38.455404000000001</v>
      </c>
      <c r="U621" s="25">
        <f>IFERROR(T621/Q621,0)</f>
        <v>0.35647981443480853</v>
      </c>
      <c r="V621" s="21" t="s">
        <v>125</v>
      </c>
      <c r="W621" s="21" t="s">
        <v>126</v>
      </c>
    </row>
    <row r="622" spans="1:23" ht="15" customHeight="1">
      <c r="A622" s="21" t="s">
        <v>1056</v>
      </c>
      <c r="B622" s="22">
        <v>45415</v>
      </c>
      <c r="C622" s="21">
        <f>YEAR(B622)</f>
        <v>2024</v>
      </c>
      <c r="D622" s="21" t="str">
        <f>"Q"&amp;ROUNDUP(MONTH(B622)/3,0)</f>
        <v>Q2</v>
      </c>
      <c r="E622" s="21" t="s">
        <v>158</v>
      </c>
      <c r="F622" s="21" t="s">
        <v>118</v>
      </c>
      <c r="G622" s="21" t="s">
        <v>164</v>
      </c>
      <c r="H622" s="21" t="s">
        <v>467</v>
      </c>
      <c r="I622" s="21" t="s">
        <v>468</v>
      </c>
      <c r="J622" s="21" t="s">
        <v>133</v>
      </c>
      <c r="K622" s="21" t="s">
        <v>123</v>
      </c>
      <c r="L622" s="21" t="s">
        <v>155</v>
      </c>
      <c r="M622" s="23">
        <v>153.26</v>
      </c>
      <c r="N622" s="24">
        <v>5</v>
      </c>
      <c r="O622" s="25">
        <v>0.1321</v>
      </c>
      <c r="P622" s="23">
        <v>80.239999999999995</v>
      </c>
      <c r="Q622" s="23">
        <f>M622*N622*(1-O622)</f>
        <v>665.07177000000001</v>
      </c>
      <c r="R622" s="23">
        <f>M622*N622*O622</f>
        <v>101.22823</v>
      </c>
      <c r="S622" s="23">
        <f>P622*N622</f>
        <v>401.2</v>
      </c>
      <c r="T622" s="23">
        <f>Q622-S622</f>
        <v>263.87177000000003</v>
      </c>
      <c r="U622" s="25">
        <f>IFERROR(T622/Q622,0)</f>
        <v>0.3967568342285826</v>
      </c>
      <c r="V622" s="21" t="s">
        <v>125</v>
      </c>
      <c r="W622" s="21" t="s">
        <v>136</v>
      </c>
    </row>
    <row r="623" spans="1:23" ht="15" customHeight="1">
      <c r="A623" s="21" t="s">
        <v>1057</v>
      </c>
      <c r="B623" s="22">
        <v>45416</v>
      </c>
      <c r="C623" s="21">
        <f>YEAR(B623)</f>
        <v>2024</v>
      </c>
      <c r="D623" s="21" t="str">
        <f>"Q"&amp;ROUNDUP(MONTH(B623)/3,0)</f>
        <v>Q2</v>
      </c>
      <c r="E623" s="21" t="s">
        <v>117</v>
      </c>
      <c r="F623" s="21" t="s">
        <v>118</v>
      </c>
      <c r="G623" s="21" t="s">
        <v>119</v>
      </c>
      <c r="H623" s="21" t="s">
        <v>752</v>
      </c>
      <c r="I623" s="21" t="s">
        <v>200</v>
      </c>
      <c r="J623" s="21" t="s">
        <v>133</v>
      </c>
      <c r="K623" s="21" t="s">
        <v>149</v>
      </c>
      <c r="L623" s="21" t="s">
        <v>238</v>
      </c>
      <c r="M623" s="23">
        <v>271.48</v>
      </c>
      <c r="N623" s="24">
        <v>2</v>
      </c>
      <c r="O623" s="25">
        <v>0.17730000000000001</v>
      </c>
      <c r="P623" s="23">
        <v>142.26</v>
      </c>
      <c r="Q623" s="23">
        <f>M623*N623*(1-O623)</f>
        <v>446.69319200000001</v>
      </c>
      <c r="R623" s="23">
        <f>M623*N623*O623</f>
        <v>96.266808000000012</v>
      </c>
      <c r="S623" s="23">
        <f>P623*N623</f>
        <v>284.52</v>
      </c>
      <c r="T623" s="23">
        <f>Q623-S623</f>
        <v>162.17319200000003</v>
      </c>
      <c r="U623" s="25">
        <f>IFERROR(T623/Q623,0)</f>
        <v>0.36305275053307734</v>
      </c>
      <c r="V623" s="21" t="s">
        <v>125</v>
      </c>
      <c r="W623" s="21" t="s">
        <v>156</v>
      </c>
    </row>
    <row r="624" spans="1:23" ht="15" customHeight="1">
      <c r="A624" s="21" t="s">
        <v>1058</v>
      </c>
      <c r="B624" s="22">
        <v>45416</v>
      </c>
      <c r="C624" s="21">
        <f>YEAR(B624)</f>
        <v>2024</v>
      </c>
      <c r="D624" s="21" t="str">
        <f>"Q"&amp;ROUNDUP(MONTH(B624)/3,0)</f>
        <v>Q2</v>
      </c>
      <c r="E624" s="21" t="s">
        <v>117</v>
      </c>
      <c r="F624" s="21" t="s">
        <v>129</v>
      </c>
      <c r="G624" s="21" t="s">
        <v>119</v>
      </c>
      <c r="H624" s="21" t="s">
        <v>940</v>
      </c>
      <c r="I624" s="21" t="s">
        <v>154</v>
      </c>
      <c r="J624" s="21" t="s">
        <v>142</v>
      </c>
      <c r="K624" s="21" t="s">
        <v>123</v>
      </c>
      <c r="L624" s="21" t="s">
        <v>292</v>
      </c>
      <c r="M624" s="23">
        <v>258.42</v>
      </c>
      <c r="N624" s="24">
        <v>2</v>
      </c>
      <c r="O624" s="25">
        <v>2.9000000000000001E-2</v>
      </c>
      <c r="P624" s="23">
        <v>142.66</v>
      </c>
      <c r="Q624" s="23">
        <f>M624*N624*(1-O624)</f>
        <v>501.85164000000003</v>
      </c>
      <c r="R624" s="23">
        <f>M624*N624*O624</f>
        <v>14.988360000000002</v>
      </c>
      <c r="S624" s="23">
        <f>P624*N624</f>
        <v>285.32</v>
      </c>
      <c r="T624" s="23">
        <f>Q624-S624</f>
        <v>216.53164000000004</v>
      </c>
      <c r="U624" s="25">
        <f>IFERROR(T624/Q624,0)</f>
        <v>0.43146544265552272</v>
      </c>
      <c r="V624" s="21" t="s">
        <v>125</v>
      </c>
      <c r="W624" s="21" t="s">
        <v>156</v>
      </c>
    </row>
    <row r="625" spans="1:23" ht="15" customHeight="1">
      <c r="A625" s="21" t="s">
        <v>1059</v>
      </c>
      <c r="B625" s="22">
        <v>45416</v>
      </c>
      <c r="C625" s="21">
        <f>YEAR(B625)</f>
        <v>2024</v>
      </c>
      <c r="D625" s="21" t="str">
        <f>"Q"&amp;ROUNDUP(MONTH(B625)/3,0)</f>
        <v>Q2</v>
      </c>
      <c r="E625" s="21" t="s">
        <v>138</v>
      </c>
      <c r="F625" s="21" t="s">
        <v>118</v>
      </c>
      <c r="G625" s="21" t="s">
        <v>146</v>
      </c>
      <c r="H625" s="21" t="s">
        <v>917</v>
      </c>
      <c r="I625" s="21" t="s">
        <v>918</v>
      </c>
      <c r="J625" s="21" t="s">
        <v>142</v>
      </c>
      <c r="K625" s="21" t="s">
        <v>143</v>
      </c>
      <c r="L625" s="21" t="s">
        <v>144</v>
      </c>
      <c r="M625" s="23">
        <v>127.72</v>
      </c>
      <c r="N625" s="24">
        <v>5</v>
      </c>
      <c r="O625" s="25">
        <v>0.1042</v>
      </c>
      <c r="P625" s="23">
        <v>81.72</v>
      </c>
      <c r="Q625" s="23">
        <f>M625*N625*(1-O625)</f>
        <v>572.05788000000007</v>
      </c>
      <c r="R625" s="23">
        <f>M625*N625*O625</f>
        <v>66.542119999999997</v>
      </c>
      <c r="S625" s="23">
        <f>P625*N625</f>
        <v>408.6</v>
      </c>
      <c r="T625" s="23">
        <f>Q625-S625</f>
        <v>163.45788000000005</v>
      </c>
      <c r="U625" s="25">
        <f>IFERROR(T625/Q625,0)</f>
        <v>0.2857366111275314</v>
      </c>
      <c r="V625" s="21" t="s">
        <v>125</v>
      </c>
      <c r="W625" s="21" t="s">
        <v>136</v>
      </c>
    </row>
    <row r="626" spans="1:23" ht="15" customHeight="1">
      <c r="A626" s="21" t="s">
        <v>1060</v>
      </c>
      <c r="B626" s="22">
        <v>45416</v>
      </c>
      <c r="C626" s="21">
        <f>YEAR(B626)</f>
        <v>2024</v>
      </c>
      <c r="D626" s="21" t="str">
        <f>"Q"&amp;ROUNDUP(MONTH(B626)/3,0)</f>
        <v>Q2</v>
      </c>
      <c r="E626" s="21" t="s">
        <v>158</v>
      </c>
      <c r="F626" s="21" t="s">
        <v>159</v>
      </c>
      <c r="G626" s="21" t="s">
        <v>164</v>
      </c>
      <c r="H626" s="21" t="s">
        <v>367</v>
      </c>
      <c r="I626" s="21" t="s">
        <v>368</v>
      </c>
      <c r="J626" s="21" t="s">
        <v>142</v>
      </c>
      <c r="K626" s="21" t="s">
        <v>149</v>
      </c>
      <c r="L626" s="21" t="s">
        <v>273</v>
      </c>
      <c r="M626" s="23">
        <v>161.21</v>
      </c>
      <c r="N626" s="24">
        <v>15</v>
      </c>
      <c r="O626" s="25">
        <v>0.12720000000000001</v>
      </c>
      <c r="P626" s="23">
        <v>68.52</v>
      </c>
      <c r="Q626" s="23">
        <f>M626*N626*(1-O626)</f>
        <v>2110.5613200000003</v>
      </c>
      <c r="R626" s="23">
        <f>M626*N626*O626</f>
        <v>307.58868000000001</v>
      </c>
      <c r="S626" s="23">
        <f>P626*N626</f>
        <v>1027.8</v>
      </c>
      <c r="T626" s="23">
        <f>Q626-S626</f>
        <v>1082.7613200000003</v>
      </c>
      <c r="U626" s="25">
        <f>IFERROR(T626/Q626,0)</f>
        <v>0.51302054564327948</v>
      </c>
      <c r="V626" s="21" t="s">
        <v>125</v>
      </c>
      <c r="W626" s="21" t="s">
        <v>156</v>
      </c>
    </row>
    <row r="627" spans="1:23" ht="15" customHeight="1">
      <c r="A627" s="21" t="s">
        <v>1061</v>
      </c>
      <c r="B627" s="22">
        <v>45416</v>
      </c>
      <c r="C627" s="21">
        <f>YEAR(B627)</f>
        <v>2024</v>
      </c>
      <c r="D627" s="21" t="str">
        <f>"Q"&amp;ROUNDUP(MONTH(B627)/3,0)</f>
        <v>Q2</v>
      </c>
      <c r="E627" s="21" t="s">
        <v>188</v>
      </c>
      <c r="F627" s="21" t="s">
        <v>118</v>
      </c>
      <c r="G627" s="21" t="s">
        <v>232</v>
      </c>
      <c r="H627" s="21" t="s">
        <v>529</v>
      </c>
      <c r="I627" s="21" t="s">
        <v>530</v>
      </c>
      <c r="J627" s="21" t="s">
        <v>133</v>
      </c>
      <c r="K627" s="21" t="s">
        <v>149</v>
      </c>
      <c r="L627" s="21" t="s">
        <v>176</v>
      </c>
      <c r="M627" s="23">
        <v>25.9</v>
      </c>
      <c r="N627" s="24">
        <v>1</v>
      </c>
      <c r="O627" s="25"/>
      <c r="P627" s="23">
        <v>10.82</v>
      </c>
      <c r="Q627" s="23">
        <f>M627*N627*(1-O627)</f>
        <v>25.9</v>
      </c>
      <c r="R627" s="23">
        <f>M627*N627*O627</f>
        <v>0</v>
      </c>
      <c r="S627" s="23">
        <f>P627*N627</f>
        <v>10.82</v>
      </c>
      <c r="T627" s="23">
        <f>Q627-S627</f>
        <v>15.079999999999998</v>
      </c>
      <c r="U627" s="25">
        <f>IFERROR(T627/Q627,0)</f>
        <v>0.58223938223938221</v>
      </c>
      <c r="V627" s="21" t="s">
        <v>125</v>
      </c>
      <c r="W627" s="21" t="s">
        <v>126</v>
      </c>
    </row>
    <row r="628" spans="1:23" ht="15" customHeight="1">
      <c r="A628" s="21" t="s">
        <v>1062</v>
      </c>
      <c r="B628" s="22">
        <v>45416</v>
      </c>
      <c r="C628" s="21">
        <f>YEAR(B628)</f>
        <v>2024</v>
      </c>
      <c r="D628" s="21" t="str">
        <f>"Q"&amp;ROUNDUP(MONTH(B628)/3,0)</f>
        <v>Q2</v>
      </c>
      <c r="E628" s="21" t="s">
        <v>158</v>
      </c>
      <c r="F628" s="21" t="s">
        <v>159</v>
      </c>
      <c r="G628" s="21" t="s">
        <v>164</v>
      </c>
      <c r="H628" s="21" t="s">
        <v>583</v>
      </c>
      <c r="I628" s="21" t="s">
        <v>584</v>
      </c>
      <c r="J628" s="21" t="s">
        <v>133</v>
      </c>
      <c r="K628" s="21" t="s">
        <v>149</v>
      </c>
      <c r="L628" s="21" t="s">
        <v>205</v>
      </c>
      <c r="M628" s="23">
        <v>185.46</v>
      </c>
      <c r="N628" s="24">
        <v>5</v>
      </c>
      <c r="O628" s="25">
        <v>4.8899999999999999E-2</v>
      </c>
      <c r="P628" s="23">
        <v>79.75</v>
      </c>
      <c r="Q628" s="23">
        <f>M628*N628*(1-O628)</f>
        <v>881.95503000000008</v>
      </c>
      <c r="R628" s="23">
        <f>M628*N628*O628</f>
        <v>45.344970000000004</v>
      </c>
      <c r="S628" s="23">
        <f>P628*N628</f>
        <v>398.75</v>
      </c>
      <c r="T628" s="23">
        <f>Q628-S628</f>
        <v>483.20503000000008</v>
      </c>
      <c r="U628" s="25">
        <f>IFERROR(T628/Q628,0)</f>
        <v>0.54787944233392494</v>
      </c>
      <c r="V628" s="21" t="s">
        <v>125</v>
      </c>
      <c r="W628" s="21" t="s">
        <v>126</v>
      </c>
    </row>
    <row r="629" spans="1:23" ht="15" customHeight="1">
      <c r="A629" s="21" t="s">
        <v>1063</v>
      </c>
      <c r="B629" s="22">
        <v>45416</v>
      </c>
      <c r="C629" s="21">
        <f>YEAR(B629)</f>
        <v>2024</v>
      </c>
      <c r="D629" s="21" t="str">
        <f>"Q"&amp;ROUNDUP(MONTH(B629)/3,0)</f>
        <v>Q2</v>
      </c>
      <c r="E629" s="21" t="s">
        <v>138</v>
      </c>
      <c r="F629" s="21" t="s">
        <v>129</v>
      </c>
      <c r="G629" s="21" t="s">
        <v>139</v>
      </c>
      <c r="H629" s="21" t="s">
        <v>254</v>
      </c>
      <c r="I629" s="21" t="s">
        <v>255</v>
      </c>
      <c r="J629" s="21" t="s">
        <v>142</v>
      </c>
      <c r="K629" s="21" t="s">
        <v>123</v>
      </c>
      <c r="L629" s="21" t="s">
        <v>263</v>
      </c>
      <c r="M629" s="23">
        <v>69.52</v>
      </c>
      <c r="N629" s="24">
        <v>1</v>
      </c>
      <c r="O629" s="25">
        <v>0.14050000000000001</v>
      </c>
      <c r="P629" s="23">
        <v>32.39</v>
      </c>
      <c r="Q629" s="23">
        <f>M629*N629*(1-O629)</f>
        <v>59.752439999999993</v>
      </c>
      <c r="R629" s="23">
        <f>M629*N629*O629</f>
        <v>9.7675599999999996</v>
      </c>
      <c r="S629" s="23">
        <f>P629*N629</f>
        <v>32.39</v>
      </c>
      <c r="T629" s="23">
        <f>Q629-S629</f>
        <v>27.362439999999992</v>
      </c>
      <c r="U629" s="25">
        <f>IFERROR(T629/Q629,0)</f>
        <v>0.45793008620233744</v>
      </c>
      <c r="V629" s="21" t="s">
        <v>125</v>
      </c>
      <c r="W629" s="21" t="s">
        <v>156</v>
      </c>
    </row>
    <row r="630" spans="1:23" ht="15" customHeight="1">
      <c r="A630" s="21" t="s">
        <v>1064</v>
      </c>
      <c r="B630" s="22">
        <v>45416</v>
      </c>
      <c r="C630" s="21">
        <f>YEAR(B630)</f>
        <v>2024</v>
      </c>
      <c r="D630" s="21" t="str">
        <f>"Q"&amp;ROUNDUP(MONTH(B630)/3,0)</f>
        <v>Q2</v>
      </c>
      <c r="E630" s="21" t="s">
        <v>117</v>
      </c>
      <c r="F630" s="21" t="s">
        <v>129</v>
      </c>
      <c r="G630" s="21" t="s">
        <v>194</v>
      </c>
      <c r="H630" s="21" t="s">
        <v>354</v>
      </c>
      <c r="I630" s="21" t="s">
        <v>355</v>
      </c>
      <c r="J630" s="21" t="s">
        <v>142</v>
      </c>
      <c r="K630" s="21" t="s">
        <v>143</v>
      </c>
      <c r="L630" s="21" t="s">
        <v>230</v>
      </c>
      <c r="M630" s="23">
        <v>124.11</v>
      </c>
      <c r="N630" s="24">
        <v>12</v>
      </c>
      <c r="O630" s="25">
        <v>5.0500000000000003E-2</v>
      </c>
      <c r="P630" s="23">
        <v>76.37</v>
      </c>
      <c r="Q630" s="23">
        <f>M630*N630*(1-O630)</f>
        <v>1414.10934</v>
      </c>
      <c r="R630" s="23">
        <f>M630*N630*O630</f>
        <v>75.210660000000004</v>
      </c>
      <c r="S630" s="23">
        <f>P630*N630</f>
        <v>916.44</v>
      </c>
      <c r="T630" s="23">
        <f>Q630-S630</f>
        <v>497.66933999999992</v>
      </c>
      <c r="U630" s="25">
        <f>IFERROR(T630/Q630,0)</f>
        <v>0.35193130115384141</v>
      </c>
      <c r="V630" s="21" t="s">
        <v>125</v>
      </c>
      <c r="W630" s="21" t="s">
        <v>156</v>
      </c>
    </row>
    <row r="631" spans="1:23" ht="15" customHeight="1">
      <c r="A631" s="21" t="s">
        <v>1065</v>
      </c>
      <c r="B631" s="22">
        <v>45417</v>
      </c>
      <c r="C631" s="21">
        <f>YEAR(B631)</f>
        <v>2024</v>
      </c>
      <c r="D631" s="21" t="str">
        <f>"Q"&amp;ROUNDUP(MONTH(B631)/3,0)</f>
        <v>Q2</v>
      </c>
      <c r="E631" s="21" t="s">
        <v>117</v>
      </c>
      <c r="F631" s="21" t="s">
        <v>118</v>
      </c>
      <c r="G631" s="21" t="s">
        <v>119</v>
      </c>
      <c r="H631" s="21" t="s">
        <v>520</v>
      </c>
      <c r="I631" s="21" t="s">
        <v>521</v>
      </c>
      <c r="J631" s="21" t="s">
        <v>142</v>
      </c>
      <c r="K631" s="21" t="s">
        <v>134</v>
      </c>
      <c r="L631" s="21" t="s">
        <v>192</v>
      </c>
      <c r="M631" s="23">
        <v>183.19</v>
      </c>
      <c r="N631" s="24">
        <v>1</v>
      </c>
      <c r="O631" s="25">
        <v>0.10050000000000001</v>
      </c>
      <c r="P631" s="23">
        <v>106.9</v>
      </c>
      <c r="Q631" s="23">
        <f>M631*N631*(1-O631)</f>
        <v>164.779405</v>
      </c>
      <c r="R631" s="23">
        <f>M631*N631*O631</f>
        <v>18.410595000000001</v>
      </c>
      <c r="S631" s="23">
        <f>P631*N631</f>
        <v>106.9</v>
      </c>
      <c r="T631" s="23">
        <f>Q631-S631</f>
        <v>57.879404999999991</v>
      </c>
      <c r="U631" s="25">
        <f>IFERROR(T631/Q631,0)</f>
        <v>0.35125387787387624</v>
      </c>
      <c r="V631" s="21" t="s">
        <v>125</v>
      </c>
      <c r="W631" s="21" t="s">
        <v>126</v>
      </c>
    </row>
    <row r="632" spans="1:23" ht="15" customHeight="1">
      <c r="A632" s="21" t="s">
        <v>1066</v>
      </c>
      <c r="B632" s="22">
        <v>45417</v>
      </c>
      <c r="C632" s="21">
        <f>YEAR(B632)</f>
        <v>2024</v>
      </c>
      <c r="D632" s="21" t="str">
        <f>"Q"&amp;ROUNDUP(MONTH(B632)/3,0)</f>
        <v>Q2</v>
      </c>
      <c r="E632" s="21" t="s">
        <v>138</v>
      </c>
      <c r="F632" s="21" t="s">
        <v>129</v>
      </c>
      <c r="G632" s="21" t="s">
        <v>139</v>
      </c>
      <c r="H632" s="21" t="s">
        <v>221</v>
      </c>
      <c r="I632" s="21" t="s">
        <v>222</v>
      </c>
      <c r="J632" s="21" t="s">
        <v>133</v>
      </c>
      <c r="K632" s="21" t="s">
        <v>165</v>
      </c>
      <c r="L632" s="21" t="s">
        <v>213</v>
      </c>
      <c r="M632" s="23">
        <v>130.56</v>
      </c>
      <c r="N632" s="24">
        <v>4</v>
      </c>
      <c r="O632" s="25">
        <v>0.1457</v>
      </c>
      <c r="P632" s="23">
        <v>51.24</v>
      </c>
      <c r="Q632" s="23">
        <f>M632*N632*(1-O632)</f>
        <v>446.14963200000005</v>
      </c>
      <c r="R632" s="23">
        <f>M632*N632*O632</f>
        <v>76.090367999999998</v>
      </c>
      <c r="S632" s="23">
        <f>P632*N632</f>
        <v>204.96</v>
      </c>
      <c r="T632" s="23">
        <f>Q632-S632</f>
        <v>241.18963200000005</v>
      </c>
      <c r="U632" s="25">
        <f>IFERROR(T632/Q632,0)</f>
        <v>0.54060255730525852</v>
      </c>
      <c r="V632" s="21" t="s">
        <v>125</v>
      </c>
      <c r="W632" s="21" t="s">
        <v>156</v>
      </c>
    </row>
    <row r="633" spans="1:23" ht="15" customHeight="1">
      <c r="A633" s="21" t="s">
        <v>1067</v>
      </c>
      <c r="B633" s="22">
        <v>45417</v>
      </c>
      <c r="C633" s="21">
        <f>YEAR(B633)</f>
        <v>2024</v>
      </c>
      <c r="D633" s="21" t="str">
        <f>"Q"&amp;ROUNDUP(MONTH(B633)/3,0)</f>
        <v>Q2</v>
      </c>
      <c r="E633" s="21" t="s">
        <v>128</v>
      </c>
      <c r="F633" s="21" t="s">
        <v>129</v>
      </c>
      <c r="G633" s="21" t="s">
        <v>152</v>
      </c>
      <c r="H633" s="21" t="s">
        <v>284</v>
      </c>
      <c r="I633" s="21" t="s">
        <v>269</v>
      </c>
      <c r="J633" s="21" t="s">
        <v>122</v>
      </c>
      <c r="K633" s="21" t="s">
        <v>165</v>
      </c>
      <c r="L633" s="21" t="s">
        <v>180</v>
      </c>
      <c r="M633" s="23">
        <v>133.25</v>
      </c>
      <c r="N633" s="24">
        <v>1</v>
      </c>
      <c r="O633" s="25">
        <v>9.2399999999999996E-2</v>
      </c>
      <c r="P633" s="23">
        <v>48.98</v>
      </c>
      <c r="Q633" s="23">
        <f>M633*N633*(1-O633)</f>
        <v>120.93769999999999</v>
      </c>
      <c r="R633" s="23">
        <f>M633*N633*O633</f>
        <v>12.312299999999999</v>
      </c>
      <c r="S633" s="23">
        <f>P633*N633</f>
        <v>48.98</v>
      </c>
      <c r="T633" s="23">
        <f>Q633-S633</f>
        <v>71.957699999999988</v>
      </c>
      <c r="U633" s="25">
        <f>IFERROR(T633/Q633,0)</f>
        <v>0.59499808579127922</v>
      </c>
      <c r="V633" s="21" t="s">
        <v>125</v>
      </c>
      <c r="W633" s="21" t="s">
        <v>136</v>
      </c>
    </row>
    <row r="634" spans="1:23" ht="15" customHeight="1">
      <c r="A634" s="21" t="s">
        <v>1068</v>
      </c>
      <c r="B634" s="22">
        <v>45417</v>
      </c>
      <c r="C634" s="21">
        <f>YEAR(B634)</f>
        <v>2024</v>
      </c>
      <c r="D634" s="21" t="str">
        <f>"Q"&amp;ROUNDUP(MONTH(B634)/3,0)</f>
        <v>Q2</v>
      </c>
      <c r="E634" s="21" t="s">
        <v>128</v>
      </c>
      <c r="F634" s="21" t="s">
        <v>118</v>
      </c>
      <c r="G634" s="21" t="s">
        <v>130</v>
      </c>
      <c r="H634" s="21" t="s">
        <v>203</v>
      </c>
      <c r="I634" s="21" t="s">
        <v>204</v>
      </c>
      <c r="J634" s="21" t="s">
        <v>122</v>
      </c>
      <c r="K634" s="21" t="s">
        <v>149</v>
      </c>
      <c r="L634" s="21" t="s">
        <v>150</v>
      </c>
      <c r="M634" s="23">
        <v>142.69</v>
      </c>
      <c r="N634" s="24">
        <v>8</v>
      </c>
      <c r="O634" s="25">
        <v>0.1527</v>
      </c>
      <c r="P634" s="23">
        <v>75.19</v>
      </c>
      <c r="Q634" s="23">
        <f>M634*N634*(1-O634)</f>
        <v>967.20989599999996</v>
      </c>
      <c r="R634" s="23">
        <f>M634*N634*O634</f>
        <v>174.310104</v>
      </c>
      <c r="S634" s="23">
        <f>P634*N634</f>
        <v>601.52</v>
      </c>
      <c r="T634" s="23">
        <f>Q634-S634</f>
        <v>365.68989599999998</v>
      </c>
      <c r="U634" s="25">
        <f>IFERROR(T634/Q634,0)</f>
        <v>0.37808742188469086</v>
      </c>
      <c r="V634" s="21" t="s">
        <v>125</v>
      </c>
      <c r="W634" s="21" t="s">
        <v>172</v>
      </c>
    </row>
    <row r="635" spans="1:23" ht="15" customHeight="1">
      <c r="A635" s="21" t="s">
        <v>1069</v>
      </c>
      <c r="B635" s="22">
        <v>45417</v>
      </c>
      <c r="C635" s="21">
        <f>YEAR(B635)</f>
        <v>2024</v>
      </c>
      <c r="D635" s="21" t="str">
        <f>"Q"&amp;ROUNDUP(MONTH(B635)/3,0)</f>
        <v>Q2</v>
      </c>
      <c r="E635" s="21" t="s">
        <v>138</v>
      </c>
      <c r="F635" s="21" t="s">
        <v>129</v>
      </c>
      <c r="G635" s="21" t="s">
        <v>146</v>
      </c>
      <c r="H635" s="21" t="s">
        <v>221</v>
      </c>
      <c r="I635" s="21" t="s">
        <v>222</v>
      </c>
      <c r="J635" s="21" t="s">
        <v>133</v>
      </c>
      <c r="K635" s="21" t="s">
        <v>149</v>
      </c>
      <c r="L635" s="21" t="s">
        <v>176</v>
      </c>
      <c r="M635" s="23">
        <v>108.05</v>
      </c>
      <c r="N635" s="24">
        <v>1</v>
      </c>
      <c r="O635" s="25">
        <v>5.7200000000000001E-2</v>
      </c>
      <c r="P635" s="23">
        <v>54.65</v>
      </c>
      <c r="Q635" s="23">
        <f>M635*N635*(1-O635)</f>
        <v>101.86954</v>
      </c>
      <c r="R635" s="23">
        <f>M635*N635*O635</f>
        <v>6.1804600000000001</v>
      </c>
      <c r="S635" s="23">
        <f>P635*N635</f>
        <v>54.65</v>
      </c>
      <c r="T635" s="23">
        <f>Q635-S635</f>
        <v>47.219540000000002</v>
      </c>
      <c r="U635" s="25">
        <f>IFERROR(T635/Q635,0)</f>
        <v>0.46352953002438219</v>
      </c>
      <c r="V635" s="21" t="s">
        <v>125</v>
      </c>
      <c r="W635" s="21" t="s">
        <v>156</v>
      </c>
    </row>
    <row r="636" spans="1:23" ht="15" customHeight="1">
      <c r="A636" s="21" t="s">
        <v>1070</v>
      </c>
      <c r="B636" s="22">
        <v>45417</v>
      </c>
      <c r="C636" s="21">
        <f>YEAR(B636)</f>
        <v>2024</v>
      </c>
      <c r="D636" s="21" t="str">
        <f>"Q"&amp;ROUNDUP(MONTH(B636)/3,0)</f>
        <v>Q2</v>
      </c>
      <c r="E636" s="21" t="s">
        <v>128</v>
      </c>
      <c r="F636" s="21" t="s">
        <v>129</v>
      </c>
      <c r="G636" s="21" t="s">
        <v>152</v>
      </c>
      <c r="H636" s="21" t="s">
        <v>147</v>
      </c>
      <c r="I636" s="21" t="s">
        <v>148</v>
      </c>
      <c r="J636" s="21" t="s">
        <v>122</v>
      </c>
      <c r="K636" s="21" t="s">
        <v>165</v>
      </c>
      <c r="L636" s="21" t="s">
        <v>213</v>
      </c>
      <c r="M636" s="23">
        <v>42.14</v>
      </c>
      <c r="N636" s="24">
        <v>2</v>
      </c>
      <c r="O636" s="25">
        <v>8.3299999999999999E-2</v>
      </c>
      <c r="P636" s="23">
        <v>17.600000000000001</v>
      </c>
      <c r="Q636" s="23">
        <f>M636*N636*(1-O636)</f>
        <v>77.259475999999992</v>
      </c>
      <c r="R636" s="23">
        <f>M636*N636*O636</f>
        <v>7.020524</v>
      </c>
      <c r="S636" s="23">
        <f>P636*N636</f>
        <v>35.200000000000003</v>
      </c>
      <c r="T636" s="23">
        <f>Q636-S636</f>
        <v>42.059475999999989</v>
      </c>
      <c r="U636" s="25">
        <f>IFERROR(T636/Q636,0)</f>
        <v>0.54439245743784226</v>
      </c>
      <c r="V636" s="21" t="s">
        <v>125</v>
      </c>
      <c r="W636" s="21" t="s">
        <v>136</v>
      </c>
    </row>
    <row r="637" spans="1:23" ht="15" customHeight="1">
      <c r="A637" s="21" t="s">
        <v>1071</v>
      </c>
      <c r="B637" s="22">
        <v>45417</v>
      </c>
      <c r="C637" s="21">
        <f>YEAR(B637)</f>
        <v>2024</v>
      </c>
      <c r="D637" s="21" t="str">
        <f>"Q"&amp;ROUNDUP(MONTH(B637)/3,0)</f>
        <v>Q2</v>
      </c>
      <c r="E637" s="21" t="s">
        <v>117</v>
      </c>
      <c r="F637" s="21" t="s">
        <v>118</v>
      </c>
      <c r="G637" s="21" t="s">
        <v>194</v>
      </c>
      <c r="H637" s="21" t="s">
        <v>301</v>
      </c>
      <c r="I637" s="21" t="s">
        <v>302</v>
      </c>
      <c r="J637" s="21" t="s">
        <v>133</v>
      </c>
      <c r="K637" s="21" t="s">
        <v>134</v>
      </c>
      <c r="L637" s="21" t="s">
        <v>135</v>
      </c>
      <c r="M637" s="23">
        <v>63.11</v>
      </c>
      <c r="N637" s="24">
        <v>2</v>
      </c>
      <c r="O637" s="25">
        <v>6.3600000000000004E-2</v>
      </c>
      <c r="P637" s="23">
        <v>37.799999999999997</v>
      </c>
      <c r="Q637" s="23">
        <f>M637*N637*(1-O637)</f>
        <v>118.192408</v>
      </c>
      <c r="R637" s="23">
        <f>M637*N637*O637</f>
        <v>8.0275920000000003</v>
      </c>
      <c r="S637" s="23">
        <f>P637*N637</f>
        <v>75.599999999999994</v>
      </c>
      <c r="T637" s="23">
        <f>Q637-S637</f>
        <v>42.592408000000006</v>
      </c>
      <c r="U637" s="25">
        <f>IFERROR(T637/Q637,0)</f>
        <v>0.36036500753923217</v>
      </c>
      <c r="V637" s="21" t="s">
        <v>125</v>
      </c>
      <c r="W637" s="21" t="s">
        <v>172</v>
      </c>
    </row>
    <row r="638" spans="1:23" ht="15" customHeight="1">
      <c r="A638" s="21" t="s">
        <v>1072</v>
      </c>
      <c r="B638" s="22">
        <v>45417</v>
      </c>
      <c r="C638" s="21">
        <f>YEAR(B638)</f>
        <v>2024</v>
      </c>
      <c r="D638" s="21" t="str">
        <f>"Q"&amp;ROUNDUP(MONTH(B638)/3,0)</f>
        <v>Q2</v>
      </c>
      <c r="E638" s="21" t="s">
        <v>158</v>
      </c>
      <c r="F638" s="21" t="s">
        <v>118</v>
      </c>
      <c r="G638" s="21" t="s">
        <v>164</v>
      </c>
      <c r="H638" s="21" t="s">
        <v>257</v>
      </c>
      <c r="I638" s="21" t="s">
        <v>258</v>
      </c>
      <c r="J638" s="21" t="s">
        <v>133</v>
      </c>
      <c r="K638" s="21" t="s">
        <v>134</v>
      </c>
      <c r="L638" s="21" t="s">
        <v>339</v>
      </c>
      <c r="M638" s="23">
        <v>77.89</v>
      </c>
      <c r="N638" s="24">
        <v>1</v>
      </c>
      <c r="O638" s="25">
        <v>0.1618</v>
      </c>
      <c r="P638" s="23">
        <v>43.53</v>
      </c>
      <c r="Q638" s="23">
        <f>M638*N638*(1-O638)</f>
        <v>65.28739800000001</v>
      </c>
      <c r="R638" s="23">
        <f>M638*N638*O638</f>
        <v>12.602601999999999</v>
      </c>
      <c r="S638" s="23">
        <f>P638*N638</f>
        <v>43.53</v>
      </c>
      <c r="T638" s="23">
        <f>Q638-S638</f>
        <v>21.757398000000009</v>
      </c>
      <c r="U638" s="25">
        <f>IFERROR(T638/Q638,0)</f>
        <v>0.3332557073265503</v>
      </c>
      <c r="V638" s="21" t="s">
        <v>125</v>
      </c>
      <c r="W638" s="21" t="s">
        <v>156</v>
      </c>
    </row>
    <row r="639" spans="1:23" ht="15" customHeight="1">
      <c r="A639" s="21" t="s">
        <v>1073</v>
      </c>
      <c r="B639" s="22">
        <v>45417</v>
      </c>
      <c r="C639" s="21">
        <f>YEAR(B639)</f>
        <v>2024</v>
      </c>
      <c r="D639" s="21" t="str">
        <f>"Q"&amp;ROUNDUP(MONTH(B639)/3,0)</f>
        <v>Q2</v>
      </c>
      <c r="E639" s="21" t="s">
        <v>117</v>
      </c>
      <c r="F639" s="21" t="s">
        <v>129</v>
      </c>
      <c r="G639" s="21" t="s">
        <v>194</v>
      </c>
      <c r="H639" s="21" t="s">
        <v>284</v>
      </c>
      <c r="I639" s="21" t="s">
        <v>269</v>
      </c>
      <c r="J639" s="21" t="s">
        <v>122</v>
      </c>
      <c r="K639" s="21" t="s">
        <v>165</v>
      </c>
      <c r="L639" s="21" t="s">
        <v>213</v>
      </c>
      <c r="M639" s="23">
        <v>60.07</v>
      </c>
      <c r="N639" s="24">
        <v>4</v>
      </c>
      <c r="O639" s="25">
        <v>0.12809999999999999</v>
      </c>
      <c r="P639" s="23">
        <v>28.48</v>
      </c>
      <c r="Q639" s="23">
        <f>M639*N639*(1-O639)</f>
        <v>209.50013200000001</v>
      </c>
      <c r="R639" s="23">
        <f>M639*N639*O639</f>
        <v>30.779867999999997</v>
      </c>
      <c r="S639" s="23">
        <f>P639*N639</f>
        <v>113.92</v>
      </c>
      <c r="T639" s="23">
        <f>Q639-S639</f>
        <v>95.580132000000006</v>
      </c>
      <c r="U639" s="25">
        <f>IFERROR(T639/Q639,0)</f>
        <v>0.45622945955948135</v>
      </c>
      <c r="V639" s="21" t="s">
        <v>125</v>
      </c>
      <c r="W639" s="21" t="s">
        <v>172</v>
      </c>
    </row>
    <row r="640" spans="1:23" ht="15" customHeight="1">
      <c r="A640" s="21" t="s">
        <v>1074</v>
      </c>
      <c r="B640" s="22">
        <v>45418</v>
      </c>
      <c r="C640" s="21">
        <f>YEAR(B640)</f>
        <v>2024</v>
      </c>
      <c r="D640" s="21" t="str">
        <f>"Q"&amp;ROUNDUP(MONTH(B640)/3,0)</f>
        <v>Q2</v>
      </c>
      <c r="E640" s="21" t="s">
        <v>158</v>
      </c>
      <c r="F640" s="21" t="s">
        <v>129</v>
      </c>
      <c r="G640" s="21" t="s">
        <v>160</v>
      </c>
      <c r="H640" s="21" t="s">
        <v>1075</v>
      </c>
      <c r="I640" s="21" t="s">
        <v>1076</v>
      </c>
      <c r="J640" s="21" t="s">
        <v>142</v>
      </c>
      <c r="K640" s="21" t="s">
        <v>165</v>
      </c>
      <c r="L640" s="21" t="s">
        <v>166</v>
      </c>
      <c r="M640" s="23">
        <v>113.03</v>
      </c>
      <c r="N640" s="24">
        <v>1</v>
      </c>
      <c r="O640" s="25">
        <v>9.4899999999999998E-2</v>
      </c>
      <c r="P640" s="23">
        <v>44.21</v>
      </c>
      <c r="Q640" s="23">
        <f>M640*N640*(1-O640)</f>
        <v>102.303453</v>
      </c>
      <c r="R640" s="23">
        <f>M640*N640*O640</f>
        <v>10.726547</v>
      </c>
      <c r="S640" s="23">
        <f>P640*N640</f>
        <v>44.21</v>
      </c>
      <c r="T640" s="23">
        <f>Q640-S640</f>
        <v>58.093453000000004</v>
      </c>
      <c r="U640" s="25">
        <f>IFERROR(T640/Q640,0)</f>
        <v>0.56785427369690056</v>
      </c>
      <c r="V640" s="21" t="s">
        <v>171</v>
      </c>
      <c r="W640" s="21" t="s">
        <v>136</v>
      </c>
    </row>
    <row r="641" spans="1:23" ht="15" customHeight="1">
      <c r="A641" s="21" t="s">
        <v>1077</v>
      </c>
      <c r="B641" s="22">
        <v>45418</v>
      </c>
      <c r="C641" s="21">
        <f>YEAR(B641)</f>
        <v>2024</v>
      </c>
      <c r="D641" s="21" t="str">
        <f>"Q"&amp;ROUNDUP(MONTH(B641)/3,0)</f>
        <v>Q2</v>
      </c>
      <c r="E641" s="21" t="s">
        <v>158</v>
      </c>
      <c r="F641" s="21" t="s">
        <v>118</v>
      </c>
      <c r="G641" s="21" t="s">
        <v>160</v>
      </c>
      <c r="H641" s="21" t="s">
        <v>358</v>
      </c>
      <c r="I641" s="21" t="s">
        <v>269</v>
      </c>
      <c r="J641" s="21" t="s">
        <v>133</v>
      </c>
      <c r="K641" s="21" t="s">
        <v>123</v>
      </c>
      <c r="L641" s="21" t="s">
        <v>226</v>
      </c>
      <c r="M641" s="23">
        <v>148.91999999999999</v>
      </c>
      <c r="N641" s="24">
        <v>3</v>
      </c>
      <c r="O641" s="25">
        <v>0.1176</v>
      </c>
      <c r="P641" s="23">
        <v>84.88</v>
      </c>
      <c r="Q641" s="23">
        <f>M641*N641*(1-O641)</f>
        <v>394.221024</v>
      </c>
      <c r="R641" s="23">
        <f>M641*N641*O641</f>
        <v>52.538975999999998</v>
      </c>
      <c r="S641" s="23">
        <f>P641*N641</f>
        <v>254.64</v>
      </c>
      <c r="T641" s="23">
        <f>Q641-S641</f>
        <v>139.58102400000001</v>
      </c>
      <c r="U641" s="25">
        <f>IFERROR(T641/Q641,0)</f>
        <v>0.35406793525045488</v>
      </c>
      <c r="V641" s="21" t="s">
        <v>125</v>
      </c>
      <c r="W641" s="21" t="s">
        <v>136</v>
      </c>
    </row>
    <row r="642" spans="1:23" ht="15" customHeight="1">
      <c r="A642" s="21" t="s">
        <v>1078</v>
      </c>
      <c r="B642" s="22">
        <v>45418</v>
      </c>
      <c r="C642" s="21">
        <f>YEAR(B642)</f>
        <v>2024</v>
      </c>
      <c r="D642" s="21" t="str">
        <f>"Q"&amp;ROUNDUP(MONTH(B642)/3,0)</f>
        <v>Q2</v>
      </c>
      <c r="E642" s="21" t="s">
        <v>117</v>
      </c>
      <c r="F642" s="21" t="s">
        <v>129</v>
      </c>
      <c r="G642" s="21" t="s">
        <v>194</v>
      </c>
      <c r="H642" s="21" t="s">
        <v>199</v>
      </c>
      <c r="I642" s="21" t="s">
        <v>200</v>
      </c>
      <c r="J642" s="21" t="s">
        <v>133</v>
      </c>
      <c r="K642" s="21" t="s">
        <v>149</v>
      </c>
      <c r="L642" s="21" t="s">
        <v>205</v>
      </c>
      <c r="M642" s="23">
        <v>130.57</v>
      </c>
      <c r="N642" s="24">
        <v>1</v>
      </c>
      <c r="O642" s="25">
        <v>0.1545</v>
      </c>
      <c r="P642" s="23">
        <v>54.45</v>
      </c>
      <c r="Q642" s="23">
        <f>M642*N642*(1-O642)</f>
        <v>110.396935</v>
      </c>
      <c r="R642" s="23">
        <f>M642*N642*O642</f>
        <v>20.173064999999998</v>
      </c>
      <c r="S642" s="23">
        <f>P642*N642</f>
        <v>54.45</v>
      </c>
      <c r="T642" s="23">
        <f>Q642-S642</f>
        <v>55.946934999999996</v>
      </c>
      <c r="U642" s="25">
        <f>IFERROR(T642/Q642,0)</f>
        <v>0.5067797851453032</v>
      </c>
      <c r="V642" s="21" t="s">
        <v>125</v>
      </c>
      <c r="W642" s="21" t="s">
        <v>172</v>
      </c>
    </row>
    <row r="643" spans="1:23" ht="15" customHeight="1">
      <c r="A643" s="21" t="s">
        <v>1079</v>
      </c>
      <c r="B643" s="22">
        <v>45418</v>
      </c>
      <c r="C643" s="21">
        <f>YEAR(B643)</f>
        <v>2024</v>
      </c>
      <c r="D643" s="21" t="str">
        <f>"Q"&amp;ROUNDUP(MONTH(B643)/3,0)</f>
        <v>Q2</v>
      </c>
      <c r="E643" s="21" t="s">
        <v>188</v>
      </c>
      <c r="F643" s="21" t="s">
        <v>118</v>
      </c>
      <c r="G643" s="21" t="s">
        <v>232</v>
      </c>
      <c r="H643" s="21" t="s">
        <v>240</v>
      </c>
      <c r="I643" s="21" t="s">
        <v>241</v>
      </c>
      <c r="J643" s="21" t="s">
        <v>133</v>
      </c>
      <c r="K643" s="21" t="s">
        <v>149</v>
      </c>
      <c r="L643" s="21" t="s">
        <v>205</v>
      </c>
      <c r="M643" s="23">
        <v>154.4</v>
      </c>
      <c r="N643" s="24">
        <v>4</v>
      </c>
      <c r="O643" s="25">
        <v>2.7E-2</v>
      </c>
      <c r="P643" s="23">
        <v>72.36</v>
      </c>
      <c r="Q643" s="23">
        <f>M643*N643*(1-O643)</f>
        <v>600.9248</v>
      </c>
      <c r="R643" s="23">
        <f>M643*N643*O643</f>
        <v>16.6752</v>
      </c>
      <c r="S643" s="23">
        <f>P643*N643</f>
        <v>289.44</v>
      </c>
      <c r="T643" s="23">
        <f>Q643-S643</f>
        <v>311.48480000000001</v>
      </c>
      <c r="U643" s="25">
        <f>IFERROR(T643/Q643,0)</f>
        <v>0.51834239492196033</v>
      </c>
      <c r="V643" s="21" t="s">
        <v>125</v>
      </c>
      <c r="W643" s="21" t="s">
        <v>126</v>
      </c>
    </row>
    <row r="644" spans="1:23" ht="15" customHeight="1">
      <c r="A644" s="21" t="s">
        <v>1080</v>
      </c>
      <c r="B644" s="22">
        <v>45418</v>
      </c>
      <c r="C644" s="21">
        <f>YEAR(B644)</f>
        <v>2024</v>
      </c>
      <c r="D644" s="21" t="str">
        <f>"Q"&amp;ROUNDUP(MONTH(B644)/3,0)</f>
        <v>Q2</v>
      </c>
      <c r="E644" s="21" t="s">
        <v>128</v>
      </c>
      <c r="F644" s="21" t="s">
        <v>129</v>
      </c>
      <c r="G644" s="21" t="s">
        <v>152</v>
      </c>
      <c r="H644" s="21" t="s">
        <v>207</v>
      </c>
      <c r="I644" s="21" t="s">
        <v>208</v>
      </c>
      <c r="J644" s="21" t="s">
        <v>122</v>
      </c>
      <c r="K644" s="21" t="s">
        <v>149</v>
      </c>
      <c r="L644" s="21" t="s">
        <v>238</v>
      </c>
      <c r="M644" s="23">
        <v>178.1</v>
      </c>
      <c r="N644" s="24">
        <v>1</v>
      </c>
      <c r="O644" s="25">
        <v>4.5199999999999997E-2</v>
      </c>
      <c r="P644" s="23">
        <v>88.96</v>
      </c>
      <c r="Q644" s="23">
        <f>M644*N644*(1-O644)</f>
        <v>170.04988</v>
      </c>
      <c r="R644" s="23">
        <f>M644*N644*O644</f>
        <v>8.0501199999999997</v>
      </c>
      <c r="S644" s="23">
        <f>P644*N644</f>
        <v>88.96</v>
      </c>
      <c r="T644" s="23">
        <f>Q644-S644</f>
        <v>81.089880000000008</v>
      </c>
      <c r="U644" s="25">
        <f>IFERROR(T644/Q644,0)</f>
        <v>0.47685937796604155</v>
      </c>
      <c r="V644" s="21" t="s">
        <v>125</v>
      </c>
      <c r="W644" s="21" t="s">
        <v>126</v>
      </c>
    </row>
    <row r="645" spans="1:23" ht="15" customHeight="1">
      <c r="A645" s="21" t="s">
        <v>1081</v>
      </c>
      <c r="B645" s="22">
        <v>45419</v>
      </c>
      <c r="C645" s="21">
        <f>YEAR(B645)</f>
        <v>2024</v>
      </c>
      <c r="D645" s="21" t="str">
        <f>"Q"&amp;ROUNDUP(MONTH(B645)/3,0)</f>
        <v>Q2</v>
      </c>
      <c r="E645" s="21" t="s">
        <v>128</v>
      </c>
      <c r="F645" s="21" t="s">
        <v>159</v>
      </c>
      <c r="G645" s="21" t="s">
        <v>152</v>
      </c>
      <c r="H645" s="21" t="s">
        <v>257</v>
      </c>
      <c r="I645" s="21" t="s">
        <v>258</v>
      </c>
      <c r="J645" s="21" t="s">
        <v>133</v>
      </c>
      <c r="K645" s="21" t="s">
        <v>143</v>
      </c>
      <c r="L645" s="21" t="s">
        <v>144</v>
      </c>
      <c r="M645" s="23">
        <v>228.79</v>
      </c>
      <c r="N645" s="24">
        <v>6</v>
      </c>
      <c r="O645" s="25">
        <v>6.8099999999999994E-2</v>
      </c>
      <c r="P645" s="23">
        <v>149.15</v>
      </c>
      <c r="Q645" s="23">
        <f>M645*N645*(1-O645)</f>
        <v>1279.256406</v>
      </c>
      <c r="R645" s="23">
        <f>M645*N645*O645</f>
        <v>93.483593999999997</v>
      </c>
      <c r="S645" s="23">
        <f>P645*N645</f>
        <v>894.90000000000009</v>
      </c>
      <c r="T645" s="23">
        <f>Q645-S645</f>
        <v>384.35640599999988</v>
      </c>
      <c r="U645" s="25">
        <f>IFERROR(T645/Q645,0)</f>
        <v>0.30045298518520758</v>
      </c>
      <c r="V645" s="21" t="s">
        <v>171</v>
      </c>
      <c r="W645" s="21" t="s">
        <v>136</v>
      </c>
    </row>
    <row r="646" spans="1:23" ht="15" customHeight="1">
      <c r="A646" s="21" t="s">
        <v>1082</v>
      </c>
      <c r="B646" s="22">
        <v>45419</v>
      </c>
      <c r="C646" s="21">
        <f>YEAR(B646)</f>
        <v>2024</v>
      </c>
      <c r="D646" s="21" t="str">
        <f>"Q"&amp;ROUNDUP(MONTH(B646)/3,0)</f>
        <v>Q2</v>
      </c>
      <c r="E646" s="21" t="s">
        <v>138</v>
      </c>
      <c r="F646" s="21" t="s">
        <v>129</v>
      </c>
      <c r="G646" s="21" t="s">
        <v>139</v>
      </c>
      <c r="H646" s="21" t="s">
        <v>1083</v>
      </c>
      <c r="I646" s="21" t="s">
        <v>1084</v>
      </c>
      <c r="J646" s="21" t="s">
        <v>142</v>
      </c>
      <c r="K646" s="21" t="s">
        <v>123</v>
      </c>
      <c r="L646" s="21" t="s">
        <v>292</v>
      </c>
      <c r="M646" s="23">
        <v>166.24</v>
      </c>
      <c r="N646" s="24">
        <v>2</v>
      </c>
      <c r="O646" s="25">
        <v>9.1200000000000003E-2</v>
      </c>
      <c r="P646" s="23">
        <v>84.6</v>
      </c>
      <c r="Q646" s="23">
        <f>M646*N646*(1-O646)</f>
        <v>302.15782400000006</v>
      </c>
      <c r="R646" s="23">
        <f>M646*N646*O646</f>
        <v>30.322176000000002</v>
      </c>
      <c r="S646" s="23">
        <f>P646*N646</f>
        <v>169.2</v>
      </c>
      <c r="T646" s="23">
        <f>Q646-S646</f>
        <v>132.95782400000007</v>
      </c>
      <c r="U646" s="25">
        <f>IFERROR(T646/Q646,0)</f>
        <v>0.44002773861649219</v>
      </c>
      <c r="V646" s="21" t="s">
        <v>125</v>
      </c>
      <c r="W646" s="21" t="s">
        <v>172</v>
      </c>
    </row>
    <row r="647" spans="1:23" ht="15" customHeight="1">
      <c r="A647" s="21" t="s">
        <v>1085</v>
      </c>
      <c r="B647" s="22">
        <v>45419</v>
      </c>
      <c r="C647" s="21">
        <f>YEAR(B647)</f>
        <v>2024</v>
      </c>
      <c r="D647" s="21" t="str">
        <f>"Q"&amp;ROUNDUP(MONTH(B647)/3,0)</f>
        <v>Q2</v>
      </c>
      <c r="E647" s="21" t="s">
        <v>138</v>
      </c>
      <c r="F647" s="21" t="s">
        <v>129</v>
      </c>
      <c r="G647" s="21" t="s">
        <v>146</v>
      </c>
      <c r="H647" s="21" t="s">
        <v>203</v>
      </c>
      <c r="I647" s="21" t="s">
        <v>204</v>
      </c>
      <c r="J647" s="21" t="s">
        <v>122</v>
      </c>
      <c r="K647" s="21" t="s">
        <v>149</v>
      </c>
      <c r="L647" s="21" t="s">
        <v>176</v>
      </c>
      <c r="M647" s="23">
        <v>102.3</v>
      </c>
      <c r="N647" s="24">
        <v>3</v>
      </c>
      <c r="O647" s="25">
        <v>5.28E-2</v>
      </c>
      <c r="P647" s="23">
        <v>46.15</v>
      </c>
      <c r="Q647" s="23">
        <f>M647*N647*(1-O647)</f>
        <v>290.69567999999998</v>
      </c>
      <c r="R647" s="23">
        <f>M647*N647*O647</f>
        <v>16.204319999999999</v>
      </c>
      <c r="S647" s="23">
        <f>P647*N647</f>
        <v>138.44999999999999</v>
      </c>
      <c r="T647" s="23">
        <f>Q647-S647</f>
        <v>152.24567999999999</v>
      </c>
      <c r="U647" s="25">
        <f>IFERROR(T647/Q647,0)</f>
        <v>0.52372873239808726</v>
      </c>
      <c r="V647" s="21" t="s">
        <v>125</v>
      </c>
      <c r="W647" s="21" t="s">
        <v>126</v>
      </c>
    </row>
    <row r="648" spans="1:23" ht="15" customHeight="1">
      <c r="A648" s="21" t="s">
        <v>1086</v>
      </c>
      <c r="B648" s="22">
        <v>45419</v>
      </c>
      <c r="C648" s="21">
        <f>YEAR(B648)</f>
        <v>2024</v>
      </c>
      <c r="D648" s="21" t="str">
        <f>"Q"&amp;ROUNDUP(MONTH(B648)/3,0)</f>
        <v>Q2</v>
      </c>
      <c r="E648" s="21" t="s">
        <v>188</v>
      </c>
      <c r="F648" s="21" t="s">
        <v>118</v>
      </c>
      <c r="G648" s="21" t="s">
        <v>189</v>
      </c>
      <c r="H648" s="21" t="s">
        <v>425</v>
      </c>
      <c r="I648" s="21" t="s">
        <v>426</v>
      </c>
      <c r="J648" s="21" t="s">
        <v>133</v>
      </c>
      <c r="K648" s="21" t="s">
        <v>149</v>
      </c>
      <c r="L648" s="21" t="s">
        <v>238</v>
      </c>
      <c r="M648" s="23">
        <v>21.74</v>
      </c>
      <c r="N648" s="24">
        <v>3</v>
      </c>
      <c r="O648" s="25">
        <v>0.10059999999999999</v>
      </c>
      <c r="P648" s="23">
        <v>11.11</v>
      </c>
      <c r="Q648" s="23">
        <f>M648*N648*(1-O648)</f>
        <v>58.658867999999998</v>
      </c>
      <c r="R648" s="23">
        <f>M648*N648*O648</f>
        <v>6.5611319999999997</v>
      </c>
      <c r="S648" s="23">
        <f>P648*N648</f>
        <v>33.33</v>
      </c>
      <c r="T648" s="23">
        <f>Q648-S648</f>
        <v>25.328868</v>
      </c>
      <c r="U648" s="25">
        <f>IFERROR(T648/Q648,0)</f>
        <v>0.4317994680701987</v>
      </c>
      <c r="V648" s="21" t="s">
        <v>125</v>
      </c>
      <c r="W648" s="21" t="s">
        <v>156</v>
      </c>
    </row>
    <row r="649" spans="1:23" ht="15" customHeight="1">
      <c r="A649" s="21" t="s">
        <v>1087</v>
      </c>
      <c r="B649" s="22">
        <v>45420</v>
      </c>
      <c r="C649" s="21">
        <f>YEAR(B649)</f>
        <v>2024</v>
      </c>
      <c r="D649" s="21" t="str">
        <f>"Q"&amp;ROUNDUP(MONTH(B649)/3,0)</f>
        <v>Q2</v>
      </c>
      <c r="E649" s="21" t="s">
        <v>158</v>
      </c>
      <c r="F649" s="21" t="s">
        <v>118</v>
      </c>
      <c r="G649" s="21" t="s">
        <v>160</v>
      </c>
      <c r="H649" s="21" t="s">
        <v>392</v>
      </c>
      <c r="I649" s="21" t="s">
        <v>393</v>
      </c>
      <c r="J649" s="21" t="s">
        <v>142</v>
      </c>
      <c r="K649" s="21" t="s">
        <v>149</v>
      </c>
      <c r="L649" s="21" t="s">
        <v>176</v>
      </c>
      <c r="M649" s="23">
        <v>124.28</v>
      </c>
      <c r="N649" s="24">
        <v>1</v>
      </c>
      <c r="O649" s="25">
        <v>0.13100000000000001</v>
      </c>
      <c r="P649" s="23">
        <v>51.86</v>
      </c>
      <c r="Q649" s="23">
        <f>M649*N649*(1-O649)</f>
        <v>107.99932</v>
      </c>
      <c r="R649" s="23">
        <f>M649*N649*O649</f>
        <v>16.28068</v>
      </c>
      <c r="S649" s="23">
        <f>P649*N649</f>
        <v>51.86</v>
      </c>
      <c r="T649" s="23">
        <f>Q649-S649</f>
        <v>56.139319999999998</v>
      </c>
      <c r="U649" s="25">
        <f>IFERROR(T649/Q649,0)</f>
        <v>0.5198117914075755</v>
      </c>
      <c r="V649" s="21" t="s">
        <v>171</v>
      </c>
      <c r="W649" s="21" t="s">
        <v>136</v>
      </c>
    </row>
    <row r="650" spans="1:23" ht="15" customHeight="1">
      <c r="A650" s="21" t="s">
        <v>1088</v>
      </c>
      <c r="B650" s="22">
        <v>45420</v>
      </c>
      <c r="C650" s="21">
        <f>YEAR(B650)</f>
        <v>2024</v>
      </c>
      <c r="D650" s="21" t="str">
        <f>"Q"&amp;ROUNDUP(MONTH(B650)/3,0)</f>
        <v>Q2</v>
      </c>
      <c r="E650" s="21" t="s">
        <v>188</v>
      </c>
      <c r="F650" s="21" t="s">
        <v>118</v>
      </c>
      <c r="G650" s="21" t="s">
        <v>232</v>
      </c>
      <c r="H650" s="21" t="s">
        <v>294</v>
      </c>
      <c r="I650" s="21" t="s">
        <v>295</v>
      </c>
      <c r="J650" s="21" t="s">
        <v>133</v>
      </c>
      <c r="K650" s="21" t="s">
        <v>143</v>
      </c>
      <c r="L650" s="21" t="s">
        <v>144</v>
      </c>
      <c r="M650" s="23">
        <v>101.77</v>
      </c>
      <c r="N650" s="24">
        <v>2</v>
      </c>
      <c r="O650" s="25">
        <v>0.11559999999999999</v>
      </c>
      <c r="P650" s="23">
        <v>65.31</v>
      </c>
      <c r="Q650" s="23">
        <f>M650*N650*(1-O650)</f>
        <v>180.01077599999999</v>
      </c>
      <c r="R650" s="23">
        <f>M650*N650*O650</f>
        <v>23.529223999999999</v>
      </c>
      <c r="S650" s="23">
        <f>P650*N650</f>
        <v>130.62</v>
      </c>
      <c r="T650" s="23">
        <f>Q650-S650</f>
        <v>49.390775999999988</v>
      </c>
      <c r="U650" s="25">
        <f>IFERROR(T650/Q650,0)</f>
        <v>0.27437677397713117</v>
      </c>
      <c r="V650" s="21" t="s">
        <v>125</v>
      </c>
      <c r="W650" s="21" t="s">
        <v>136</v>
      </c>
    </row>
    <row r="651" spans="1:23" ht="15" customHeight="1">
      <c r="A651" s="21" t="s">
        <v>1089</v>
      </c>
      <c r="B651" s="22">
        <v>45420</v>
      </c>
      <c r="C651" s="21">
        <f>YEAR(B651)</f>
        <v>2024</v>
      </c>
      <c r="D651" s="21" t="str">
        <f>"Q"&amp;ROUNDUP(MONTH(B651)/3,0)</f>
        <v>Q2</v>
      </c>
      <c r="E651" s="21" t="s">
        <v>138</v>
      </c>
      <c r="F651" s="21" t="s">
        <v>129</v>
      </c>
      <c r="G651" s="21" t="s">
        <v>139</v>
      </c>
      <c r="H651" s="21" t="s">
        <v>207</v>
      </c>
      <c r="I651" s="21" t="s">
        <v>208</v>
      </c>
      <c r="J651" s="21" t="s">
        <v>122</v>
      </c>
      <c r="K651" s="21" t="s">
        <v>165</v>
      </c>
      <c r="L651" s="21" t="s">
        <v>166</v>
      </c>
      <c r="M651" s="23">
        <v>36.159999999999997</v>
      </c>
      <c r="N651" s="24">
        <v>1</v>
      </c>
      <c r="O651" s="25">
        <v>5.5899999999999998E-2</v>
      </c>
      <c r="P651" s="23">
        <v>13.03</v>
      </c>
      <c r="Q651" s="23">
        <f>M651*N651*(1-O651)</f>
        <v>34.138655999999997</v>
      </c>
      <c r="R651" s="23">
        <f>M651*N651*O651</f>
        <v>2.0213439999999996</v>
      </c>
      <c r="S651" s="23">
        <f>P651*N651</f>
        <v>13.03</v>
      </c>
      <c r="T651" s="23">
        <f>Q651-S651</f>
        <v>21.108655999999996</v>
      </c>
      <c r="U651" s="25">
        <f>IFERROR(T651/Q651,0)</f>
        <v>0.61832123678213924</v>
      </c>
      <c r="V651" s="21" t="s">
        <v>125</v>
      </c>
      <c r="W651" s="21" t="s">
        <v>136</v>
      </c>
    </row>
    <row r="652" spans="1:23" ht="15" customHeight="1">
      <c r="A652" s="21" t="s">
        <v>1090</v>
      </c>
      <c r="B652" s="22">
        <v>45420</v>
      </c>
      <c r="C652" s="21">
        <f>YEAR(B652)</f>
        <v>2024</v>
      </c>
      <c r="D652" s="21" t="str">
        <f>"Q"&amp;ROUNDUP(MONTH(B652)/3,0)</f>
        <v>Q2</v>
      </c>
      <c r="E652" s="21" t="s">
        <v>128</v>
      </c>
      <c r="F652" s="21" t="s">
        <v>129</v>
      </c>
      <c r="G652" s="21" t="s">
        <v>152</v>
      </c>
      <c r="H652" s="21" t="s">
        <v>318</v>
      </c>
      <c r="I652" s="21" t="s">
        <v>319</v>
      </c>
      <c r="J652" s="21" t="s">
        <v>122</v>
      </c>
      <c r="K652" s="21" t="s">
        <v>165</v>
      </c>
      <c r="L652" s="21" t="s">
        <v>184</v>
      </c>
      <c r="M652" s="23">
        <v>86.54</v>
      </c>
      <c r="N652" s="24">
        <v>2</v>
      </c>
      <c r="O652" s="25">
        <v>0.124</v>
      </c>
      <c r="P652" s="23">
        <v>40.97</v>
      </c>
      <c r="Q652" s="23">
        <f>M652*N652*(1-O652)</f>
        <v>151.61808000000002</v>
      </c>
      <c r="R652" s="23">
        <f>M652*N652*O652</f>
        <v>21.461920000000003</v>
      </c>
      <c r="S652" s="23">
        <f>P652*N652</f>
        <v>81.94</v>
      </c>
      <c r="T652" s="23">
        <f>Q652-S652</f>
        <v>69.678080000000023</v>
      </c>
      <c r="U652" s="25">
        <f>IFERROR(T652/Q652,0)</f>
        <v>0.45956313389537723</v>
      </c>
      <c r="V652" s="21" t="s">
        <v>125</v>
      </c>
      <c r="W652" s="21" t="s">
        <v>126</v>
      </c>
    </row>
    <row r="653" spans="1:23" ht="15" customHeight="1">
      <c r="A653" s="21" t="s">
        <v>1091</v>
      </c>
      <c r="B653" s="22">
        <v>45421</v>
      </c>
      <c r="C653" s="21">
        <f>YEAR(B653)</f>
        <v>2024</v>
      </c>
      <c r="D653" s="21" t="str">
        <f>"Q"&amp;ROUNDUP(MONTH(B653)/3,0)</f>
        <v>Q2</v>
      </c>
      <c r="E653" s="21" t="s">
        <v>128</v>
      </c>
      <c r="F653" s="21" t="s">
        <v>118</v>
      </c>
      <c r="G653" s="21" t="s">
        <v>130</v>
      </c>
      <c r="H653" s="21" t="s">
        <v>224</v>
      </c>
      <c r="I653" s="21" t="s">
        <v>225</v>
      </c>
      <c r="J653" s="21" t="s">
        <v>122</v>
      </c>
      <c r="K653" s="21" t="s">
        <v>149</v>
      </c>
      <c r="L653" s="21" t="s">
        <v>150</v>
      </c>
      <c r="M653" s="23">
        <v>103.51</v>
      </c>
      <c r="N653" s="24">
        <v>5</v>
      </c>
      <c r="O653" s="25">
        <v>2.4299999999999999E-2</v>
      </c>
      <c r="P653" s="23">
        <v>47.49</v>
      </c>
      <c r="Q653" s="23">
        <f>M653*N653*(1-O653)</f>
        <v>504.97353500000008</v>
      </c>
      <c r="R653" s="23">
        <f>M653*N653*O653</f>
        <v>12.576465000000001</v>
      </c>
      <c r="S653" s="23">
        <f>P653*N653</f>
        <v>237.45000000000002</v>
      </c>
      <c r="T653" s="23">
        <f>Q653-S653</f>
        <v>267.52353500000004</v>
      </c>
      <c r="U653" s="25">
        <f>IFERROR(T653/Q653,0)</f>
        <v>0.52977733773711522</v>
      </c>
      <c r="V653" s="21" t="s">
        <v>125</v>
      </c>
      <c r="W653" s="21" t="s">
        <v>126</v>
      </c>
    </row>
    <row r="654" spans="1:23" ht="15" customHeight="1">
      <c r="A654" s="21" t="s">
        <v>1092</v>
      </c>
      <c r="B654" s="22">
        <v>45421</v>
      </c>
      <c r="C654" s="21">
        <f>YEAR(B654)</f>
        <v>2024</v>
      </c>
      <c r="D654" s="21" t="str">
        <f>"Q"&amp;ROUNDUP(MONTH(B654)/3,0)</f>
        <v>Q2</v>
      </c>
      <c r="E654" s="21" t="s">
        <v>128</v>
      </c>
      <c r="F654" s="21" t="s">
        <v>129</v>
      </c>
      <c r="G654" s="21" t="s">
        <v>152</v>
      </c>
      <c r="H654" s="21" t="s">
        <v>619</v>
      </c>
      <c r="I654" s="21" t="s">
        <v>620</v>
      </c>
      <c r="J654" s="21" t="s">
        <v>142</v>
      </c>
      <c r="K654" s="21" t="s">
        <v>123</v>
      </c>
      <c r="L654" s="21" t="s">
        <v>155</v>
      </c>
      <c r="M654" s="23">
        <v>170.97</v>
      </c>
      <c r="N654" s="24">
        <v>1</v>
      </c>
      <c r="O654" s="25">
        <v>4.65E-2</v>
      </c>
      <c r="P654" s="23">
        <v>96.66</v>
      </c>
      <c r="Q654" s="23">
        <f>M654*N654*(1-O654)</f>
        <v>163.01989499999999</v>
      </c>
      <c r="R654" s="23">
        <f>M654*N654*O654</f>
        <v>7.9501049999999998</v>
      </c>
      <c r="S654" s="23">
        <f>P654*N654</f>
        <v>96.66</v>
      </c>
      <c r="T654" s="23">
        <f>Q654-S654</f>
        <v>66.359894999999995</v>
      </c>
      <c r="U654" s="25">
        <f>IFERROR(T654/Q654,0)</f>
        <v>0.40706623568859496</v>
      </c>
      <c r="V654" s="21" t="s">
        <v>125</v>
      </c>
      <c r="W654" s="21" t="s">
        <v>136</v>
      </c>
    </row>
    <row r="655" spans="1:23" ht="15" customHeight="1">
      <c r="A655" s="21" t="s">
        <v>1093</v>
      </c>
      <c r="B655" s="22">
        <v>45421</v>
      </c>
      <c r="C655" s="21">
        <f>YEAR(B655)</f>
        <v>2024</v>
      </c>
      <c r="D655" s="21" t="str">
        <f>"Q"&amp;ROUNDUP(MONTH(B655)/3,0)</f>
        <v>Q2</v>
      </c>
      <c r="E655" s="21" t="s">
        <v>128</v>
      </c>
      <c r="F655" s="21" t="s">
        <v>118</v>
      </c>
      <c r="G655" s="21" t="s">
        <v>130</v>
      </c>
      <c r="H655" s="21" t="s">
        <v>240</v>
      </c>
      <c r="I655" s="21" t="s">
        <v>241</v>
      </c>
      <c r="J655" s="21" t="s">
        <v>133</v>
      </c>
      <c r="K655" s="21" t="s">
        <v>165</v>
      </c>
      <c r="L655" s="21" t="s">
        <v>180</v>
      </c>
      <c r="M655" s="23">
        <v>121.46</v>
      </c>
      <c r="N655" s="24">
        <v>1</v>
      </c>
      <c r="O655" s="25">
        <v>0.10489999999999999</v>
      </c>
      <c r="P655" s="23">
        <v>56.74</v>
      </c>
      <c r="Q655" s="23">
        <f>M655*N655*(1-O655)</f>
        <v>108.718846</v>
      </c>
      <c r="R655" s="23">
        <f>M655*N655*O655</f>
        <v>12.741153999999998</v>
      </c>
      <c r="S655" s="23">
        <f>P655*N655</f>
        <v>56.74</v>
      </c>
      <c r="T655" s="23">
        <f>Q655-S655</f>
        <v>51.978845999999997</v>
      </c>
      <c r="U655" s="25">
        <f>IFERROR(T655/Q655,0)</f>
        <v>0.47810336397426439</v>
      </c>
      <c r="V655" s="21" t="s">
        <v>125</v>
      </c>
      <c r="W655" s="21" t="s">
        <v>126</v>
      </c>
    </row>
    <row r="656" spans="1:23" ht="15" customHeight="1">
      <c r="A656" s="21" t="s">
        <v>1094</v>
      </c>
      <c r="B656" s="22">
        <v>45421</v>
      </c>
      <c r="C656" s="21">
        <f>YEAR(B656)</f>
        <v>2024</v>
      </c>
      <c r="D656" s="21" t="str">
        <f>"Q"&amp;ROUNDUP(MONTH(B656)/3,0)</f>
        <v>Q2</v>
      </c>
      <c r="E656" s="21" t="s">
        <v>138</v>
      </c>
      <c r="F656" s="21" t="s">
        <v>129</v>
      </c>
      <c r="G656" s="21" t="s">
        <v>146</v>
      </c>
      <c r="H656" s="21" t="s">
        <v>221</v>
      </c>
      <c r="I656" s="21" t="s">
        <v>222</v>
      </c>
      <c r="J656" s="21" t="s">
        <v>133</v>
      </c>
      <c r="K656" s="21" t="s">
        <v>165</v>
      </c>
      <c r="L656" s="21" t="s">
        <v>166</v>
      </c>
      <c r="M656" s="23">
        <v>103.61</v>
      </c>
      <c r="N656" s="24">
        <v>1</v>
      </c>
      <c r="O656" s="25">
        <v>7.8899999999999998E-2</v>
      </c>
      <c r="P656" s="23">
        <v>49.03</v>
      </c>
      <c r="Q656" s="23">
        <f>M656*N656*(1-O656)</f>
        <v>95.435170999999997</v>
      </c>
      <c r="R656" s="23">
        <f>M656*N656*O656</f>
        <v>8.174828999999999</v>
      </c>
      <c r="S656" s="23">
        <f>P656*N656</f>
        <v>49.03</v>
      </c>
      <c r="T656" s="23">
        <f>Q656-S656</f>
        <v>46.405170999999996</v>
      </c>
      <c r="U656" s="25">
        <f>IFERROR(T656/Q656,0)</f>
        <v>0.4862481044855046</v>
      </c>
      <c r="V656" s="21" t="s">
        <v>171</v>
      </c>
      <c r="W656" s="21" t="s">
        <v>126</v>
      </c>
    </row>
    <row r="657" spans="1:23" ht="15" customHeight="1">
      <c r="A657" s="21" t="s">
        <v>1095</v>
      </c>
      <c r="B657" s="22">
        <v>45421</v>
      </c>
      <c r="C657" s="21">
        <f>YEAR(B657)</f>
        <v>2024</v>
      </c>
      <c r="D657" s="21" t="str">
        <f>"Q"&amp;ROUNDUP(MONTH(B657)/3,0)</f>
        <v>Q2</v>
      </c>
      <c r="E657" s="21" t="s">
        <v>128</v>
      </c>
      <c r="F657" s="21" t="s">
        <v>159</v>
      </c>
      <c r="G657" s="21" t="s">
        <v>130</v>
      </c>
      <c r="H657" s="21" t="s">
        <v>358</v>
      </c>
      <c r="I657" s="21" t="s">
        <v>269</v>
      </c>
      <c r="J657" s="21" t="s">
        <v>133</v>
      </c>
      <c r="K657" s="21" t="s">
        <v>134</v>
      </c>
      <c r="L657" s="21" t="s">
        <v>299</v>
      </c>
      <c r="M657" s="23">
        <v>185.59</v>
      </c>
      <c r="N657" s="24">
        <v>6</v>
      </c>
      <c r="O657" s="25">
        <v>5.9499999999999997E-2</v>
      </c>
      <c r="P657" s="23">
        <v>112.72</v>
      </c>
      <c r="Q657" s="23">
        <f>M657*N657*(1-O657)</f>
        <v>1047.2843700000001</v>
      </c>
      <c r="R657" s="23">
        <f>M657*N657*O657</f>
        <v>66.255629999999996</v>
      </c>
      <c r="S657" s="23">
        <f>P657*N657</f>
        <v>676.31999999999994</v>
      </c>
      <c r="T657" s="23">
        <f>Q657-S657</f>
        <v>370.96437000000014</v>
      </c>
      <c r="U657" s="25">
        <f>IFERROR(T657/Q657,0)</f>
        <v>0.354215512640564</v>
      </c>
      <c r="V657" s="21" t="s">
        <v>125</v>
      </c>
      <c r="W657" s="21" t="s">
        <v>156</v>
      </c>
    </row>
    <row r="658" spans="1:23" ht="15" customHeight="1">
      <c r="A658" s="21" t="s">
        <v>1096</v>
      </c>
      <c r="B658" s="22">
        <v>45422</v>
      </c>
      <c r="C658" s="21">
        <f>YEAR(B658)</f>
        <v>2024</v>
      </c>
      <c r="D658" s="21" t="str">
        <f>"Q"&amp;ROUNDUP(MONTH(B658)/3,0)</f>
        <v>Q2</v>
      </c>
      <c r="E658" s="21" t="s">
        <v>117</v>
      </c>
      <c r="F658" s="21" t="s">
        <v>118</v>
      </c>
      <c r="G658" s="21" t="s">
        <v>194</v>
      </c>
      <c r="H658" s="21" t="s">
        <v>331</v>
      </c>
      <c r="I658" s="21" t="s">
        <v>332</v>
      </c>
      <c r="J658" s="21" t="s">
        <v>133</v>
      </c>
      <c r="K658" s="21" t="s">
        <v>134</v>
      </c>
      <c r="L658" s="21" t="s">
        <v>339</v>
      </c>
      <c r="M658" s="23">
        <v>201.36</v>
      </c>
      <c r="N658" s="24">
        <v>2</v>
      </c>
      <c r="O658" s="25">
        <v>0.1376</v>
      </c>
      <c r="P658" s="23">
        <v>116.26</v>
      </c>
      <c r="Q658" s="23">
        <f>M658*N658*(1-O658)</f>
        <v>347.30572800000004</v>
      </c>
      <c r="R658" s="23">
        <f>M658*N658*O658</f>
        <v>55.414272000000004</v>
      </c>
      <c r="S658" s="23">
        <f>P658*N658</f>
        <v>232.52</v>
      </c>
      <c r="T658" s="23">
        <f>Q658-S658</f>
        <v>114.78572800000003</v>
      </c>
      <c r="U658" s="25">
        <f>IFERROR(T658/Q658,0)</f>
        <v>0.33050341167998248</v>
      </c>
      <c r="V658" s="21" t="s">
        <v>171</v>
      </c>
      <c r="W658" s="21" t="s">
        <v>156</v>
      </c>
    </row>
    <row r="659" spans="1:23" ht="15" customHeight="1">
      <c r="A659" s="21" t="s">
        <v>1097</v>
      </c>
      <c r="B659" s="22">
        <v>45422</v>
      </c>
      <c r="C659" s="21">
        <f>YEAR(B659)</f>
        <v>2024</v>
      </c>
      <c r="D659" s="21" t="str">
        <f>"Q"&amp;ROUNDUP(MONTH(B659)/3,0)</f>
        <v>Q2</v>
      </c>
      <c r="E659" s="21" t="s">
        <v>117</v>
      </c>
      <c r="F659" s="21" t="s">
        <v>129</v>
      </c>
      <c r="G659" s="21" t="s">
        <v>194</v>
      </c>
      <c r="H659" s="21" t="s">
        <v>281</v>
      </c>
      <c r="I659" s="21" t="s">
        <v>282</v>
      </c>
      <c r="J659" s="21" t="s">
        <v>133</v>
      </c>
      <c r="K659" s="21" t="s">
        <v>134</v>
      </c>
      <c r="L659" s="21" t="s">
        <v>192</v>
      </c>
      <c r="M659" s="23">
        <v>142.9</v>
      </c>
      <c r="N659" s="24">
        <v>2</v>
      </c>
      <c r="O659" s="25">
        <v>0.1457</v>
      </c>
      <c r="P659" s="23">
        <v>77.03</v>
      </c>
      <c r="Q659" s="23">
        <f>M659*N659*(1-O659)</f>
        <v>244.15894000000003</v>
      </c>
      <c r="R659" s="23">
        <f>M659*N659*O659</f>
        <v>41.641060000000003</v>
      </c>
      <c r="S659" s="23">
        <f>P659*N659</f>
        <v>154.06</v>
      </c>
      <c r="T659" s="23">
        <f>Q659-S659</f>
        <v>90.098940000000027</v>
      </c>
      <c r="U659" s="25">
        <f>IFERROR(T659/Q659,0)</f>
        <v>0.36901757519098016</v>
      </c>
      <c r="V659" s="21" t="s">
        <v>171</v>
      </c>
      <c r="W659" s="21" t="s">
        <v>126</v>
      </c>
    </row>
    <row r="660" spans="1:23" ht="15" customHeight="1">
      <c r="A660" s="21" t="s">
        <v>1098</v>
      </c>
      <c r="B660" s="22">
        <v>45422</v>
      </c>
      <c r="C660" s="21">
        <f>YEAR(B660)</f>
        <v>2024</v>
      </c>
      <c r="D660" s="21" t="str">
        <f>"Q"&amp;ROUNDUP(MONTH(B660)/3,0)</f>
        <v>Q2</v>
      </c>
      <c r="E660" s="21" t="s">
        <v>117</v>
      </c>
      <c r="F660" s="21" t="s">
        <v>129</v>
      </c>
      <c r="G660" s="21" t="s">
        <v>119</v>
      </c>
      <c r="H660" s="21" t="s">
        <v>1099</v>
      </c>
      <c r="I660" s="21" t="s">
        <v>371</v>
      </c>
      <c r="J660" s="21" t="s">
        <v>142</v>
      </c>
      <c r="K660" s="21" t="s">
        <v>143</v>
      </c>
      <c r="L660" s="21" t="s">
        <v>201</v>
      </c>
      <c r="M660" s="23">
        <v>170.65</v>
      </c>
      <c r="N660" s="24">
        <v>2</v>
      </c>
      <c r="O660" s="25">
        <v>0.1004</v>
      </c>
      <c r="P660" s="23">
        <v>102.39</v>
      </c>
      <c r="Q660" s="23">
        <f>M660*N660*(1-O660)</f>
        <v>307.03348</v>
      </c>
      <c r="R660" s="23">
        <f>M660*N660*O660</f>
        <v>34.26652</v>
      </c>
      <c r="S660" s="23">
        <f>P660*N660</f>
        <v>204.78</v>
      </c>
      <c r="T660" s="23">
        <f>Q660-S660</f>
        <v>102.25348</v>
      </c>
      <c r="U660" s="25">
        <f>IFERROR(T660/Q660,0)</f>
        <v>0.33303690529124053</v>
      </c>
      <c r="V660" s="21" t="s">
        <v>125</v>
      </c>
      <c r="W660" s="21" t="s">
        <v>156</v>
      </c>
    </row>
    <row r="661" spans="1:23" ht="15" customHeight="1">
      <c r="A661" s="21" t="s">
        <v>1100</v>
      </c>
      <c r="B661" s="22">
        <v>45422</v>
      </c>
      <c r="C661" s="21">
        <f>YEAR(B661)</f>
        <v>2024</v>
      </c>
      <c r="D661" s="21" t="str">
        <f>"Q"&amp;ROUNDUP(MONTH(B661)/3,0)</f>
        <v>Q2</v>
      </c>
      <c r="E661" s="21" t="s">
        <v>158</v>
      </c>
      <c r="F661" s="21" t="s">
        <v>129</v>
      </c>
      <c r="G661" s="21" t="s">
        <v>164</v>
      </c>
      <c r="H661" s="21" t="s">
        <v>236</v>
      </c>
      <c r="I661" s="21" t="s">
        <v>237</v>
      </c>
      <c r="J661" s="21" t="s">
        <v>142</v>
      </c>
      <c r="K661" s="21" t="s">
        <v>123</v>
      </c>
      <c r="L661" s="21" t="s">
        <v>124</v>
      </c>
      <c r="M661" s="23">
        <v>220.22</v>
      </c>
      <c r="N661" s="24">
        <v>5</v>
      </c>
      <c r="O661" s="25">
        <v>9.7600000000000006E-2</v>
      </c>
      <c r="P661" s="23">
        <v>111.87</v>
      </c>
      <c r="Q661" s="23">
        <f>M661*N661*(1-O661)</f>
        <v>993.63263999999992</v>
      </c>
      <c r="R661" s="23">
        <f>M661*N661*O661</f>
        <v>107.46736</v>
      </c>
      <c r="S661" s="23">
        <f>P661*N661</f>
        <v>559.35</v>
      </c>
      <c r="T661" s="23">
        <f>Q661-S661</f>
        <v>434.2826399999999</v>
      </c>
      <c r="U661" s="25">
        <f>IFERROR(T661/Q661,0)</f>
        <v>0.43706559398048755</v>
      </c>
      <c r="V661" s="21" t="s">
        <v>171</v>
      </c>
      <c r="W661" s="21" t="s">
        <v>126</v>
      </c>
    </row>
    <row r="662" spans="1:23" ht="15" customHeight="1">
      <c r="A662" s="21" t="s">
        <v>1101</v>
      </c>
      <c r="B662" s="22">
        <v>45423</v>
      </c>
      <c r="C662" s="21">
        <f>YEAR(B662)</f>
        <v>2024</v>
      </c>
      <c r="D662" s="21" t="str">
        <f>"Q"&amp;ROUNDUP(MONTH(B662)/3,0)</f>
        <v>Q2</v>
      </c>
      <c r="E662" s="21" t="s">
        <v>138</v>
      </c>
      <c r="F662" s="21" t="s">
        <v>129</v>
      </c>
      <c r="G662" s="21" t="s">
        <v>139</v>
      </c>
      <c r="H662" s="21" t="s">
        <v>1102</v>
      </c>
      <c r="I662" s="21" t="s">
        <v>154</v>
      </c>
      <c r="J662" s="21" t="s">
        <v>142</v>
      </c>
      <c r="K662" s="21" t="s">
        <v>149</v>
      </c>
      <c r="L662" s="21" t="s">
        <v>273</v>
      </c>
      <c r="M662" s="23">
        <v>156.41999999999999</v>
      </c>
      <c r="N662" s="24">
        <v>1</v>
      </c>
      <c r="O662" s="25">
        <v>9.7299999999999998E-2</v>
      </c>
      <c r="P662" s="23">
        <v>84.48</v>
      </c>
      <c r="Q662" s="23">
        <f>M662*N662*(1-O662)</f>
        <v>141.200334</v>
      </c>
      <c r="R662" s="23">
        <f>M662*N662*O662</f>
        <v>15.219665999999998</v>
      </c>
      <c r="S662" s="23">
        <f>P662*N662</f>
        <v>84.48</v>
      </c>
      <c r="T662" s="23">
        <f>Q662-S662</f>
        <v>56.720333999999994</v>
      </c>
      <c r="U662" s="25">
        <f>IFERROR(T662/Q662,0)</f>
        <v>0.40170113195341306</v>
      </c>
      <c r="V662" s="21" t="s">
        <v>125</v>
      </c>
      <c r="W662" s="21" t="s">
        <v>172</v>
      </c>
    </row>
    <row r="663" spans="1:23" ht="15" customHeight="1">
      <c r="A663" s="21" t="s">
        <v>1103</v>
      </c>
      <c r="B663" s="22">
        <v>45423</v>
      </c>
      <c r="C663" s="21">
        <f>YEAR(B663)</f>
        <v>2024</v>
      </c>
      <c r="D663" s="21" t="str">
        <f>"Q"&amp;ROUNDUP(MONTH(B663)/3,0)</f>
        <v>Q2</v>
      </c>
      <c r="E663" s="21" t="s">
        <v>128</v>
      </c>
      <c r="F663" s="21" t="s">
        <v>118</v>
      </c>
      <c r="G663" s="21" t="s">
        <v>130</v>
      </c>
      <c r="H663" s="21" t="s">
        <v>178</v>
      </c>
      <c r="I663" s="21" t="s">
        <v>179</v>
      </c>
      <c r="J663" s="21" t="s">
        <v>133</v>
      </c>
      <c r="K663" s="21" t="s">
        <v>123</v>
      </c>
      <c r="L663" s="21" t="s">
        <v>124</v>
      </c>
      <c r="M663" s="23">
        <v>211.96</v>
      </c>
      <c r="N663" s="24">
        <v>2</v>
      </c>
      <c r="O663" s="25">
        <v>0.26350000000000001</v>
      </c>
      <c r="P663" s="23">
        <v>104.79</v>
      </c>
      <c r="Q663" s="23">
        <f>M663*N663*(1-O663)</f>
        <v>312.21708000000001</v>
      </c>
      <c r="R663" s="23">
        <f>M663*N663*O663</f>
        <v>111.70292000000001</v>
      </c>
      <c r="S663" s="23">
        <f>P663*N663</f>
        <v>209.58</v>
      </c>
      <c r="T663" s="23">
        <f>Q663-S663</f>
        <v>102.63708</v>
      </c>
      <c r="U663" s="25">
        <f>IFERROR(T663/Q663,0)</f>
        <v>0.32873627541452888</v>
      </c>
      <c r="V663" s="21" t="s">
        <v>125</v>
      </c>
      <c r="W663" s="21" t="s">
        <v>172</v>
      </c>
    </row>
    <row r="664" spans="1:23" ht="15" customHeight="1">
      <c r="A664" s="21" t="s">
        <v>1104</v>
      </c>
      <c r="B664" s="22">
        <v>45423</v>
      </c>
      <c r="C664" s="21">
        <f>YEAR(B664)</f>
        <v>2024</v>
      </c>
      <c r="D664" s="21" t="str">
        <f>"Q"&amp;ROUNDUP(MONTH(B664)/3,0)</f>
        <v>Q2</v>
      </c>
      <c r="E664" s="21" t="s">
        <v>188</v>
      </c>
      <c r="F664" s="21" t="s">
        <v>129</v>
      </c>
      <c r="G664" s="21" t="s">
        <v>232</v>
      </c>
      <c r="H664" s="21" t="s">
        <v>1105</v>
      </c>
      <c r="I664" s="21" t="s">
        <v>1106</v>
      </c>
      <c r="J664" s="21" t="s">
        <v>142</v>
      </c>
      <c r="K664" s="21" t="s">
        <v>143</v>
      </c>
      <c r="L664" s="21" t="s">
        <v>230</v>
      </c>
      <c r="M664" s="23">
        <v>70.59</v>
      </c>
      <c r="N664" s="24">
        <v>2</v>
      </c>
      <c r="O664" s="25">
        <v>0.1245</v>
      </c>
      <c r="P664" s="23">
        <v>40.85</v>
      </c>
      <c r="Q664" s="23">
        <f>M664*N664*(1-O664)</f>
        <v>123.60308999999999</v>
      </c>
      <c r="R664" s="23">
        <f>M664*N664*O664</f>
        <v>17.576910000000002</v>
      </c>
      <c r="S664" s="23">
        <f>P664*N664</f>
        <v>81.7</v>
      </c>
      <c r="T664" s="23">
        <f>Q664-S664</f>
        <v>41.903089999999992</v>
      </c>
      <c r="U664" s="25">
        <f>IFERROR(T664/Q664,0)</f>
        <v>0.3390132884218347</v>
      </c>
      <c r="V664" s="21" t="s">
        <v>125</v>
      </c>
      <c r="W664" s="21" t="s">
        <v>126</v>
      </c>
    </row>
    <row r="665" spans="1:23" ht="15" customHeight="1">
      <c r="A665" s="21" t="s">
        <v>1107</v>
      </c>
      <c r="B665" s="22">
        <v>45423</v>
      </c>
      <c r="C665" s="21">
        <f>YEAR(B665)</f>
        <v>2024</v>
      </c>
      <c r="D665" s="21" t="str">
        <f>"Q"&amp;ROUNDUP(MONTH(B665)/3,0)</f>
        <v>Q2</v>
      </c>
      <c r="E665" s="21" t="s">
        <v>188</v>
      </c>
      <c r="F665" s="21" t="s">
        <v>159</v>
      </c>
      <c r="G665" s="21" t="s">
        <v>198</v>
      </c>
      <c r="H665" s="21" t="s">
        <v>392</v>
      </c>
      <c r="I665" s="21" t="s">
        <v>393</v>
      </c>
      <c r="J665" s="21" t="s">
        <v>142</v>
      </c>
      <c r="K665" s="21" t="s">
        <v>165</v>
      </c>
      <c r="L665" s="21" t="s">
        <v>320</v>
      </c>
      <c r="M665" s="23">
        <v>26.67</v>
      </c>
      <c r="N665" s="24">
        <v>9</v>
      </c>
      <c r="O665" s="25">
        <v>2.1700000000000001E-2</v>
      </c>
      <c r="P665" s="23">
        <v>9.73</v>
      </c>
      <c r="Q665" s="23">
        <f>M665*N665*(1-O665)</f>
        <v>234.82134900000003</v>
      </c>
      <c r="R665" s="23">
        <f>M665*N665*O665</f>
        <v>5.2086510000000006</v>
      </c>
      <c r="S665" s="23">
        <f>P665*N665</f>
        <v>87.570000000000007</v>
      </c>
      <c r="T665" s="23">
        <f>Q665-S665</f>
        <v>147.251349</v>
      </c>
      <c r="U665" s="25">
        <f>IFERROR(T665/Q665,0)</f>
        <v>0.62707820062817199</v>
      </c>
      <c r="V665" s="21" t="s">
        <v>125</v>
      </c>
      <c r="W665" s="21" t="s">
        <v>172</v>
      </c>
    </row>
    <row r="666" spans="1:23" ht="15" customHeight="1">
      <c r="A666" s="21" t="s">
        <v>1108</v>
      </c>
      <c r="B666" s="22">
        <v>45424</v>
      </c>
      <c r="C666" s="21">
        <f>YEAR(B666)</f>
        <v>2024</v>
      </c>
      <c r="D666" s="21" t="str">
        <f>"Q"&amp;ROUNDUP(MONTH(B666)/3,0)</f>
        <v>Q2</v>
      </c>
      <c r="E666" s="21" t="s">
        <v>128</v>
      </c>
      <c r="F666" s="21" t="s">
        <v>129</v>
      </c>
      <c r="G666" s="21" t="s">
        <v>130</v>
      </c>
      <c r="H666" s="21" t="s">
        <v>287</v>
      </c>
      <c r="I666" s="21" t="s">
        <v>288</v>
      </c>
      <c r="J666" s="21" t="s">
        <v>133</v>
      </c>
      <c r="K666" s="21" t="s">
        <v>165</v>
      </c>
      <c r="L666" s="21" t="s">
        <v>320</v>
      </c>
      <c r="M666" s="23">
        <v>49.1</v>
      </c>
      <c r="N666" s="24">
        <v>1</v>
      </c>
      <c r="O666" s="25">
        <v>7.7899999999999997E-2</v>
      </c>
      <c r="P666" s="23">
        <v>21.09</v>
      </c>
      <c r="Q666" s="23">
        <f>M666*N666*(1-O666)</f>
        <v>45.275110000000005</v>
      </c>
      <c r="R666" s="23">
        <f>M666*N666*O666</f>
        <v>3.8248899999999999</v>
      </c>
      <c r="S666" s="23">
        <f>P666*N666</f>
        <v>21.09</v>
      </c>
      <c r="T666" s="23">
        <f>Q666-S666</f>
        <v>24.185110000000005</v>
      </c>
      <c r="U666" s="25">
        <f>IFERROR(T666/Q666,0)</f>
        <v>0.53418114279567741</v>
      </c>
      <c r="V666" s="21" t="s">
        <v>125</v>
      </c>
      <c r="W666" s="21" t="s">
        <v>172</v>
      </c>
    </row>
    <row r="667" spans="1:23" ht="15" customHeight="1">
      <c r="A667" s="21" t="s">
        <v>1109</v>
      </c>
      <c r="B667" s="22">
        <v>45424</v>
      </c>
      <c r="C667" s="21">
        <f>YEAR(B667)</f>
        <v>2024</v>
      </c>
      <c r="D667" s="21" t="str">
        <f>"Q"&amp;ROUNDUP(MONTH(B667)/3,0)</f>
        <v>Q2</v>
      </c>
      <c r="E667" s="21" t="s">
        <v>138</v>
      </c>
      <c r="F667" s="21" t="s">
        <v>129</v>
      </c>
      <c r="G667" s="21" t="s">
        <v>139</v>
      </c>
      <c r="H667" s="21" t="s">
        <v>284</v>
      </c>
      <c r="I667" s="21" t="s">
        <v>269</v>
      </c>
      <c r="J667" s="21" t="s">
        <v>122</v>
      </c>
      <c r="K667" s="21" t="s">
        <v>165</v>
      </c>
      <c r="L667" s="21" t="s">
        <v>320</v>
      </c>
      <c r="M667" s="23">
        <v>48.44</v>
      </c>
      <c r="N667" s="24">
        <v>3</v>
      </c>
      <c r="O667" s="25">
        <v>0.1055</v>
      </c>
      <c r="P667" s="23">
        <v>19.510000000000002</v>
      </c>
      <c r="Q667" s="23">
        <f>M667*N667*(1-O667)</f>
        <v>129.98873999999998</v>
      </c>
      <c r="R667" s="23">
        <f>M667*N667*O667</f>
        <v>15.331259999999999</v>
      </c>
      <c r="S667" s="23">
        <f>P667*N667</f>
        <v>58.53</v>
      </c>
      <c r="T667" s="23">
        <f>Q667-S667</f>
        <v>71.458739999999977</v>
      </c>
      <c r="U667" s="25">
        <f>IFERROR(T667/Q667,0)</f>
        <v>0.54973023047996306</v>
      </c>
      <c r="V667" s="21" t="s">
        <v>125</v>
      </c>
      <c r="W667" s="21" t="s">
        <v>126</v>
      </c>
    </row>
    <row r="668" spans="1:23" ht="15" customHeight="1">
      <c r="A668" s="21" t="s">
        <v>1110</v>
      </c>
      <c r="B668" s="22">
        <v>45424</v>
      </c>
      <c r="C668" s="21">
        <f>YEAR(B668)</f>
        <v>2024</v>
      </c>
      <c r="D668" s="21" t="str">
        <f>"Q"&amp;ROUNDUP(MONTH(B668)/3,0)</f>
        <v>Q2</v>
      </c>
      <c r="E668" s="21" t="s">
        <v>158</v>
      </c>
      <c r="F668" s="21" t="s">
        <v>118</v>
      </c>
      <c r="G668" s="21" t="s">
        <v>164</v>
      </c>
      <c r="H668" s="21" t="s">
        <v>291</v>
      </c>
      <c r="I668" s="21" t="s">
        <v>208</v>
      </c>
      <c r="J668" s="21" t="s">
        <v>133</v>
      </c>
      <c r="K668" s="21" t="s">
        <v>165</v>
      </c>
      <c r="L668" s="21" t="s">
        <v>180</v>
      </c>
      <c r="M668" s="23">
        <v>86.45</v>
      </c>
      <c r="N668" s="24">
        <v>1</v>
      </c>
      <c r="O668" s="25">
        <v>0.15609999999999999</v>
      </c>
      <c r="P668" s="23">
        <v>32.15</v>
      </c>
      <c r="Q668" s="23">
        <f>M668*N668*(1-O668)</f>
        <v>72.955155000000005</v>
      </c>
      <c r="R668" s="23">
        <f>M668*N668*O668</f>
        <v>13.494845</v>
      </c>
      <c r="S668" s="23">
        <f>P668*N668</f>
        <v>32.15</v>
      </c>
      <c r="T668" s="23">
        <f>Q668-S668</f>
        <v>40.805155000000006</v>
      </c>
      <c r="U668" s="25">
        <f>IFERROR(T668/Q668,0)</f>
        <v>0.55931832370173162</v>
      </c>
      <c r="V668" s="21" t="s">
        <v>125</v>
      </c>
      <c r="W668" s="21" t="s">
        <v>172</v>
      </c>
    </row>
    <row r="669" spans="1:23" ht="15" customHeight="1">
      <c r="A669" s="21" t="s">
        <v>1111</v>
      </c>
      <c r="B669" s="22">
        <v>45424</v>
      </c>
      <c r="C669" s="21">
        <f>YEAR(B669)</f>
        <v>2024</v>
      </c>
      <c r="D669" s="21" t="str">
        <f>"Q"&amp;ROUNDUP(MONTH(B669)/3,0)</f>
        <v>Q2</v>
      </c>
      <c r="E669" s="21" t="s">
        <v>158</v>
      </c>
      <c r="F669" s="21" t="s">
        <v>118</v>
      </c>
      <c r="G669" s="21" t="s">
        <v>164</v>
      </c>
      <c r="H669" s="21" t="s">
        <v>526</v>
      </c>
      <c r="I669" s="21" t="s">
        <v>527</v>
      </c>
      <c r="J669" s="21" t="s">
        <v>133</v>
      </c>
      <c r="K669" s="21" t="s">
        <v>149</v>
      </c>
      <c r="L669" s="21" t="s">
        <v>176</v>
      </c>
      <c r="M669" s="23">
        <v>114.19</v>
      </c>
      <c r="N669" s="24">
        <v>2</v>
      </c>
      <c r="O669" s="25">
        <v>0.161</v>
      </c>
      <c r="P669" s="23">
        <v>48.14</v>
      </c>
      <c r="Q669" s="23">
        <f>M669*N669*(1-O669)</f>
        <v>191.61081999999999</v>
      </c>
      <c r="R669" s="23">
        <f>M669*N669*O669</f>
        <v>36.769179999999999</v>
      </c>
      <c r="S669" s="23">
        <f>P669*N669</f>
        <v>96.28</v>
      </c>
      <c r="T669" s="23">
        <f>Q669-S669</f>
        <v>95.330819999999989</v>
      </c>
      <c r="U669" s="25">
        <f>IFERROR(T669/Q669,0)</f>
        <v>0.49752315657330831</v>
      </c>
      <c r="V669" s="21" t="s">
        <v>171</v>
      </c>
      <c r="W669" s="21" t="s">
        <v>156</v>
      </c>
    </row>
    <row r="670" spans="1:23" ht="15" customHeight="1">
      <c r="A670" s="21" t="s">
        <v>1112</v>
      </c>
      <c r="B670" s="22">
        <v>45425</v>
      </c>
      <c r="C670" s="21">
        <f>YEAR(B670)</f>
        <v>2024</v>
      </c>
      <c r="D670" s="21" t="str">
        <f>"Q"&amp;ROUNDUP(MONTH(B670)/3,0)</f>
        <v>Q2</v>
      </c>
      <c r="E670" s="21" t="s">
        <v>128</v>
      </c>
      <c r="F670" s="21" t="s">
        <v>118</v>
      </c>
      <c r="G670" s="21" t="s">
        <v>152</v>
      </c>
      <c r="H670" s="21" t="s">
        <v>120</v>
      </c>
      <c r="I670" s="21" t="s">
        <v>121</v>
      </c>
      <c r="J670" s="21" t="s">
        <v>122</v>
      </c>
      <c r="K670" s="21" t="s">
        <v>165</v>
      </c>
      <c r="L670" s="21" t="s">
        <v>213</v>
      </c>
      <c r="M670" s="23">
        <v>85.7</v>
      </c>
      <c r="N670" s="24">
        <v>2</v>
      </c>
      <c r="O670" s="25">
        <v>0.1</v>
      </c>
      <c r="P670" s="23">
        <v>31.42</v>
      </c>
      <c r="Q670" s="23">
        <f>M670*N670*(1-O670)</f>
        <v>154.26000000000002</v>
      </c>
      <c r="R670" s="23">
        <f>M670*N670*O670</f>
        <v>17.14</v>
      </c>
      <c r="S670" s="23">
        <f>P670*N670</f>
        <v>62.84</v>
      </c>
      <c r="T670" s="23">
        <f>Q670-S670</f>
        <v>91.420000000000016</v>
      </c>
      <c r="U670" s="25">
        <f>IFERROR(T670/Q670,0)</f>
        <v>0.59263580967198237</v>
      </c>
      <c r="V670" s="21" t="s">
        <v>125</v>
      </c>
      <c r="W670" s="21" t="s">
        <v>172</v>
      </c>
    </row>
    <row r="671" spans="1:23" ht="15" customHeight="1">
      <c r="A671" s="21" t="s">
        <v>1113</v>
      </c>
      <c r="B671" s="22">
        <v>45425</v>
      </c>
      <c r="C671" s="21">
        <f>YEAR(B671)</f>
        <v>2024</v>
      </c>
      <c r="D671" s="21" t="str">
        <f>"Q"&amp;ROUNDUP(MONTH(B671)/3,0)</f>
        <v>Q2</v>
      </c>
      <c r="E671" s="21" t="s">
        <v>158</v>
      </c>
      <c r="F671" s="21" t="s">
        <v>129</v>
      </c>
      <c r="G671" s="21" t="s">
        <v>160</v>
      </c>
      <c r="H671" s="21" t="s">
        <v>848</v>
      </c>
      <c r="I671" s="21" t="s">
        <v>179</v>
      </c>
      <c r="J671" s="21" t="s">
        <v>142</v>
      </c>
      <c r="K671" s="21" t="s">
        <v>123</v>
      </c>
      <c r="L671" s="21" t="s">
        <v>292</v>
      </c>
      <c r="M671" s="23">
        <v>43.06</v>
      </c>
      <c r="N671" s="24">
        <v>12</v>
      </c>
      <c r="O671" s="25">
        <v>9.9000000000000005E-2</v>
      </c>
      <c r="P671" s="23">
        <v>24.37</v>
      </c>
      <c r="Q671" s="23">
        <f>M671*N671*(1-O671)</f>
        <v>465.56472000000002</v>
      </c>
      <c r="R671" s="23">
        <f>M671*N671*O671</f>
        <v>51.155280000000005</v>
      </c>
      <c r="S671" s="23">
        <f>P671*N671</f>
        <v>292.44</v>
      </c>
      <c r="T671" s="23">
        <f>Q671-S671</f>
        <v>173.12472000000002</v>
      </c>
      <c r="U671" s="25">
        <f>IFERROR(T671/Q671,0)</f>
        <v>0.37185962029081587</v>
      </c>
      <c r="V671" s="21" t="s">
        <v>171</v>
      </c>
      <c r="W671" s="21" t="s">
        <v>172</v>
      </c>
    </row>
    <row r="672" spans="1:23" ht="15" customHeight="1">
      <c r="A672" s="21" t="s">
        <v>1114</v>
      </c>
      <c r="B672" s="22">
        <v>45425</v>
      </c>
      <c r="C672" s="21">
        <f>YEAR(B672)</f>
        <v>2024</v>
      </c>
      <c r="D672" s="21" t="str">
        <f>"Q"&amp;ROUNDUP(MONTH(B672)/3,0)</f>
        <v>Q2</v>
      </c>
      <c r="E672" s="21" t="s">
        <v>128</v>
      </c>
      <c r="F672" s="21" t="s">
        <v>118</v>
      </c>
      <c r="G672" s="21" t="s">
        <v>152</v>
      </c>
      <c r="H672" s="21" t="s">
        <v>190</v>
      </c>
      <c r="I672" s="21" t="s">
        <v>191</v>
      </c>
      <c r="J672" s="21" t="s">
        <v>133</v>
      </c>
      <c r="K672" s="21" t="s">
        <v>143</v>
      </c>
      <c r="L672" s="21" t="s">
        <v>144</v>
      </c>
      <c r="M672" s="23">
        <v>213.45</v>
      </c>
      <c r="N672" s="24">
        <v>2</v>
      </c>
      <c r="O672" s="25">
        <v>8.2000000000000003E-2</v>
      </c>
      <c r="P672" s="23">
        <v>124.98</v>
      </c>
      <c r="Q672" s="23">
        <f>M672*N672*(1-O672)</f>
        <v>391.89420000000001</v>
      </c>
      <c r="R672" s="23">
        <f>M672*N672*O672</f>
        <v>35.005800000000001</v>
      </c>
      <c r="S672" s="23">
        <f>P672*N672</f>
        <v>249.96</v>
      </c>
      <c r="T672" s="23">
        <f>Q672-S672</f>
        <v>141.9342</v>
      </c>
      <c r="U672" s="25">
        <f>IFERROR(T672/Q672,0)</f>
        <v>0.36217479105329958</v>
      </c>
      <c r="V672" s="21" t="s">
        <v>125</v>
      </c>
      <c r="W672" s="21" t="s">
        <v>136</v>
      </c>
    </row>
    <row r="673" spans="1:23" ht="15" customHeight="1">
      <c r="A673" s="21" t="s">
        <v>1115</v>
      </c>
      <c r="B673" s="22">
        <v>45425</v>
      </c>
      <c r="C673" s="21">
        <f>YEAR(B673)</f>
        <v>2024</v>
      </c>
      <c r="D673" s="21" t="str">
        <f>"Q"&amp;ROUNDUP(MONTH(B673)/3,0)</f>
        <v>Q2</v>
      </c>
      <c r="E673" s="21" t="s">
        <v>138</v>
      </c>
      <c r="F673" s="21" t="s">
        <v>118</v>
      </c>
      <c r="G673" s="21" t="s">
        <v>139</v>
      </c>
      <c r="H673" s="21" t="s">
        <v>207</v>
      </c>
      <c r="I673" s="21" t="s">
        <v>208</v>
      </c>
      <c r="J673" s="21" t="s">
        <v>122</v>
      </c>
      <c r="K673" s="21" t="s">
        <v>165</v>
      </c>
      <c r="L673" s="21" t="s">
        <v>184</v>
      </c>
      <c r="M673" s="23">
        <v>116.08</v>
      </c>
      <c r="N673" s="24">
        <v>1</v>
      </c>
      <c r="O673" s="25">
        <v>0.1376</v>
      </c>
      <c r="P673" s="23">
        <v>51.37</v>
      </c>
      <c r="Q673" s="23">
        <f>M673*N673*(1-O673)</f>
        <v>100.107392</v>
      </c>
      <c r="R673" s="23">
        <f>M673*N673*O673</f>
        <v>15.972607999999999</v>
      </c>
      <c r="S673" s="23">
        <f>P673*N673</f>
        <v>51.37</v>
      </c>
      <c r="T673" s="23">
        <f>Q673-S673</f>
        <v>48.737392000000007</v>
      </c>
      <c r="U673" s="25">
        <f>IFERROR(T673/Q673,0)</f>
        <v>0.48685108088721363</v>
      </c>
      <c r="V673" s="21" t="s">
        <v>125</v>
      </c>
      <c r="W673" s="21" t="s">
        <v>136</v>
      </c>
    </row>
    <row r="674" spans="1:23" ht="15" customHeight="1">
      <c r="A674" s="21" t="s">
        <v>1116</v>
      </c>
      <c r="B674" s="22">
        <v>45425</v>
      </c>
      <c r="C674" s="21">
        <f>YEAR(B674)</f>
        <v>2024</v>
      </c>
      <c r="D674" s="21" t="str">
        <f>"Q"&amp;ROUNDUP(MONTH(B674)/3,0)</f>
        <v>Q2</v>
      </c>
      <c r="E674" s="21" t="s">
        <v>158</v>
      </c>
      <c r="F674" s="21" t="s">
        <v>118</v>
      </c>
      <c r="G674" s="21" t="s">
        <v>164</v>
      </c>
      <c r="H674" s="21" t="s">
        <v>1117</v>
      </c>
      <c r="I674" s="21" t="s">
        <v>1118</v>
      </c>
      <c r="J674" s="21" t="s">
        <v>142</v>
      </c>
      <c r="K674" s="21" t="s">
        <v>165</v>
      </c>
      <c r="L674" s="21" t="s">
        <v>320</v>
      </c>
      <c r="M674" s="23">
        <v>25.14</v>
      </c>
      <c r="N674" s="24">
        <v>3</v>
      </c>
      <c r="O674" s="25">
        <v>0.1522</v>
      </c>
      <c r="P674" s="23">
        <v>12</v>
      </c>
      <c r="Q674" s="23">
        <f>M674*N674*(1-O674)</f>
        <v>63.941076000000002</v>
      </c>
      <c r="R674" s="23">
        <f>M674*N674*O674</f>
        <v>11.478924000000001</v>
      </c>
      <c r="S674" s="23">
        <f>P674*N674</f>
        <v>36</v>
      </c>
      <c r="T674" s="23">
        <f>Q674-S674</f>
        <v>27.941076000000002</v>
      </c>
      <c r="U674" s="25">
        <f>IFERROR(T674/Q674,0)</f>
        <v>0.43698163603002244</v>
      </c>
      <c r="V674" s="21" t="s">
        <v>125</v>
      </c>
      <c r="W674" s="21" t="s">
        <v>136</v>
      </c>
    </row>
    <row r="675" spans="1:23" ht="15" customHeight="1">
      <c r="A675" s="21" t="s">
        <v>1119</v>
      </c>
      <c r="B675" s="22">
        <v>45426</v>
      </c>
      <c r="C675" s="21">
        <f>YEAR(B675)</f>
        <v>2024</v>
      </c>
      <c r="D675" s="21" t="str">
        <f>"Q"&amp;ROUNDUP(MONTH(B675)/3,0)</f>
        <v>Q2</v>
      </c>
      <c r="E675" s="21" t="s">
        <v>138</v>
      </c>
      <c r="F675" s="21" t="s">
        <v>118</v>
      </c>
      <c r="G675" s="21" t="s">
        <v>139</v>
      </c>
      <c r="H675" s="21" t="s">
        <v>182</v>
      </c>
      <c r="I675" s="21" t="s">
        <v>183</v>
      </c>
      <c r="J675" s="21" t="s">
        <v>122</v>
      </c>
      <c r="K675" s="21" t="s">
        <v>149</v>
      </c>
      <c r="L675" s="21" t="s">
        <v>205</v>
      </c>
      <c r="M675" s="23">
        <v>116.43</v>
      </c>
      <c r="N675" s="24">
        <v>2</v>
      </c>
      <c r="O675" s="25">
        <v>0.1421</v>
      </c>
      <c r="P675" s="23">
        <v>48.25</v>
      </c>
      <c r="Q675" s="23">
        <f>M675*N675*(1-O675)</f>
        <v>199.77059400000002</v>
      </c>
      <c r="R675" s="23">
        <f>M675*N675*O675</f>
        <v>33.089406000000004</v>
      </c>
      <c r="S675" s="23">
        <f>P675*N675</f>
        <v>96.5</v>
      </c>
      <c r="T675" s="23">
        <f>Q675-S675</f>
        <v>103.27059400000002</v>
      </c>
      <c r="U675" s="25">
        <f>IFERROR(T675/Q675,0)</f>
        <v>0.51694592248146398</v>
      </c>
      <c r="V675" s="21" t="s">
        <v>125</v>
      </c>
      <c r="W675" s="21" t="s">
        <v>172</v>
      </c>
    </row>
    <row r="676" spans="1:23" ht="15" customHeight="1">
      <c r="A676" s="21" t="s">
        <v>1120</v>
      </c>
      <c r="B676" s="22">
        <v>45426</v>
      </c>
      <c r="C676" s="21">
        <f>YEAR(B676)</f>
        <v>2024</v>
      </c>
      <c r="D676" s="21" t="str">
        <f>"Q"&amp;ROUNDUP(MONTH(B676)/3,0)</f>
        <v>Q2</v>
      </c>
      <c r="E676" s="21" t="s">
        <v>138</v>
      </c>
      <c r="F676" s="21" t="s">
        <v>129</v>
      </c>
      <c r="G676" s="21" t="s">
        <v>139</v>
      </c>
      <c r="H676" s="21" t="s">
        <v>207</v>
      </c>
      <c r="I676" s="21" t="s">
        <v>208</v>
      </c>
      <c r="J676" s="21" t="s">
        <v>122</v>
      </c>
      <c r="K676" s="21" t="s">
        <v>143</v>
      </c>
      <c r="L676" s="21" t="s">
        <v>144</v>
      </c>
      <c r="M676" s="23">
        <v>303.23</v>
      </c>
      <c r="N676" s="24">
        <v>3</v>
      </c>
      <c r="O676" s="25">
        <v>6.9099999999999995E-2</v>
      </c>
      <c r="P676" s="23">
        <v>195.33</v>
      </c>
      <c r="Q676" s="23">
        <f>M676*N676*(1-O676)</f>
        <v>846.83042100000011</v>
      </c>
      <c r="R676" s="23">
        <f>M676*N676*O676</f>
        <v>62.859578999999997</v>
      </c>
      <c r="S676" s="23">
        <f>P676*N676</f>
        <v>585.99</v>
      </c>
      <c r="T676" s="23">
        <f>Q676-S676</f>
        <v>260.84042100000011</v>
      </c>
      <c r="U676" s="25">
        <f>IFERROR(T676/Q676,0)</f>
        <v>0.30801966312450185</v>
      </c>
      <c r="V676" s="21" t="s">
        <v>125</v>
      </c>
      <c r="W676" s="21" t="s">
        <v>126</v>
      </c>
    </row>
    <row r="677" spans="1:23" ht="15" customHeight="1">
      <c r="A677" s="21" t="s">
        <v>1121</v>
      </c>
      <c r="B677" s="22">
        <v>45426</v>
      </c>
      <c r="C677" s="21">
        <f>YEAR(B677)</f>
        <v>2024</v>
      </c>
      <c r="D677" s="21" t="str">
        <f>"Q"&amp;ROUNDUP(MONTH(B677)/3,0)</f>
        <v>Q2</v>
      </c>
      <c r="E677" s="21" t="s">
        <v>158</v>
      </c>
      <c r="F677" s="21" t="s">
        <v>129</v>
      </c>
      <c r="G677" s="21" t="s">
        <v>160</v>
      </c>
      <c r="H677" s="21" t="s">
        <v>224</v>
      </c>
      <c r="I677" s="21" t="s">
        <v>225</v>
      </c>
      <c r="J677" s="21" t="s">
        <v>122</v>
      </c>
      <c r="K677" s="21" t="s">
        <v>134</v>
      </c>
      <c r="L677" s="21" t="s">
        <v>339</v>
      </c>
      <c r="M677" s="23">
        <v>195.28</v>
      </c>
      <c r="N677" s="24">
        <v>1</v>
      </c>
      <c r="O677" s="25">
        <v>0.10290000000000001</v>
      </c>
      <c r="P677" s="23">
        <v>119.78</v>
      </c>
      <c r="Q677" s="23">
        <f>M677*N677*(1-O677)</f>
        <v>175.185688</v>
      </c>
      <c r="R677" s="23">
        <f>M677*N677*O677</f>
        <v>20.094312000000002</v>
      </c>
      <c r="S677" s="23">
        <f>P677*N677</f>
        <v>119.78</v>
      </c>
      <c r="T677" s="23">
        <f>Q677-S677</f>
        <v>55.405687999999998</v>
      </c>
      <c r="U677" s="25">
        <f>IFERROR(T677/Q677,0)</f>
        <v>0.31626834721795311</v>
      </c>
      <c r="V677" s="21" t="s">
        <v>125</v>
      </c>
      <c r="W677" s="21" t="s">
        <v>172</v>
      </c>
    </row>
    <row r="678" spans="1:23" ht="15" customHeight="1">
      <c r="A678" s="21" t="s">
        <v>1122</v>
      </c>
      <c r="B678" s="22">
        <v>45426</v>
      </c>
      <c r="C678" s="21">
        <f>YEAR(B678)</f>
        <v>2024</v>
      </c>
      <c r="D678" s="21" t="str">
        <f>"Q"&amp;ROUNDUP(MONTH(B678)/3,0)</f>
        <v>Q2</v>
      </c>
      <c r="E678" s="21" t="s">
        <v>138</v>
      </c>
      <c r="F678" s="21" t="s">
        <v>118</v>
      </c>
      <c r="G678" s="21" t="s">
        <v>139</v>
      </c>
      <c r="H678" s="21" t="s">
        <v>224</v>
      </c>
      <c r="I678" s="21" t="s">
        <v>225</v>
      </c>
      <c r="J678" s="21" t="s">
        <v>122</v>
      </c>
      <c r="K678" s="21" t="s">
        <v>123</v>
      </c>
      <c r="L678" s="21" t="s">
        <v>226</v>
      </c>
      <c r="M678" s="23">
        <v>165.46</v>
      </c>
      <c r="N678" s="24">
        <v>4</v>
      </c>
      <c r="O678" s="25">
        <v>0.14849999999999999</v>
      </c>
      <c r="P678" s="23">
        <v>80.53</v>
      </c>
      <c r="Q678" s="23">
        <f>M678*N678*(1-O678)</f>
        <v>563.55676000000005</v>
      </c>
      <c r="R678" s="23">
        <f>M678*N678*O678</f>
        <v>98.283240000000006</v>
      </c>
      <c r="S678" s="23">
        <f>P678*N678</f>
        <v>322.12</v>
      </c>
      <c r="T678" s="23">
        <f>Q678-S678</f>
        <v>241.43676000000005</v>
      </c>
      <c r="U678" s="25">
        <f>IFERROR(T678/Q678,0)</f>
        <v>0.42841604810134837</v>
      </c>
      <c r="V678" s="21" t="s">
        <v>125</v>
      </c>
      <c r="W678" s="21" t="s">
        <v>136</v>
      </c>
    </row>
    <row r="679" spans="1:23" ht="15" customHeight="1">
      <c r="A679" s="21" t="s">
        <v>1123</v>
      </c>
      <c r="B679" s="22">
        <v>45426</v>
      </c>
      <c r="C679" s="21">
        <f>YEAR(B679)</f>
        <v>2024</v>
      </c>
      <c r="D679" s="21" t="str">
        <f>"Q"&amp;ROUNDUP(MONTH(B679)/3,0)</f>
        <v>Q2</v>
      </c>
      <c r="E679" s="21" t="s">
        <v>128</v>
      </c>
      <c r="F679" s="21" t="s">
        <v>118</v>
      </c>
      <c r="G679" s="21" t="s">
        <v>152</v>
      </c>
      <c r="H679" s="21" t="s">
        <v>1124</v>
      </c>
      <c r="I679" s="21" t="s">
        <v>1125</v>
      </c>
      <c r="J679" s="21" t="s">
        <v>142</v>
      </c>
      <c r="K679" s="21" t="s">
        <v>123</v>
      </c>
      <c r="L679" s="21" t="s">
        <v>263</v>
      </c>
      <c r="M679" s="23">
        <v>220.1</v>
      </c>
      <c r="N679" s="24">
        <v>2</v>
      </c>
      <c r="O679" s="25">
        <v>0.11749999999999999</v>
      </c>
      <c r="P679" s="23">
        <v>114.38</v>
      </c>
      <c r="Q679" s="23">
        <f>M679*N679*(1-O679)</f>
        <v>388.47650000000004</v>
      </c>
      <c r="R679" s="23">
        <f>M679*N679*O679</f>
        <v>51.723499999999994</v>
      </c>
      <c r="S679" s="23">
        <f>P679*N679</f>
        <v>228.76</v>
      </c>
      <c r="T679" s="23">
        <f>Q679-S679</f>
        <v>159.71650000000005</v>
      </c>
      <c r="U679" s="25">
        <f>IFERROR(T679/Q679,0)</f>
        <v>0.41113555131391483</v>
      </c>
      <c r="V679" s="21" t="s">
        <v>125</v>
      </c>
      <c r="W679" s="21" t="s">
        <v>126</v>
      </c>
    </row>
    <row r="680" spans="1:23" ht="15" customHeight="1">
      <c r="A680" s="21" t="s">
        <v>1126</v>
      </c>
      <c r="B680" s="22">
        <v>45426</v>
      </c>
      <c r="C680" s="21">
        <f>YEAR(B680)</f>
        <v>2024</v>
      </c>
      <c r="D680" s="21" t="str">
        <f>"Q"&amp;ROUNDUP(MONTH(B680)/3,0)</f>
        <v>Q2</v>
      </c>
      <c r="E680" s="21" t="s">
        <v>128</v>
      </c>
      <c r="F680" s="21" t="s">
        <v>129</v>
      </c>
      <c r="G680" s="21" t="s">
        <v>152</v>
      </c>
      <c r="H680" s="21" t="s">
        <v>318</v>
      </c>
      <c r="I680" s="21" t="s">
        <v>319</v>
      </c>
      <c r="J680" s="21" t="s">
        <v>122</v>
      </c>
      <c r="K680" s="21" t="s">
        <v>123</v>
      </c>
      <c r="L680" s="21" t="s">
        <v>155</v>
      </c>
      <c r="M680" s="23">
        <v>88.64</v>
      </c>
      <c r="N680" s="24">
        <v>3</v>
      </c>
      <c r="O680" s="25">
        <v>5.2900000000000003E-2</v>
      </c>
      <c r="P680" s="23">
        <v>44.22</v>
      </c>
      <c r="Q680" s="23">
        <f>M680*N680*(1-O680)</f>
        <v>251.85283200000003</v>
      </c>
      <c r="R680" s="23">
        <f>M680*N680*O680</f>
        <v>14.067168000000002</v>
      </c>
      <c r="S680" s="23">
        <f>P680*N680</f>
        <v>132.66</v>
      </c>
      <c r="T680" s="23">
        <f>Q680-S680</f>
        <v>119.19283200000004</v>
      </c>
      <c r="U680" s="25">
        <f>IFERROR(T680/Q680,0)</f>
        <v>0.47326381463917794</v>
      </c>
      <c r="V680" s="21" t="s">
        <v>125</v>
      </c>
      <c r="W680" s="21" t="s">
        <v>126</v>
      </c>
    </row>
    <row r="681" spans="1:23" ht="15" customHeight="1">
      <c r="A681" s="21" t="s">
        <v>1127</v>
      </c>
      <c r="B681" s="22">
        <v>45426</v>
      </c>
      <c r="C681" s="21">
        <f>YEAR(B681)</f>
        <v>2024</v>
      </c>
      <c r="D681" s="21" t="str">
        <f>"Q"&amp;ROUNDUP(MONTH(B681)/3,0)</f>
        <v>Q2</v>
      </c>
      <c r="E681" s="21" t="s">
        <v>117</v>
      </c>
      <c r="F681" s="21" t="s">
        <v>118</v>
      </c>
      <c r="G681" s="21" t="s">
        <v>119</v>
      </c>
      <c r="H681" s="21" t="s">
        <v>221</v>
      </c>
      <c r="I681" s="21" t="s">
        <v>222</v>
      </c>
      <c r="J681" s="21" t="s">
        <v>133</v>
      </c>
      <c r="K681" s="21" t="s">
        <v>143</v>
      </c>
      <c r="L681" s="21" t="s">
        <v>252</v>
      </c>
      <c r="M681" s="23">
        <v>150.34</v>
      </c>
      <c r="N681" s="24">
        <v>1</v>
      </c>
      <c r="O681" s="25">
        <v>0.1096</v>
      </c>
      <c r="P681" s="23">
        <v>85.23</v>
      </c>
      <c r="Q681" s="23">
        <f>M681*N681*(1-O681)</f>
        <v>133.86273600000001</v>
      </c>
      <c r="R681" s="23">
        <f>M681*N681*O681</f>
        <v>16.477264000000002</v>
      </c>
      <c r="S681" s="23">
        <f>P681*N681</f>
        <v>85.23</v>
      </c>
      <c r="T681" s="23">
        <f>Q681-S681</f>
        <v>48.632736000000008</v>
      </c>
      <c r="U681" s="25">
        <f>IFERROR(T681/Q681,0)</f>
        <v>0.36330301810057136</v>
      </c>
      <c r="V681" s="21" t="s">
        <v>125</v>
      </c>
      <c r="W681" s="21" t="s">
        <v>126</v>
      </c>
    </row>
    <row r="682" spans="1:23" ht="15" customHeight="1">
      <c r="A682" s="21" t="s">
        <v>1128</v>
      </c>
      <c r="B682" s="22">
        <v>45426</v>
      </c>
      <c r="C682" s="21">
        <f>YEAR(B682)</f>
        <v>2024</v>
      </c>
      <c r="D682" s="21" t="str">
        <f>"Q"&amp;ROUNDUP(MONTH(B682)/3,0)</f>
        <v>Q2</v>
      </c>
      <c r="E682" s="21" t="s">
        <v>128</v>
      </c>
      <c r="F682" s="21" t="s">
        <v>118</v>
      </c>
      <c r="G682" s="21" t="s">
        <v>152</v>
      </c>
      <c r="H682" s="21" t="s">
        <v>1129</v>
      </c>
      <c r="I682" s="21" t="s">
        <v>1130</v>
      </c>
      <c r="J682" s="21" t="s">
        <v>142</v>
      </c>
      <c r="K682" s="21" t="s">
        <v>134</v>
      </c>
      <c r="L682" s="21" t="s">
        <v>339</v>
      </c>
      <c r="M682" s="23">
        <v>155.38</v>
      </c>
      <c r="N682" s="24">
        <v>1</v>
      </c>
      <c r="O682" s="25">
        <v>8.7400000000000005E-2</v>
      </c>
      <c r="P682" s="23">
        <v>94.24</v>
      </c>
      <c r="Q682" s="23">
        <f>M682*N682*(1-O682)</f>
        <v>141.79978799999998</v>
      </c>
      <c r="R682" s="23">
        <f>M682*N682*O682</f>
        <v>13.580212000000001</v>
      </c>
      <c r="S682" s="23">
        <f>P682*N682</f>
        <v>94.24</v>
      </c>
      <c r="T682" s="23">
        <f>Q682-S682</f>
        <v>47.559787999999983</v>
      </c>
      <c r="U682" s="25">
        <f>IFERROR(T682/Q682,0)</f>
        <v>0.3354009809944144</v>
      </c>
      <c r="V682" s="21" t="s">
        <v>171</v>
      </c>
      <c r="W682" s="21" t="s">
        <v>126</v>
      </c>
    </row>
    <row r="683" spans="1:23" ht="15" customHeight="1">
      <c r="A683" s="21" t="s">
        <v>1131</v>
      </c>
      <c r="B683" s="22">
        <v>45427</v>
      </c>
      <c r="C683" s="21">
        <f>YEAR(B683)</f>
        <v>2024</v>
      </c>
      <c r="D683" s="21" t="str">
        <f>"Q"&amp;ROUNDUP(MONTH(B683)/3,0)</f>
        <v>Q2</v>
      </c>
      <c r="E683" s="21" t="s">
        <v>158</v>
      </c>
      <c r="F683" s="21" t="s">
        <v>129</v>
      </c>
      <c r="G683" s="21" t="s">
        <v>160</v>
      </c>
      <c r="H683" s="21" t="s">
        <v>318</v>
      </c>
      <c r="I683" s="21" t="s">
        <v>319</v>
      </c>
      <c r="J683" s="21" t="s">
        <v>122</v>
      </c>
      <c r="K683" s="21" t="s">
        <v>143</v>
      </c>
      <c r="L683" s="21" t="s">
        <v>230</v>
      </c>
      <c r="M683" s="23">
        <v>215.89</v>
      </c>
      <c r="N683" s="24">
        <v>1</v>
      </c>
      <c r="O683" s="25">
        <v>6.7599999999999993E-2</v>
      </c>
      <c r="P683" s="23">
        <v>128.13</v>
      </c>
      <c r="Q683" s="23">
        <f>M683*N683*(1-O683)</f>
        <v>201.29583599999998</v>
      </c>
      <c r="R683" s="23">
        <f>M683*N683*O683</f>
        <v>14.594163999999997</v>
      </c>
      <c r="S683" s="23">
        <f>P683*N683</f>
        <v>128.13</v>
      </c>
      <c r="T683" s="23">
        <f>Q683-S683</f>
        <v>73.165835999999985</v>
      </c>
      <c r="U683" s="25">
        <f>IFERROR(T683/Q683,0)</f>
        <v>0.36347416545665651</v>
      </c>
      <c r="V683" s="21" t="s">
        <v>171</v>
      </c>
      <c r="W683" s="21" t="s">
        <v>172</v>
      </c>
    </row>
    <row r="684" spans="1:23" ht="15" customHeight="1">
      <c r="A684" s="21" t="s">
        <v>1132</v>
      </c>
      <c r="B684" s="22">
        <v>45427</v>
      </c>
      <c r="C684" s="21">
        <f>YEAR(B684)</f>
        <v>2024</v>
      </c>
      <c r="D684" s="21" t="str">
        <f>"Q"&amp;ROUNDUP(MONTH(B684)/3,0)</f>
        <v>Q2</v>
      </c>
      <c r="E684" s="21" t="s">
        <v>158</v>
      </c>
      <c r="F684" s="21" t="s">
        <v>159</v>
      </c>
      <c r="G684" s="21" t="s">
        <v>164</v>
      </c>
      <c r="H684" s="21" t="s">
        <v>1022</v>
      </c>
      <c r="I684" s="21" t="s">
        <v>527</v>
      </c>
      <c r="J684" s="21" t="s">
        <v>142</v>
      </c>
      <c r="K684" s="21" t="s">
        <v>134</v>
      </c>
      <c r="L684" s="21" t="s">
        <v>192</v>
      </c>
      <c r="M684" s="23">
        <v>171.68</v>
      </c>
      <c r="N684" s="24">
        <v>10</v>
      </c>
      <c r="O684" s="25">
        <v>0</v>
      </c>
      <c r="P684" s="23">
        <v>99.86</v>
      </c>
      <c r="Q684" s="23">
        <f>M684*N684*(1-O684)</f>
        <v>1716.8000000000002</v>
      </c>
      <c r="R684" s="23">
        <f>M684*N684*O684</f>
        <v>0</v>
      </c>
      <c r="S684" s="23">
        <f>P684*N684</f>
        <v>998.6</v>
      </c>
      <c r="T684" s="23">
        <f>Q684-S684</f>
        <v>718.20000000000016</v>
      </c>
      <c r="U684" s="25">
        <f>IFERROR(T684/Q684,0)</f>
        <v>0.4183364398881641</v>
      </c>
      <c r="V684" s="21" t="s">
        <v>125</v>
      </c>
      <c r="W684" s="21" t="s">
        <v>126</v>
      </c>
    </row>
    <row r="685" spans="1:23" ht="15" customHeight="1">
      <c r="A685" s="21" t="s">
        <v>1133</v>
      </c>
      <c r="B685" s="22">
        <v>45428</v>
      </c>
      <c r="C685" s="21">
        <f>YEAR(B685)</f>
        <v>2024</v>
      </c>
      <c r="D685" s="21" t="str">
        <f>"Q"&amp;ROUNDUP(MONTH(B685)/3,0)</f>
        <v>Q2</v>
      </c>
      <c r="E685" s="21" t="s">
        <v>188</v>
      </c>
      <c r="F685" s="21" t="s">
        <v>118</v>
      </c>
      <c r="G685" s="21" t="s">
        <v>198</v>
      </c>
      <c r="H685" s="21" t="s">
        <v>147</v>
      </c>
      <c r="I685" s="21" t="s">
        <v>148</v>
      </c>
      <c r="J685" s="21" t="s">
        <v>122</v>
      </c>
      <c r="K685" s="21" t="s">
        <v>149</v>
      </c>
      <c r="L685" s="21" t="s">
        <v>176</v>
      </c>
      <c r="M685" s="23">
        <v>135.77000000000001</v>
      </c>
      <c r="N685" s="24">
        <v>1</v>
      </c>
      <c r="O685" s="25">
        <v>0.1363</v>
      </c>
      <c r="P685" s="23">
        <v>69.709999999999994</v>
      </c>
      <c r="Q685" s="23">
        <f>M685*N685*(1-O685)</f>
        <v>117.26454900000002</v>
      </c>
      <c r="R685" s="23">
        <f>M685*N685*O685</f>
        <v>18.505451000000001</v>
      </c>
      <c r="S685" s="23">
        <f>P685*N685</f>
        <v>69.709999999999994</v>
      </c>
      <c r="T685" s="23">
        <f>Q685-S685</f>
        <v>47.554549000000023</v>
      </c>
      <c r="U685" s="25">
        <f>IFERROR(T685/Q685,0)</f>
        <v>0.40553218688454612</v>
      </c>
      <c r="V685" s="21" t="s">
        <v>125</v>
      </c>
      <c r="W685" s="21" t="s">
        <v>172</v>
      </c>
    </row>
    <row r="686" spans="1:23" ht="15" customHeight="1">
      <c r="A686" s="21" t="s">
        <v>1134</v>
      </c>
      <c r="B686" s="22">
        <v>45428</v>
      </c>
      <c r="C686" s="21">
        <f>YEAR(B686)</f>
        <v>2024</v>
      </c>
      <c r="D686" s="21" t="str">
        <f>"Q"&amp;ROUNDUP(MONTH(B686)/3,0)</f>
        <v>Q2</v>
      </c>
      <c r="E686" s="21" t="s">
        <v>117</v>
      </c>
      <c r="F686" s="21" t="s">
        <v>118</v>
      </c>
      <c r="G686" s="21" t="s">
        <v>194</v>
      </c>
      <c r="H686" s="21" t="s">
        <v>373</v>
      </c>
      <c r="I686" s="21" t="s">
        <v>374</v>
      </c>
      <c r="J686" s="21" t="s">
        <v>142</v>
      </c>
      <c r="K686" s="21" t="s">
        <v>134</v>
      </c>
      <c r="L686" s="21" t="s">
        <v>170</v>
      </c>
      <c r="M686" s="23">
        <v>179.13</v>
      </c>
      <c r="N686" s="24">
        <v>2</v>
      </c>
      <c r="O686" s="25">
        <v>0.1726</v>
      </c>
      <c r="P686" s="23">
        <v>103.57</v>
      </c>
      <c r="Q686" s="23">
        <f>M686*N686*(1-O686)</f>
        <v>296.42432400000001</v>
      </c>
      <c r="R686" s="23">
        <f>M686*N686*O686</f>
        <v>61.835675999999999</v>
      </c>
      <c r="S686" s="23">
        <f>P686*N686</f>
        <v>207.14</v>
      </c>
      <c r="T686" s="23">
        <f>Q686-S686</f>
        <v>89.284324000000026</v>
      </c>
      <c r="U686" s="25">
        <f>IFERROR(T686/Q686,0)</f>
        <v>0.30120444501713706</v>
      </c>
      <c r="V686" s="21" t="s">
        <v>125</v>
      </c>
      <c r="W686" s="21" t="s">
        <v>156</v>
      </c>
    </row>
    <row r="687" spans="1:23" ht="15" customHeight="1">
      <c r="A687" s="21" t="s">
        <v>1135</v>
      </c>
      <c r="B687" s="22">
        <v>45428</v>
      </c>
      <c r="C687" s="21">
        <f>YEAR(B687)</f>
        <v>2024</v>
      </c>
      <c r="D687" s="21" t="str">
        <f>"Q"&amp;ROUNDUP(MONTH(B687)/3,0)</f>
        <v>Q2</v>
      </c>
      <c r="E687" s="21" t="s">
        <v>117</v>
      </c>
      <c r="F687" s="21" t="s">
        <v>118</v>
      </c>
      <c r="G687" s="21" t="s">
        <v>194</v>
      </c>
      <c r="H687" s="21" t="s">
        <v>236</v>
      </c>
      <c r="I687" s="21" t="s">
        <v>237</v>
      </c>
      <c r="J687" s="21" t="s">
        <v>142</v>
      </c>
      <c r="K687" s="21" t="s">
        <v>123</v>
      </c>
      <c r="L687" s="21" t="s">
        <v>263</v>
      </c>
      <c r="M687" s="23">
        <v>60.5</v>
      </c>
      <c r="N687" s="24">
        <v>1</v>
      </c>
      <c r="O687" s="25">
        <v>0.1084</v>
      </c>
      <c r="P687" s="23">
        <v>29.37</v>
      </c>
      <c r="Q687" s="23">
        <f>M687*N687*(1-O687)</f>
        <v>53.941799999999994</v>
      </c>
      <c r="R687" s="23">
        <f>M687*N687*O687</f>
        <v>6.5581999999999994</v>
      </c>
      <c r="S687" s="23">
        <f>P687*N687</f>
        <v>29.37</v>
      </c>
      <c r="T687" s="23">
        <f>Q687-S687</f>
        <v>24.571799999999993</v>
      </c>
      <c r="U687" s="25">
        <f>IFERROR(T687/Q687,0)</f>
        <v>0.45552428728740968</v>
      </c>
      <c r="V687" s="21" t="s">
        <v>171</v>
      </c>
      <c r="W687" s="21" t="s">
        <v>156</v>
      </c>
    </row>
    <row r="688" spans="1:23" ht="15" customHeight="1">
      <c r="A688" s="21" t="s">
        <v>1136</v>
      </c>
      <c r="B688" s="22">
        <v>45428</v>
      </c>
      <c r="C688" s="21">
        <f>YEAR(B688)</f>
        <v>2024</v>
      </c>
      <c r="D688" s="21" t="str">
        <f>"Q"&amp;ROUNDUP(MONTH(B688)/3,0)</f>
        <v>Q2</v>
      </c>
      <c r="E688" s="21" t="s">
        <v>117</v>
      </c>
      <c r="F688" s="21" t="s">
        <v>129</v>
      </c>
      <c r="G688" s="21" t="s">
        <v>194</v>
      </c>
      <c r="H688" s="21" t="s">
        <v>354</v>
      </c>
      <c r="I688" s="21" t="s">
        <v>355</v>
      </c>
      <c r="J688" s="21" t="s">
        <v>142</v>
      </c>
      <c r="K688" s="21" t="s">
        <v>149</v>
      </c>
      <c r="L688" s="21" t="s">
        <v>176</v>
      </c>
      <c r="M688" s="23">
        <v>162.49</v>
      </c>
      <c r="N688" s="24">
        <v>3</v>
      </c>
      <c r="O688" s="25">
        <v>7.51E-2</v>
      </c>
      <c r="P688" s="23">
        <v>66.36</v>
      </c>
      <c r="Q688" s="23">
        <f>M688*N688*(1-O688)</f>
        <v>450.86100300000004</v>
      </c>
      <c r="R688" s="23">
        <f>M688*N688*O688</f>
        <v>36.608997000000002</v>
      </c>
      <c r="S688" s="23">
        <f>P688*N688</f>
        <v>199.07999999999998</v>
      </c>
      <c r="T688" s="23">
        <f>Q688-S688</f>
        <v>251.78100300000006</v>
      </c>
      <c r="U688" s="25">
        <f>IFERROR(T688/Q688,0)</f>
        <v>0.55844484513999992</v>
      </c>
      <c r="V688" s="21" t="s">
        <v>125</v>
      </c>
      <c r="W688" s="21" t="s">
        <v>136</v>
      </c>
    </row>
    <row r="689" spans="1:23" ht="15" customHeight="1">
      <c r="A689" s="21" t="s">
        <v>1137</v>
      </c>
      <c r="B689" s="22">
        <v>45429</v>
      </c>
      <c r="C689" s="21">
        <f>YEAR(B689)</f>
        <v>2024</v>
      </c>
      <c r="D689" s="21" t="str">
        <f>"Q"&amp;ROUNDUP(MONTH(B689)/3,0)</f>
        <v>Q2</v>
      </c>
      <c r="E689" s="21" t="s">
        <v>117</v>
      </c>
      <c r="F689" s="21" t="s">
        <v>159</v>
      </c>
      <c r="G689" s="21" t="s">
        <v>194</v>
      </c>
      <c r="H689" s="21" t="s">
        <v>318</v>
      </c>
      <c r="I689" s="21" t="s">
        <v>319</v>
      </c>
      <c r="J689" s="21" t="s">
        <v>122</v>
      </c>
      <c r="K689" s="21" t="s">
        <v>143</v>
      </c>
      <c r="L689" s="21" t="s">
        <v>252</v>
      </c>
      <c r="M689" s="23">
        <v>248.19</v>
      </c>
      <c r="N689" s="24">
        <v>32</v>
      </c>
      <c r="O689" s="25">
        <v>0</v>
      </c>
      <c r="P689" s="23">
        <v>166.88</v>
      </c>
      <c r="Q689" s="23">
        <f>M689*N689*(1-O689)</f>
        <v>7942.08</v>
      </c>
      <c r="R689" s="23">
        <f>M689*N689*O689</f>
        <v>0</v>
      </c>
      <c r="S689" s="23">
        <f>P689*N689</f>
        <v>5340.16</v>
      </c>
      <c r="T689" s="23">
        <f>Q689-S689</f>
        <v>2601.92</v>
      </c>
      <c r="U689" s="25">
        <f>IFERROR(T689/Q689,0)</f>
        <v>0.32761191023006569</v>
      </c>
      <c r="V689" s="21" t="s">
        <v>125</v>
      </c>
      <c r="W689" s="21" t="s">
        <v>126</v>
      </c>
    </row>
    <row r="690" spans="1:23" ht="15" customHeight="1">
      <c r="A690" s="21" t="s">
        <v>1138</v>
      </c>
      <c r="B690" s="22">
        <v>45429</v>
      </c>
      <c r="C690" s="21">
        <f>YEAR(B690)</f>
        <v>2024</v>
      </c>
      <c r="D690" s="21" t="str">
        <f>"Q"&amp;ROUNDUP(MONTH(B690)/3,0)</f>
        <v>Q2</v>
      </c>
      <c r="E690" s="21" t="s">
        <v>138</v>
      </c>
      <c r="F690" s="21" t="s">
        <v>118</v>
      </c>
      <c r="G690" s="21" t="s">
        <v>146</v>
      </c>
      <c r="H690" s="21" t="s">
        <v>233</v>
      </c>
      <c r="I690" s="21" t="s">
        <v>234</v>
      </c>
      <c r="J690" s="21" t="s">
        <v>142</v>
      </c>
      <c r="K690" s="21" t="s">
        <v>123</v>
      </c>
      <c r="L690" s="21" t="s">
        <v>263</v>
      </c>
      <c r="M690" s="23">
        <v>200.35</v>
      </c>
      <c r="N690" s="24">
        <v>2</v>
      </c>
      <c r="O690" s="25">
        <v>0.14949999999999999</v>
      </c>
      <c r="P690" s="23">
        <v>98.34</v>
      </c>
      <c r="Q690" s="23">
        <f>M690*N690*(1-O690)</f>
        <v>340.79534999999998</v>
      </c>
      <c r="R690" s="23">
        <f>M690*N690*O690</f>
        <v>59.904649999999997</v>
      </c>
      <c r="S690" s="23">
        <f>P690*N690</f>
        <v>196.68</v>
      </c>
      <c r="T690" s="23">
        <f>Q690-S690</f>
        <v>144.11534999999998</v>
      </c>
      <c r="U690" s="25">
        <f>IFERROR(T690/Q690,0)</f>
        <v>0.42287944949953099</v>
      </c>
      <c r="V690" s="21" t="s">
        <v>125</v>
      </c>
      <c r="W690" s="21" t="s">
        <v>172</v>
      </c>
    </row>
    <row r="691" spans="1:23" ht="15" customHeight="1">
      <c r="A691" s="21" t="s">
        <v>1139</v>
      </c>
      <c r="B691" s="22">
        <v>45429</v>
      </c>
      <c r="C691" s="21">
        <f>YEAR(B691)</f>
        <v>2024</v>
      </c>
      <c r="D691" s="21" t="str">
        <f>"Q"&amp;ROUNDUP(MONTH(B691)/3,0)</f>
        <v>Q2</v>
      </c>
      <c r="E691" s="21" t="s">
        <v>128</v>
      </c>
      <c r="F691" s="21" t="s">
        <v>118</v>
      </c>
      <c r="G691" s="21" t="s">
        <v>130</v>
      </c>
      <c r="H691" s="21" t="s">
        <v>1140</v>
      </c>
      <c r="I691" s="21" t="s">
        <v>1141</v>
      </c>
      <c r="J691" s="21" t="s">
        <v>142</v>
      </c>
      <c r="K691" s="21" t="s">
        <v>165</v>
      </c>
      <c r="L691" s="21" t="s">
        <v>320</v>
      </c>
      <c r="M691" s="23">
        <v>101.08</v>
      </c>
      <c r="N691" s="24">
        <v>1</v>
      </c>
      <c r="O691" s="25">
        <v>7.2300000000000003E-2</v>
      </c>
      <c r="P691" s="23">
        <v>44.29</v>
      </c>
      <c r="Q691" s="23">
        <f>M691*N691*(1-O691)</f>
        <v>93.77191599999999</v>
      </c>
      <c r="R691" s="23">
        <f>M691*N691*O691</f>
        <v>7.308084</v>
      </c>
      <c r="S691" s="23">
        <f>P691*N691</f>
        <v>44.29</v>
      </c>
      <c r="T691" s="23">
        <f>Q691-S691</f>
        <v>49.481915999999991</v>
      </c>
      <c r="U691" s="25">
        <f>IFERROR(T691/Q691,0)</f>
        <v>0.52768374701867027</v>
      </c>
      <c r="V691" s="21" t="s">
        <v>125</v>
      </c>
      <c r="W691" s="21" t="s">
        <v>136</v>
      </c>
    </row>
    <row r="692" spans="1:23" ht="15" customHeight="1">
      <c r="A692" s="21" t="s">
        <v>1142</v>
      </c>
      <c r="B692" s="22">
        <v>45429</v>
      </c>
      <c r="C692" s="21">
        <f>YEAR(B692)</f>
        <v>2024</v>
      </c>
      <c r="D692" s="21" t="str">
        <f>"Q"&amp;ROUNDUP(MONTH(B692)/3,0)</f>
        <v>Q2</v>
      </c>
      <c r="E692" s="21" t="s">
        <v>117</v>
      </c>
      <c r="F692" s="21" t="s">
        <v>118</v>
      </c>
      <c r="G692" s="21" t="s">
        <v>119</v>
      </c>
      <c r="H692" s="21" t="s">
        <v>370</v>
      </c>
      <c r="I692" s="21" t="s">
        <v>371</v>
      </c>
      <c r="J692" s="21" t="s">
        <v>133</v>
      </c>
      <c r="K692" s="21" t="s">
        <v>149</v>
      </c>
      <c r="L692" s="21" t="s">
        <v>150</v>
      </c>
      <c r="M692" s="23">
        <v>72.31</v>
      </c>
      <c r="N692" s="24">
        <v>1</v>
      </c>
      <c r="O692" s="25">
        <v>0.12690000000000001</v>
      </c>
      <c r="P692" s="23">
        <v>39.36</v>
      </c>
      <c r="Q692" s="23">
        <f>M692*N692*(1-O692)</f>
        <v>63.133861000000003</v>
      </c>
      <c r="R692" s="23">
        <f>M692*N692*O692</f>
        <v>9.1761390000000009</v>
      </c>
      <c r="S692" s="23">
        <f>P692*N692</f>
        <v>39.36</v>
      </c>
      <c r="T692" s="23">
        <f>Q692-S692</f>
        <v>23.773861000000004</v>
      </c>
      <c r="U692" s="25">
        <f>IFERROR(T692/Q692,0)</f>
        <v>0.3765627608297234</v>
      </c>
      <c r="V692" s="21" t="s">
        <v>125</v>
      </c>
      <c r="W692" s="21" t="s">
        <v>136</v>
      </c>
    </row>
    <row r="693" spans="1:23" ht="15" customHeight="1">
      <c r="A693" s="21" t="s">
        <v>1143</v>
      </c>
      <c r="B693" s="22">
        <v>45429</v>
      </c>
      <c r="C693" s="21">
        <f>YEAR(B693)</f>
        <v>2024</v>
      </c>
      <c r="D693" s="21" t="str">
        <f>"Q"&amp;ROUNDUP(MONTH(B693)/3,0)</f>
        <v>Q2</v>
      </c>
      <c r="E693" s="21" t="s">
        <v>128</v>
      </c>
      <c r="F693" s="21" t="s">
        <v>118</v>
      </c>
      <c r="G693" s="21" t="s">
        <v>152</v>
      </c>
      <c r="H693" s="21" t="s">
        <v>178</v>
      </c>
      <c r="I693" s="21" t="s">
        <v>179</v>
      </c>
      <c r="J693" s="21" t="s">
        <v>133</v>
      </c>
      <c r="K693" s="21" t="s">
        <v>165</v>
      </c>
      <c r="L693" s="21" t="s">
        <v>180</v>
      </c>
      <c r="M693" s="23">
        <v>14.89</v>
      </c>
      <c r="N693" s="24">
        <v>2</v>
      </c>
      <c r="O693" s="25">
        <v>0.1389</v>
      </c>
      <c r="P693" s="23">
        <v>6.41</v>
      </c>
      <c r="Q693" s="23">
        <f>M693*N693*(1-O693)</f>
        <v>25.643557999999999</v>
      </c>
      <c r="R693" s="23">
        <f>M693*N693*O693</f>
        <v>4.1364419999999997</v>
      </c>
      <c r="S693" s="23">
        <f>P693*N693</f>
        <v>12.82</v>
      </c>
      <c r="T693" s="23">
        <f>Q693-S693</f>
        <v>12.823557999999998</v>
      </c>
      <c r="U693" s="25">
        <f>IFERROR(T693/Q693,0)</f>
        <v>0.5000693741484703</v>
      </c>
      <c r="V693" s="21" t="s">
        <v>125</v>
      </c>
      <c r="W693" s="21" t="s">
        <v>126</v>
      </c>
    </row>
    <row r="694" spans="1:23" ht="15" customHeight="1">
      <c r="A694" s="21" t="s">
        <v>1144</v>
      </c>
      <c r="B694" s="22">
        <v>45430</v>
      </c>
      <c r="C694" s="21">
        <f>YEAR(B694)</f>
        <v>2024</v>
      </c>
      <c r="D694" s="21" t="str">
        <f>"Q"&amp;ROUNDUP(MONTH(B694)/3,0)</f>
        <v>Q2</v>
      </c>
      <c r="E694" s="21" t="s">
        <v>158</v>
      </c>
      <c r="F694" s="21" t="s">
        <v>118</v>
      </c>
      <c r="G694" s="21" t="s">
        <v>164</v>
      </c>
      <c r="H694" s="21" t="s">
        <v>318</v>
      </c>
      <c r="I694" s="21" t="s">
        <v>319</v>
      </c>
      <c r="J694" s="21" t="s">
        <v>122</v>
      </c>
      <c r="K694" s="21" t="s">
        <v>143</v>
      </c>
      <c r="L694" s="21" t="s">
        <v>144</v>
      </c>
      <c r="M694" s="23">
        <v>83.49</v>
      </c>
      <c r="N694" s="24">
        <v>1</v>
      </c>
      <c r="O694" s="25">
        <v>0.1101</v>
      </c>
      <c r="P694" s="23">
        <v>53.53</v>
      </c>
      <c r="Q694" s="23">
        <f>M694*N694*(1-O694)</f>
        <v>74.297750999999991</v>
      </c>
      <c r="R694" s="23">
        <f>M694*N694*O694</f>
        <v>9.1922490000000003</v>
      </c>
      <c r="S694" s="23">
        <f>P694*N694</f>
        <v>53.53</v>
      </c>
      <c r="T694" s="23">
        <f>Q694-S694</f>
        <v>20.76775099999999</v>
      </c>
      <c r="U694" s="25">
        <f>IFERROR(T694/Q694,0)</f>
        <v>0.27952058737282631</v>
      </c>
      <c r="V694" s="21" t="s">
        <v>171</v>
      </c>
      <c r="W694" s="21" t="s">
        <v>136</v>
      </c>
    </row>
    <row r="695" spans="1:23" ht="15" customHeight="1">
      <c r="A695" s="21" t="s">
        <v>1145</v>
      </c>
      <c r="B695" s="22">
        <v>45430</v>
      </c>
      <c r="C695" s="21">
        <f>YEAR(B695)</f>
        <v>2024</v>
      </c>
      <c r="D695" s="21" t="str">
        <f>"Q"&amp;ROUNDUP(MONTH(B695)/3,0)</f>
        <v>Q2</v>
      </c>
      <c r="E695" s="21" t="s">
        <v>188</v>
      </c>
      <c r="F695" s="21" t="s">
        <v>159</v>
      </c>
      <c r="G695" s="21" t="s">
        <v>232</v>
      </c>
      <c r="H695" s="21" t="s">
        <v>207</v>
      </c>
      <c r="I695" s="21" t="s">
        <v>208</v>
      </c>
      <c r="J695" s="21" t="s">
        <v>122</v>
      </c>
      <c r="K695" s="21" t="s">
        <v>123</v>
      </c>
      <c r="L695" s="21" t="s">
        <v>155</v>
      </c>
      <c r="M695" s="23">
        <v>11.97</v>
      </c>
      <c r="N695" s="24">
        <v>12</v>
      </c>
      <c r="O695" s="25">
        <v>8.7900000000000006E-2</v>
      </c>
      <c r="P695" s="23">
        <v>6.88</v>
      </c>
      <c r="Q695" s="23">
        <f>M695*N695*(1-O695)</f>
        <v>131.01404400000001</v>
      </c>
      <c r="R695" s="23">
        <f>M695*N695*O695</f>
        <v>12.625956000000002</v>
      </c>
      <c r="S695" s="23">
        <f>P695*N695</f>
        <v>82.56</v>
      </c>
      <c r="T695" s="23">
        <f>Q695-S695</f>
        <v>48.45404400000001</v>
      </c>
      <c r="U695" s="25">
        <f>IFERROR(T695/Q695,0)</f>
        <v>0.36983854952221767</v>
      </c>
      <c r="V695" s="21" t="s">
        <v>125</v>
      </c>
      <c r="W695" s="21" t="s">
        <v>172</v>
      </c>
    </row>
    <row r="696" spans="1:23" ht="15" customHeight="1">
      <c r="A696" s="21" t="s">
        <v>1146</v>
      </c>
      <c r="B696" s="22">
        <v>45430</v>
      </c>
      <c r="C696" s="21">
        <f>YEAR(B696)</f>
        <v>2024</v>
      </c>
      <c r="D696" s="21" t="str">
        <f>"Q"&amp;ROUNDUP(MONTH(B696)/3,0)</f>
        <v>Q2</v>
      </c>
      <c r="E696" s="21" t="s">
        <v>158</v>
      </c>
      <c r="F696" s="21" t="s">
        <v>118</v>
      </c>
      <c r="G696" s="21" t="s">
        <v>160</v>
      </c>
      <c r="H696" s="21" t="s">
        <v>312</v>
      </c>
      <c r="I696" s="21" t="s">
        <v>313</v>
      </c>
      <c r="J696" s="21" t="s">
        <v>142</v>
      </c>
      <c r="K696" s="21" t="s">
        <v>123</v>
      </c>
      <c r="L696" s="21" t="s">
        <v>263</v>
      </c>
      <c r="M696" s="23">
        <v>200.49</v>
      </c>
      <c r="N696" s="24">
        <v>4</v>
      </c>
      <c r="O696" s="25">
        <v>0.11890000000000001</v>
      </c>
      <c r="P696" s="23">
        <v>106.94</v>
      </c>
      <c r="Q696" s="23">
        <f>M696*N696*(1-O696)</f>
        <v>706.60695600000008</v>
      </c>
      <c r="R696" s="23">
        <f>M696*N696*O696</f>
        <v>95.353044000000011</v>
      </c>
      <c r="S696" s="23">
        <f>P696*N696</f>
        <v>427.76</v>
      </c>
      <c r="T696" s="23">
        <f>Q696-S696</f>
        <v>278.84695600000009</v>
      </c>
      <c r="U696" s="25">
        <f>IFERROR(T696/Q696,0)</f>
        <v>0.39462809364135393</v>
      </c>
      <c r="V696" s="21" t="s">
        <v>171</v>
      </c>
      <c r="W696" s="21" t="s">
        <v>136</v>
      </c>
    </row>
    <row r="697" spans="1:23" ht="15" customHeight="1">
      <c r="A697" s="21" t="s">
        <v>1147</v>
      </c>
      <c r="B697" s="22">
        <v>45430</v>
      </c>
      <c r="C697" s="21">
        <f>YEAR(B697)</f>
        <v>2024</v>
      </c>
      <c r="D697" s="21" t="str">
        <f>"Q"&amp;ROUNDUP(MONTH(B697)/3,0)</f>
        <v>Q2</v>
      </c>
      <c r="E697" s="21" t="s">
        <v>158</v>
      </c>
      <c r="F697" s="21" t="s">
        <v>118</v>
      </c>
      <c r="G697" s="21" t="s">
        <v>160</v>
      </c>
      <c r="H697" s="21" t="s">
        <v>203</v>
      </c>
      <c r="I697" s="21" t="s">
        <v>204</v>
      </c>
      <c r="J697" s="21" t="s">
        <v>122</v>
      </c>
      <c r="K697" s="21" t="s">
        <v>123</v>
      </c>
      <c r="L697" s="21" t="s">
        <v>124</v>
      </c>
      <c r="M697" s="23">
        <v>223.59</v>
      </c>
      <c r="N697" s="24">
        <v>1</v>
      </c>
      <c r="O697" s="25">
        <v>0.1072</v>
      </c>
      <c r="P697" s="23">
        <v>115.34</v>
      </c>
      <c r="Q697" s="23">
        <f>M697*N697*(1-O697)</f>
        <v>199.62115200000002</v>
      </c>
      <c r="R697" s="23">
        <f>M697*N697*O697</f>
        <v>23.968848000000001</v>
      </c>
      <c r="S697" s="23">
        <f>P697*N697</f>
        <v>115.34</v>
      </c>
      <c r="T697" s="23">
        <f>Q697-S697</f>
        <v>84.28115200000002</v>
      </c>
      <c r="U697" s="25">
        <f>IFERROR(T697/Q697,0)</f>
        <v>0.42220551858151789</v>
      </c>
      <c r="V697" s="21" t="s">
        <v>125</v>
      </c>
      <c r="W697" s="21" t="s">
        <v>136</v>
      </c>
    </row>
    <row r="698" spans="1:23" ht="15" customHeight="1">
      <c r="A698" s="21" t="s">
        <v>1148</v>
      </c>
      <c r="B698" s="22">
        <v>45430</v>
      </c>
      <c r="C698" s="21">
        <f>YEAR(B698)</f>
        <v>2024</v>
      </c>
      <c r="D698" s="21" t="str">
        <f>"Q"&amp;ROUNDUP(MONTH(B698)/3,0)</f>
        <v>Q2</v>
      </c>
      <c r="E698" s="21" t="s">
        <v>158</v>
      </c>
      <c r="F698" s="21" t="s">
        <v>118</v>
      </c>
      <c r="G698" s="21" t="s">
        <v>160</v>
      </c>
      <c r="H698" s="21" t="s">
        <v>434</v>
      </c>
      <c r="I698" s="21" t="s">
        <v>435</v>
      </c>
      <c r="J698" s="21" t="s">
        <v>133</v>
      </c>
      <c r="K698" s="21" t="s">
        <v>134</v>
      </c>
      <c r="L698" s="21" t="s">
        <v>192</v>
      </c>
      <c r="M698" s="23">
        <v>178.24</v>
      </c>
      <c r="N698" s="24">
        <v>3</v>
      </c>
      <c r="O698" s="25">
        <v>0.19919999999999999</v>
      </c>
      <c r="P698" s="23">
        <v>92.41</v>
      </c>
      <c r="Q698" s="23">
        <f>M698*N698*(1-O698)</f>
        <v>428.203776</v>
      </c>
      <c r="R698" s="23">
        <f>M698*N698*O698</f>
        <v>106.51622399999999</v>
      </c>
      <c r="S698" s="23">
        <f>P698*N698</f>
        <v>277.23</v>
      </c>
      <c r="T698" s="23">
        <f>Q698-S698</f>
        <v>150.97377599999999</v>
      </c>
      <c r="U698" s="25">
        <f>IFERROR(T698/Q698,0)</f>
        <v>0.35257460223797743</v>
      </c>
      <c r="V698" s="21" t="s">
        <v>125</v>
      </c>
      <c r="W698" s="21" t="s">
        <v>136</v>
      </c>
    </row>
    <row r="699" spans="1:23" ht="15" customHeight="1">
      <c r="A699" s="21" t="s">
        <v>1149</v>
      </c>
      <c r="B699" s="22">
        <v>45431</v>
      </c>
      <c r="C699" s="21">
        <f>YEAR(B699)</f>
        <v>2024</v>
      </c>
      <c r="D699" s="21" t="str">
        <f>"Q"&amp;ROUNDUP(MONTH(B699)/3,0)</f>
        <v>Q2</v>
      </c>
      <c r="E699" s="21" t="s">
        <v>138</v>
      </c>
      <c r="F699" s="21" t="s">
        <v>118</v>
      </c>
      <c r="G699" s="21" t="s">
        <v>146</v>
      </c>
      <c r="H699" s="21" t="s">
        <v>284</v>
      </c>
      <c r="I699" s="21" t="s">
        <v>269</v>
      </c>
      <c r="J699" s="21" t="s">
        <v>122</v>
      </c>
      <c r="K699" s="21" t="s">
        <v>123</v>
      </c>
      <c r="L699" s="21" t="s">
        <v>124</v>
      </c>
      <c r="M699" s="23">
        <v>103.68</v>
      </c>
      <c r="N699" s="24">
        <v>2</v>
      </c>
      <c r="O699" s="25">
        <v>0.1396</v>
      </c>
      <c r="P699" s="23">
        <v>59.44</v>
      </c>
      <c r="Q699" s="23">
        <f>M699*N699*(1-O699)</f>
        <v>178.41254400000003</v>
      </c>
      <c r="R699" s="23">
        <f>M699*N699*O699</f>
        <v>28.947456000000003</v>
      </c>
      <c r="S699" s="23">
        <f>P699*N699</f>
        <v>118.88</v>
      </c>
      <c r="T699" s="23">
        <f>Q699-S699</f>
        <v>59.53254400000003</v>
      </c>
      <c r="U699" s="25">
        <f>IFERROR(T699/Q699,0)</f>
        <v>0.33367913861482756</v>
      </c>
      <c r="V699" s="21" t="s">
        <v>125</v>
      </c>
      <c r="W699" s="21" t="s">
        <v>136</v>
      </c>
    </row>
    <row r="700" spans="1:23" ht="15" customHeight="1">
      <c r="A700" s="21" t="s">
        <v>1150</v>
      </c>
      <c r="B700" s="22">
        <v>45431</v>
      </c>
      <c r="C700" s="21">
        <f>YEAR(B700)</f>
        <v>2024</v>
      </c>
      <c r="D700" s="21" t="str">
        <f>"Q"&amp;ROUNDUP(MONTH(B700)/3,0)</f>
        <v>Q2</v>
      </c>
      <c r="E700" s="21" t="s">
        <v>128</v>
      </c>
      <c r="F700" s="21" t="s">
        <v>129</v>
      </c>
      <c r="G700" s="21" t="s">
        <v>130</v>
      </c>
      <c r="H700" s="21" t="s">
        <v>147</v>
      </c>
      <c r="I700" s="21" t="s">
        <v>148</v>
      </c>
      <c r="J700" s="21" t="s">
        <v>122</v>
      </c>
      <c r="K700" s="21" t="s">
        <v>134</v>
      </c>
      <c r="L700" s="21" t="s">
        <v>170</v>
      </c>
      <c r="M700" s="23">
        <v>165.3</v>
      </c>
      <c r="N700" s="24">
        <v>5</v>
      </c>
      <c r="O700" s="25">
        <v>8.8800000000000004E-2</v>
      </c>
      <c r="P700" s="23">
        <v>102.23</v>
      </c>
      <c r="Q700" s="23">
        <f>M700*N700*(1-O700)</f>
        <v>753.10680000000002</v>
      </c>
      <c r="R700" s="23">
        <f>M700*N700*O700</f>
        <v>73.393200000000007</v>
      </c>
      <c r="S700" s="23">
        <f>P700*N700</f>
        <v>511.15000000000003</v>
      </c>
      <c r="T700" s="23">
        <f>Q700-S700</f>
        <v>241.95679999999999</v>
      </c>
      <c r="U700" s="25">
        <f>IFERROR(T700/Q700,0)</f>
        <v>0.32127820383510014</v>
      </c>
      <c r="V700" s="21" t="s">
        <v>125</v>
      </c>
      <c r="W700" s="21" t="s">
        <v>126</v>
      </c>
    </row>
    <row r="701" spans="1:23" ht="15" customHeight="1">
      <c r="A701" s="21" t="s">
        <v>1151</v>
      </c>
      <c r="B701" s="22">
        <v>45431</v>
      </c>
      <c r="C701" s="21">
        <f>YEAR(B701)</f>
        <v>2024</v>
      </c>
      <c r="D701" s="21" t="str">
        <f>"Q"&amp;ROUNDUP(MONTH(B701)/3,0)</f>
        <v>Q2</v>
      </c>
      <c r="E701" s="21" t="s">
        <v>117</v>
      </c>
      <c r="F701" s="21" t="s">
        <v>129</v>
      </c>
      <c r="G701" s="21" t="s">
        <v>119</v>
      </c>
      <c r="H701" s="21" t="s">
        <v>168</v>
      </c>
      <c r="I701" s="21" t="s">
        <v>169</v>
      </c>
      <c r="J701" s="21" t="s">
        <v>122</v>
      </c>
      <c r="K701" s="21" t="s">
        <v>149</v>
      </c>
      <c r="L701" s="21" t="s">
        <v>150</v>
      </c>
      <c r="M701" s="23">
        <v>110.28</v>
      </c>
      <c r="N701" s="24">
        <v>5</v>
      </c>
      <c r="O701" s="25">
        <v>8.1699999999999995E-2</v>
      </c>
      <c r="P701" s="23">
        <v>45.97</v>
      </c>
      <c r="Q701" s="23">
        <f>M701*N701*(1-O701)</f>
        <v>506.35061999999999</v>
      </c>
      <c r="R701" s="23">
        <f>M701*N701*O701</f>
        <v>45.049379999999992</v>
      </c>
      <c r="S701" s="23">
        <f>P701*N701</f>
        <v>229.85</v>
      </c>
      <c r="T701" s="23">
        <f>Q701-S701</f>
        <v>276.50062000000003</v>
      </c>
      <c r="U701" s="25">
        <f>IFERROR(T701/Q701,0)</f>
        <v>0.54606553063961893</v>
      </c>
      <c r="V701" s="21" t="s">
        <v>125</v>
      </c>
      <c r="W701" s="21" t="s">
        <v>126</v>
      </c>
    </row>
    <row r="702" spans="1:23" ht="15" customHeight="1">
      <c r="A702" s="21" t="s">
        <v>1152</v>
      </c>
      <c r="B702" s="22">
        <v>45431</v>
      </c>
      <c r="C702" s="21">
        <f>YEAR(B702)</f>
        <v>2024</v>
      </c>
      <c r="D702" s="21" t="str">
        <f>"Q"&amp;ROUNDUP(MONTH(B702)/3,0)</f>
        <v>Q2</v>
      </c>
      <c r="E702" s="21" t="s">
        <v>188</v>
      </c>
      <c r="F702" s="21" t="s">
        <v>129</v>
      </c>
      <c r="G702" s="21" t="s">
        <v>232</v>
      </c>
      <c r="H702" s="21" t="s">
        <v>417</v>
      </c>
      <c r="I702" s="21" t="s">
        <v>272</v>
      </c>
      <c r="J702" s="21" t="s">
        <v>133</v>
      </c>
      <c r="K702" s="21" t="s">
        <v>134</v>
      </c>
      <c r="L702" s="21" t="s">
        <v>192</v>
      </c>
      <c r="M702" s="23">
        <v>92.74</v>
      </c>
      <c r="N702" s="24">
        <v>1</v>
      </c>
      <c r="O702" s="25">
        <v>0.1236</v>
      </c>
      <c r="P702" s="23">
        <v>48.59</v>
      </c>
      <c r="Q702" s="23">
        <f>M702*N702*(1-O702)</f>
        <v>81.277335999999991</v>
      </c>
      <c r="R702" s="23">
        <f>M702*N702*O702</f>
        <v>11.462664</v>
      </c>
      <c r="S702" s="23">
        <f>P702*N702</f>
        <v>48.59</v>
      </c>
      <c r="T702" s="23">
        <f>Q702-S702</f>
        <v>32.687335999999988</v>
      </c>
      <c r="U702" s="25">
        <f>IFERROR(T702/Q702,0)</f>
        <v>0.40217036641063125</v>
      </c>
      <c r="V702" s="21" t="s">
        <v>125</v>
      </c>
      <c r="W702" s="21" t="s">
        <v>136</v>
      </c>
    </row>
    <row r="703" spans="1:23" ht="15" customHeight="1">
      <c r="A703" s="21" t="s">
        <v>1153</v>
      </c>
      <c r="B703" s="22">
        <v>45431</v>
      </c>
      <c r="C703" s="21">
        <f>YEAR(B703)</f>
        <v>2024</v>
      </c>
      <c r="D703" s="21" t="str">
        <f>"Q"&amp;ROUNDUP(MONTH(B703)/3,0)</f>
        <v>Q2</v>
      </c>
      <c r="E703" s="21" t="s">
        <v>117</v>
      </c>
      <c r="F703" s="21" t="s">
        <v>118</v>
      </c>
      <c r="G703" s="21" t="s">
        <v>194</v>
      </c>
      <c r="H703" s="21" t="s">
        <v>120</v>
      </c>
      <c r="I703" s="21" t="s">
        <v>121</v>
      </c>
      <c r="J703" s="21" t="s">
        <v>122</v>
      </c>
      <c r="K703" s="21" t="s">
        <v>165</v>
      </c>
      <c r="L703" s="21" t="s">
        <v>184</v>
      </c>
      <c r="M703" s="23">
        <v>75.849999999999994</v>
      </c>
      <c r="N703" s="24">
        <v>1</v>
      </c>
      <c r="O703" s="25">
        <v>7.2900000000000006E-2</v>
      </c>
      <c r="P703" s="23">
        <v>31.36</v>
      </c>
      <c r="Q703" s="23">
        <f>M703*N703*(1-O703)</f>
        <v>70.320534999999992</v>
      </c>
      <c r="R703" s="23">
        <f>M703*N703*O703</f>
        <v>5.5294650000000001</v>
      </c>
      <c r="S703" s="23">
        <f>P703*N703</f>
        <v>31.36</v>
      </c>
      <c r="T703" s="23">
        <f>Q703-S703</f>
        <v>38.960534999999993</v>
      </c>
      <c r="U703" s="25">
        <f>IFERROR(T703/Q703,0)</f>
        <v>0.55404207320095045</v>
      </c>
      <c r="V703" s="21" t="s">
        <v>125</v>
      </c>
      <c r="W703" s="21" t="s">
        <v>136</v>
      </c>
    </row>
    <row r="704" spans="1:23" ht="15" customHeight="1">
      <c r="A704" s="21" t="s">
        <v>1154</v>
      </c>
      <c r="B704" s="22">
        <v>45431</v>
      </c>
      <c r="C704" s="21">
        <f>YEAR(B704)</f>
        <v>2024</v>
      </c>
      <c r="D704" s="21" t="str">
        <f>"Q"&amp;ROUNDUP(MONTH(B704)/3,0)</f>
        <v>Q2</v>
      </c>
      <c r="E704" s="21" t="s">
        <v>188</v>
      </c>
      <c r="F704" s="21" t="s">
        <v>159</v>
      </c>
      <c r="G704" s="21" t="s">
        <v>232</v>
      </c>
      <c r="H704" s="21" t="s">
        <v>1129</v>
      </c>
      <c r="I704" s="21" t="s">
        <v>1130</v>
      </c>
      <c r="J704" s="21" t="s">
        <v>142</v>
      </c>
      <c r="K704" s="21" t="s">
        <v>143</v>
      </c>
      <c r="L704" s="21" t="s">
        <v>201</v>
      </c>
      <c r="M704" s="23">
        <v>58.77</v>
      </c>
      <c r="N704" s="24">
        <v>20</v>
      </c>
      <c r="O704" s="25">
        <v>8.2500000000000004E-2</v>
      </c>
      <c r="P704" s="23">
        <v>33.619999999999997</v>
      </c>
      <c r="Q704" s="23">
        <f>M704*N704*(1-O704)</f>
        <v>1078.4295</v>
      </c>
      <c r="R704" s="23">
        <f>M704*N704*O704</f>
        <v>96.970500000000015</v>
      </c>
      <c r="S704" s="23">
        <f>P704*N704</f>
        <v>672.4</v>
      </c>
      <c r="T704" s="23">
        <f>Q704-S704</f>
        <v>406.02949999999998</v>
      </c>
      <c r="U704" s="25">
        <f>IFERROR(T704/Q704,0)</f>
        <v>0.37650073556036812</v>
      </c>
      <c r="V704" s="21" t="s">
        <v>125</v>
      </c>
      <c r="W704" s="21" t="s">
        <v>136</v>
      </c>
    </row>
    <row r="705" spans="1:23" ht="15" customHeight="1">
      <c r="A705" s="21" t="s">
        <v>1155</v>
      </c>
      <c r="B705" s="22">
        <v>45431</v>
      </c>
      <c r="C705" s="21">
        <f>YEAR(B705)</f>
        <v>2024</v>
      </c>
      <c r="D705" s="21" t="str">
        <f>"Q"&amp;ROUNDUP(MONTH(B705)/3,0)</f>
        <v>Q2</v>
      </c>
      <c r="E705" s="21" t="s">
        <v>128</v>
      </c>
      <c r="F705" s="21" t="s">
        <v>129</v>
      </c>
      <c r="G705" s="21" t="s">
        <v>130</v>
      </c>
      <c r="H705" s="21" t="s">
        <v>1156</v>
      </c>
      <c r="I705" s="21" t="s">
        <v>1157</v>
      </c>
      <c r="J705" s="21" t="s">
        <v>142</v>
      </c>
      <c r="K705" s="21" t="s">
        <v>143</v>
      </c>
      <c r="L705" s="21" t="s">
        <v>201</v>
      </c>
      <c r="M705" s="23">
        <v>287.27</v>
      </c>
      <c r="N705" s="24">
        <v>2</v>
      </c>
      <c r="O705" s="25">
        <v>7.4099999999999999E-2</v>
      </c>
      <c r="P705" s="23">
        <v>166.05</v>
      </c>
      <c r="Q705" s="23">
        <f>M705*N705*(1-O705)</f>
        <v>531.96658599999989</v>
      </c>
      <c r="R705" s="23">
        <f>M705*N705*O705</f>
        <v>42.573414</v>
      </c>
      <c r="S705" s="23">
        <f>P705*N705</f>
        <v>332.1</v>
      </c>
      <c r="T705" s="23">
        <f>Q705-S705</f>
        <v>199.86658599999987</v>
      </c>
      <c r="U705" s="25">
        <f>IFERROR(T705/Q705,0)</f>
        <v>0.3757126692916008</v>
      </c>
      <c r="V705" s="21" t="s">
        <v>125</v>
      </c>
      <c r="W705" s="21" t="s">
        <v>136</v>
      </c>
    </row>
    <row r="706" spans="1:23" ht="15" customHeight="1">
      <c r="A706" s="21" t="s">
        <v>1158</v>
      </c>
      <c r="B706" s="22">
        <v>45432</v>
      </c>
      <c r="C706" s="21">
        <f>YEAR(B706)</f>
        <v>2024</v>
      </c>
      <c r="D706" s="21" t="str">
        <f>"Q"&amp;ROUNDUP(MONTH(B706)/3,0)</f>
        <v>Q2</v>
      </c>
      <c r="E706" s="21" t="s">
        <v>138</v>
      </c>
      <c r="F706" s="21" t="s">
        <v>118</v>
      </c>
      <c r="G706" s="21" t="s">
        <v>139</v>
      </c>
      <c r="H706" s="21" t="s">
        <v>425</v>
      </c>
      <c r="I706" s="21" t="s">
        <v>426</v>
      </c>
      <c r="J706" s="21" t="s">
        <v>133</v>
      </c>
      <c r="K706" s="21" t="s">
        <v>149</v>
      </c>
      <c r="L706" s="21" t="s">
        <v>150</v>
      </c>
      <c r="M706" s="23">
        <v>178.8</v>
      </c>
      <c r="N706" s="24">
        <v>1</v>
      </c>
      <c r="O706" s="25">
        <v>0.15840000000000001</v>
      </c>
      <c r="P706" s="23">
        <v>94.81</v>
      </c>
      <c r="Q706" s="23">
        <f>M706*N706*(1-O706)</f>
        <v>150.47808000000001</v>
      </c>
      <c r="R706" s="23">
        <f>M706*N706*O706</f>
        <v>28.321920000000006</v>
      </c>
      <c r="S706" s="23">
        <f>P706*N706</f>
        <v>94.81</v>
      </c>
      <c r="T706" s="23">
        <f>Q706-S706</f>
        <v>55.668080000000003</v>
      </c>
      <c r="U706" s="25">
        <f>IFERROR(T706/Q706,0)</f>
        <v>0.36994145592500915</v>
      </c>
      <c r="V706" s="21" t="s">
        <v>125</v>
      </c>
      <c r="W706" s="21" t="s">
        <v>136</v>
      </c>
    </row>
    <row r="707" spans="1:23" ht="15" customHeight="1">
      <c r="A707" s="21" t="s">
        <v>1159</v>
      </c>
      <c r="B707" s="22">
        <v>45432</v>
      </c>
      <c r="C707" s="21">
        <f>YEAR(B707)</f>
        <v>2024</v>
      </c>
      <c r="D707" s="21" t="str">
        <f>"Q"&amp;ROUNDUP(MONTH(B707)/3,0)</f>
        <v>Q2</v>
      </c>
      <c r="E707" s="21" t="s">
        <v>188</v>
      </c>
      <c r="F707" s="21" t="s">
        <v>118</v>
      </c>
      <c r="G707" s="21" t="s">
        <v>189</v>
      </c>
      <c r="H707" s="21" t="s">
        <v>467</v>
      </c>
      <c r="I707" s="21" t="s">
        <v>468</v>
      </c>
      <c r="J707" s="21" t="s">
        <v>133</v>
      </c>
      <c r="K707" s="21" t="s">
        <v>149</v>
      </c>
      <c r="L707" s="21" t="s">
        <v>238</v>
      </c>
      <c r="M707" s="23">
        <v>19.18</v>
      </c>
      <c r="N707" s="24">
        <v>3</v>
      </c>
      <c r="O707" s="25">
        <v>0.1565</v>
      </c>
      <c r="P707" s="23">
        <v>8.82</v>
      </c>
      <c r="Q707" s="23">
        <f>M707*N707*(1-O707)</f>
        <v>48.534990000000001</v>
      </c>
      <c r="R707" s="23">
        <f>M707*N707*O707</f>
        <v>9.0050100000000004</v>
      </c>
      <c r="S707" s="23">
        <f>P707*N707</f>
        <v>26.46</v>
      </c>
      <c r="T707" s="23">
        <f>Q707-S707</f>
        <v>22.07499</v>
      </c>
      <c r="U707" s="25">
        <f>IFERROR(T707/Q707,0)</f>
        <v>0.45482630160220489</v>
      </c>
      <c r="V707" s="21" t="s">
        <v>125</v>
      </c>
      <c r="W707" s="21" t="s">
        <v>136</v>
      </c>
    </row>
    <row r="708" spans="1:23" ht="15" customHeight="1">
      <c r="A708" s="21" t="s">
        <v>1160</v>
      </c>
      <c r="B708" s="22">
        <v>45432</v>
      </c>
      <c r="C708" s="21">
        <f>YEAR(B708)</f>
        <v>2024</v>
      </c>
      <c r="D708" s="21" t="str">
        <f>"Q"&amp;ROUNDUP(MONTH(B708)/3,0)</f>
        <v>Q2</v>
      </c>
      <c r="E708" s="21" t="s">
        <v>117</v>
      </c>
      <c r="F708" s="21" t="s">
        <v>118</v>
      </c>
      <c r="G708" s="21" t="s">
        <v>119</v>
      </c>
      <c r="H708" s="21" t="s">
        <v>221</v>
      </c>
      <c r="I708" s="21" t="s">
        <v>222</v>
      </c>
      <c r="J708" s="21" t="s">
        <v>133</v>
      </c>
      <c r="K708" s="21" t="s">
        <v>134</v>
      </c>
      <c r="L708" s="21" t="s">
        <v>135</v>
      </c>
      <c r="M708" s="23">
        <v>147.29</v>
      </c>
      <c r="N708" s="24">
        <v>2</v>
      </c>
      <c r="O708" s="25">
        <v>0.16669999999999999</v>
      </c>
      <c r="P708" s="23">
        <v>87.11</v>
      </c>
      <c r="Q708" s="23">
        <f>M708*N708*(1-O708)</f>
        <v>245.47351399999999</v>
      </c>
      <c r="R708" s="23">
        <f>M708*N708*O708</f>
        <v>49.106485999999997</v>
      </c>
      <c r="S708" s="23">
        <f>P708*N708</f>
        <v>174.22</v>
      </c>
      <c r="T708" s="23">
        <f>Q708-S708</f>
        <v>71.253513999999996</v>
      </c>
      <c r="U708" s="25">
        <f>IFERROR(T708/Q708,0)</f>
        <v>0.29026966224959</v>
      </c>
      <c r="V708" s="21" t="s">
        <v>125</v>
      </c>
      <c r="W708" s="21" t="s">
        <v>172</v>
      </c>
    </row>
    <row r="709" spans="1:23" ht="15" customHeight="1">
      <c r="A709" s="21" t="s">
        <v>1161</v>
      </c>
      <c r="B709" s="22">
        <v>45432</v>
      </c>
      <c r="C709" s="21">
        <f>YEAR(B709)</f>
        <v>2024</v>
      </c>
      <c r="D709" s="21" t="str">
        <f>"Q"&amp;ROUNDUP(MONTH(B709)/3,0)</f>
        <v>Q2</v>
      </c>
      <c r="E709" s="21" t="s">
        <v>128</v>
      </c>
      <c r="F709" s="21" t="s">
        <v>118</v>
      </c>
      <c r="G709" s="21" t="s">
        <v>130</v>
      </c>
      <c r="H709" s="21" t="s">
        <v>284</v>
      </c>
      <c r="I709" s="21" t="s">
        <v>269</v>
      </c>
      <c r="J709" s="21" t="s">
        <v>122</v>
      </c>
      <c r="K709" s="21" t="s">
        <v>143</v>
      </c>
      <c r="L709" s="21" t="s">
        <v>144</v>
      </c>
      <c r="M709" s="23">
        <v>303.2</v>
      </c>
      <c r="N709" s="24">
        <v>2</v>
      </c>
      <c r="O709" s="25">
        <v>0.11940000000000001</v>
      </c>
      <c r="P709" s="23">
        <v>186.22</v>
      </c>
      <c r="Q709" s="23">
        <f>M709*N709*(1-O709)</f>
        <v>533.99584000000004</v>
      </c>
      <c r="R709" s="23">
        <f>M709*N709*O709</f>
        <v>72.404160000000005</v>
      </c>
      <c r="S709" s="23">
        <f>P709*N709</f>
        <v>372.44</v>
      </c>
      <c r="T709" s="23">
        <f>Q709-S709</f>
        <v>161.55584000000005</v>
      </c>
      <c r="U709" s="25">
        <f>IFERROR(T709/Q709,0)</f>
        <v>0.30254138309392081</v>
      </c>
      <c r="V709" s="21" t="s">
        <v>125</v>
      </c>
      <c r="W709" s="21" t="s">
        <v>126</v>
      </c>
    </row>
    <row r="710" spans="1:23" ht="15" customHeight="1">
      <c r="A710" s="21" t="s">
        <v>1162</v>
      </c>
      <c r="B710" s="22">
        <v>45432</v>
      </c>
      <c r="C710" s="21">
        <f>YEAR(B710)</f>
        <v>2024</v>
      </c>
      <c r="D710" s="21" t="str">
        <f>"Q"&amp;ROUNDUP(MONTH(B710)/3,0)</f>
        <v>Q2</v>
      </c>
      <c r="E710" s="21" t="s">
        <v>188</v>
      </c>
      <c r="F710" s="21" t="s">
        <v>118</v>
      </c>
      <c r="G710" s="21" t="s">
        <v>198</v>
      </c>
      <c r="H710" s="21" t="s">
        <v>203</v>
      </c>
      <c r="I710" s="21" t="s">
        <v>204</v>
      </c>
      <c r="J710" s="21" t="s">
        <v>122</v>
      </c>
      <c r="K710" s="21" t="s">
        <v>143</v>
      </c>
      <c r="L710" s="21" t="s">
        <v>144</v>
      </c>
      <c r="M710" s="23">
        <v>182.64</v>
      </c>
      <c r="N710" s="24">
        <v>2</v>
      </c>
      <c r="O710" s="25">
        <v>0.1061</v>
      </c>
      <c r="P710" s="23">
        <v>100.59</v>
      </c>
      <c r="Q710" s="23">
        <f>M710*N710*(1-O710)</f>
        <v>326.52379199999996</v>
      </c>
      <c r="R710" s="23">
        <f>M710*N710*O710</f>
        <v>38.756207999999994</v>
      </c>
      <c r="S710" s="23">
        <f>P710*N710</f>
        <v>201.18</v>
      </c>
      <c r="T710" s="23">
        <f>Q710-S710</f>
        <v>125.34379199999995</v>
      </c>
      <c r="U710" s="25">
        <f>IFERROR(T710/Q710,0)</f>
        <v>0.38387338096330809</v>
      </c>
      <c r="V710" s="21" t="s">
        <v>125</v>
      </c>
      <c r="W710" s="21" t="s">
        <v>172</v>
      </c>
    </row>
    <row r="711" spans="1:23" ht="15" customHeight="1">
      <c r="A711" s="21" t="s">
        <v>1163</v>
      </c>
      <c r="B711" s="22">
        <v>45432</v>
      </c>
      <c r="C711" s="21">
        <f>YEAR(B711)</f>
        <v>2024</v>
      </c>
      <c r="D711" s="21" t="str">
        <f>"Q"&amp;ROUNDUP(MONTH(B711)/3,0)</f>
        <v>Q2</v>
      </c>
      <c r="E711" s="21" t="s">
        <v>138</v>
      </c>
      <c r="F711" s="21" t="s">
        <v>129</v>
      </c>
      <c r="G711" s="21" t="s">
        <v>146</v>
      </c>
      <c r="H711" s="21" t="s">
        <v>680</v>
      </c>
      <c r="I711" s="21" t="s">
        <v>681</v>
      </c>
      <c r="J711" s="21" t="s">
        <v>142</v>
      </c>
      <c r="K711" s="21" t="s">
        <v>165</v>
      </c>
      <c r="L711" s="21" t="s">
        <v>320</v>
      </c>
      <c r="M711" s="23">
        <v>95.99</v>
      </c>
      <c r="N711" s="24">
        <v>1</v>
      </c>
      <c r="O711" s="25">
        <v>4.7500000000000001E-2</v>
      </c>
      <c r="P711" s="23">
        <v>47.29</v>
      </c>
      <c r="Q711" s="23">
        <f>M711*N711*(1-O711)</f>
        <v>91.430475000000001</v>
      </c>
      <c r="R711" s="23">
        <f>M711*N711*O711</f>
        <v>4.5595249999999998</v>
      </c>
      <c r="S711" s="23">
        <f>P711*N711</f>
        <v>47.29</v>
      </c>
      <c r="T711" s="23">
        <f>Q711-S711</f>
        <v>44.140475000000002</v>
      </c>
      <c r="U711" s="25">
        <f>IFERROR(T711/Q711,0)</f>
        <v>0.4827763937571144</v>
      </c>
      <c r="V711" s="21" t="s">
        <v>125</v>
      </c>
      <c r="W711" s="21" t="s">
        <v>172</v>
      </c>
    </row>
    <row r="712" spans="1:23" ht="15" customHeight="1">
      <c r="A712" s="21" t="s">
        <v>1164</v>
      </c>
      <c r="B712" s="22">
        <v>45433</v>
      </c>
      <c r="C712" s="21">
        <f>YEAR(B712)</f>
        <v>2024</v>
      </c>
      <c r="D712" s="21" t="str">
        <f>"Q"&amp;ROUNDUP(MONTH(B712)/3,0)</f>
        <v>Q2</v>
      </c>
      <c r="E712" s="21" t="s">
        <v>138</v>
      </c>
      <c r="F712" s="21" t="s">
        <v>118</v>
      </c>
      <c r="G712" s="21" t="s">
        <v>146</v>
      </c>
      <c r="H712" s="21" t="s">
        <v>331</v>
      </c>
      <c r="I712" s="21" t="s">
        <v>332</v>
      </c>
      <c r="J712" s="21" t="s">
        <v>133</v>
      </c>
      <c r="K712" s="21" t="s">
        <v>134</v>
      </c>
      <c r="L712" s="21" t="s">
        <v>135</v>
      </c>
      <c r="M712" s="23">
        <v>104.34</v>
      </c>
      <c r="N712" s="24">
        <v>1</v>
      </c>
      <c r="O712" s="25">
        <v>7.8200000000000006E-2</v>
      </c>
      <c r="P712" s="23">
        <v>55.03</v>
      </c>
      <c r="Q712" s="23">
        <f>M712*N712*(1-O712)</f>
        <v>96.180611999999996</v>
      </c>
      <c r="R712" s="23">
        <f>M712*N712*O712</f>
        <v>8.1593880000000016</v>
      </c>
      <c r="S712" s="23">
        <f>P712*N712</f>
        <v>55.03</v>
      </c>
      <c r="T712" s="23">
        <f>Q712-S712</f>
        <v>41.150611999999995</v>
      </c>
      <c r="U712" s="25">
        <f>IFERROR(T712/Q712,0)</f>
        <v>0.42784726718104055</v>
      </c>
      <c r="V712" s="21" t="s">
        <v>125</v>
      </c>
      <c r="W712" s="21" t="s">
        <v>136</v>
      </c>
    </row>
    <row r="713" spans="1:23" ht="15" customHeight="1">
      <c r="A713" s="21" t="s">
        <v>1165</v>
      </c>
      <c r="B713" s="22">
        <v>45433</v>
      </c>
      <c r="C713" s="21">
        <f>YEAR(B713)</f>
        <v>2024</v>
      </c>
      <c r="D713" s="21" t="str">
        <f>"Q"&amp;ROUNDUP(MONTH(B713)/3,0)</f>
        <v>Q2</v>
      </c>
      <c r="E713" s="21" t="s">
        <v>117</v>
      </c>
      <c r="F713" s="21" t="s">
        <v>129</v>
      </c>
      <c r="G713" s="21" t="s">
        <v>119</v>
      </c>
      <c r="H713" s="21" t="s">
        <v>1166</v>
      </c>
      <c r="I713" s="21" t="s">
        <v>1167</v>
      </c>
      <c r="J713" s="21" t="s">
        <v>142</v>
      </c>
      <c r="K713" s="21" t="s">
        <v>123</v>
      </c>
      <c r="L713" s="21" t="s">
        <v>124</v>
      </c>
      <c r="M713" s="23">
        <v>57.73</v>
      </c>
      <c r="N713" s="24">
        <v>1</v>
      </c>
      <c r="O713" s="25">
        <v>0.11260000000000001</v>
      </c>
      <c r="P713" s="23">
        <v>28.24</v>
      </c>
      <c r="Q713" s="23">
        <f>M713*N713*(1-O713)</f>
        <v>51.229601999999993</v>
      </c>
      <c r="R713" s="23">
        <f>M713*N713*O713</f>
        <v>6.5003979999999997</v>
      </c>
      <c r="S713" s="23">
        <f>P713*N713</f>
        <v>28.24</v>
      </c>
      <c r="T713" s="23">
        <f>Q713-S713</f>
        <v>22.989601999999994</v>
      </c>
      <c r="U713" s="25">
        <f>IFERROR(T713/Q713,0)</f>
        <v>0.44875620934943039</v>
      </c>
      <c r="V713" s="21" t="s">
        <v>125</v>
      </c>
      <c r="W713" s="21" t="s">
        <v>136</v>
      </c>
    </row>
    <row r="714" spans="1:23" ht="15" customHeight="1">
      <c r="A714" s="21" t="s">
        <v>1168</v>
      </c>
      <c r="B714" s="22">
        <v>45433</v>
      </c>
      <c r="C714" s="21">
        <f>YEAR(B714)</f>
        <v>2024</v>
      </c>
      <c r="D714" s="21" t="str">
        <f>"Q"&amp;ROUNDUP(MONTH(B714)/3,0)</f>
        <v>Q2</v>
      </c>
      <c r="E714" s="21" t="s">
        <v>117</v>
      </c>
      <c r="F714" s="21" t="s">
        <v>159</v>
      </c>
      <c r="G714" s="21" t="s">
        <v>194</v>
      </c>
      <c r="H714" s="21" t="s">
        <v>337</v>
      </c>
      <c r="I714" s="21" t="s">
        <v>338</v>
      </c>
      <c r="J714" s="21" t="s">
        <v>133</v>
      </c>
      <c r="K714" s="21" t="s">
        <v>123</v>
      </c>
      <c r="L714" s="21" t="s">
        <v>155</v>
      </c>
      <c r="M714" s="23">
        <v>231.45</v>
      </c>
      <c r="N714" s="24">
        <v>4</v>
      </c>
      <c r="O714" s="25"/>
      <c r="P714" s="23">
        <v>125.24</v>
      </c>
      <c r="Q714" s="23">
        <f>M714*N714*(1-O714)</f>
        <v>925.8</v>
      </c>
      <c r="R714" s="23">
        <f>M714*N714*O714</f>
        <v>0</v>
      </c>
      <c r="S714" s="23">
        <f>P714*N714</f>
        <v>500.96</v>
      </c>
      <c r="T714" s="23">
        <f>Q714-S714</f>
        <v>424.84</v>
      </c>
      <c r="U714" s="25">
        <f>IFERROR(T714/Q714,0)</f>
        <v>0.45888960898682218</v>
      </c>
      <c r="V714" s="21" t="s">
        <v>125</v>
      </c>
      <c r="W714" s="21" t="s">
        <v>156</v>
      </c>
    </row>
    <row r="715" spans="1:23" ht="15" customHeight="1">
      <c r="A715" s="21" t="s">
        <v>1169</v>
      </c>
      <c r="B715" s="22">
        <v>45433</v>
      </c>
      <c r="C715" s="21">
        <f>YEAR(B715)</f>
        <v>2024</v>
      </c>
      <c r="D715" s="21" t="str">
        <f>"Q"&amp;ROUNDUP(MONTH(B715)/3,0)</f>
        <v>Q2</v>
      </c>
      <c r="E715" s="21" t="s">
        <v>158</v>
      </c>
      <c r="F715" s="21" t="s">
        <v>118</v>
      </c>
      <c r="G715" s="21" t="s">
        <v>160</v>
      </c>
      <c r="H715" s="21" t="s">
        <v>261</v>
      </c>
      <c r="I715" s="21" t="s">
        <v>262</v>
      </c>
      <c r="J715" s="21" t="s">
        <v>133</v>
      </c>
      <c r="K715" s="21" t="s">
        <v>143</v>
      </c>
      <c r="L715" s="21" t="s">
        <v>201</v>
      </c>
      <c r="M715" s="23">
        <v>192.89</v>
      </c>
      <c r="N715" s="24">
        <v>1</v>
      </c>
      <c r="O715" s="25">
        <v>0.1275</v>
      </c>
      <c r="P715" s="23">
        <v>118.48</v>
      </c>
      <c r="Q715" s="23">
        <f>M715*N715*(1-O715)</f>
        <v>168.296525</v>
      </c>
      <c r="R715" s="23">
        <f>M715*N715*O715</f>
        <v>24.593474999999998</v>
      </c>
      <c r="S715" s="23">
        <f>P715*N715</f>
        <v>118.48</v>
      </c>
      <c r="T715" s="23">
        <f>Q715-S715</f>
        <v>49.816524999999999</v>
      </c>
      <c r="U715" s="25">
        <f>IFERROR(T715/Q715,0)</f>
        <v>0.29600447781081635</v>
      </c>
      <c r="V715" s="21" t="s">
        <v>125</v>
      </c>
      <c r="W715" s="21" t="s">
        <v>172</v>
      </c>
    </row>
    <row r="716" spans="1:23" ht="15" customHeight="1">
      <c r="A716" s="21" t="s">
        <v>1170</v>
      </c>
      <c r="B716" s="22">
        <v>45433</v>
      </c>
      <c r="C716" s="21">
        <f>YEAR(B716)</f>
        <v>2024</v>
      </c>
      <c r="D716" s="21" t="str">
        <f>"Q"&amp;ROUNDUP(MONTH(B716)/3,0)</f>
        <v>Q2</v>
      </c>
      <c r="E716" s="21" t="s">
        <v>128</v>
      </c>
      <c r="F716" s="21" t="s">
        <v>159</v>
      </c>
      <c r="G716" s="21" t="s">
        <v>130</v>
      </c>
      <c r="H716" s="21" t="s">
        <v>318</v>
      </c>
      <c r="I716" s="21" t="s">
        <v>319</v>
      </c>
      <c r="J716" s="21" t="s">
        <v>122</v>
      </c>
      <c r="K716" s="21" t="s">
        <v>165</v>
      </c>
      <c r="L716" s="21" t="s">
        <v>320</v>
      </c>
      <c r="M716" s="23">
        <v>107.21</v>
      </c>
      <c r="N716" s="24">
        <v>5</v>
      </c>
      <c r="O716" s="25">
        <v>8.9899999999999994E-2</v>
      </c>
      <c r="P716" s="23">
        <v>46.32</v>
      </c>
      <c r="Q716" s="23">
        <f>M716*N716*(1-O716)</f>
        <v>487.85910499999994</v>
      </c>
      <c r="R716" s="23">
        <f>M716*N716*O716</f>
        <v>48.19089499999999</v>
      </c>
      <c r="S716" s="23">
        <f>P716*N716</f>
        <v>231.6</v>
      </c>
      <c r="T716" s="23">
        <f>Q716-S716</f>
        <v>256.25910499999998</v>
      </c>
      <c r="U716" s="25">
        <f>IFERROR(T716/Q716,0)</f>
        <v>0.5252727731708523</v>
      </c>
      <c r="V716" s="21" t="s">
        <v>125</v>
      </c>
      <c r="W716" s="21" t="s">
        <v>136</v>
      </c>
    </row>
    <row r="717" spans="1:23" ht="15" customHeight="1">
      <c r="A717" s="21" t="s">
        <v>1171</v>
      </c>
      <c r="B717" s="22">
        <v>45433</v>
      </c>
      <c r="C717" s="21">
        <f>YEAR(B717)</f>
        <v>2024</v>
      </c>
      <c r="D717" s="21" t="str">
        <f>"Q"&amp;ROUNDUP(MONTH(B717)/3,0)</f>
        <v>Q2</v>
      </c>
      <c r="E717" s="21" t="s">
        <v>188</v>
      </c>
      <c r="F717" s="21" t="s">
        <v>118</v>
      </c>
      <c r="G717" s="21" t="s">
        <v>232</v>
      </c>
      <c r="H717" s="21" t="s">
        <v>1124</v>
      </c>
      <c r="I717" s="21" t="s">
        <v>1125</v>
      </c>
      <c r="J717" s="21" t="s">
        <v>142</v>
      </c>
      <c r="K717" s="21" t="s">
        <v>143</v>
      </c>
      <c r="L717" s="21" t="s">
        <v>252</v>
      </c>
      <c r="M717" s="23">
        <v>300.38</v>
      </c>
      <c r="N717" s="24">
        <v>1</v>
      </c>
      <c r="O717" s="25">
        <v>0.14649999999999999</v>
      </c>
      <c r="P717" s="23">
        <v>184.04</v>
      </c>
      <c r="Q717" s="23">
        <f>M717*N717*(1-O717)</f>
        <v>256.37432999999999</v>
      </c>
      <c r="R717" s="23">
        <f>M717*N717*O717</f>
        <v>44.005669999999995</v>
      </c>
      <c r="S717" s="23">
        <f>P717*N717</f>
        <v>184.04</v>
      </c>
      <c r="T717" s="23">
        <f>Q717-S717</f>
        <v>72.334329999999994</v>
      </c>
      <c r="U717" s="25">
        <f>IFERROR(T717/Q717,0)</f>
        <v>0.28214341896086087</v>
      </c>
      <c r="V717" s="21" t="s">
        <v>125</v>
      </c>
      <c r="W717" s="21" t="s">
        <v>136</v>
      </c>
    </row>
    <row r="718" spans="1:23" ht="15" customHeight="1">
      <c r="A718" s="21" t="s">
        <v>1172</v>
      </c>
      <c r="B718" s="22">
        <v>45433</v>
      </c>
      <c r="C718" s="21">
        <f>YEAR(B718)</f>
        <v>2024</v>
      </c>
      <c r="D718" s="21" t="str">
        <f>"Q"&amp;ROUNDUP(MONTH(B718)/3,0)</f>
        <v>Q2</v>
      </c>
      <c r="E718" s="21" t="s">
        <v>158</v>
      </c>
      <c r="F718" s="21" t="s">
        <v>129</v>
      </c>
      <c r="G718" s="21" t="s">
        <v>160</v>
      </c>
      <c r="H718" s="21" t="s">
        <v>287</v>
      </c>
      <c r="I718" s="21" t="s">
        <v>288</v>
      </c>
      <c r="J718" s="21" t="s">
        <v>133</v>
      </c>
      <c r="K718" s="21" t="s">
        <v>123</v>
      </c>
      <c r="L718" s="21" t="s">
        <v>292</v>
      </c>
      <c r="M718" s="23">
        <v>71.48</v>
      </c>
      <c r="N718" s="24">
        <v>1</v>
      </c>
      <c r="O718" s="25">
        <v>7.5600000000000001E-2</v>
      </c>
      <c r="P718" s="23">
        <v>41.3</v>
      </c>
      <c r="Q718" s="23">
        <f>M718*N718*(1-O718)</f>
        <v>66.076112000000009</v>
      </c>
      <c r="R718" s="23">
        <f>M718*N718*O718</f>
        <v>5.4038880000000002</v>
      </c>
      <c r="S718" s="23">
        <f>P718*N718</f>
        <v>41.3</v>
      </c>
      <c r="T718" s="23">
        <f>Q718-S718</f>
        <v>24.776112000000012</v>
      </c>
      <c r="U718" s="25">
        <f>IFERROR(T718/Q718,0)</f>
        <v>0.37496322422844747</v>
      </c>
      <c r="V718" s="21" t="s">
        <v>125</v>
      </c>
      <c r="W718" s="21" t="s">
        <v>136</v>
      </c>
    </row>
    <row r="719" spans="1:23" ht="15" customHeight="1">
      <c r="A719" s="21" t="s">
        <v>1173</v>
      </c>
      <c r="B719" s="22">
        <v>45433</v>
      </c>
      <c r="C719" s="21">
        <f>YEAR(B719)</f>
        <v>2024</v>
      </c>
      <c r="D719" s="21" t="str">
        <f>"Q"&amp;ROUNDUP(MONTH(B719)/3,0)</f>
        <v>Q2</v>
      </c>
      <c r="E719" s="21" t="s">
        <v>158</v>
      </c>
      <c r="F719" s="21" t="s">
        <v>159</v>
      </c>
      <c r="G719" s="21" t="s">
        <v>160</v>
      </c>
      <c r="H719" s="21" t="s">
        <v>203</v>
      </c>
      <c r="I719" s="21" t="s">
        <v>204</v>
      </c>
      <c r="J719" s="21" t="s">
        <v>122</v>
      </c>
      <c r="K719" s="21" t="s">
        <v>123</v>
      </c>
      <c r="L719" s="21" t="s">
        <v>155</v>
      </c>
      <c r="M719" s="23">
        <v>15.2</v>
      </c>
      <c r="N719" s="24">
        <v>9</v>
      </c>
      <c r="O719" s="25">
        <v>9.6699999999999994E-2</v>
      </c>
      <c r="P719" s="23">
        <v>7.41</v>
      </c>
      <c r="Q719" s="23">
        <f>M719*N719*(1-O719)</f>
        <v>123.57143999999998</v>
      </c>
      <c r="R719" s="23">
        <f>M719*N719*O719</f>
        <v>13.228559999999998</v>
      </c>
      <c r="S719" s="23">
        <f>P719*N719</f>
        <v>66.69</v>
      </c>
      <c r="T719" s="23">
        <f>Q719-S719</f>
        <v>56.881439999999984</v>
      </c>
      <c r="U719" s="25">
        <f>IFERROR(T719/Q719,0)</f>
        <v>0.46031218864164725</v>
      </c>
      <c r="V719" s="21" t="s">
        <v>125</v>
      </c>
      <c r="W719" s="21" t="s">
        <v>136</v>
      </c>
    </row>
    <row r="720" spans="1:23" ht="15" customHeight="1">
      <c r="A720" s="21" t="s">
        <v>1174</v>
      </c>
      <c r="B720" s="22">
        <v>45434</v>
      </c>
      <c r="C720" s="21">
        <f>YEAR(B720)</f>
        <v>2024</v>
      </c>
      <c r="D720" s="21" t="str">
        <f>"Q"&amp;ROUNDUP(MONTH(B720)/3,0)</f>
        <v>Q2</v>
      </c>
      <c r="E720" s="21" t="s">
        <v>117</v>
      </c>
      <c r="F720" s="21" t="s">
        <v>118</v>
      </c>
      <c r="G720" s="21" t="s">
        <v>194</v>
      </c>
      <c r="H720" s="21" t="s">
        <v>291</v>
      </c>
      <c r="I720" s="21" t="s">
        <v>208</v>
      </c>
      <c r="J720" s="21" t="s">
        <v>133</v>
      </c>
      <c r="K720" s="21" t="s">
        <v>134</v>
      </c>
      <c r="L720" s="21" t="s">
        <v>170</v>
      </c>
      <c r="M720" s="23">
        <v>144.38999999999999</v>
      </c>
      <c r="N720" s="24">
        <v>1</v>
      </c>
      <c r="O720" s="25">
        <v>0.16220000000000001</v>
      </c>
      <c r="P720" s="23">
        <v>73.86</v>
      </c>
      <c r="Q720" s="23">
        <f>M720*N720*(1-O720)</f>
        <v>120.96994199999999</v>
      </c>
      <c r="R720" s="23">
        <f>M720*N720*O720</f>
        <v>23.420058000000001</v>
      </c>
      <c r="S720" s="23">
        <f>P720*N720</f>
        <v>73.86</v>
      </c>
      <c r="T720" s="23">
        <f>Q720-S720</f>
        <v>47.10994199999999</v>
      </c>
      <c r="U720" s="25">
        <f>IFERROR(T720/Q720,0)</f>
        <v>0.38943510446586799</v>
      </c>
      <c r="V720" s="21" t="s">
        <v>125</v>
      </c>
      <c r="W720" s="21" t="s">
        <v>136</v>
      </c>
    </row>
    <row r="721" spans="1:23" ht="15" customHeight="1">
      <c r="A721" s="21" t="s">
        <v>1175</v>
      </c>
      <c r="B721" s="22">
        <v>45434</v>
      </c>
      <c r="C721" s="21">
        <f>YEAR(B721)</f>
        <v>2024</v>
      </c>
      <c r="D721" s="21" t="str">
        <f>"Q"&amp;ROUNDUP(MONTH(B721)/3,0)</f>
        <v>Q2</v>
      </c>
      <c r="E721" s="21" t="s">
        <v>128</v>
      </c>
      <c r="F721" s="21" t="s">
        <v>159</v>
      </c>
      <c r="G721" s="21" t="s">
        <v>130</v>
      </c>
      <c r="H721" s="21" t="s">
        <v>318</v>
      </c>
      <c r="I721" s="21" t="s">
        <v>319</v>
      </c>
      <c r="J721" s="21" t="s">
        <v>122</v>
      </c>
      <c r="K721" s="21" t="s">
        <v>165</v>
      </c>
      <c r="L721" s="21" t="s">
        <v>213</v>
      </c>
      <c r="M721" s="23">
        <v>19.86</v>
      </c>
      <c r="N721" s="24">
        <v>6</v>
      </c>
      <c r="O721" s="25">
        <v>6.9400000000000003E-2</v>
      </c>
      <c r="P721" s="23">
        <v>8.7100000000000009</v>
      </c>
      <c r="Q721" s="23">
        <f>M721*N721*(1-O721)</f>
        <v>110.89029599999999</v>
      </c>
      <c r="R721" s="23">
        <f>M721*N721*O721</f>
        <v>8.2697040000000008</v>
      </c>
      <c r="S721" s="23">
        <f>P721*N721</f>
        <v>52.260000000000005</v>
      </c>
      <c r="T721" s="23">
        <f>Q721-S721</f>
        <v>58.630295999999987</v>
      </c>
      <c r="U721" s="25">
        <f>IFERROR(T721/Q721,0)</f>
        <v>0.52872341507682508</v>
      </c>
      <c r="V721" s="21" t="s">
        <v>125</v>
      </c>
      <c r="W721" s="21" t="s">
        <v>156</v>
      </c>
    </row>
    <row r="722" spans="1:23" ht="15" customHeight="1">
      <c r="A722" s="21" t="s">
        <v>1176</v>
      </c>
      <c r="B722" s="22">
        <v>45434</v>
      </c>
      <c r="C722" s="21">
        <f>YEAR(B722)</f>
        <v>2024</v>
      </c>
      <c r="D722" s="21" t="str">
        <f>"Q"&amp;ROUNDUP(MONTH(B722)/3,0)</f>
        <v>Q2</v>
      </c>
      <c r="E722" s="21" t="s">
        <v>188</v>
      </c>
      <c r="F722" s="21" t="s">
        <v>129</v>
      </c>
      <c r="G722" s="21" t="s">
        <v>198</v>
      </c>
      <c r="H722" s="21" t="s">
        <v>224</v>
      </c>
      <c r="I722" s="21" t="s">
        <v>225</v>
      </c>
      <c r="J722" s="21" t="s">
        <v>122</v>
      </c>
      <c r="K722" s="21" t="s">
        <v>123</v>
      </c>
      <c r="L722" s="21" t="s">
        <v>124</v>
      </c>
      <c r="M722" s="23">
        <v>75.42</v>
      </c>
      <c r="N722" s="24">
        <v>1</v>
      </c>
      <c r="O722" s="25">
        <v>0.107</v>
      </c>
      <c r="P722" s="23">
        <v>37.31</v>
      </c>
      <c r="Q722" s="23">
        <f>M722*N722*(1-O722)</f>
        <v>67.350059999999999</v>
      </c>
      <c r="R722" s="23">
        <f>M722*N722*O722</f>
        <v>8.0699400000000008</v>
      </c>
      <c r="S722" s="23">
        <f>P722*N722</f>
        <v>37.31</v>
      </c>
      <c r="T722" s="23">
        <f>Q722-S722</f>
        <v>30.040059999999997</v>
      </c>
      <c r="U722" s="25">
        <f>IFERROR(T722/Q722,0)</f>
        <v>0.44602870435453207</v>
      </c>
      <c r="V722" s="21" t="s">
        <v>125</v>
      </c>
      <c r="W722" s="21" t="s">
        <v>126</v>
      </c>
    </row>
    <row r="723" spans="1:23" ht="15" customHeight="1">
      <c r="A723" s="21" t="s">
        <v>1177</v>
      </c>
      <c r="B723" s="22">
        <v>45435</v>
      </c>
      <c r="C723" s="21">
        <f>YEAR(B723)</f>
        <v>2024</v>
      </c>
      <c r="D723" s="21" t="str">
        <f>"Q"&amp;ROUNDUP(MONTH(B723)/3,0)</f>
        <v>Q2</v>
      </c>
      <c r="E723" s="21" t="s">
        <v>158</v>
      </c>
      <c r="F723" s="21" t="s">
        <v>129</v>
      </c>
      <c r="G723" s="21" t="s">
        <v>160</v>
      </c>
      <c r="H723" s="21" t="s">
        <v>243</v>
      </c>
      <c r="I723" s="21" t="s">
        <v>244</v>
      </c>
      <c r="J723" s="21" t="s">
        <v>122</v>
      </c>
      <c r="K723" s="21" t="s">
        <v>149</v>
      </c>
      <c r="L723" s="21" t="s">
        <v>150</v>
      </c>
      <c r="M723" s="23">
        <v>8.59</v>
      </c>
      <c r="N723" s="24">
        <v>2</v>
      </c>
      <c r="O723" s="25">
        <v>0.1012</v>
      </c>
      <c r="P723" s="23">
        <v>3.99</v>
      </c>
      <c r="Q723" s="23">
        <f>M723*N723*(1-O723)</f>
        <v>15.441384000000001</v>
      </c>
      <c r="R723" s="23">
        <f>M723*N723*O723</f>
        <v>1.7386159999999999</v>
      </c>
      <c r="S723" s="23">
        <f>P723*N723</f>
        <v>7.98</v>
      </c>
      <c r="T723" s="23">
        <f>Q723-S723</f>
        <v>7.4613840000000007</v>
      </c>
      <c r="U723" s="25">
        <f>IFERROR(T723/Q723,0)</f>
        <v>0.4832069456986498</v>
      </c>
      <c r="V723" s="21" t="s">
        <v>125</v>
      </c>
      <c r="W723" s="21" t="s">
        <v>126</v>
      </c>
    </row>
    <row r="724" spans="1:23" ht="15" customHeight="1">
      <c r="A724" s="21" t="s">
        <v>1178</v>
      </c>
      <c r="B724" s="22">
        <v>45435</v>
      </c>
      <c r="C724" s="21">
        <f>YEAR(B724)</f>
        <v>2024</v>
      </c>
      <c r="D724" s="21" t="str">
        <f>"Q"&amp;ROUNDUP(MONTH(B724)/3,0)</f>
        <v>Q2</v>
      </c>
      <c r="E724" s="21" t="s">
        <v>158</v>
      </c>
      <c r="F724" s="21" t="s">
        <v>118</v>
      </c>
      <c r="G724" s="21" t="s">
        <v>160</v>
      </c>
      <c r="H724" s="21" t="s">
        <v>246</v>
      </c>
      <c r="I724" s="21" t="s">
        <v>247</v>
      </c>
      <c r="J724" s="21" t="s">
        <v>133</v>
      </c>
      <c r="K724" s="21" t="s">
        <v>143</v>
      </c>
      <c r="L724" s="21" t="s">
        <v>230</v>
      </c>
      <c r="M724" s="23">
        <v>83.08</v>
      </c>
      <c r="N724" s="24">
        <v>1</v>
      </c>
      <c r="O724" s="25">
        <v>0.113</v>
      </c>
      <c r="P724" s="23">
        <v>49.25</v>
      </c>
      <c r="Q724" s="23">
        <f>M724*N724*(1-O724)</f>
        <v>73.691959999999995</v>
      </c>
      <c r="R724" s="23">
        <f>M724*N724*O724</f>
        <v>9.3880400000000002</v>
      </c>
      <c r="S724" s="23">
        <f>P724*N724</f>
        <v>49.25</v>
      </c>
      <c r="T724" s="23">
        <f>Q724-S724</f>
        <v>24.441959999999995</v>
      </c>
      <c r="U724" s="25">
        <f>IFERROR(T724/Q724,0)</f>
        <v>0.3316774312964399</v>
      </c>
      <c r="V724" s="21" t="s">
        <v>171</v>
      </c>
      <c r="W724" s="21" t="s">
        <v>126</v>
      </c>
    </row>
    <row r="725" spans="1:23" ht="15" customHeight="1">
      <c r="A725" s="21" t="s">
        <v>1179</v>
      </c>
      <c r="B725" s="22">
        <v>45435</v>
      </c>
      <c r="C725" s="21">
        <f>YEAR(B725)</f>
        <v>2024</v>
      </c>
      <c r="D725" s="21" t="str">
        <f>"Q"&amp;ROUNDUP(MONTH(B725)/3,0)</f>
        <v>Q2</v>
      </c>
      <c r="E725" s="21" t="s">
        <v>138</v>
      </c>
      <c r="F725" s="21" t="s">
        <v>129</v>
      </c>
      <c r="G725" s="21" t="s">
        <v>139</v>
      </c>
      <c r="H725" s="21" t="s">
        <v>120</v>
      </c>
      <c r="I725" s="21" t="s">
        <v>121</v>
      </c>
      <c r="J725" s="21" t="s">
        <v>122</v>
      </c>
      <c r="K725" s="21" t="s">
        <v>123</v>
      </c>
      <c r="L725" s="21" t="s">
        <v>155</v>
      </c>
      <c r="M725" s="23">
        <v>38.119999999999997</v>
      </c>
      <c r="N725" s="24">
        <v>2</v>
      </c>
      <c r="O725" s="25">
        <v>0.13780000000000001</v>
      </c>
      <c r="P725" s="23">
        <v>20.72</v>
      </c>
      <c r="Q725" s="23">
        <f>M725*N725*(1-O725)</f>
        <v>65.734127999999998</v>
      </c>
      <c r="R725" s="23">
        <f>M725*N725*O725</f>
        <v>10.505872</v>
      </c>
      <c r="S725" s="23">
        <f>P725*N725</f>
        <v>41.44</v>
      </c>
      <c r="T725" s="23">
        <f>Q725-S725</f>
        <v>24.294128000000001</v>
      </c>
      <c r="U725" s="25">
        <f>IFERROR(T725/Q725,0)</f>
        <v>0.36958165779578001</v>
      </c>
      <c r="V725" s="21" t="s">
        <v>125</v>
      </c>
      <c r="W725" s="21" t="s">
        <v>156</v>
      </c>
    </row>
    <row r="726" spans="1:23" ht="15" customHeight="1">
      <c r="A726" s="21" t="s">
        <v>1180</v>
      </c>
      <c r="B726" s="22">
        <v>45436</v>
      </c>
      <c r="C726" s="21">
        <f>YEAR(B726)</f>
        <v>2024</v>
      </c>
      <c r="D726" s="21" t="str">
        <f>"Q"&amp;ROUNDUP(MONTH(B726)/3,0)</f>
        <v>Q2</v>
      </c>
      <c r="E726" s="21" t="s">
        <v>138</v>
      </c>
      <c r="F726" s="21" t="s">
        <v>129</v>
      </c>
      <c r="G726" s="21" t="s">
        <v>139</v>
      </c>
      <c r="H726" s="21" t="s">
        <v>318</v>
      </c>
      <c r="I726" s="21" t="s">
        <v>319</v>
      </c>
      <c r="J726" s="21" t="s">
        <v>122</v>
      </c>
      <c r="K726" s="21" t="s">
        <v>165</v>
      </c>
      <c r="L726" s="21" t="s">
        <v>184</v>
      </c>
      <c r="M726" s="23">
        <v>87.99</v>
      </c>
      <c r="N726" s="24">
        <v>1</v>
      </c>
      <c r="O726" s="25">
        <v>4.7899999999999998E-2</v>
      </c>
      <c r="P726" s="23">
        <v>40.78</v>
      </c>
      <c r="Q726" s="23">
        <f>M726*N726*(1-O726)</f>
        <v>83.775278999999983</v>
      </c>
      <c r="R726" s="23">
        <f>M726*N726*O726</f>
        <v>4.2147209999999999</v>
      </c>
      <c r="S726" s="23">
        <f>P726*N726</f>
        <v>40.78</v>
      </c>
      <c r="T726" s="23">
        <f>Q726-S726</f>
        <v>42.995278999999982</v>
      </c>
      <c r="U726" s="25">
        <f>IFERROR(T726/Q726,0)</f>
        <v>0.51322155549013437</v>
      </c>
      <c r="V726" s="21" t="s">
        <v>125</v>
      </c>
      <c r="W726" s="21" t="s">
        <v>136</v>
      </c>
    </row>
    <row r="727" spans="1:23" ht="15" customHeight="1">
      <c r="A727" s="21" t="s">
        <v>1181</v>
      </c>
      <c r="B727" s="22">
        <v>45436</v>
      </c>
      <c r="C727" s="21">
        <f>YEAR(B727)</f>
        <v>2024</v>
      </c>
      <c r="D727" s="21" t="str">
        <f>"Q"&amp;ROUNDUP(MONTH(B727)/3,0)</f>
        <v>Q2</v>
      </c>
      <c r="E727" s="21" t="s">
        <v>158</v>
      </c>
      <c r="F727" s="21" t="s">
        <v>118</v>
      </c>
      <c r="G727" s="21" t="s">
        <v>160</v>
      </c>
      <c r="H727" s="21" t="s">
        <v>284</v>
      </c>
      <c r="I727" s="21" t="s">
        <v>269</v>
      </c>
      <c r="J727" s="21" t="s">
        <v>122</v>
      </c>
      <c r="K727" s="21" t="s">
        <v>123</v>
      </c>
      <c r="L727" s="21" t="s">
        <v>292</v>
      </c>
      <c r="M727" s="23">
        <v>50.95</v>
      </c>
      <c r="N727" s="24">
        <v>1</v>
      </c>
      <c r="O727" s="25">
        <v>9.3899999999999997E-2</v>
      </c>
      <c r="P727" s="23">
        <v>27.75</v>
      </c>
      <c r="Q727" s="23">
        <f>M727*N727*(1-O727)</f>
        <v>46.165795000000003</v>
      </c>
      <c r="R727" s="23">
        <f>M727*N727*O727</f>
        <v>4.784205</v>
      </c>
      <c r="S727" s="23">
        <f>P727*N727</f>
        <v>27.75</v>
      </c>
      <c r="T727" s="23">
        <f>Q727-S727</f>
        <v>18.415795000000003</v>
      </c>
      <c r="U727" s="25">
        <f>IFERROR(T727/Q727,0)</f>
        <v>0.39890561832629551</v>
      </c>
      <c r="V727" s="21" t="s">
        <v>125</v>
      </c>
      <c r="W727" s="21" t="s">
        <v>136</v>
      </c>
    </row>
    <row r="728" spans="1:23" ht="15" customHeight="1">
      <c r="A728" s="21" t="s">
        <v>1182</v>
      </c>
      <c r="B728" s="22">
        <v>45437</v>
      </c>
      <c r="C728" s="21">
        <f>YEAR(B728)</f>
        <v>2024</v>
      </c>
      <c r="D728" s="21" t="str">
        <f>"Q"&amp;ROUNDUP(MONTH(B728)/3,0)</f>
        <v>Q2</v>
      </c>
      <c r="E728" s="21" t="s">
        <v>138</v>
      </c>
      <c r="F728" s="21" t="s">
        <v>118</v>
      </c>
      <c r="G728" s="21" t="s">
        <v>139</v>
      </c>
      <c r="H728" s="21" t="s">
        <v>257</v>
      </c>
      <c r="I728" s="21" t="s">
        <v>258</v>
      </c>
      <c r="J728" s="21" t="s">
        <v>133</v>
      </c>
      <c r="K728" s="21" t="s">
        <v>134</v>
      </c>
      <c r="L728" s="21" t="s">
        <v>170</v>
      </c>
      <c r="M728" s="23">
        <v>25.75</v>
      </c>
      <c r="N728" s="24">
        <v>4</v>
      </c>
      <c r="O728" s="25">
        <v>0.1246</v>
      </c>
      <c r="P728" s="23">
        <v>15.39</v>
      </c>
      <c r="Q728" s="23">
        <f>M728*N728*(1-O728)</f>
        <v>90.166199999999989</v>
      </c>
      <c r="R728" s="23">
        <f>M728*N728*O728</f>
        <v>12.8338</v>
      </c>
      <c r="S728" s="23">
        <f>P728*N728</f>
        <v>61.56</v>
      </c>
      <c r="T728" s="23">
        <f>Q728-S728</f>
        <v>28.606199999999987</v>
      </c>
      <c r="U728" s="25">
        <f>IFERROR(T728/Q728,0)</f>
        <v>0.31726079173792388</v>
      </c>
      <c r="V728" s="21" t="s">
        <v>125</v>
      </c>
      <c r="W728" s="21" t="s">
        <v>172</v>
      </c>
    </row>
    <row r="729" spans="1:23" ht="15" customHeight="1">
      <c r="A729" s="21" t="s">
        <v>1183</v>
      </c>
      <c r="B729" s="22">
        <v>45437</v>
      </c>
      <c r="C729" s="21">
        <f>YEAR(B729)</f>
        <v>2024</v>
      </c>
      <c r="D729" s="21" t="str">
        <f>"Q"&amp;ROUNDUP(MONTH(B729)/3,0)</f>
        <v>Q2</v>
      </c>
      <c r="E729" s="21" t="s">
        <v>128</v>
      </c>
      <c r="F729" s="21" t="s">
        <v>159</v>
      </c>
      <c r="G729" s="21" t="s">
        <v>130</v>
      </c>
      <c r="H729" s="21" t="s">
        <v>275</v>
      </c>
      <c r="I729" s="21" t="s">
        <v>276</v>
      </c>
      <c r="J729" s="21" t="s">
        <v>142</v>
      </c>
      <c r="K729" s="21" t="s">
        <v>143</v>
      </c>
      <c r="L729" s="21" t="s">
        <v>252</v>
      </c>
      <c r="M729" s="23">
        <v>276.44</v>
      </c>
      <c r="N729" s="24">
        <v>12</v>
      </c>
      <c r="O729" s="25">
        <v>4.3799999999999999E-2</v>
      </c>
      <c r="P729" s="23">
        <v>157.9</v>
      </c>
      <c r="Q729" s="23">
        <f>M729*N729*(1-O729)</f>
        <v>3171.9831359999998</v>
      </c>
      <c r="R729" s="23">
        <f>M729*N729*O729</f>
        <v>145.29686399999997</v>
      </c>
      <c r="S729" s="23">
        <f>P729*N729</f>
        <v>1894.8000000000002</v>
      </c>
      <c r="T729" s="23">
        <f>Q729-S729</f>
        <v>1277.1831359999996</v>
      </c>
      <c r="U729" s="25">
        <f>IFERROR(T729/Q729,0)</f>
        <v>0.40264499565107387</v>
      </c>
      <c r="V729" s="21" t="s">
        <v>125</v>
      </c>
      <c r="W729" s="21" t="s">
        <v>172</v>
      </c>
    </row>
    <row r="730" spans="1:23" ht="15" customHeight="1">
      <c r="A730" s="21" t="s">
        <v>1184</v>
      </c>
      <c r="B730" s="22">
        <v>45437</v>
      </c>
      <c r="C730" s="21">
        <f>YEAR(B730)</f>
        <v>2024</v>
      </c>
      <c r="D730" s="21" t="str">
        <f>"Q"&amp;ROUNDUP(MONTH(B730)/3,0)</f>
        <v>Q2</v>
      </c>
      <c r="E730" s="21" t="s">
        <v>158</v>
      </c>
      <c r="F730" s="21" t="s">
        <v>129</v>
      </c>
      <c r="G730" s="21" t="s">
        <v>164</v>
      </c>
      <c r="H730" s="21" t="s">
        <v>182</v>
      </c>
      <c r="I730" s="21" t="s">
        <v>183</v>
      </c>
      <c r="J730" s="21" t="s">
        <v>122</v>
      </c>
      <c r="K730" s="21" t="s">
        <v>134</v>
      </c>
      <c r="L730" s="21" t="s">
        <v>339</v>
      </c>
      <c r="M730" s="23">
        <v>88.26</v>
      </c>
      <c r="N730" s="24">
        <v>3</v>
      </c>
      <c r="O730" s="25">
        <v>4.9099999999999998E-2</v>
      </c>
      <c r="P730" s="23">
        <v>49.48</v>
      </c>
      <c r="Q730" s="23">
        <f>M730*N730*(1-O730)</f>
        <v>251.77930200000003</v>
      </c>
      <c r="R730" s="23">
        <f>M730*N730*O730</f>
        <v>13.000698000000002</v>
      </c>
      <c r="S730" s="23">
        <f>P730*N730</f>
        <v>148.44</v>
      </c>
      <c r="T730" s="23">
        <f>Q730-S730</f>
        <v>103.33930200000003</v>
      </c>
      <c r="U730" s="25">
        <f>IFERROR(T730/Q730,0)</f>
        <v>0.41043604926667093</v>
      </c>
      <c r="V730" s="21" t="s">
        <v>171</v>
      </c>
      <c r="W730" s="21" t="s">
        <v>156</v>
      </c>
    </row>
    <row r="731" spans="1:23" ht="15" customHeight="1">
      <c r="A731" s="21" t="s">
        <v>1185</v>
      </c>
      <c r="B731" s="22">
        <v>45437</v>
      </c>
      <c r="C731" s="21">
        <f>YEAR(B731)</f>
        <v>2024</v>
      </c>
      <c r="D731" s="21" t="str">
        <f>"Q"&amp;ROUNDUP(MONTH(B731)/3,0)</f>
        <v>Q2</v>
      </c>
      <c r="E731" s="21" t="s">
        <v>117</v>
      </c>
      <c r="F731" s="21" t="s">
        <v>129</v>
      </c>
      <c r="G731" s="21" t="s">
        <v>194</v>
      </c>
      <c r="H731" s="21" t="s">
        <v>462</v>
      </c>
      <c r="I731" s="21" t="s">
        <v>463</v>
      </c>
      <c r="J731" s="21" t="s">
        <v>142</v>
      </c>
      <c r="K731" s="21" t="s">
        <v>134</v>
      </c>
      <c r="L731" s="21" t="s">
        <v>339</v>
      </c>
      <c r="M731" s="23">
        <v>106.14</v>
      </c>
      <c r="N731" s="24">
        <v>1</v>
      </c>
      <c r="O731" s="25">
        <v>9.5200000000000007E-2</v>
      </c>
      <c r="P731" s="23">
        <v>57.05</v>
      </c>
      <c r="Q731" s="23">
        <f>M731*N731*(1-O731)</f>
        <v>96.035471999999999</v>
      </c>
      <c r="R731" s="23">
        <f>M731*N731*O731</f>
        <v>10.104528</v>
      </c>
      <c r="S731" s="23">
        <f>P731*N731</f>
        <v>57.05</v>
      </c>
      <c r="T731" s="23">
        <f>Q731-S731</f>
        <v>38.985472000000001</v>
      </c>
      <c r="U731" s="25">
        <f>IFERROR(T731/Q731,0)</f>
        <v>0.40594866863360657</v>
      </c>
      <c r="V731" s="21" t="s">
        <v>125</v>
      </c>
      <c r="W731" s="21" t="s">
        <v>126</v>
      </c>
    </row>
    <row r="732" spans="1:23" ht="15" customHeight="1">
      <c r="A732" s="21" t="s">
        <v>1186</v>
      </c>
      <c r="B732" s="22">
        <v>45437</v>
      </c>
      <c r="C732" s="21">
        <f>YEAR(B732)</f>
        <v>2024</v>
      </c>
      <c r="D732" s="21" t="str">
        <f>"Q"&amp;ROUNDUP(MONTH(B732)/3,0)</f>
        <v>Q2</v>
      </c>
      <c r="E732" s="21" t="s">
        <v>158</v>
      </c>
      <c r="F732" s="21" t="s">
        <v>159</v>
      </c>
      <c r="G732" s="21" t="s">
        <v>160</v>
      </c>
      <c r="H732" s="21" t="s">
        <v>401</v>
      </c>
      <c r="I732" s="21" t="s">
        <v>402</v>
      </c>
      <c r="J732" s="21" t="s">
        <v>142</v>
      </c>
      <c r="K732" s="21" t="s">
        <v>123</v>
      </c>
      <c r="L732" s="21" t="s">
        <v>263</v>
      </c>
      <c r="M732" s="23">
        <v>117.04</v>
      </c>
      <c r="N732" s="24">
        <v>4</v>
      </c>
      <c r="O732" s="25">
        <v>5.6899999999999999E-2</v>
      </c>
      <c r="P732" s="23">
        <v>67.760000000000005</v>
      </c>
      <c r="Q732" s="23">
        <f>M732*N732*(1-O732)</f>
        <v>441.52169600000002</v>
      </c>
      <c r="R732" s="23">
        <f>M732*N732*O732</f>
        <v>26.638304000000002</v>
      </c>
      <c r="S732" s="23">
        <f>P732*N732</f>
        <v>271.04000000000002</v>
      </c>
      <c r="T732" s="23">
        <f>Q732-S732</f>
        <v>170.481696</v>
      </c>
      <c r="U732" s="25">
        <f>IFERROR(T732/Q732,0)</f>
        <v>0.38612303210576543</v>
      </c>
      <c r="V732" s="21" t="s">
        <v>125</v>
      </c>
      <c r="W732" s="21" t="s">
        <v>172</v>
      </c>
    </row>
    <row r="733" spans="1:23" ht="15" customHeight="1">
      <c r="A733" s="21" t="s">
        <v>1187</v>
      </c>
      <c r="B733" s="22">
        <v>45437</v>
      </c>
      <c r="C733" s="21">
        <f>YEAR(B733)</f>
        <v>2024</v>
      </c>
      <c r="D733" s="21" t="str">
        <f>"Q"&amp;ROUNDUP(MONTH(B733)/3,0)</f>
        <v>Q2</v>
      </c>
      <c r="E733" s="21" t="s">
        <v>158</v>
      </c>
      <c r="F733" s="21" t="s">
        <v>129</v>
      </c>
      <c r="G733" s="21" t="s">
        <v>164</v>
      </c>
      <c r="H733" s="21" t="s">
        <v>278</v>
      </c>
      <c r="I733" s="21" t="s">
        <v>279</v>
      </c>
      <c r="J733" s="21" t="s">
        <v>133</v>
      </c>
      <c r="K733" s="21" t="s">
        <v>123</v>
      </c>
      <c r="L733" s="21" t="s">
        <v>263</v>
      </c>
      <c r="M733" s="23">
        <v>108.32</v>
      </c>
      <c r="N733" s="24">
        <v>5</v>
      </c>
      <c r="O733" s="25">
        <v>9.5299999999999996E-2</v>
      </c>
      <c r="P733" s="23">
        <v>49.27</v>
      </c>
      <c r="Q733" s="23">
        <f>M733*N733*(1-O733)</f>
        <v>489.98551999999995</v>
      </c>
      <c r="R733" s="23">
        <f>M733*N733*O733</f>
        <v>51.614479999999986</v>
      </c>
      <c r="S733" s="23">
        <f>P733*N733</f>
        <v>246.35000000000002</v>
      </c>
      <c r="T733" s="23">
        <f>Q733-S733</f>
        <v>243.63551999999993</v>
      </c>
      <c r="U733" s="25">
        <f>IFERROR(T733/Q733,0)</f>
        <v>0.49723004059385256</v>
      </c>
      <c r="V733" s="21" t="s">
        <v>125</v>
      </c>
      <c r="W733" s="21" t="s">
        <v>172</v>
      </c>
    </row>
    <row r="734" spans="1:23" ht="15" customHeight="1">
      <c r="A734" s="21" t="s">
        <v>1188</v>
      </c>
      <c r="B734" s="22">
        <v>45437</v>
      </c>
      <c r="C734" s="21">
        <f>YEAR(B734)</f>
        <v>2024</v>
      </c>
      <c r="D734" s="21" t="str">
        <f>"Q"&amp;ROUNDUP(MONTH(B734)/3,0)</f>
        <v>Q2</v>
      </c>
      <c r="E734" s="21" t="s">
        <v>158</v>
      </c>
      <c r="F734" s="21" t="s">
        <v>129</v>
      </c>
      <c r="G734" s="21" t="s">
        <v>164</v>
      </c>
      <c r="H734" s="21" t="s">
        <v>271</v>
      </c>
      <c r="I734" s="21" t="s">
        <v>272</v>
      </c>
      <c r="J734" s="21" t="s">
        <v>133</v>
      </c>
      <c r="K734" s="21" t="s">
        <v>143</v>
      </c>
      <c r="L734" s="21" t="s">
        <v>144</v>
      </c>
      <c r="M734" s="23">
        <v>77.97</v>
      </c>
      <c r="N734" s="24">
        <v>5</v>
      </c>
      <c r="O734" s="25">
        <v>0.10390000000000001</v>
      </c>
      <c r="P734" s="23">
        <v>44.73</v>
      </c>
      <c r="Q734" s="23">
        <f>M734*N734*(1-O734)</f>
        <v>349.344585</v>
      </c>
      <c r="R734" s="23">
        <f>M734*N734*O734</f>
        <v>40.505415000000006</v>
      </c>
      <c r="S734" s="23">
        <f>P734*N734</f>
        <v>223.64999999999998</v>
      </c>
      <c r="T734" s="23">
        <f>Q734-S734</f>
        <v>125.69458500000002</v>
      </c>
      <c r="U734" s="25">
        <f>IFERROR(T734/Q734,0)</f>
        <v>0.35980115449621186</v>
      </c>
      <c r="V734" s="21" t="s">
        <v>125</v>
      </c>
      <c r="W734" s="21" t="s">
        <v>126</v>
      </c>
    </row>
    <row r="735" spans="1:23" ht="15" customHeight="1">
      <c r="A735" s="21" t="s">
        <v>1189</v>
      </c>
      <c r="B735" s="22">
        <v>45438</v>
      </c>
      <c r="C735" s="21">
        <f>YEAR(B735)</f>
        <v>2024</v>
      </c>
      <c r="D735" s="21" t="str">
        <f>"Q"&amp;ROUNDUP(MONTH(B735)/3,0)</f>
        <v>Q2</v>
      </c>
      <c r="E735" s="21" t="s">
        <v>188</v>
      </c>
      <c r="F735" s="21" t="s">
        <v>129</v>
      </c>
      <c r="G735" s="21" t="s">
        <v>189</v>
      </c>
      <c r="H735" s="21" t="s">
        <v>1117</v>
      </c>
      <c r="I735" s="21" t="s">
        <v>1118</v>
      </c>
      <c r="J735" s="21" t="s">
        <v>142</v>
      </c>
      <c r="K735" s="21" t="s">
        <v>134</v>
      </c>
      <c r="L735" s="21" t="s">
        <v>339</v>
      </c>
      <c r="M735" s="23">
        <v>63.6</v>
      </c>
      <c r="N735" s="24">
        <v>2</v>
      </c>
      <c r="O735" s="25">
        <v>0.11600000000000001</v>
      </c>
      <c r="P735" s="23">
        <v>32.619999999999997</v>
      </c>
      <c r="Q735" s="23">
        <f>M735*N735*(1-O735)</f>
        <v>112.4448</v>
      </c>
      <c r="R735" s="23">
        <f>M735*N735*O735</f>
        <v>14.7552</v>
      </c>
      <c r="S735" s="23">
        <f>P735*N735</f>
        <v>65.239999999999995</v>
      </c>
      <c r="T735" s="23">
        <f>Q735-S735</f>
        <v>47.204800000000006</v>
      </c>
      <c r="U735" s="25">
        <f>IFERROR(T735/Q735,0)</f>
        <v>0.41980420615270786</v>
      </c>
      <c r="V735" s="21" t="s">
        <v>125</v>
      </c>
      <c r="W735" s="21" t="s">
        <v>156</v>
      </c>
    </row>
    <row r="736" spans="1:23" ht="15" customHeight="1">
      <c r="A736" s="21" t="s">
        <v>1190</v>
      </c>
      <c r="B736" s="22">
        <v>45438</v>
      </c>
      <c r="C736" s="21">
        <f>YEAR(B736)</f>
        <v>2024</v>
      </c>
      <c r="D736" s="21" t="str">
        <f>"Q"&amp;ROUNDUP(MONTH(B736)/3,0)</f>
        <v>Q2</v>
      </c>
      <c r="E736" s="21" t="s">
        <v>158</v>
      </c>
      <c r="F736" s="21" t="s">
        <v>118</v>
      </c>
      <c r="G736" s="21" t="s">
        <v>160</v>
      </c>
      <c r="H736" s="21" t="s">
        <v>207</v>
      </c>
      <c r="I736" s="21" t="s">
        <v>208</v>
      </c>
      <c r="J736" s="21" t="s">
        <v>122</v>
      </c>
      <c r="K736" s="21" t="s">
        <v>123</v>
      </c>
      <c r="L736" s="21" t="s">
        <v>155</v>
      </c>
      <c r="M736" s="23">
        <v>228.38</v>
      </c>
      <c r="N736" s="24">
        <v>1</v>
      </c>
      <c r="O736" s="25">
        <v>0.1239</v>
      </c>
      <c r="P736" s="23">
        <v>106.73</v>
      </c>
      <c r="Q736" s="23">
        <f>M736*N736*(1-O736)</f>
        <v>200.083718</v>
      </c>
      <c r="R736" s="23">
        <f>M736*N736*O736</f>
        <v>28.296281999999998</v>
      </c>
      <c r="S736" s="23">
        <f>P736*N736</f>
        <v>106.73</v>
      </c>
      <c r="T736" s="23">
        <f>Q736-S736</f>
        <v>93.353718000000001</v>
      </c>
      <c r="U736" s="25">
        <f>IFERROR(T736/Q736,0)</f>
        <v>0.46657328708775792</v>
      </c>
      <c r="V736" s="21" t="s">
        <v>171</v>
      </c>
      <c r="W736" s="21" t="s">
        <v>156</v>
      </c>
    </row>
    <row r="737" spans="1:23" ht="15" customHeight="1">
      <c r="A737" s="21" t="s">
        <v>1191</v>
      </c>
      <c r="B737" s="22">
        <v>45438</v>
      </c>
      <c r="C737" s="21">
        <f>YEAR(B737)</f>
        <v>2024</v>
      </c>
      <c r="D737" s="21" t="str">
        <f>"Q"&amp;ROUNDUP(MONTH(B737)/3,0)</f>
        <v>Q2</v>
      </c>
      <c r="E737" s="21" t="s">
        <v>128</v>
      </c>
      <c r="F737" s="21" t="s">
        <v>118</v>
      </c>
      <c r="G737" s="21" t="s">
        <v>152</v>
      </c>
      <c r="H737" s="21" t="s">
        <v>736</v>
      </c>
      <c r="I737" s="21" t="s">
        <v>132</v>
      </c>
      <c r="J737" s="21" t="s">
        <v>133</v>
      </c>
      <c r="K737" s="21" t="s">
        <v>149</v>
      </c>
      <c r="L737" s="21" t="s">
        <v>273</v>
      </c>
      <c r="M737" s="23">
        <v>277.56</v>
      </c>
      <c r="N737" s="24">
        <v>2</v>
      </c>
      <c r="O737" s="25">
        <v>0.10920000000000001</v>
      </c>
      <c r="P737" s="23">
        <v>145</v>
      </c>
      <c r="Q737" s="23">
        <f>M737*N737*(1-O737)</f>
        <v>494.50089600000001</v>
      </c>
      <c r="R737" s="23">
        <f>M737*N737*O737</f>
        <v>60.619104</v>
      </c>
      <c r="S737" s="23">
        <f>P737*N737</f>
        <v>290</v>
      </c>
      <c r="T737" s="23">
        <f>Q737-S737</f>
        <v>204.50089600000001</v>
      </c>
      <c r="U737" s="25">
        <f>IFERROR(T737/Q737,0)</f>
        <v>0.41355010204066445</v>
      </c>
      <c r="V737" s="21" t="s">
        <v>125</v>
      </c>
      <c r="W737" s="21" t="s">
        <v>126</v>
      </c>
    </row>
    <row r="738" spans="1:23" ht="15" customHeight="1">
      <c r="A738" s="21" t="s">
        <v>1192</v>
      </c>
      <c r="B738" s="22">
        <v>45438</v>
      </c>
      <c r="C738" s="21">
        <f>YEAR(B738)</f>
        <v>2024</v>
      </c>
      <c r="D738" s="21" t="str">
        <f>"Q"&amp;ROUNDUP(MONTH(B738)/3,0)</f>
        <v>Q2</v>
      </c>
      <c r="E738" s="21" t="s">
        <v>128</v>
      </c>
      <c r="F738" s="21" t="s">
        <v>129</v>
      </c>
      <c r="G738" s="21" t="s">
        <v>152</v>
      </c>
      <c r="H738" s="21" t="s">
        <v>203</v>
      </c>
      <c r="I738" s="21" t="s">
        <v>204</v>
      </c>
      <c r="J738" s="21" t="s">
        <v>122</v>
      </c>
      <c r="K738" s="21" t="s">
        <v>134</v>
      </c>
      <c r="L738" s="21" t="s">
        <v>339</v>
      </c>
      <c r="M738" s="23">
        <v>213.46</v>
      </c>
      <c r="N738" s="24">
        <v>4</v>
      </c>
      <c r="O738" s="25">
        <v>0.13220000000000001</v>
      </c>
      <c r="P738" s="23">
        <v>107.67</v>
      </c>
      <c r="Q738" s="23">
        <f>M738*N738*(1-O738)</f>
        <v>740.96235200000001</v>
      </c>
      <c r="R738" s="23">
        <f>M738*N738*O738</f>
        <v>112.87764800000001</v>
      </c>
      <c r="S738" s="23">
        <f>P738*N738</f>
        <v>430.68</v>
      </c>
      <c r="T738" s="23">
        <f>Q738-S738</f>
        <v>310.282352</v>
      </c>
      <c r="U738" s="25">
        <f>IFERROR(T738/Q738,0)</f>
        <v>0.41875589382171469</v>
      </c>
      <c r="V738" s="21" t="s">
        <v>125</v>
      </c>
      <c r="W738" s="21" t="s">
        <v>172</v>
      </c>
    </row>
    <row r="739" spans="1:23" ht="15" customHeight="1">
      <c r="A739" s="21" t="s">
        <v>1193</v>
      </c>
      <c r="B739" s="22">
        <v>45438</v>
      </c>
      <c r="C739" s="21">
        <f>YEAR(B739)</f>
        <v>2024</v>
      </c>
      <c r="D739" s="21" t="str">
        <f>"Q"&amp;ROUNDUP(MONTH(B739)/3,0)</f>
        <v>Q2</v>
      </c>
      <c r="E739" s="21" t="s">
        <v>188</v>
      </c>
      <c r="F739" s="21" t="s">
        <v>118</v>
      </c>
      <c r="G739" s="21" t="s">
        <v>232</v>
      </c>
      <c r="H739" s="21" t="s">
        <v>762</v>
      </c>
      <c r="I739" s="21" t="s">
        <v>763</v>
      </c>
      <c r="J739" s="21" t="s">
        <v>133</v>
      </c>
      <c r="K739" s="21" t="s">
        <v>149</v>
      </c>
      <c r="L739" s="21" t="s">
        <v>150</v>
      </c>
      <c r="M739" s="23">
        <v>298.33</v>
      </c>
      <c r="N739" s="24">
        <v>1</v>
      </c>
      <c r="O739" s="25">
        <v>0.16250000000000001</v>
      </c>
      <c r="P739" s="23">
        <v>144.16999999999999</v>
      </c>
      <c r="Q739" s="23">
        <f>M739*N739*(1-O739)</f>
        <v>249.85137499999999</v>
      </c>
      <c r="R739" s="23">
        <f>M739*N739*O739</f>
        <v>48.478625000000001</v>
      </c>
      <c r="S739" s="23">
        <f>P739*N739</f>
        <v>144.16999999999999</v>
      </c>
      <c r="T739" s="23">
        <f>Q739-S739</f>
        <v>105.681375</v>
      </c>
      <c r="U739" s="25">
        <f>IFERROR(T739/Q739,0)</f>
        <v>0.42297695980260269</v>
      </c>
      <c r="V739" s="21" t="s">
        <v>171</v>
      </c>
      <c r="W739" s="21" t="s">
        <v>136</v>
      </c>
    </row>
    <row r="740" spans="1:23" ht="15" customHeight="1">
      <c r="A740" s="21" t="s">
        <v>1194</v>
      </c>
      <c r="B740" s="22">
        <v>45438</v>
      </c>
      <c r="C740" s="21">
        <f>YEAR(B740)</f>
        <v>2024</v>
      </c>
      <c r="D740" s="21" t="str">
        <f>"Q"&amp;ROUNDUP(MONTH(B740)/3,0)</f>
        <v>Q2</v>
      </c>
      <c r="E740" s="21" t="s">
        <v>117</v>
      </c>
      <c r="F740" s="21" t="s">
        <v>129</v>
      </c>
      <c r="G740" s="21" t="s">
        <v>194</v>
      </c>
      <c r="H740" s="21" t="s">
        <v>240</v>
      </c>
      <c r="I740" s="21" t="s">
        <v>241</v>
      </c>
      <c r="J740" s="21" t="s">
        <v>133</v>
      </c>
      <c r="K740" s="21" t="s">
        <v>123</v>
      </c>
      <c r="L740" s="21" t="s">
        <v>226</v>
      </c>
      <c r="M740" s="23">
        <v>235.06</v>
      </c>
      <c r="N740" s="24">
        <v>1</v>
      </c>
      <c r="O740" s="25">
        <v>7.4300000000000005E-2</v>
      </c>
      <c r="P740" s="23">
        <v>116.14</v>
      </c>
      <c r="Q740" s="23">
        <f>M740*N740*(1-O740)</f>
        <v>217.59504200000001</v>
      </c>
      <c r="R740" s="23">
        <f>M740*N740*O740</f>
        <v>17.464958000000003</v>
      </c>
      <c r="S740" s="23">
        <f>P740*N740</f>
        <v>116.14</v>
      </c>
      <c r="T740" s="23">
        <f>Q740-S740</f>
        <v>101.45504200000001</v>
      </c>
      <c r="U740" s="25">
        <f>IFERROR(T740/Q740,0)</f>
        <v>0.46625622104018344</v>
      </c>
      <c r="V740" s="21" t="s">
        <v>171</v>
      </c>
      <c r="W740" s="21" t="s">
        <v>136</v>
      </c>
    </row>
    <row r="741" spans="1:23" ht="15" customHeight="1">
      <c r="A741" s="21" t="s">
        <v>1195</v>
      </c>
      <c r="B741" s="22">
        <v>45438</v>
      </c>
      <c r="C741" s="21">
        <f>YEAR(B741)</f>
        <v>2024</v>
      </c>
      <c r="D741" s="21" t="str">
        <f>"Q"&amp;ROUNDUP(MONTH(B741)/3,0)</f>
        <v>Q2</v>
      </c>
      <c r="E741" s="21" t="s">
        <v>128</v>
      </c>
      <c r="F741" s="21" t="s">
        <v>118</v>
      </c>
      <c r="G741" s="21" t="s">
        <v>152</v>
      </c>
      <c r="H741" s="21" t="s">
        <v>291</v>
      </c>
      <c r="I741" s="21" t="s">
        <v>208</v>
      </c>
      <c r="J741" s="21" t="s">
        <v>133</v>
      </c>
      <c r="K741" s="21" t="s">
        <v>165</v>
      </c>
      <c r="L741" s="21" t="s">
        <v>213</v>
      </c>
      <c r="M741" s="23">
        <v>48.42</v>
      </c>
      <c r="N741" s="24">
        <v>2</v>
      </c>
      <c r="O741" s="25">
        <v>9.6000000000000002E-2</v>
      </c>
      <c r="P741" s="23">
        <v>22.65</v>
      </c>
      <c r="Q741" s="23">
        <f>M741*N741*(1-O741)</f>
        <v>87.543360000000007</v>
      </c>
      <c r="R741" s="23">
        <f>M741*N741*O741</f>
        <v>9.29664</v>
      </c>
      <c r="S741" s="23">
        <f>P741*N741</f>
        <v>45.3</v>
      </c>
      <c r="T741" s="23">
        <f>Q741-S741</f>
        <v>42.24336000000001</v>
      </c>
      <c r="U741" s="25">
        <f>IFERROR(T741/Q741,0)</f>
        <v>0.48254213683367886</v>
      </c>
      <c r="V741" s="21" t="s">
        <v>125</v>
      </c>
      <c r="W741" s="21" t="s">
        <v>172</v>
      </c>
    </row>
    <row r="742" spans="1:23" ht="15" customHeight="1">
      <c r="A742" s="21" t="s">
        <v>1196</v>
      </c>
      <c r="B742" s="22">
        <v>45438</v>
      </c>
      <c r="C742" s="21">
        <f>YEAR(B742)</f>
        <v>2024</v>
      </c>
      <c r="D742" s="21" t="str">
        <f>"Q"&amp;ROUNDUP(MONTH(B742)/3,0)</f>
        <v>Q2</v>
      </c>
      <c r="E742" s="21" t="s">
        <v>128</v>
      </c>
      <c r="F742" s="21" t="s">
        <v>159</v>
      </c>
      <c r="G742" s="21" t="s">
        <v>130</v>
      </c>
      <c r="H742" s="21" t="s">
        <v>120</v>
      </c>
      <c r="I742" s="21" t="s">
        <v>121</v>
      </c>
      <c r="J742" s="21" t="s">
        <v>122</v>
      </c>
      <c r="K742" s="21" t="s">
        <v>134</v>
      </c>
      <c r="L742" s="21" t="s">
        <v>170</v>
      </c>
      <c r="M742" s="23">
        <v>36.86</v>
      </c>
      <c r="N742" s="24">
        <v>4</v>
      </c>
      <c r="O742" s="25">
        <v>0.15049999999999999</v>
      </c>
      <c r="P742" s="23">
        <v>20.81</v>
      </c>
      <c r="Q742" s="23">
        <f>M742*N742*(1-O742)</f>
        <v>125.25028</v>
      </c>
      <c r="R742" s="23">
        <f>M742*N742*O742</f>
        <v>22.189719999999998</v>
      </c>
      <c r="S742" s="23">
        <f>P742*N742</f>
        <v>83.24</v>
      </c>
      <c r="T742" s="23">
        <f>Q742-S742</f>
        <v>42.010280000000009</v>
      </c>
      <c r="U742" s="25">
        <f>IFERROR(T742/Q742,0)</f>
        <v>0.33541066734541436</v>
      </c>
      <c r="V742" s="21" t="s">
        <v>125</v>
      </c>
      <c r="W742" s="21" t="s">
        <v>172</v>
      </c>
    </row>
    <row r="743" spans="1:23" ht="15" customHeight="1">
      <c r="A743" s="21" t="s">
        <v>1197</v>
      </c>
      <c r="B743" s="22">
        <v>45438</v>
      </c>
      <c r="C743" s="21">
        <f>YEAR(B743)</f>
        <v>2024</v>
      </c>
      <c r="D743" s="21" t="str">
        <f>"Q"&amp;ROUNDUP(MONTH(B743)/3,0)</f>
        <v>Q2</v>
      </c>
      <c r="E743" s="21" t="s">
        <v>158</v>
      </c>
      <c r="F743" s="21" t="s">
        <v>129</v>
      </c>
      <c r="G743" s="21" t="s">
        <v>164</v>
      </c>
      <c r="H743" s="21" t="s">
        <v>120</v>
      </c>
      <c r="I743" s="21" t="s">
        <v>121</v>
      </c>
      <c r="J743" s="21" t="s">
        <v>122</v>
      </c>
      <c r="K743" s="21" t="s">
        <v>149</v>
      </c>
      <c r="L743" s="21" t="s">
        <v>273</v>
      </c>
      <c r="M743" s="23">
        <v>224.75</v>
      </c>
      <c r="N743" s="24">
        <v>1</v>
      </c>
      <c r="O743" s="25">
        <v>0.1079</v>
      </c>
      <c r="P743" s="23">
        <v>109.39</v>
      </c>
      <c r="Q743" s="23">
        <f>M743*N743*(1-O743)</f>
        <v>200.49947499999999</v>
      </c>
      <c r="R743" s="23">
        <f>M743*N743*O743</f>
        <v>24.250525</v>
      </c>
      <c r="S743" s="23">
        <f>P743*N743</f>
        <v>109.39</v>
      </c>
      <c r="T743" s="23">
        <f>Q743-S743</f>
        <v>91.109474999999989</v>
      </c>
      <c r="U743" s="25">
        <f>IFERROR(T743/Q743,0)</f>
        <v>0.45441253649167906</v>
      </c>
      <c r="V743" s="21" t="s">
        <v>125</v>
      </c>
      <c r="W743" s="21" t="s">
        <v>156</v>
      </c>
    </row>
    <row r="744" spans="1:23" ht="15" customHeight="1">
      <c r="A744" s="21" t="s">
        <v>1198</v>
      </c>
      <c r="B744" s="22">
        <v>45438</v>
      </c>
      <c r="C744" s="21">
        <f>YEAR(B744)</f>
        <v>2024</v>
      </c>
      <c r="D744" s="21" t="str">
        <f>"Q"&amp;ROUNDUP(MONTH(B744)/3,0)</f>
        <v>Q2</v>
      </c>
      <c r="E744" s="21" t="s">
        <v>158</v>
      </c>
      <c r="F744" s="21" t="s">
        <v>129</v>
      </c>
      <c r="G744" s="21" t="s">
        <v>160</v>
      </c>
      <c r="H744" s="21" t="s">
        <v>1166</v>
      </c>
      <c r="I744" s="21" t="s">
        <v>1167</v>
      </c>
      <c r="J744" s="21" t="s">
        <v>142</v>
      </c>
      <c r="K744" s="21" t="s">
        <v>149</v>
      </c>
      <c r="L744" s="21" t="s">
        <v>273</v>
      </c>
      <c r="M744" s="23">
        <v>165.73</v>
      </c>
      <c r="N744" s="24">
        <v>5</v>
      </c>
      <c r="O744" s="25">
        <v>9.9000000000000005E-2</v>
      </c>
      <c r="P744" s="23">
        <v>75.349999999999994</v>
      </c>
      <c r="Q744" s="23">
        <f>M744*N744*(1-O744)</f>
        <v>746.61365000000001</v>
      </c>
      <c r="R744" s="23">
        <f>M744*N744*O744</f>
        <v>82.036349999999999</v>
      </c>
      <c r="S744" s="23">
        <f>P744*N744</f>
        <v>376.75</v>
      </c>
      <c r="T744" s="23">
        <f>Q744-S744</f>
        <v>369.86365000000001</v>
      </c>
      <c r="U744" s="25">
        <f>IFERROR(T744/Q744,0)</f>
        <v>0.49538827745782577</v>
      </c>
      <c r="V744" s="21" t="s">
        <v>171</v>
      </c>
      <c r="W744" s="21" t="s">
        <v>172</v>
      </c>
    </row>
    <row r="745" spans="1:23" ht="15" customHeight="1">
      <c r="A745" s="21" t="s">
        <v>1199</v>
      </c>
      <c r="B745" s="22">
        <v>45439</v>
      </c>
      <c r="C745" s="21">
        <f>YEAR(B745)</f>
        <v>2024</v>
      </c>
      <c r="D745" s="21" t="str">
        <f>"Q"&amp;ROUNDUP(MONTH(B745)/3,0)</f>
        <v>Q2</v>
      </c>
      <c r="E745" s="21" t="s">
        <v>188</v>
      </c>
      <c r="F745" s="21" t="s">
        <v>118</v>
      </c>
      <c r="G745" s="21" t="s">
        <v>232</v>
      </c>
      <c r="H745" s="21" t="s">
        <v>153</v>
      </c>
      <c r="I745" s="21" t="s">
        <v>154</v>
      </c>
      <c r="J745" s="21" t="s">
        <v>133</v>
      </c>
      <c r="K745" s="21" t="s">
        <v>149</v>
      </c>
      <c r="L745" s="21" t="s">
        <v>238</v>
      </c>
      <c r="M745" s="23">
        <v>273.24</v>
      </c>
      <c r="N745" s="24">
        <v>1</v>
      </c>
      <c r="O745" s="25">
        <v>0.13869999999999999</v>
      </c>
      <c r="P745" s="23">
        <v>117.94</v>
      </c>
      <c r="Q745" s="23">
        <f>M745*N745*(1-O745)</f>
        <v>235.341612</v>
      </c>
      <c r="R745" s="23">
        <f>M745*N745*O745</f>
        <v>37.898387999999997</v>
      </c>
      <c r="S745" s="23">
        <f>P745*N745</f>
        <v>117.94</v>
      </c>
      <c r="T745" s="23">
        <f>Q745-S745</f>
        <v>117.401612</v>
      </c>
      <c r="U745" s="25">
        <f>IFERROR(T745/Q745,0)</f>
        <v>0.49885615638597736</v>
      </c>
      <c r="V745" s="21" t="s">
        <v>125</v>
      </c>
      <c r="W745" s="21" t="s">
        <v>156</v>
      </c>
    </row>
    <row r="746" spans="1:23" ht="15" customHeight="1">
      <c r="A746" s="21" t="s">
        <v>1200</v>
      </c>
      <c r="B746" s="22">
        <v>45439</v>
      </c>
      <c r="C746" s="21">
        <f>YEAR(B746)</f>
        <v>2024</v>
      </c>
      <c r="D746" s="21" t="str">
        <f>"Q"&amp;ROUNDUP(MONTH(B746)/3,0)</f>
        <v>Q2</v>
      </c>
      <c r="E746" s="21" t="s">
        <v>188</v>
      </c>
      <c r="F746" s="21" t="s">
        <v>118</v>
      </c>
      <c r="G746" s="21" t="s">
        <v>198</v>
      </c>
      <c r="H746" s="21" t="s">
        <v>1201</v>
      </c>
      <c r="I746" s="21" t="s">
        <v>1202</v>
      </c>
      <c r="J746" s="21" t="s">
        <v>142</v>
      </c>
      <c r="K746" s="21" t="s">
        <v>123</v>
      </c>
      <c r="L746" s="21" t="s">
        <v>263</v>
      </c>
      <c r="M746" s="23">
        <v>216.1</v>
      </c>
      <c r="N746" s="24">
        <v>1</v>
      </c>
      <c r="O746" s="25">
        <v>0.15479999999999999</v>
      </c>
      <c r="P746" s="23">
        <v>116.87</v>
      </c>
      <c r="Q746" s="23">
        <f>M746*N746*(1-O746)</f>
        <v>182.64771999999999</v>
      </c>
      <c r="R746" s="23">
        <f>M746*N746*O746</f>
        <v>33.452279999999995</v>
      </c>
      <c r="S746" s="23">
        <f>P746*N746</f>
        <v>116.87</v>
      </c>
      <c r="T746" s="23">
        <f>Q746-S746</f>
        <v>65.777719999999988</v>
      </c>
      <c r="U746" s="25">
        <f>IFERROR(T746/Q746,0)</f>
        <v>0.36013436138157101</v>
      </c>
      <c r="V746" s="21" t="s">
        <v>125</v>
      </c>
      <c r="W746" s="21" t="s">
        <v>156</v>
      </c>
    </row>
    <row r="747" spans="1:23" ht="15" customHeight="1">
      <c r="A747" s="21" t="s">
        <v>1203</v>
      </c>
      <c r="B747" s="22">
        <v>45439</v>
      </c>
      <c r="C747" s="21">
        <f>YEAR(B747)</f>
        <v>2024</v>
      </c>
      <c r="D747" s="21" t="str">
        <f>"Q"&amp;ROUNDUP(MONTH(B747)/3,0)</f>
        <v>Q2</v>
      </c>
      <c r="E747" s="21" t="s">
        <v>128</v>
      </c>
      <c r="F747" s="21" t="s">
        <v>129</v>
      </c>
      <c r="G747" s="21" t="s">
        <v>130</v>
      </c>
      <c r="H747" s="21" t="s">
        <v>312</v>
      </c>
      <c r="I747" s="21" t="s">
        <v>313</v>
      </c>
      <c r="J747" s="21" t="s">
        <v>142</v>
      </c>
      <c r="K747" s="21" t="s">
        <v>123</v>
      </c>
      <c r="L747" s="21" t="s">
        <v>226</v>
      </c>
      <c r="M747" s="23">
        <v>219.79</v>
      </c>
      <c r="N747" s="24">
        <v>1</v>
      </c>
      <c r="O747" s="25">
        <v>6.4699999999999994E-2</v>
      </c>
      <c r="P747" s="23">
        <v>122.1</v>
      </c>
      <c r="Q747" s="23">
        <f>M747*N747*(1-O747)</f>
        <v>205.56958699999998</v>
      </c>
      <c r="R747" s="23">
        <f>M747*N747*O747</f>
        <v>14.220412999999999</v>
      </c>
      <c r="S747" s="23">
        <f>P747*N747</f>
        <v>122.1</v>
      </c>
      <c r="T747" s="23">
        <f>Q747-S747</f>
        <v>83.46958699999999</v>
      </c>
      <c r="U747" s="25">
        <f>IFERROR(T747/Q747,0)</f>
        <v>0.40604054431456338</v>
      </c>
      <c r="V747" s="21" t="s">
        <v>125</v>
      </c>
      <c r="W747" s="21" t="s">
        <v>126</v>
      </c>
    </row>
    <row r="748" spans="1:23" ht="15" customHeight="1">
      <c r="A748" s="21" t="s">
        <v>1204</v>
      </c>
      <c r="B748" s="22">
        <v>45439</v>
      </c>
      <c r="C748" s="21">
        <f>YEAR(B748)</f>
        <v>2024</v>
      </c>
      <c r="D748" s="21" t="str">
        <f>"Q"&amp;ROUNDUP(MONTH(B748)/3,0)</f>
        <v>Q2</v>
      </c>
      <c r="E748" s="21" t="s">
        <v>188</v>
      </c>
      <c r="F748" s="21" t="s">
        <v>118</v>
      </c>
      <c r="G748" s="21" t="s">
        <v>189</v>
      </c>
      <c r="H748" s="21" t="s">
        <v>243</v>
      </c>
      <c r="I748" s="21" t="s">
        <v>244</v>
      </c>
      <c r="J748" s="21" t="s">
        <v>122</v>
      </c>
      <c r="K748" s="21" t="s">
        <v>123</v>
      </c>
      <c r="L748" s="21" t="s">
        <v>263</v>
      </c>
      <c r="M748" s="23">
        <v>66.12</v>
      </c>
      <c r="N748" s="24">
        <v>2</v>
      </c>
      <c r="O748" s="25">
        <v>0.14610000000000001</v>
      </c>
      <c r="P748" s="23">
        <v>31.5</v>
      </c>
      <c r="Q748" s="23">
        <f>M748*N748*(1-O748)</f>
        <v>112.919736</v>
      </c>
      <c r="R748" s="23">
        <f>M748*N748*O748</f>
        <v>19.320264000000002</v>
      </c>
      <c r="S748" s="23">
        <f>P748*N748</f>
        <v>63</v>
      </c>
      <c r="T748" s="23">
        <f>Q748-S748</f>
        <v>49.919736</v>
      </c>
      <c r="U748" s="25">
        <f>IFERROR(T748/Q748,0)</f>
        <v>0.44208158616311322</v>
      </c>
      <c r="V748" s="21" t="s">
        <v>125</v>
      </c>
      <c r="W748" s="21" t="s">
        <v>156</v>
      </c>
    </row>
    <row r="749" spans="1:23" ht="15" customHeight="1">
      <c r="A749" s="21" t="s">
        <v>1205</v>
      </c>
      <c r="B749" s="22">
        <v>45440</v>
      </c>
      <c r="C749" s="21">
        <f>YEAR(B749)</f>
        <v>2024</v>
      </c>
      <c r="D749" s="21" t="str">
        <f>"Q"&amp;ROUNDUP(MONTH(B749)/3,0)</f>
        <v>Q2</v>
      </c>
      <c r="E749" s="21" t="s">
        <v>138</v>
      </c>
      <c r="F749" s="21" t="s">
        <v>129</v>
      </c>
      <c r="G749" s="21" t="s">
        <v>146</v>
      </c>
      <c r="H749" s="21" t="s">
        <v>315</v>
      </c>
      <c r="I749" s="21" t="s">
        <v>316</v>
      </c>
      <c r="J749" s="21" t="s">
        <v>133</v>
      </c>
      <c r="K749" s="21" t="s">
        <v>123</v>
      </c>
      <c r="L749" s="21" t="s">
        <v>263</v>
      </c>
      <c r="M749" s="23">
        <v>23.83</v>
      </c>
      <c r="N749" s="24">
        <v>3</v>
      </c>
      <c r="O749" s="25">
        <v>6.0100000000000001E-2</v>
      </c>
      <c r="P749" s="23">
        <v>13.5</v>
      </c>
      <c r="Q749" s="23">
        <f>M749*N749*(1-O749)</f>
        <v>67.193450999999996</v>
      </c>
      <c r="R749" s="23">
        <f>M749*N749*O749</f>
        <v>4.2965489999999997</v>
      </c>
      <c r="S749" s="23">
        <f>P749*N749</f>
        <v>40.5</v>
      </c>
      <c r="T749" s="23">
        <f>Q749-S749</f>
        <v>26.693450999999996</v>
      </c>
      <c r="U749" s="25">
        <f>IFERROR(T749/Q749,0)</f>
        <v>0.39726268859148189</v>
      </c>
      <c r="V749" s="21" t="s">
        <v>125</v>
      </c>
      <c r="W749" s="21" t="s">
        <v>156</v>
      </c>
    </row>
    <row r="750" spans="1:23" ht="15" customHeight="1">
      <c r="A750" s="21" t="s">
        <v>1206</v>
      </c>
      <c r="B750" s="22">
        <v>45440</v>
      </c>
      <c r="C750" s="21">
        <f>YEAR(B750)</f>
        <v>2024</v>
      </c>
      <c r="D750" s="21" t="str">
        <f>"Q"&amp;ROUNDUP(MONTH(B750)/3,0)</f>
        <v>Q2</v>
      </c>
      <c r="E750" s="21" t="s">
        <v>128</v>
      </c>
      <c r="F750" s="21" t="s">
        <v>129</v>
      </c>
      <c r="G750" s="21" t="s">
        <v>130</v>
      </c>
      <c r="H750" s="21" t="s">
        <v>555</v>
      </c>
      <c r="I750" s="21" t="s">
        <v>556</v>
      </c>
      <c r="J750" s="21" t="s">
        <v>133</v>
      </c>
      <c r="K750" s="21" t="s">
        <v>165</v>
      </c>
      <c r="L750" s="21" t="s">
        <v>184</v>
      </c>
      <c r="M750" s="23">
        <v>35.700000000000003</v>
      </c>
      <c r="N750" s="24">
        <v>1</v>
      </c>
      <c r="O750" s="25">
        <v>0.107</v>
      </c>
      <c r="P750" s="23">
        <v>16.100000000000001</v>
      </c>
      <c r="Q750" s="23">
        <f>M750*N750*(1-O750)</f>
        <v>31.880100000000002</v>
      </c>
      <c r="R750" s="23">
        <f>M750*N750*O750</f>
        <v>3.8199000000000001</v>
      </c>
      <c r="S750" s="23">
        <f>P750*N750</f>
        <v>16.100000000000001</v>
      </c>
      <c r="T750" s="23">
        <f>Q750-S750</f>
        <v>15.780100000000001</v>
      </c>
      <c r="U750" s="25">
        <f>IFERROR(T750/Q750,0)</f>
        <v>0.49498276354214699</v>
      </c>
      <c r="V750" s="21" t="s">
        <v>125</v>
      </c>
      <c r="W750" s="21" t="s">
        <v>156</v>
      </c>
    </row>
    <row r="751" spans="1:23" ht="15" customHeight="1">
      <c r="A751" s="21" t="s">
        <v>1207</v>
      </c>
      <c r="B751" s="22">
        <v>45440</v>
      </c>
      <c r="C751" s="21">
        <f>YEAR(B751)</f>
        <v>2024</v>
      </c>
      <c r="D751" s="21" t="str">
        <f>"Q"&amp;ROUNDUP(MONTH(B751)/3,0)</f>
        <v>Q2</v>
      </c>
      <c r="E751" s="21" t="s">
        <v>128</v>
      </c>
      <c r="F751" s="21" t="s">
        <v>159</v>
      </c>
      <c r="G751" s="21" t="s">
        <v>130</v>
      </c>
      <c r="H751" s="21" t="s">
        <v>901</v>
      </c>
      <c r="I751" s="21" t="s">
        <v>282</v>
      </c>
      <c r="J751" s="21" t="s">
        <v>142</v>
      </c>
      <c r="K751" s="21" t="s">
        <v>123</v>
      </c>
      <c r="L751" s="21" t="s">
        <v>292</v>
      </c>
      <c r="M751" s="23">
        <v>225.05</v>
      </c>
      <c r="N751" s="24">
        <v>15</v>
      </c>
      <c r="O751" s="25">
        <v>0</v>
      </c>
      <c r="P751" s="23">
        <v>127.93</v>
      </c>
      <c r="Q751" s="23">
        <f>M751*N751*(1-O751)</f>
        <v>3375.75</v>
      </c>
      <c r="R751" s="23">
        <f>M751*N751*O751</f>
        <v>0</v>
      </c>
      <c r="S751" s="23">
        <f>P751*N751</f>
        <v>1918.95</v>
      </c>
      <c r="T751" s="23">
        <f>Q751-S751</f>
        <v>1456.8</v>
      </c>
      <c r="U751" s="25">
        <f>IFERROR(T751/Q751,0)</f>
        <v>0.43154854476782933</v>
      </c>
      <c r="V751" s="21" t="s">
        <v>125</v>
      </c>
      <c r="W751" s="21" t="s">
        <v>136</v>
      </c>
    </row>
    <row r="752" spans="1:23" ht="15" customHeight="1">
      <c r="A752" s="21" t="s">
        <v>1208</v>
      </c>
      <c r="B752" s="22">
        <v>45440</v>
      </c>
      <c r="C752" s="21">
        <f>YEAR(B752)</f>
        <v>2024</v>
      </c>
      <c r="D752" s="21" t="str">
        <f>"Q"&amp;ROUNDUP(MONTH(B752)/3,0)</f>
        <v>Q2</v>
      </c>
      <c r="E752" s="21" t="s">
        <v>128</v>
      </c>
      <c r="F752" s="21" t="s">
        <v>118</v>
      </c>
      <c r="G752" s="21" t="s">
        <v>152</v>
      </c>
      <c r="H752" s="21" t="s">
        <v>337</v>
      </c>
      <c r="I752" s="21" t="s">
        <v>338</v>
      </c>
      <c r="J752" s="21" t="s">
        <v>133</v>
      </c>
      <c r="K752" s="21" t="s">
        <v>143</v>
      </c>
      <c r="L752" s="21" t="s">
        <v>322</v>
      </c>
      <c r="M752" s="23">
        <v>210.88</v>
      </c>
      <c r="N752" s="24">
        <v>3</v>
      </c>
      <c r="O752" s="25">
        <v>0.1066</v>
      </c>
      <c r="P752" s="23">
        <v>137.13999999999999</v>
      </c>
      <c r="Q752" s="23">
        <f>M752*N752*(1-O752)</f>
        <v>565.20057599999996</v>
      </c>
      <c r="R752" s="23">
        <f>M752*N752*O752</f>
        <v>67.439424000000002</v>
      </c>
      <c r="S752" s="23">
        <f>P752*N752</f>
        <v>411.41999999999996</v>
      </c>
      <c r="T752" s="23">
        <f>Q752-S752</f>
        <v>153.780576</v>
      </c>
      <c r="U752" s="25">
        <f>IFERROR(T752/Q752,0)</f>
        <v>0.27208142123337115</v>
      </c>
      <c r="V752" s="21" t="s">
        <v>125</v>
      </c>
      <c r="W752" s="21" t="s">
        <v>126</v>
      </c>
    </row>
    <row r="753" spans="1:23" ht="15" customHeight="1">
      <c r="A753" s="21" t="s">
        <v>1209</v>
      </c>
      <c r="B753" s="22">
        <v>45440</v>
      </c>
      <c r="C753" s="21">
        <f>YEAR(B753)</f>
        <v>2024</v>
      </c>
      <c r="D753" s="21" t="str">
        <f>"Q"&amp;ROUNDUP(MONTH(B753)/3,0)</f>
        <v>Q2</v>
      </c>
      <c r="E753" s="21" t="s">
        <v>188</v>
      </c>
      <c r="F753" s="21" t="s">
        <v>129</v>
      </c>
      <c r="G753" s="21" t="s">
        <v>189</v>
      </c>
      <c r="H753" s="21" t="s">
        <v>857</v>
      </c>
      <c r="I753" s="21" t="s">
        <v>858</v>
      </c>
      <c r="J753" s="21" t="s">
        <v>142</v>
      </c>
      <c r="K753" s="21" t="s">
        <v>149</v>
      </c>
      <c r="L753" s="21" t="s">
        <v>273</v>
      </c>
      <c r="M753" s="23">
        <v>221.33</v>
      </c>
      <c r="N753" s="24">
        <v>1</v>
      </c>
      <c r="O753" s="25">
        <v>5.2900000000000003E-2</v>
      </c>
      <c r="P753" s="23">
        <v>119.3</v>
      </c>
      <c r="Q753" s="23">
        <f>M753*N753*(1-O753)</f>
        <v>209.62164300000003</v>
      </c>
      <c r="R753" s="23">
        <f>M753*N753*O753</f>
        <v>11.708357000000001</v>
      </c>
      <c r="S753" s="23">
        <f>P753*N753</f>
        <v>119.3</v>
      </c>
      <c r="T753" s="23">
        <f>Q753-S753</f>
        <v>90.321643000000037</v>
      </c>
      <c r="U753" s="25">
        <f>IFERROR(T753/Q753,0)</f>
        <v>0.43087937727880521</v>
      </c>
      <c r="V753" s="21" t="s">
        <v>125</v>
      </c>
      <c r="W753" s="21" t="s">
        <v>136</v>
      </c>
    </row>
    <row r="754" spans="1:23" ht="15" customHeight="1">
      <c r="A754" s="21" t="s">
        <v>1210</v>
      </c>
      <c r="B754" s="22">
        <v>45440</v>
      </c>
      <c r="C754" s="21">
        <f>YEAR(B754)</f>
        <v>2024</v>
      </c>
      <c r="D754" s="21" t="str">
        <f>"Q"&amp;ROUNDUP(MONTH(B754)/3,0)</f>
        <v>Q2</v>
      </c>
      <c r="E754" s="21" t="s">
        <v>128</v>
      </c>
      <c r="F754" s="21" t="s">
        <v>118</v>
      </c>
      <c r="G754" s="21" t="s">
        <v>130</v>
      </c>
      <c r="H754" s="21" t="s">
        <v>265</v>
      </c>
      <c r="I754" s="21" t="s">
        <v>266</v>
      </c>
      <c r="J754" s="21" t="s">
        <v>142</v>
      </c>
      <c r="K754" s="21" t="s">
        <v>165</v>
      </c>
      <c r="L754" s="21" t="s">
        <v>320</v>
      </c>
      <c r="M754" s="23">
        <v>99.06</v>
      </c>
      <c r="N754" s="24">
        <v>5</v>
      </c>
      <c r="O754" s="25">
        <v>0.14249999999999999</v>
      </c>
      <c r="P754" s="23">
        <v>41.6</v>
      </c>
      <c r="Q754" s="23">
        <f>M754*N754*(1-O754)</f>
        <v>424.71975000000003</v>
      </c>
      <c r="R754" s="23">
        <f>M754*N754*O754</f>
        <v>70.580249999999992</v>
      </c>
      <c r="S754" s="23">
        <f>P754*N754</f>
        <v>208</v>
      </c>
      <c r="T754" s="23">
        <f>Q754-S754</f>
        <v>216.71975000000003</v>
      </c>
      <c r="U754" s="25">
        <f>IFERROR(T754/Q754,0)</f>
        <v>0.5102652984703443</v>
      </c>
      <c r="V754" s="21" t="s">
        <v>125</v>
      </c>
      <c r="W754" s="21" t="s">
        <v>126</v>
      </c>
    </row>
    <row r="755" spans="1:23" ht="15" customHeight="1">
      <c r="A755" s="21" t="s">
        <v>1211</v>
      </c>
      <c r="B755" s="22">
        <v>45440</v>
      </c>
      <c r="C755" s="21">
        <f>YEAR(B755)</f>
        <v>2024</v>
      </c>
      <c r="D755" s="21" t="str">
        <f>"Q"&amp;ROUNDUP(MONTH(B755)/3,0)</f>
        <v>Q2</v>
      </c>
      <c r="E755" s="21" t="s">
        <v>158</v>
      </c>
      <c r="F755" s="21" t="s">
        <v>129</v>
      </c>
      <c r="G755" s="21" t="s">
        <v>160</v>
      </c>
      <c r="H755" s="21" t="s">
        <v>243</v>
      </c>
      <c r="I755" s="21" t="s">
        <v>244</v>
      </c>
      <c r="J755" s="21" t="s">
        <v>122</v>
      </c>
      <c r="K755" s="21" t="s">
        <v>123</v>
      </c>
      <c r="L755" s="21" t="s">
        <v>226</v>
      </c>
      <c r="M755" s="23">
        <v>188.33</v>
      </c>
      <c r="N755" s="24">
        <v>2</v>
      </c>
      <c r="O755" s="25">
        <v>5.6899999999999999E-2</v>
      </c>
      <c r="P755" s="23">
        <v>102.09</v>
      </c>
      <c r="Q755" s="23">
        <f>M755*N755*(1-O755)</f>
        <v>355.22804600000006</v>
      </c>
      <c r="R755" s="23">
        <f>M755*N755*O755</f>
        <v>21.431954000000001</v>
      </c>
      <c r="S755" s="23">
        <f>P755*N755</f>
        <v>204.18</v>
      </c>
      <c r="T755" s="23">
        <f>Q755-S755</f>
        <v>151.04804600000006</v>
      </c>
      <c r="U755" s="25">
        <f>IFERROR(T755/Q755,0)</f>
        <v>0.42521430303957486</v>
      </c>
      <c r="V755" s="21" t="s">
        <v>125</v>
      </c>
      <c r="W755" s="21" t="s">
        <v>156</v>
      </c>
    </row>
    <row r="756" spans="1:23" ht="15" customHeight="1">
      <c r="A756" s="21" t="s">
        <v>1212</v>
      </c>
      <c r="B756" s="22">
        <v>45441</v>
      </c>
      <c r="C756" s="21">
        <f>YEAR(B756)</f>
        <v>2024</v>
      </c>
      <c r="D756" s="21" t="str">
        <f>"Q"&amp;ROUNDUP(MONTH(B756)/3,0)</f>
        <v>Q2</v>
      </c>
      <c r="E756" s="21" t="s">
        <v>128</v>
      </c>
      <c r="F756" s="21" t="s">
        <v>118</v>
      </c>
      <c r="G756" s="21" t="s">
        <v>152</v>
      </c>
      <c r="H756" s="21" t="s">
        <v>364</v>
      </c>
      <c r="I756" s="21" t="s">
        <v>365</v>
      </c>
      <c r="J756" s="21" t="s">
        <v>142</v>
      </c>
      <c r="K756" s="21" t="s">
        <v>123</v>
      </c>
      <c r="L756" s="21" t="s">
        <v>155</v>
      </c>
      <c r="M756" s="23">
        <v>127.87</v>
      </c>
      <c r="N756" s="24">
        <v>2</v>
      </c>
      <c r="O756" s="25">
        <v>0.1009</v>
      </c>
      <c r="P756" s="23">
        <v>71.83</v>
      </c>
      <c r="Q756" s="23">
        <f>M756*N756*(1-O756)</f>
        <v>229.935834</v>
      </c>
      <c r="R756" s="23">
        <f>M756*N756*O756</f>
        <v>25.804166000000002</v>
      </c>
      <c r="S756" s="23">
        <f>P756*N756</f>
        <v>143.66</v>
      </c>
      <c r="T756" s="23">
        <f>Q756-S756</f>
        <v>86.275834000000003</v>
      </c>
      <c r="U756" s="25">
        <f>IFERROR(T756/Q756,0)</f>
        <v>0.37521700075682857</v>
      </c>
      <c r="V756" s="21" t="s">
        <v>125</v>
      </c>
      <c r="W756" s="21" t="s">
        <v>172</v>
      </c>
    </row>
    <row r="757" spans="1:23" ht="15" customHeight="1">
      <c r="A757" s="21" t="s">
        <v>1213</v>
      </c>
      <c r="B757" s="22">
        <v>45442</v>
      </c>
      <c r="C757" s="21">
        <f>YEAR(B757)</f>
        <v>2024</v>
      </c>
      <c r="D757" s="21" t="str">
        <f>"Q"&amp;ROUNDUP(MONTH(B757)/3,0)</f>
        <v>Q2</v>
      </c>
      <c r="E757" s="21" t="s">
        <v>188</v>
      </c>
      <c r="F757" s="21" t="s">
        <v>118</v>
      </c>
      <c r="G757" s="21" t="s">
        <v>189</v>
      </c>
      <c r="H757" s="21" t="s">
        <v>224</v>
      </c>
      <c r="I757" s="21" t="s">
        <v>225</v>
      </c>
      <c r="J757" s="21" t="s">
        <v>122</v>
      </c>
      <c r="K757" s="21" t="s">
        <v>165</v>
      </c>
      <c r="L757" s="21" t="s">
        <v>184</v>
      </c>
      <c r="M757" s="23">
        <v>121.24</v>
      </c>
      <c r="N757" s="24">
        <v>1</v>
      </c>
      <c r="O757" s="25">
        <v>0.17760000000000001</v>
      </c>
      <c r="P757" s="23">
        <v>55.44</v>
      </c>
      <c r="Q757" s="23">
        <f>M757*N757*(1-O757)</f>
        <v>99.707775999999996</v>
      </c>
      <c r="R757" s="23">
        <f>M757*N757*O757</f>
        <v>21.532223999999999</v>
      </c>
      <c r="S757" s="23">
        <f>P757*N757</f>
        <v>55.44</v>
      </c>
      <c r="T757" s="23">
        <f>Q757-S757</f>
        <v>44.267775999999998</v>
      </c>
      <c r="U757" s="25">
        <f>IFERROR(T757/Q757,0)</f>
        <v>0.44397516197733666</v>
      </c>
      <c r="V757" s="21" t="s">
        <v>125</v>
      </c>
      <c r="W757" s="21" t="s">
        <v>156</v>
      </c>
    </row>
    <row r="758" spans="1:23" ht="15" customHeight="1">
      <c r="A758" s="21" t="s">
        <v>1214</v>
      </c>
      <c r="B758" s="22">
        <v>45442</v>
      </c>
      <c r="C758" s="21">
        <f>YEAR(B758)</f>
        <v>2024</v>
      </c>
      <c r="D758" s="21" t="str">
        <f>"Q"&amp;ROUNDUP(MONTH(B758)/3,0)</f>
        <v>Q2</v>
      </c>
      <c r="E758" s="21" t="s">
        <v>138</v>
      </c>
      <c r="F758" s="21" t="s">
        <v>118</v>
      </c>
      <c r="G758" s="21" t="s">
        <v>139</v>
      </c>
      <c r="H758" s="21" t="s">
        <v>199</v>
      </c>
      <c r="I758" s="21" t="s">
        <v>200</v>
      </c>
      <c r="J758" s="21" t="s">
        <v>133</v>
      </c>
      <c r="K758" s="21" t="s">
        <v>165</v>
      </c>
      <c r="L758" s="21" t="s">
        <v>180</v>
      </c>
      <c r="M758" s="23">
        <v>137.97999999999999</v>
      </c>
      <c r="N758" s="24">
        <v>12</v>
      </c>
      <c r="O758" s="25">
        <v>0.1077</v>
      </c>
      <c r="P758" s="23">
        <v>62.46</v>
      </c>
      <c r="Q758" s="23">
        <f>M758*N758*(1-O758)</f>
        <v>1477.4346479999997</v>
      </c>
      <c r="R758" s="23">
        <f>M758*N758*O758</f>
        <v>178.32535199999998</v>
      </c>
      <c r="S758" s="23">
        <f>P758*N758</f>
        <v>749.52</v>
      </c>
      <c r="T758" s="23">
        <f>Q758-S758</f>
        <v>727.91464799999972</v>
      </c>
      <c r="U758" s="25">
        <f>IFERROR(T758/Q758,0)</f>
        <v>0.49268822075167679</v>
      </c>
      <c r="V758" s="21" t="s">
        <v>125</v>
      </c>
      <c r="W758" s="21" t="s">
        <v>172</v>
      </c>
    </row>
    <row r="759" spans="1:23" ht="15" customHeight="1">
      <c r="A759" s="21" t="s">
        <v>1215</v>
      </c>
      <c r="B759" s="22">
        <v>45442</v>
      </c>
      <c r="C759" s="21">
        <f>YEAR(B759)</f>
        <v>2024</v>
      </c>
      <c r="D759" s="21" t="str">
        <f>"Q"&amp;ROUNDUP(MONTH(B759)/3,0)</f>
        <v>Q2</v>
      </c>
      <c r="E759" s="21" t="s">
        <v>188</v>
      </c>
      <c r="F759" s="21" t="s">
        <v>118</v>
      </c>
      <c r="G759" s="21" t="s">
        <v>198</v>
      </c>
      <c r="H759" s="21" t="s">
        <v>207</v>
      </c>
      <c r="I759" s="21" t="s">
        <v>208</v>
      </c>
      <c r="J759" s="21" t="s">
        <v>122</v>
      </c>
      <c r="K759" s="21" t="s">
        <v>123</v>
      </c>
      <c r="L759" s="21" t="s">
        <v>226</v>
      </c>
      <c r="M759" s="23">
        <v>32.409999999999997</v>
      </c>
      <c r="N759" s="24">
        <v>2</v>
      </c>
      <c r="O759" s="25">
        <v>0.12429999999999999</v>
      </c>
      <c r="P759" s="23">
        <v>17.579999999999998</v>
      </c>
      <c r="Q759" s="23">
        <f>M759*N759*(1-O759)</f>
        <v>56.762873999999996</v>
      </c>
      <c r="R759" s="23">
        <f>M759*N759*O759</f>
        <v>8.0571259999999985</v>
      </c>
      <c r="S759" s="23">
        <f>P759*N759</f>
        <v>35.159999999999997</v>
      </c>
      <c r="T759" s="23">
        <f>Q759-S759</f>
        <v>21.602874</v>
      </c>
      <c r="U759" s="25">
        <f>IFERROR(T759/Q759,0)</f>
        <v>0.38058104668907361</v>
      </c>
      <c r="V759" s="21" t="s">
        <v>125</v>
      </c>
      <c r="W759" s="21" t="s">
        <v>156</v>
      </c>
    </row>
    <row r="760" spans="1:23" ht="15" customHeight="1">
      <c r="A760" s="21" t="s">
        <v>1216</v>
      </c>
      <c r="B760" s="22">
        <v>45442</v>
      </c>
      <c r="C760" s="21">
        <f>YEAR(B760)</f>
        <v>2024</v>
      </c>
      <c r="D760" s="21" t="str">
        <f>"Q"&amp;ROUNDUP(MONTH(B760)/3,0)</f>
        <v>Q2</v>
      </c>
      <c r="E760" s="21" t="s">
        <v>117</v>
      </c>
      <c r="F760" s="21" t="s">
        <v>159</v>
      </c>
      <c r="G760" s="21" t="s">
        <v>119</v>
      </c>
      <c r="H760" s="21" t="s">
        <v>182</v>
      </c>
      <c r="I760" s="21" t="s">
        <v>183</v>
      </c>
      <c r="J760" s="21" t="s">
        <v>122</v>
      </c>
      <c r="K760" s="21" t="s">
        <v>143</v>
      </c>
      <c r="L760" s="21" t="s">
        <v>322</v>
      </c>
      <c r="M760" s="23">
        <v>165.58</v>
      </c>
      <c r="N760" s="24">
        <v>5</v>
      </c>
      <c r="O760" s="25">
        <v>2.3800000000000002E-2</v>
      </c>
      <c r="P760" s="23">
        <v>110.47</v>
      </c>
      <c r="Q760" s="23">
        <f>M760*N760*(1-O760)</f>
        <v>808.19598000000008</v>
      </c>
      <c r="R760" s="23">
        <f>M760*N760*O760</f>
        <v>19.704020000000003</v>
      </c>
      <c r="S760" s="23">
        <f>P760*N760</f>
        <v>552.35</v>
      </c>
      <c r="T760" s="23">
        <f>Q760-S760</f>
        <v>255.84598000000005</v>
      </c>
      <c r="U760" s="25">
        <f>IFERROR(T760/Q760,0)</f>
        <v>0.3165642818465888</v>
      </c>
      <c r="V760" s="21" t="s">
        <v>125</v>
      </c>
      <c r="W760" s="21" t="s">
        <v>136</v>
      </c>
    </row>
    <row r="761" spans="1:23" ht="15" customHeight="1">
      <c r="A761" s="21" t="s">
        <v>1217</v>
      </c>
      <c r="B761" s="22">
        <v>45443</v>
      </c>
      <c r="C761" s="21">
        <f>YEAR(B761)</f>
        <v>2024</v>
      </c>
      <c r="D761" s="21" t="str">
        <f>"Q"&amp;ROUNDUP(MONTH(B761)/3,0)</f>
        <v>Q2</v>
      </c>
      <c r="E761" s="21" t="s">
        <v>128</v>
      </c>
      <c r="F761" s="21" t="s">
        <v>118</v>
      </c>
      <c r="G761" s="21" t="s">
        <v>152</v>
      </c>
      <c r="H761" s="21" t="s">
        <v>182</v>
      </c>
      <c r="I761" s="21" t="s">
        <v>183</v>
      </c>
      <c r="J761" s="21" t="s">
        <v>122</v>
      </c>
      <c r="K761" s="21" t="s">
        <v>134</v>
      </c>
      <c r="L761" s="21" t="s">
        <v>170</v>
      </c>
      <c r="M761" s="23">
        <v>130.55000000000001</v>
      </c>
      <c r="N761" s="24">
        <v>2</v>
      </c>
      <c r="O761" s="25">
        <v>8.6499999999999994E-2</v>
      </c>
      <c r="P761" s="23">
        <v>70.12</v>
      </c>
      <c r="Q761" s="23">
        <f>M761*N761*(1-O761)</f>
        <v>238.51485000000002</v>
      </c>
      <c r="R761" s="23">
        <f>M761*N761*O761</f>
        <v>22.585149999999999</v>
      </c>
      <c r="S761" s="23">
        <f>P761*N761</f>
        <v>140.24</v>
      </c>
      <c r="T761" s="23">
        <f>Q761-S761</f>
        <v>98.274850000000015</v>
      </c>
      <c r="U761" s="25">
        <f>IFERROR(T761/Q761,0)</f>
        <v>0.4120282238191878</v>
      </c>
      <c r="V761" s="21" t="s">
        <v>125</v>
      </c>
      <c r="W761" s="21" t="s">
        <v>156</v>
      </c>
    </row>
    <row r="762" spans="1:23" ht="15" customHeight="1">
      <c r="A762" s="21" t="s">
        <v>1218</v>
      </c>
      <c r="B762" s="22">
        <v>45443</v>
      </c>
      <c r="C762" s="21">
        <f>YEAR(B762)</f>
        <v>2024</v>
      </c>
      <c r="D762" s="21" t="str">
        <f>"Q"&amp;ROUNDUP(MONTH(B762)/3,0)</f>
        <v>Q2</v>
      </c>
      <c r="E762" s="21" t="s">
        <v>158</v>
      </c>
      <c r="F762" s="21" t="s">
        <v>118</v>
      </c>
      <c r="G762" s="21" t="s">
        <v>164</v>
      </c>
      <c r="H762" s="21" t="s">
        <v>284</v>
      </c>
      <c r="I762" s="21" t="s">
        <v>269</v>
      </c>
      <c r="J762" s="21" t="s">
        <v>122</v>
      </c>
      <c r="K762" s="21" t="s">
        <v>149</v>
      </c>
      <c r="L762" s="21" t="s">
        <v>176</v>
      </c>
      <c r="M762" s="23">
        <v>65.2</v>
      </c>
      <c r="N762" s="24">
        <v>4</v>
      </c>
      <c r="O762" s="25">
        <v>0.13320000000000001</v>
      </c>
      <c r="P762" s="23">
        <v>30.73</v>
      </c>
      <c r="Q762" s="23">
        <f>M762*N762*(1-O762)</f>
        <v>226.06144</v>
      </c>
      <c r="R762" s="23">
        <f>M762*N762*O762</f>
        <v>34.738560000000007</v>
      </c>
      <c r="S762" s="23">
        <f>P762*N762</f>
        <v>122.92</v>
      </c>
      <c r="T762" s="23">
        <f>Q762-S762</f>
        <v>103.14144</v>
      </c>
      <c r="U762" s="25">
        <f>IFERROR(T762/Q762,0)</f>
        <v>0.45625401660716663</v>
      </c>
      <c r="V762" s="21" t="s">
        <v>125</v>
      </c>
      <c r="W762" s="21" t="s">
        <v>126</v>
      </c>
    </row>
    <row r="763" spans="1:23" ht="15" customHeight="1">
      <c r="A763" s="21" t="s">
        <v>1219</v>
      </c>
      <c r="B763" s="22">
        <v>45443</v>
      </c>
      <c r="C763" s="21">
        <f>YEAR(B763)</f>
        <v>2024</v>
      </c>
      <c r="D763" s="21" t="str">
        <f>"Q"&amp;ROUNDUP(MONTH(B763)/3,0)</f>
        <v>Q2</v>
      </c>
      <c r="E763" s="21" t="s">
        <v>128</v>
      </c>
      <c r="F763" s="21" t="s">
        <v>118</v>
      </c>
      <c r="G763" s="21" t="s">
        <v>130</v>
      </c>
      <c r="H763" s="21" t="s">
        <v>434</v>
      </c>
      <c r="I763" s="21" t="s">
        <v>435</v>
      </c>
      <c r="J763" s="21" t="s">
        <v>133</v>
      </c>
      <c r="K763" s="21" t="s">
        <v>143</v>
      </c>
      <c r="L763" s="21" t="s">
        <v>144</v>
      </c>
      <c r="M763" s="23">
        <v>67.95</v>
      </c>
      <c r="N763" s="24">
        <v>5</v>
      </c>
      <c r="O763" s="25">
        <v>0.1956</v>
      </c>
      <c r="P763" s="23">
        <v>37.46</v>
      </c>
      <c r="Q763" s="23">
        <f>M763*N763*(1-O763)</f>
        <v>273.29489999999998</v>
      </c>
      <c r="R763" s="23">
        <f>M763*N763*O763</f>
        <v>66.455100000000002</v>
      </c>
      <c r="S763" s="23">
        <f>P763*N763</f>
        <v>187.3</v>
      </c>
      <c r="T763" s="23">
        <f>Q763-S763</f>
        <v>85.994899999999973</v>
      </c>
      <c r="U763" s="25">
        <f>IFERROR(T763/Q763,0)</f>
        <v>0.31465973203305286</v>
      </c>
      <c r="V763" s="21" t="s">
        <v>125</v>
      </c>
      <c r="W763" s="21" t="s">
        <v>126</v>
      </c>
    </row>
    <row r="764" spans="1:23" ht="15" customHeight="1">
      <c r="A764" s="21" t="s">
        <v>1220</v>
      </c>
      <c r="B764" s="22">
        <v>45443</v>
      </c>
      <c r="C764" s="21">
        <f>YEAR(B764)</f>
        <v>2024</v>
      </c>
      <c r="D764" s="21" t="str">
        <f>"Q"&amp;ROUNDUP(MONTH(B764)/3,0)</f>
        <v>Q2</v>
      </c>
      <c r="E764" s="21" t="s">
        <v>158</v>
      </c>
      <c r="F764" s="21" t="s">
        <v>129</v>
      </c>
      <c r="G764" s="21" t="s">
        <v>164</v>
      </c>
      <c r="H764" s="21" t="s">
        <v>240</v>
      </c>
      <c r="I764" s="21" t="s">
        <v>241</v>
      </c>
      <c r="J764" s="21" t="s">
        <v>133</v>
      </c>
      <c r="K764" s="21" t="s">
        <v>165</v>
      </c>
      <c r="L764" s="21" t="s">
        <v>180</v>
      </c>
      <c r="M764" s="23">
        <v>15.7</v>
      </c>
      <c r="N764" s="24">
        <v>1</v>
      </c>
      <c r="O764" s="25">
        <v>9.3799999999999994E-2</v>
      </c>
      <c r="P764" s="23">
        <v>6.58</v>
      </c>
      <c r="Q764" s="23">
        <f>M764*N764*(1-O764)</f>
        <v>14.22734</v>
      </c>
      <c r="R764" s="23">
        <f>M764*N764*O764</f>
        <v>1.4726599999999999</v>
      </c>
      <c r="S764" s="23">
        <f>P764*N764</f>
        <v>6.58</v>
      </c>
      <c r="T764" s="23">
        <f>Q764-S764</f>
        <v>7.6473399999999998</v>
      </c>
      <c r="U764" s="25">
        <f>IFERROR(T764/Q764,0)</f>
        <v>0.53751017407329826</v>
      </c>
      <c r="V764" s="21" t="s">
        <v>125</v>
      </c>
      <c r="W764" s="21" t="s">
        <v>136</v>
      </c>
    </row>
    <row r="765" spans="1:23" ht="15" customHeight="1">
      <c r="A765" s="21" t="s">
        <v>1221</v>
      </c>
      <c r="B765" s="22">
        <v>45443</v>
      </c>
      <c r="C765" s="21">
        <f>YEAR(B765)</f>
        <v>2024</v>
      </c>
      <c r="D765" s="21" t="str">
        <f>"Q"&amp;ROUNDUP(MONTH(B765)/3,0)</f>
        <v>Q2</v>
      </c>
      <c r="E765" s="21" t="s">
        <v>128</v>
      </c>
      <c r="F765" s="21" t="s">
        <v>118</v>
      </c>
      <c r="G765" s="21" t="s">
        <v>152</v>
      </c>
      <c r="H765" s="21" t="s">
        <v>315</v>
      </c>
      <c r="I765" s="21" t="s">
        <v>316</v>
      </c>
      <c r="J765" s="21" t="s">
        <v>133</v>
      </c>
      <c r="K765" s="21" t="s">
        <v>143</v>
      </c>
      <c r="L765" s="21" t="s">
        <v>252</v>
      </c>
      <c r="M765" s="23">
        <v>242.65</v>
      </c>
      <c r="N765" s="24">
        <v>1</v>
      </c>
      <c r="O765" s="25">
        <v>0.14399999999999999</v>
      </c>
      <c r="P765" s="23">
        <v>159.65</v>
      </c>
      <c r="Q765" s="23">
        <f>M765*N765*(1-O765)</f>
        <v>207.70840000000001</v>
      </c>
      <c r="R765" s="23">
        <f>M765*N765*O765</f>
        <v>34.941600000000001</v>
      </c>
      <c r="S765" s="23">
        <f>P765*N765</f>
        <v>159.65</v>
      </c>
      <c r="T765" s="23">
        <f>Q765-S765</f>
        <v>48.058400000000006</v>
      </c>
      <c r="U765" s="25">
        <f>IFERROR(T765/Q765,0)</f>
        <v>0.23137436906740413</v>
      </c>
      <c r="V765" s="21" t="s">
        <v>125</v>
      </c>
      <c r="W765" s="21" t="s">
        <v>126</v>
      </c>
    </row>
    <row r="766" spans="1:23" ht="15" customHeight="1">
      <c r="A766" s="21" t="s">
        <v>1222</v>
      </c>
      <c r="B766" s="22">
        <v>45443</v>
      </c>
      <c r="C766" s="21">
        <f>YEAR(B766)</f>
        <v>2024</v>
      </c>
      <c r="D766" s="21" t="str">
        <f>"Q"&amp;ROUNDUP(MONTH(B766)/3,0)</f>
        <v>Q2</v>
      </c>
      <c r="E766" s="21" t="s">
        <v>128</v>
      </c>
      <c r="F766" s="21" t="s">
        <v>118</v>
      </c>
      <c r="G766" s="21" t="s">
        <v>130</v>
      </c>
      <c r="H766" s="21" t="s">
        <v>420</v>
      </c>
      <c r="I766" s="21" t="s">
        <v>421</v>
      </c>
      <c r="J766" s="21" t="s">
        <v>142</v>
      </c>
      <c r="K766" s="21" t="s">
        <v>123</v>
      </c>
      <c r="L766" s="21" t="s">
        <v>124</v>
      </c>
      <c r="M766" s="23">
        <v>79.72</v>
      </c>
      <c r="N766" s="24">
        <v>2</v>
      </c>
      <c r="O766" s="25">
        <v>9.8599999999999993E-2</v>
      </c>
      <c r="P766" s="23">
        <v>43.83</v>
      </c>
      <c r="Q766" s="23">
        <f>M766*N766*(1-O766)</f>
        <v>143.71921599999999</v>
      </c>
      <c r="R766" s="23">
        <f>M766*N766*O766</f>
        <v>15.720783999999998</v>
      </c>
      <c r="S766" s="23">
        <f>P766*N766</f>
        <v>87.66</v>
      </c>
      <c r="T766" s="23">
        <f>Q766-S766</f>
        <v>56.059215999999992</v>
      </c>
      <c r="U766" s="25">
        <f>IFERROR(T766/Q766,0)</f>
        <v>0.39006068610894729</v>
      </c>
      <c r="V766" s="21" t="s">
        <v>125</v>
      </c>
      <c r="W766" s="21" t="s">
        <v>156</v>
      </c>
    </row>
    <row r="767" spans="1:23" ht="15" customHeight="1">
      <c r="A767" s="21" t="s">
        <v>1223</v>
      </c>
      <c r="B767" s="22">
        <v>45443</v>
      </c>
      <c r="C767" s="21">
        <f>YEAR(B767)</f>
        <v>2024</v>
      </c>
      <c r="D767" s="21" t="str">
        <f>"Q"&amp;ROUNDUP(MONTH(B767)/3,0)</f>
        <v>Q2</v>
      </c>
      <c r="E767" s="21" t="s">
        <v>128</v>
      </c>
      <c r="F767" s="21" t="s">
        <v>118</v>
      </c>
      <c r="G767" s="21" t="s">
        <v>152</v>
      </c>
      <c r="H767" s="21" t="s">
        <v>207</v>
      </c>
      <c r="I767" s="21" t="s">
        <v>208</v>
      </c>
      <c r="J767" s="21" t="s">
        <v>122</v>
      </c>
      <c r="K767" s="21" t="s">
        <v>165</v>
      </c>
      <c r="L767" s="21" t="s">
        <v>180</v>
      </c>
      <c r="M767" s="23">
        <v>43.4</v>
      </c>
      <c r="N767" s="24">
        <v>5</v>
      </c>
      <c r="O767" s="25">
        <v>7.3099999999999998E-2</v>
      </c>
      <c r="P767" s="23">
        <v>19.78</v>
      </c>
      <c r="Q767" s="23">
        <f>M767*N767*(1-O767)</f>
        <v>201.13730000000001</v>
      </c>
      <c r="R767" s="23">
        <f>M767*N767*O767</f>
        <v>15.8627</v>
      </c>
      <c r="S767" s="23">
        <f>P767*N767</f>
        <v>98.9</v>
      </c>
      <c r="T767" s="23">
        <f>Q767-S767</f>
        <v>102.2373</v>
      </c>
      <c r="U767" s="25">
        <f>IFERROR(T767/Q767,0)</f>
        <v>0.50829607437307744</v>
      </c>
      <c r="V767" s="21" t="s">
        <v>125</v>
      </c>
      <c r="W767" s="21" t="s">
        <v>136</v>
      </c>
    </row>
    <row r="768" spans="1:23" ht="15" customHeight="1">
      <c r="A768" s="21" t="s">
        <v>1224</v>
      </c>
      <c r="B768" s="22">
        <v>45444</v>
      </c>
      <c r="C768" s="21">
        <f>YEAR(B768)</f>
        <v>2024</v>
      </c>
      <c r="D768" s="21" t="str">
        <f>"Q"&amp;ROUNDUP(MONTH(B768)/3,0)</f>
        <v>Q2</v>
      </c>
      <c r="E768" s="21" t="s">
        <v>117</v>
      </c>
      <c r="F768" s="21" t="s">
        <v>129</v>
      </c>
      <c r="G768" s="21" t="s">
        <v>194</v>
      </c>
      <c r="H768" s="21" t="s">
        <v>261</v>
      </c>
      <c r="I768" s="21" t="s">
        <v>262</v>
      </c>
      <c r="J768" s="21" t="s">
        <v>133</v>
      </c>
      <c r="K768" s="21" t="s">
        <v>123</v>
      </c>
      <c r="L768" s="21" t="s">
        <v>263</v>
      </c>
      <c r="M768" s="23">
        <v>199.71</v>
      </c>
      <c r="N768" s="24">
        <v>1</v>
      </c>
      <c r="O768" s="25">
        <v>8.9899999999999994E-2</v>
      </c>
      <c r="P768" s="23">
        <v>113.79</v>
      </c>
      <c r="Q768" s="23">
        <f>M768*N768*(1-O768)</f>
        <v>181.75607100000002</v>
      </c>
      <c r="R768" s="23">
        <f>M768*N768*O768</f>
        <v>17.953928999999999</v>
      </c>
      <c r="S768" s="23">
        <f>P768*N768</f>
        <v>113.79</v>
      </c>
      <c r="T768" s="23">
        <f>Q768-S768</f>
        <v>67.966071000000014</v>
      </c>
      <c r="U768" s="25">
        <f>IFERROR(T768/Q768,0)</f>
        <v>0.37394113234324927</v>
      </c>
      <c r="V768" s="21" t="s">
        <v>125</v>
      </c>
      <c r="W768" s="21" t="s">
        <v>172</v>
      </c>
    </row>
    <row r="769" spans="1:23" ht="15" customHeight="1">
      <c r="A769" s="21" t="s">
        <v>1225</v>
      </c>
      <c r="B769" s="22">
        <v>45444</v>
      </c>
      <c r="C769" s="21">
        <f>YEAR(B769)</f>
        <v>2024</v>
      </c>
      <c r="D769" s="21" t="str">
        <f>"Q"&amp;ROUNDUP(MONTH(B769)/3,0)</f>
        <v>Q2</v>
      </c>
      <c r="E769" s="21" t="s">
        <v>158</v>
      </c>
      <c r="F769" s="21" t="s">
        <v>118</v>
      </c>
      <c r="G769" s="21" t="s">
        <v>160</v>
      </c>
      <c r="H769" s="21" t="s">
        <v>182</v>
      </c>
      <c r="I769" s="21" t="s">
        <v>183</v>
      </c>
      <c r="J769" s="21" t="s">
        <v>122</v>
      </c>
      <c r="K769" s="21" t="s">
        <v>149</v>
      </c>
      <c r="L769" s="21" t="s">
        <v>176</v>
      </c>
      <c r="M769" s="23">
        <v>306.04000000000002</v>
      </c>
      <c r="N769" s="24">
        <v>8</v>
      </c>
      <c r="O769" s="25">
        <v>0.1862</v>
      </c>
      <c r="P769" s="23">
        <v>157.37</v>
      </c>
      <c r="Q769" s="23">
        <f>M769*N769*(1-O769)</f>
        <v>1992.442816</v>
      </c>
      <c r="R769" s="23">
        <f>M769*N769*O769</f>
        <v>455.87718400000006</v>
      </c>
      <c r="S769" s="23">
        <f>P769*N769</f>
        <v>1258.96</v>
      </c>
      <c r="T769" s="23">
        <f>Q769-S769</f>
        <v>733.48281599999996</v>
      </c>
      <c r="U769" s="25">
        <f>IFERROR(T769/Q769,0)</f>
        <v>0.36813243025590553</v>
      </c>
      <c r="V769" s="21" t="s">
        <v>125</v>
      </c>
      <c r="W769" s="21" t="s">
        <v>136</v>
      </c>
    </row>
    <row r="770" spans="1:23" ht="15" customHeight="1">
      <c r="A770" s="21" t="s">
        <v>1226</v>
      </c>
      <c r="B770" s="22">
        <v>45444</v>
      </c>
      <c r="C770" s="21">
        <f>YEAR(B770)</f>
        <v>2024</v>
      </c>
      <c r="D770" s="21" t="str">
        <f>"Q"&amp;ROUNDUP(MONTH(B770)/3,0)</f>
        <v>Q2</v>
      </c>
      <c r="E770" s="21" t="s">
        <v>138</v>
      </c>
      <c r="F770" s="21" t="s">
        <v>129</v>
      </c>
      <c r="G770" s="21" t="s">
        <v>146</v>
      </c>
      <c r="H770" s="21" t="s">
        <v>120</v>
      </c>
      <c r="I770" s="21" t="s">
        <v>121</v>
      </c>
      <c r="J770" s="21" t="s">
        <v>122</v>
      </c>
      <c r="K770" s="21" t="s">
        <v>123</v>
      </c>
      <c r="L770" s="21" t="s">
        <v>263</v>
      </c>
      <c r="M770" s="23">
        <v>94.6</v>
      </c>
      <c r="N770" s="24">
        <v>1</v>
      </c>
      <c r="O770" s="25">
        <v>0.1191</v>
      </c>
      <c r="P770" s="23">
        <v>45.16</v>
      </c>
      <c r="Q770" s="23">
        <f>M770*N770*(1-O770)</f>
        <v>83.33314</v>
      </c>
      <c r="R770" s="23">
        <f>M770*N770*O770</f>
        <v>11.266859999999999</v>
      </c>
      <c r="S770" s="23">
        <f>P770*N770</f>
        <v>45.16</v>
      </c>
      <c r="T770" s="23">
        <f>Q770-S770</f>
        <v>38.173140000000004</v>
      </c>
      <c r="U770" s="25">
        <f>IFERROR(T770/Q770,0)</f>
        <v>0.45807874274268323</v>
      </c>
      <c r="V770" s="21" t="s">
        <v>125</v>
      </c>
      <c r="W770" s="21" t="s">
        <v>156</v>
      </c>
    </row>
    <row r="771" spans="1:23" ht="15" customHeight="1">
      <c r="A771" s="21" t="s">
        <v>1227</v>
      </c>
      <c r="B771" s="22">
        <v>45444</v>
      </c>
      <c r="C771" s="21">
        <f>YEAR(B771)</f>
        <v>2024</v>
      </c>
      <c r="D771" s="21" t="str">
        <f>"Q"&amp;ROUNDUP(MONTH(B771)/3,0)</f>
        <v>Q2</v>
      </c>
      <c r="E771" s="21" t="s">
        <v>158</v>
      </c>
      <c r="F771" s="21" t="s">
        <v>118</v>
      </c>
      <c r="G771" s="21" t="s">
        <v>164</v>
      </c>
      <c r="H771" s="21" t="s">
        <v>843</v>
      </c>
      <c r="I771" s="21" t="s">
        <v>844</v>
      </c>
      <c r="J771" s="21" t="s">
        <v>142</v>
      </c>
      <c r="K771" s="21" t="s">
        <v>165</v>
      </c>
      <c r="L771" s="21" t="s">
        <v>180</v>
      </c>
      <c r="M771" s="23">
        <v>72.25</v>
      </c>
      <c r="N771" s="24">
        <v>1</v>
      </c>
      <c r="O771" s="25">
        <v>0.1835</v>
      </c>
      <c r="P771" s="23">
        <v>29.34</v>
      </c>
      <c r="Q771" s="23">
        <f>M771*N771*(1-O771)</f>
        <v>58.992125000000001</v>
      </c>
      <c r="R771" s="23">
        <f>M771*N771*O771</f>
        <v>13.257875</v>
      </c>
      <c r="S771" s="23">
        <f>P771*N771</f>
        <v>29.34</v>
      </c>
      <c r="T771" s="23">
        <f>Q771-S771</f>
        <v>29.652125000000002</v>
      </c>
      <c r="U771" s="25">
        <f>IFERROR(T771/Q771,0)</f>
        <v>0.50264548022299593</v>
      </c>
      <c r="V771" s="21" t="s">
        <v>125</v>
      </c>
      <c r="W771" s="21" t="s">
        <v>172</v>
      </c>
    </row>
    <row r="772" spans="1:23" ht="15" customHeight="1">
      <c r="A772" s="21" t="s">
        <v>1228</v>
      </c>
      <c r="B772" s="22">
        <v>45444</v>
      </c>
      <c r="C772" s="21">
        <f>YEAR(B772)</f>
        <v>2024</v>
      </c>
      <c r="D772" s="21" t="str">
        <f>"Q"&amp;ROUNDUP(MONTH(B772)/3,0)</f>
        <v>Q2</v>
      </c>
      <c r="E772" s="21" t="s">
        <v>128</v>
      </c>
      <c r="F772" s="21" t="s">
        <v>129</v>
      </c>
      <c r="G772" s="21" t="s">
        <v>152</v>
      </c>
      <c r="H772" s="21" t="s">
        <v>612</v>
      </c>
      <c r="I772" s="21" t="s">
        <v>613</v>
      </c>
      <c r="J772" s="21" t="s">
        <v>142</v>
      </c>
      <c r="K772" s="21" t="s">
        <v>134</v>
      </c>
      <c r="L772" s="21" t="s">
        <v>299</v>
      </c>
      <c r="M772" s="23">
        <v>95.76</v>
      </c>
      <c r="N772" s="24">
        <v>3</v>
      </c>
      <c r="O772" s="25">
        <v>9.2899999999999996E-2</v>
      </c>
      <c r="P772" s="23">
        <v>56.33</v>
      </c>
      <c r="Q772" s="23">
        <f>M772*N772*(1-O772)</f>
        <v>260.59168800000003</v>
      </c>
      <c r="R772" s="23">
        <f>M772*N772*O772</f>
        <v>26.688312000000003</v>
      </c>
      <c r="S772" s="23">
        <f>P772*N772</f>
        <v>168.99</v>
      </c>
      <c r="T772" s="23">
        <f>Q772-S772</f>
        <v>91.601688000000024</v>
      </c>
      <c r="U772" s="25">
        <f>IFERROR(T772/Q772,0)</f>
        <v>0.35151423555765915</v>
      </c>
      <c r="V772" s="21" t="s">
        <v>125</v>
      </c>
      <c r="W772" s="21" t="s">
        <v>156</v>
      </c>
    </row>
    <row r="773" spans="1:23" ht="15" customHeight="1">
      <c r="A773" s="21" t="s">
        <v>1229</v>
      </c>
      <c r="B773" s="22">
        <v>45444</v>
      </c>
      <c r="C773" s="21">
        <f>YEAR(B773)</f>
        <v>2024</v>
      </c>
      <c r="D773" s="21" t="str">
        <f>"Q"&amp;ROUNDUP(MONTH(B773)/3,0)</f>
        <v>Q2</v>
      </c>
      <c r="E773" s="21" t="s">
        <v>138</v>
      </c>
      <c r="F773" s="21" t="s">
        <v>129</v>
      </c>
      <c r="G773" s="21" t="s">
        <v>139</v>
      </c>
      <c r="H773" s="21" t="s">
        <v>462</v>
      </c>
      <c r="I773" s="21" t="s">
        <v>463</v>
      </c>
      <c r="J773" s="21" t="s">
        <v>142</v>
      </c>
      <c r="K773" s="21" t="s">
        <v>165</v>
      </c>
      <c r="L773" s="21" t="s">
        <v>180</v>
      </c>
      <c r="M773" s="23">
        <v>25.8</v>
      </c>
      <c r="N773" s="24">
        <v>1</v>
      </c>
      <c r="O773" s="25">
        <v>7.6499999999999999E-2</v>
      </c>
      <c r="P773" s="23">
        <v>9.9499999999999993</v>
      </c>
      <c r="Q773" s="23">
        <f>M773*N773*(1-O773)</f>
        <v>23.8263</v>
      </c>
      <c r="R773" s="23">
        <f>M773*N773*O773</f>
        <v>1.9737</v>
      </c>
      <c r="S773" s="23">
        <f>P773*N773</f>
        <v>9.9499999999999993</v>
      </c>
      <c r="T773" s="23">
        <f>Q773-S773</f>
        <v>13.876300000000001</v>
      </c>
      <c r="U773" s="25">
        <f>IFERROR(T773/Q773,0)</f>
        <v>0.58239424501496251</v>
      </c>
      <c r="V773" s="21" t="s">
        <v>125</v>
      </c>
      <c r="W773" s="21" t="s">
        <v>126</v>
      </c>
    </row>
    <row r="774" spans="1:23" ht="15" customHeight="1">
      <c r="A774" s="21" t="s">
        <v>1230</v>
      </c>
      <c r="B774" s="22">
        <v>45444</v>
      </c>
      <c r="C774" s="21">
        <f>YEAR(B774)</f>
        <v>2024</v>
      </c>
      <c r="D774" s="21" t="str">
        <f>"Q"&amp;ROUNDUP(MONTH(B774)/3,0)</f>
        <v>Q2</v>
      </c>
      <c r="E774" s="21" t="s">
        <v>158</v>
      </c>
      <c r="F774" s="21" t="s">
        <v>159</v>
      </c>
      <c r="G774" s="21" t="s">
        <v>160</v>
      </c>
      <c r="H774" s="21" t="s">
        <v>318</v>
      </c>
      <c r="I774" s="21" t="s">
        <v>319</v>
      </c>
      <c r="J774" s="21" t="s">
        <v>122</v>
      </c>
      <c r="K774" s="21" t="s">
        <v>134</v>
      </c>
      <c r="L774" s="21" t="s">
        <v>339</v>
      </c>
      <c r="M774" s="23">
        <v>91.62</v>
      </c>
      <c r="N774" s="24">
        <v>3</v>
      </c>
      <c r="O774" s="25">
        <v>8.7599999999999997E-2</v>
      </c>
      <c r="P774" s="23">
        <v>48.19</v>
      </c>
      <c r="Q774" s="23">
        <f>M774*N774*(1-O774)</f>
        <v>250.782264</v>
      </c>
      <c r="R774" s="23">
        <f>M774*N774*O774</f>
        <v>24.077736000000002</v>
      </c>
      <c r="S774" s="23">
        <f>P774*N774</f>
        <v>144.57</v>
      </c>
      <c r="T774" s="23">
        <f>Q774-S774</f>
        <v>106.212264</v>
      </c>
      <c r="U774" s="25">
        <f>IFERROR(T774/Q774,0)</f>
        <v>0.42352382623039087</v>
      </c>
      <c r="V774" s="21" t="s">
        <v>125</v>
      </c>
      <c r="W774" s="21" t="s">
        <v>172</v>
      </c>
    </row>
    <row r="775" spans="1:23" ht="15" customHeight="1">
      <c r="A775" s="21" t="s">
        <v>1231</v>
      </c>
      <c r="B775" s="22">
        <v>45445</v>
      </c>
      <c r="C775" s="21">
        <f>YEAR(B775)</f>
        <v>2024</v>
      </c>
      <c r="D775" s="21" t="str">
        <f>"Q"&amp;ROUNDUP(MONTH(B775)/3,0)</f>
        <v>Q2</v>
      </c>
      <c r="E775" s="21" t="s">
        <v>117</v>
      </c>
      <c r="F775" s="21" t="s">
        <v>159</v>
      </c>
      <c r="G775" s="21" t="s">
        <v>194</v>
      </c>
      <c r="H775" s="21" t="s">
        <v>275</v>
      </c>
      <c r="I775" s="21" t="s">
        <v>276</v>
      </c>
      <c r="J775" s="21" t="s">
        <v>142</v>
      </c>
      <c r="K775" s="21" t="s">
        <v>149</v>
      </c>
      <c r="L775" s="21" t="s">
        <v>176</v>
      </c>
      <c r="M775" s="23">
        <v>109.58</v>
      </c>
      <c r="N775" s="24">
        <v>12</v>
      </c>
      <c r="O775" s="25">
        <v>7.6E-3</v>
      </c>
      <c r="P775" s="23">
        <v>51.25</v>
      </c>
      <c r="Q775" s="23">
        <f>M775*N775*(1-O775)</f>
        <v>1304.966304</v>
      </c>
      <c r="R775" s="23">
        <f>M775*N775*O775</f>
        <v>9.9936959999999999</v>
      </c>
      <c r="S775" s="23">
        <f>P775*N775</f>
        <v>615</v>
      </c>
      <c r="T775" s="23">
        <f>Q775-S775</f>
        <v>689.96630400000004</v>
      </c>
      <c r="U775" s="25">
        <f>IFERROR(T775/Q775,0)</f>
        <v>0.52872346349871735</v>
      </c>
      <c r="V775" s="21" t="s">
        <v>125</v>
      </c>
      <c r="W775" s="21" t="s">
        <v>136</v>
      </c>
    </row>
    <row r="776" spans="1:23" ht="15" customHeight="1">
      <c r="A776" s="21" t="s">
        <v>1232</v>
      </c>
      <c r="B776" s="22">
        <v>45445</v>
      </c>
      <c r="C776" s="21">
        <f>YEAR(B776)</f>
        <v>2024</v>
      </c>
      <c r="D776" s="21" t="str">
        <f>"Q"&amp;ROUNDUP(MONTH(B776)/3,0)</f>
        <v>Q2</v>
      </c>
      <c r="E776" s="21" t="s">
        <v>188</v>
      </c>
      <c r="F776" s="21" t="s">
        <v>118</v>
      </c>
      <c r="G776" s="21" t="s">
        <v>232</v>
      </c>
      <c r="H776" s="21" t="s">
        <v>752</v>
      </c>
      <c r="I776" s="21" t="s">
        <v>200</v>
      </c>
      <c r="J776" s="21" t="s">
        <v>133</v>
      </c>
      <c r="K776" s="21" t="s">
        <v>165</v>
      </c>
      <c r="L776" s="21" t="s">
        <v>184</v>
      </c>
      <c r="M776" s="23">
        <v>67.790000000000006</v>
      </c>
      <c r="N776" s="24">
        <v>2</v>
      </c>
      <c r="O776" s="25">
        <v>0.1966</v>
      </c>
      <c r="P776" s="23">
        <v>33.49</v>
      </c>
      <c r="Q776" s="23">
        <f>M776*N776*(1-O776)</f>
        <v>108.92497200000001</v>
      </c>
      <c r="R776" s="23">
        <f>M776*N776*O776</f>
        <v>26.655028000000001</v>
      </c>
      <c r="S776" s="23">
        <f>P776*N776</f>
        <v>66.98</v>
      </c>
      <c r="T776" s="23">
        <f>Q776-S776</f>
        <v>41.944972000000007</v>
      </c>
      <c r="U776" s="25">
        <f>IFERROR(T776/Q776,0)</f>
        <v>0.38508132001172335</v>
      </c>
      <c r="V776" s="21" t="s">
        <v>125</v>
      </c>
      <c r="W776" s="21" t="s">
        <v>156</v>
      </c>
    </row>
    <row r="777" spans="1:23" ht="15" customHeight="1">
      <c r="A777" s="21" t="s">
        <v>1233</v>
      </c>
      <c r="B777" s="22">
        <v>45445</v>
      </c>
      <c r="C777" s="21">
        <f>YEAR(B777)</f>
        <v>2024</v>
      </c>
      <c r="D777" s="21" t="str">
        <f>"Q"&amp;ROUNDUP(MONTH(B777)/3,0)</f>
        <v>Q2</v>
      </c>
      <c r="E777" s="21" t="s">
        <v>158</v>
      </c>
      <c r="F777" s="21" t="s">
        <v>118</v>
      </c>
      <c r="G777" s="21" t="s">
        <v>164</v>
      </c>
      <c r="H777" s="21" t="s">
        <v>318</v>
      </c>
      <c r="I777" s="21" t="s">
        <v>319</v>
      </c>
      <c r="J777" s="21" t="s">
        <v>122</v>
      </c>
      <c r="K777" s="21" t="s">
        <v>165</v>
      </c>
      <c r="L777" s="21" t="s">
        <v>166</v>
      </c>
      <c r="M777" s="23">
        <v>34.99</v>
      </c>
      <c r="N777" s="24">
        <v>1</v>
      </c>
      <c r="O777" s="25">
        <v>0.20699999999999999</v>
      </c>
      <c r="P777" s="23">
        <v>12.52</v>
      </c>
      <c r="Q777" s="23">
        <f>M777*N777*(1-O777)</f>
        <v>27.747070000000004</v>
      </c>
      <c r="R777" s="23">
        <f>M777*N777*O777</f>
        <v>7.2429300000000003</v>
      </c>
      <c r="S777" s="23">
        <f>P777*N777</f>
        <v>12.52</v>
      </c>
      <c r="T777" s="23">
        <f>Q777-S777</f>
        <v>15.227070000000005</v>
      </c>
      <c r="U777" s="25">
        <f>IFERROR(T777/Q777,0)</f>
        <v>0.54878118662619157</v>
      </c>
      <c r="V777" s="21" t="s">
        <v>125</v>
      </c>
      <c r="W777" s="21" t="s">
        <v>156</v>
      </c>
    </row>
    <row r="778" spans="1:23" ht="15" customHeight="1">
      <c r="A778" s="21" t="s">
        <v>1234</v>
      </c>
      <c r="B778" s="22">
        <v>45445</v>
      </c>
      <c r="C778" s="21">
        <f>YEAR(B778)</f>
        <v>2024</v>
      </c>
      <c r="D778" s="21" t="str">
        <f>"Q"&amp;ROUNDUP(MONTH(B778)/3,0)</f>
        <v>Q2</v>
      </c>
      <c r="E778" s="21" t="s">
        <v>188</v>
      </c>
      <c r="F778" s="21" t="s">
        <v>118</v>
      </c>
      <c r="G778" s="21" t="s">
        <v>232</v>
      </c>
      <c r="H778" s="21" t="s">
        <v>601</v>
      </c>
      <c r="I778" s="21" t="s">
        <v>602</v>
      </c>
      <c r="J778" s="21" t="s">
        <v>142</v>
      </c>
      <c r="K778" s="21" t="s">
        <v>143</v>
      </c>
      <c r="L778" s="21" t="s">
        <v>230</v>
      </c>
      <c r="M778" s="23">
        <v>66.790000000000006</v>
      </c>
      <c r="N778" s="24">
        <v>3</v>
      </c>
      <c r="O778" s="25">
        <v>9.8100000000000007E-2</v>
      </c>
      <c r="P778" s="23">
        <v>44.17</v>
      </c>
      <c r="Q778" s="23">
        <f>M778*N778*(1-O778)</f>
        <v>180.71370300000001</v>
      </c>
      <c r="R778" s="23">
        <f>M778*N778*O778</f>
        <v>19.656297000000002</v>
      </c>
      <c r="S778" s="23">
        <f>P778*N778</f>
        <v>132.51</v>
      </c>
      <c r="T778" s="23">
        <f>Q778-S778</f>
        <v>48.203703000000019</v>
      </c>
      <c r="U778" s="25">
        <f>IFERROR(T778/Q778,0)</f>
        <v>0.26674071860505244</v>
      </c>
      <c r="V778" s="21" t="s">
        <v>125</v>
      </c>
      <c r="W778" s="21" t="s">
        <v>172</v>
      </c>
    </row>
    <row r="779" spans="1:23" ht="15" customHeight="1">
      <c r="A779" s="21" t="s">
        <v>1235</v>
      </c>
      <c r="B779" s="22">
        <v>45445</v>
      </c>
      <c r="C779" s="21">
        <f>YEAR(B779)</f>
        <v>2024</v>
      </c>
      <c r="D779" s="21" t="str">
        <f>"Q"&amp;ROUNDUP(MONTH(B779)/3,0)</f>
        <v>Q2</v>
      </c>
      <c r="E779" s="21" t="s">
        <v>128</v>
      </c>
      <c r="F779" s="21" t="s">
        <v>118</v>
      </c>
      <c r="G779" s="21" t="s">
        <v>130</v>
      </c>
      <c r="H779" s="21" t="s">
        <v>315</v>
      </c>
      <c r="I779" s="21" t="s">
        <v>316</v>
      </c>
      <c r="J779" s="21" t="s">
        <v>133</v>
      </c>
      <c r="K779" s="21" t="s">
        <v>165</v>
      </c>
      <c r="L779" s="21" t="s">
        <v>320</v>
      </c>
      <c r="M779" s="23">
        <v>112.18</v>
      </c>
      <c r="N779" s="24">
        <v>1</v>
      </c>
      <c r="O779" s="25">
        <v>8.6499999999999994E-2</v>
      </c>
      <c r="P779" s="23">
        <v>40.31</v>
      </c>
      <c r="Q779" s="23">
        <f>M779*N779*(1-O779)</f>
        <v>102.47643000000001</v>
      </c>
      <c r="R779" s="23">
        <f>M779*N779*O779</f>
        <v>9.7035699999999991</v>
      </c>
      <c r="S779" s="23">
        <f>P779*N779</f>
        <v>40.31</v>
      </c>
      <c r="T779" s="23">
        <f>Q779-S779</f>
        <v>62.166430000000005</v>
      </c>
      <c r="U779" s="25">
        <f>IFERROR(T779/Q779,0)</f>
        <v>0.60664125399372326</v>
      </c>
      <c r="V779" s="21" t="s">
        <v>125</v>
      </c>
      <c r="W779" s="21" t="s">
        <v>126</v>
      </c>
    </row>
    <row r="780" spans="1:23" ht="15" customHeight="1">
      <c r="A780" s="21" t="s">
        <v>1236</v>
      </c>
      <c r="B780" s="22">
        <v>45446</v>
      </c>
      <c r="C780" s="21">
        <f>YEAR(B780)</f>
        <v>2024</v>
      </c>
      <c r="D780" s="21" t="str">
        <f>"Q"&amp;ROUNDUP(MONTH(B780)/3,0)</f>
        <v>Q2</v>
      </c>
      <c r="E780" s="21" t="s">
        <v>188</v>
      </c>
      <c r="F780" s="21" t="s">
        <v>129</v>
      </c>
      <c r="G780" s="21" t="s">
        <v>232</v>
      </c>
      <c r="H780" s="21" t="s">
        <v>945</v>
      </c>
      <c r="I780" s="21" t="s">
        <v>946</v>
      </c>
      <c r="J780" s="21" t="s">
        <v>142</v>
      </c>
      <c r="K780" s="21" t="s">
        <v>123</v>
      </c>
      <c r="L780" s="21" t="s">
        <v>155</v>
      </c>
      <c r="M780" s="23">
        <v>141.24</v>
      </c>
      <c r="N780" s="24">
        <v>1</v>
      </c>
      <c r="O780" s="25">
        <v>0.10390000000000001</v>
      </c>
      <c r="P780" s="23">
        <v>76.41</v>
      </c>
      <c r="Q780" s="23">
        <f>M780*N780*(1-O780)</f>
        <v>126.56516400000001</v>
      </c>
      <c r="R780" s="23">
        <f>M780*N780*O780</f>
        <v>14.674836000000003</v>
      </c>
      <c r="S780" s="23">
        <f>P780*N780</f>
        <v>76.41</v>
      </c>
      <c r="T780" s="23">
        <f>Q780-S780</f>
        <v>50.155164000000013</v>
      </c>
      <c r="U780" s="25">
        <f>IFERROR(T780/Q780,0)</f>
        <v>0.39627937431503674</v>
      </c>
      <c r="V780" s="21" t="s">
        <v>125</v>
      </c>
      <c r="W780" s="21" t="s">
        <v>172</v>
      </c>
    </row>
    <row r="781" spans="1:23" ht="15" customHeight="1">
      <c r="A781" s="21" t="s">
        <v>1237</v>
      </c>
      <c r="B781" s="22">
        <v>45446</v>
      </c>
      <c r="C781" s="21">
        <f>YEAR(B781)</f>
        <v>2024</v>
      </c>
      <c r="D781" s="21" t="str">
        <f>"Q"&amp;ROUNDUP(MONTH(B781)/3,0)</f>
        <v>Q2</v>
      </c>
      <c r="E781" s="21" t="s">
        <v>188</v>
      </c>
      <c r="F781" s="21" t="s">
        <v>159</v>
      </c>
      <c r="G781" s="21" t="s">
        <v>232</v>
      </c>
      <c r="H781" s="21" t="s">
        <v>147</v>
      </c>
      <c r="I781" s="21" t="s">
        <v>148</v>
      </c>
      <c r="J781" s="21" t="s">
        <v>122</v>
      </c>
      <c r="K781" s="21" t="s">
        <v>143</v>
      </c>
      <c r="L781" s="21" t="s">
        <v>322</v>
      </c>
      <c r="M781" s="23">
        <v>40.4</v>
      </c>
      <c r="N781" s="24">
        <v>4</v>
      </c>
      <c r="O781" s="25">
        <v>9.98E-2</v>
      </c>
      <c r="P781" s="23">
        <v>26.68</v>
      </c>
      <c r="Q781" s="23">
        <f>M781*N781*(1-O781)</f>
        <v>145.47232</v>
      </c>
      <c r="R781" s="23">
        <f>M781*N781*O781</f>
        <v>16.127679999999998</v>
      </c>
      <c r="S781" s="23">
        <f>P781*N781</f>
        <v>106.72</v>
      </c>
      <c r="T781" s="23">
        <f>Q781-S781</f>
        <v>38.752319999999997</v>
      </c>
      <c r="U781" s="25">
        <f>IFERROR(T781/Q781,0)</f>
        <v>0.26638964718511399</v>
      </c>
      <c r="V781" s="21" t="s">
        <v>125</v>
      </c>
      <c r="W781" s="21" t="s">
        <v>136</v>
      </c>
    </row>
    <row r="782" spans="1:23" ht="15" customHeight="1">
      <c r="A782" s="21" t="s">
        <v>1238</v>
      </c>
      <c r="B782" s="22">
        <v>45446</v>
      </c>
      <c r="C782" s="21">
        <f>YEAR(B782)</f>
        <v>2024</v>
      </c>
      <c r="D782" s="21" t="str">
        <f>"Q"&amp;ROUNDUP(MONTH(B782)/3,0)</f>
        <v>Q2</v>
      </c>
      <c r="E782" s="21" t="s">
        <v>188</v>
      </c>
      <c r="F782" s="21" t="s">
        <v>129</v>
      </c>
      <c r="G782" s="21" t="s">
        <v>189</v>
      </c>
      <c r="H782" s="21" t="s">
        <v>1239</v>
      </c>
      <c r="I782" s="21" t="s">
        <v>162</v>
      </c>
      <c r="J782" s="21" t="s">
        <v>142</v>
      </c>
      <c r="K782" s="21" t="s">
        <v>134</v>
      </c>
      <c r="L782" s="21" t="s">
        <v>339</v>
      </c>
      <c r="M782" s="23">
        <v>53.16</v>
      </c>
      <c r="N782" s="24">
        <v>1</v>
      </c>
      <c r="O782" s="25">
        <v>0.159</v>
      </c>
      <c r="P782" s="23">
        <v>29.3</v>
      </c>
      <c r="Q782" s="23">
        <f>M782*N782*(1-O782)</f>
        <v>44.707559999999994</v>
      </c>
      <c r="R782" s="23">
        <f>M782*N782*O782</f>
        <v>8.4524399999999993</v>
      </c>
      <c r="S782" s="23">
        <f>P782*N782</f>
        <v>29.3</v>
      </c>
      <c r="T782" s="23">
        <f>Q782-S782</f>
        <v>15.407559999999993</v>
      </c>
      <c r="U782" s="25">
        <f>IFERROR(T782/Q782,0)</f>
        <v>0.34462985678484792</v>
      </c>
      <c r="V782" s="21" t="s">
        <v>125</v>
      </c>
      <c r="W782" s="21" t="s">
        <v>136</v>
      </c>
    </row>
    <row r="783" spans="1:23" ht="15" customHeight="1">
      <c r="A783" s="21" t="s">
        <v>1240</v>
      </c>
      <c r="B783" s="22">
        <v>45446</v>
      </c>
      <c r="C783" s="21">
        <f>YEAR(B783)</f>
        <v>2024</v>
      </c>
      <c r="D783" s="21" t="str">
        <f>"Q"&amp;ROUNDUP(MONTH(B783)/3,0)</f>
        <v>Q2</v>
      </c>
      <c r="E783" s="21" t="s">
        <v>117</v>
      </c>
      <c r="F783" s="21" t="s">
        <v>129</v>
      </c>
      <c r="G783" s="21" t="s">
        <v>119</v>
      </c>
      <c r="H783" s="21" t="s">
        <v>905</v>
      </c>
      <c r="I783" s="21" t="s">
        <v>906</v>
      </c>
      <c r="J783" s="21" t="s">
        <v>142</v>
      </c>
      <c r="K783" s="21" t="s">
        <v>149</v>
      </c>
      <c r="L783" s="21" t="s">
        <v>273</v>
      </c>
      <c r="M783" s="23">
        <v>33.54</v>
      </c>
      <c r="N783" s="24">
        <v>1</v>
      </c>
      <c r="O783" s="25">
        <v>4.8599999999999997E-2</v>
      </c>
      <c r="P783" s="23">
        <v>14.85</v>
      </c>
      <c r="Q783" s="23">
        <f>M783*N783*(1-O783)</f>
        <v>31.909956000000001</v>
      </c>
      <c r="R783" s="23">
        <f>M783*N783*O783</f>
        <v>1.6300439999999998</v>
      </c>
      <c r="S783" s="23">
        <f>P783*N783</f>
        <v>14.85</v>
      </c>
      <c r="T783" s="23">
        <f>Q783-S783</f>
        <v>17.059956</v>
      </c>
      <c r="U783" s="25">
        <f>IFERROR(T783/Q783,0)</f>
        <v>0.53462800136734756</v>
      </c>
      <c r="V783" s="21" t="s">
        <v>125</v>
      </c>
      <c r="W783" s="21" t="s">
        <v>126</v>
      </c>
    </row>
    <row r="784" spans="1:23" ht="15" customHeight="1">
      <c r="A784" s="21" t="s">
        <v>1241</v>
      </c>
      <c r="B784" s="22">
        <v>45447</v>
      </c>
      <c r="C784" s="21">
        <f>YEAR(B784)</f>
        <v>2024</v>
      </c>
      <c r="D784" s="21" t="str">
        <f>"Q"&amp;ROUNDUP(MONTH(B784)/3,0)</f>
        <v>Q2</v>
      </c>
      <c r="E784" s="21" t="s">
        <v>188</v>
      </c>
      <c r="F784" s="21" t="s">
        <v>118</v>
      </c>
      <c r="G784" s="21" t="s">
        <v>189</v>
      </c>
      <c r="H784" s="21" t="s">
        <v>520</v>
      </c>
      <c r="I784" s="21" t="s">
        <v>521</v>
      </c>
      <c r="J784" s="21" t="s">
        <v>142</v>
      </c>
      <c r="K784" s="21" t="s">
        <v>149</v>
      </c>
      <c r="L784" s="21" t="s">
        <v>150</v>
      </c>
      <c r="M784" s="23">
        <v>27.92</v>
      </c>
      <c r="N784" s="24">
        <v>5</v>
      </c>
      <c r="O784" s="25">
        <v>0.1207</v>
      </c>
      <c r="P784" s="23">
        <v>13.85</v>
      </c>
      <c r="Q784" s="23">
        <f>M784*N784*(1-O784)</f>
        <v>122.75028000000002</v>
      </c>
      <c r="R784" s="23">
        <f>M784*N784*O784</f>
        <v>16.849720000000001</v>
      </c>
      <c r="S784" s="23">
        <f>P784*N784</f>
        <v>69.25</v>
      </c>
      <c r="T784" s="23">
        <f>Q784-S784</f>
        <v>53.500280000000018</v>
      </c>
      <c r="U784" s="25">
        <f>IFERROR(T784/Q784,0)</f>
        <v>0.4358465007167398</v>
      </c>
      <c r="V784" s="21" t="s">
        <v>125</v>
      </c>
      <c r="W784" s="21" t="s">
        <v>156</v>
      </c>
    </row>
    <row r="785" spans="1:23" ht="15" customHeight="1">
      <c r="A785" s="21" t="s">
        <v>1242</v>
      </c>
      <c r="B785" s="22">
        <v>45447</v>
      </c>
      <c r="C785" s="21">
        <f>YEAR(B785)</f>
        <v>2024</v>
      </c>
      <c r="D785" s="21" t="str">
        <f>"Q"&amp;ROUNDUP(MONTH(B785)/3,0)</f>
        <v>Q2</v>
      </c>
      <c r="E785" s="21" t="s">
        <v>158</v>
      </c>
      <c r="F785" s="21" t="s">
        <v>129</v>
      </c>
      <c r="G785" s="21" t="s">
        <v>164</v>
      </c>
      <c r="H785" s="21" t="s">
        <v>243</v>
      </c>
      <c r="I785" s="21" t="s">
        <v>244</v>
      </c>
      <c r="J785" s="21" t="s">
        <v>122</v>
      </c>
      <c r="K785" s="21" t="s">
        <v>143</v>
      </c>
      <c r="L785" s="21" t="s">
        <v>201</v>
      </c>
      <c r="M785" s="23">
        <v>50.28</v>
      </c>
      <c r="N785" s="24">
        <v>1</v>
      </c>
      <c r="O785" s="25">
        <v>0.13300000000000001</v>
      </c>
      <c r="P785" s="23">
        <v>28.47</v>
      </c>
      <c r="Q785" s="23">
        <f>M785*N785*(1-O785)</f>
        <v>43.592759999999998</v>
      </c>
      <c r="R785" s="23">
        <f>M785*N785*O785</f>
        <v>6.6872400000000001</v>
      </c>
      <c r="S785" s="23">
        <f>P785*N785</f>
        <v>28.47</v>
      </c>
      <c r="T785" s="23">
        <f>Q785-S785</f>
        <v>15.12276</v>
      </c>
      <c r="U785" s="25">
        <f>IFERROR(T785/Q785,0)</f>
        <v>0.34690989971729252</v>
      </c>
      <c r="V785" s="21" t="s">
        <v>171</v>
      </c>
      <c r="W785" s="21" t="s">
        <v>126</v>
      </c>
    </row>
    <row r="786" spans="1:23" ht="15" customHeight="1">
      <c r="A786" s="21" t="s">
        <v>1243</v>
      </c>
      <c r="B786" s="22">
        <v>45447</v>
      </c>
      <c r="C786" s="21">
        <f>YEAR(B786)</f>
        <v>2024</v>
      </c>
      <c r="D786" s="21" t="str">
        <f>"Q"&amp;ROUNDUP(MONTH(B786)/3,0)</f>
        <v>Q2</v>
      </c>
      <c r="E786" s="21" t="s">
        <v>138</v>
      </c>
      <c r="F786" s="21" t="s">
        <v>159</v>
      </c>
      <c r="G786" s="21" t="s">
        <v>139</v>
      </c>
      <c r="H786" s="21" t="s">
        <v>218</v>
      </c>
      <c r="I786" s="21" t="s">
        <v>219</v>
      </c>
      <c r="J786" s="21" t="s">
        <v>133</v>
      </c>
      <c r="K786" s="21" t="s">
        <v>123</v>
      </c>
      <c r="L786" s="21" t="s">
        <v>124</v>
      </c>
      <c r="M786" s="23">
        <v>133.88999999999999</v>
      </c>
      <c r="N786" s="24">
        <v>6</v>
      </c>
      <c r="O786" s="25">
        <v>6.6299999999999998E-2</v>
      </c>
      <c r="P786" s="23">
        <v>72.12</v>
      </c>
      <c r="Q786" s="23">
        <f>M786*N786*(1-O786)</f>
        <v>750.07855799999993</v>
      </c>
      <c r="R786" s="23">
        <f>M786*N786*O786</f>
        <v>53.261441999999995</v>
      </c>
      <c r="S786" s="23">
        <f>P786*N786</f>
        <v>432.72</v>
      </c>
      <c r="T786" s="23">
        <f>Q786-S786</f>
        <v>317.3585579999999</v>
      </c>
      <c r="U786" s="25">
        <f>IFERROR(T786/Q786,0)</f>
        <v>0.42310042676889842</v>
      </c>
      <c r="V786" s="21" t="s">
        <v>125</v>
      </c>
      <c r="W786" s="21" t="s">
        <v>136</v>
      </c>
    </row>
    <row r="787" spans="1:23" ht="15" customHeight="1">
      <c r="A787" s="21" t="s">
        <v>1244</v>
      </c>
      <c r="B787" s="22">
        <v>45447</v>
      </c>
      <c r="C787" s="21">
        <f>YEAR(B787)</f>
        <v>2024</v>
      </c>
      <c r="D787" s="21" t="str">
        <f>"Q"&amp;ROUNDUP(MONTH(B787)/3,0)</f>
        <v>Q2</v>
      </c>
      <c r="E787" s="21" t="s">
        <v>128</v>
      </c>
      <c r="F787" s="21" t="s">
        <v>118</v>
      </c>
      <c r="G787" s="21" t="s">
        <v>152</v>
      </c>
      <c r="H787" s="21" t="s">
        <v>1035</v>
      </c>
      <c r="I787" s="21" t="s">
        <v>1036</v>
      </c>
      <c r="J787" s="21" t="s">
        <v>142</v>
      </c>
      <c r="K787" s="21" t="s">
        <v>165</v>
      </c>
      <c r="L787" s="21" t="s">
        <v>184</v>
      </c>
      <c r="M787" s="23">
        <v>136.44</v>
      </c>
      <c r="N787" s="24">
        <v>1</v>
      </c>
      <c r="O787" s="25">
        <v>0.1016</v>
      </c>
      <c r="P787" s="23">
        <v>54.4</v>
      </c>
      <c r="Q787" s="23">
        <f>M787*N787*(1-O787)</f>
        <v>122.57769599999999</v>
      </c>
      <c r="R787" s="23">
        <f>M787*N787*O787</f>
        <v>13.862304</v>
      </c>
      <c r="S787" s="23">
        <f>P787*N787</f>
        <v>54.4</v>
      </c>
      <c r="T787" s="23">
        <f>Q787-S787</f>
        <v>68.177695999999997</v>
      </c>
      <c r="U787" s="25">
        <f>IFERROR(T787/Q787,0)</f>
        <v>0.55619984895131336</v>
      </c>
      <c r="V787" s="21" t="s">
        <v>125</v>
      </c>
      <c r="W787" s="21" t="s">
        <v>156</v>
      </c>
    </row>
    <row r="788" spans="1:23" ht="15" customHeight="1">
      <c r="A788" s="21" t="s">
        <v>1245</v>
      </c>
      <c r="B788" s="22">
        <v>45447</v>
      </c>
      <c r="C788" s="21">
        <f>YEAR(B788)</f>
        <v>2024</v>
      </c>
      <c r="D788" s="21" t="str">
        <f>"Q"&amp;ROUNDUP(MONTH(B788)/3,0)</f>
        <v>Q2</v>
      </c>
      <c r="E788" s="21" t="s">
        <v>117</v>
      </c>
      <c r="F788" s="21" t="s">
        <v>129</v>
      </c>
      <c r="G788" s="21" t="s">
        <v>119</v>
      </c>
      <c r="H788" s="21" t="s">
        <v>199</v>
      </c>
      <c r="I788" s="21" t="s">
        <v>200</v>
      </c>
      <c r="J788" s="21" t="s">
        <v>133</v>
      </c>
      <c r="K788" s="21" t="s">
        <v>143</v>
      </c>
      <c r="L788" s="21" t="s">
        <v>201</v>
      </c>
      <c r="M788" s="23">
        <v>36.29</v>
      </c>
      <c r="N788" s="24">
        <v>1</v>
      </c>
      <c r="O788" s="25">
        <v>6.7699999999999996E-2</v>
      </c>
      <c r="P788" s="23">
        <v>20.9</v>
      </c>
      <c r="Q788" s="23">
        <f>M788*N788*(1-O788)</f>
        <v>33.833167000000003</v>
      </c>
      <c r="R788" s="23">
        <f>M788*N788*O788</f>
        <v>2.4568329999999996</v>
      </c>
      <c r="S788" s="23">
        <f>P788*N788</f>
        <v>20.9</v>
      </c>
      <c r="T788" s="23">
        <f>Q788-S788</f>
        <v>12.933167000000005</v>
      </c>
      <c r="U788" s="25">
        <f>IFERROR(T788/Q788,0)</f>
        <v>0.38226297289875355</v>
      </c>
      <c r="V788" s="21" t="s">
        <v>125</v>
      </c>
      <c r="W788" s="21" t="s">
        <v>156</v>
      </c>
    </row>
    <row r="789" spans="1:23" ht="15" customHeight="1">
      <c r="A789" s="21" t="s">
        <v>1246</v>
      </c>
      <c r="B789" s="22">
        <v>45448</v>
      </c>
      <c r="C789" s="21">
        <f>YEAR(B789)</f>
        <v>2024</v>
      </c>
      <c r="D789" s="21" t="str">
        <f>"Q"&amp;ROUNDUP(MONTH(B789)/3,0)</f>
        <v>Q2</v>
      </c>
      <c r="E789" s="21" t="s">
        <v>117</v>
      </c>
      <c r="F789" s="21" t="s">
        <v>118</v>
      </c>
      <c r="G789" s="21" t="s">
        <v>119</v>
      </c>
      <c r="H789" s="21" t="s">
        <v>301</v>
      </c>
      <c r="I789" s="21" t="s">
        <v>302</v>
      </c>
      <c r="J789" s="21" t="s">
        <v>133</v>
      </c>
      <c r="K789" s="21" t="s">
        <v>134</v>
      </c>
      <c r="L789" s="21" t="s">
        <v>192</v>
      </c>
      <c r="M789" s="23">
        <v>204.63</v>
      </c>
      <c r="N789" s="24">
        <v>8</v>
      </c>
      <c r="O789" s="25">
        <v>0.13150000000000001</v>
      </c>
      <c r="P789" s="23">
        <v>121.37</v>
      </c>
      <c r="Q789" s="23">
        <f>M789*N789*(1-O789)</f>
        <v>1421.7692400000001</v>
      </c>
      <c r="R789" s="23">
        <f>M789*N789*O789</f>
        <v>215.27076</v>
      </c>
      <c r="S789" s="23">
        <f>P789*N789</f>
        <v>970.96</v>
      </c>
      <c r="T789" s="23">
        <f>Q789-S789</f>
        <v>450.80924000000005</v>
      </c>
      <c r="U789" s="25">
        <f>IFERROR(T789/Q789,0)</f>
        <v>0.31707623664723539</v>
      </c>
      <c r="V789" s="21" t="s">
        <v>125</v>
      </c>
      <c r="W789" s="21" t="s">
        <v>136</v>
      </c>
    </row>
    <row r="790" spans="1:23" ht="15" customHeight="1">
      <c r="A790" s="21" t="s">
        <v>1247</v>
      </c>
      <c r="B790" s="22">
        <v>45448</v>
      </c>
      <c r="C790" s="21">
        <f>YEAR(B790)</f>
        <v>2024</v>
      </c>
      <c r="D790" s="21" t="str">
        <f>"Q"&amp;ROUNDUP(MONTH(B790)/3,0)</f>
        <v>Q2</v>
      </c>
      <c r="E790" s="21" t="s">
        <v>158</v>
      </c>
      <c r="F790" s="21" t="s">
        <v>159</v>
      </c>
      <c r="G790" s="21" t="s">
        <v>164</v>
      </c>
      <c r="H790" s="21" t="s">
        <v>434</v>
      </c>
      <c r="I790" s="21" t="s">
        <v>435</v>
      </c>
      <c r="J790" s="21" t="s">
        <v>133</v>
      </c>
      <c r="K790" s="21" t="s">
        <v>143</v>
      </c>
      <c r="L790" s="21" t="s">
        <v>252</v>
      </c>
      <c r="M790" s="23">
        <v>279.19</v>
      </c>
      <c r="N790" s="24">
        <v>8</v>
      </c>
      <c r="O790" s="25">
        <v>0.1197</v>
      </c>
      <c r="P790" s="23">
        <v>180.06</v>
      </c>
      <c r="Q790" s="23">
        <f>M790*N790*(1-O790)</f>
        <v>1966.1676559999999</v>
      </c>
      <c r="R790" s="23">
        <f>M790*N790*O790</f>
        <v>267.35234400000002</v>
      </c>
      <c r="S790" s="23">
        <f>P790*N790</f>
        <v>1440.48</v>
      </c>
      <c r="T790" s="23">
        <f>Q790-S790</f>
        <v>525.68765599999983</v>
      </c>
      <c r="U790" s="25">
        <f>IFERROR(T790/Q790,0)</f>
        <v>0.26736664820815254</v>
      </c>
      <c r="V790" s="21" t="s">
        <v>125</v>
      </c>
      <c r="W790" s="21" t="s">
        <v>136</v>
      </c>
    </row>
    <row r="791" spans="1:23" ht="15" customHeight="1">
      <c r="A791" s="21" t="s">
        <v>1247</v>
      </c>
      <c r="B791" s="22">
        <v>45448</v>
      </c>
      <c r="C791" s="21">
        <f>YEAR(B791)</f>
        <v>2024</v>
      </c>
      <c r="D791" s="21" t="str">
        <f>"Q"&amp;ROUNDUP(MONTH(B791)/3,0)</f>
        <v>Q2</v>
      </c>
      <c r="E791" s="21" t="s">
        <v>128</v>
      </c>
      <c r="F791" s="21" t="s">
        <v>118</v>
      </c>
      <c r="G791" s="21" t="s">
        <v>130</v>
      </c>
      <c r="H791" s="21" t="s">
        <v>131</v>
      </c>
      <c r="I791" s="21" t="s">
        <v>132</v>
      </c>
      <c r="J791" s="21" t="s">
        <v>133</v>
      </c>
      <c r="K791" s="21" t="s">
        <v>134</v>
      </c>
      <c r="L791" s="21" t="s">
        <v>192</v>
      </c>
      <c r="M791" s="23">
        <v>67.61</v>
      </c>
      <c r="N791" s="24">
        <v>2</v>
      </c>
      <c r="O791" s="25">
        <v>0.15029999999999999</v>
      </c>
      <c r="P791" s="23">
        <v>39.69</v>
      </c>
      <c r="Q791" s="23">
        <f>M791*N791*(1-O791)</f>
        <v>114.896434</v>
      </c>
      <c r="R791" s="23">
        <f>M791*N791*O791</f>
        <v>20.323566</v>
      </c>
      <c r="S791" s="23">
        <f>P791*N791</f>
        <v>79.38</v>
      </c>
      <c r="T791" s="23">
        <f>Q791-S791</f>
        <v>35.516434000000004</v>
      </c>
      <c r="U791" s="25">
        <f>IFERROR(T791/Q791,0)</f>
        <v>0.30911693917323846</v>
      </c>
      <c r="V791" s="21" t="s">
        <v>125</v>
      </c>
      <c r="W791" s="21" t="s">
        <v>136</v>
      </c>
    </row>
    <row r="792" spans="1:23" ht="15" customHeight="1">
      <c r="A792" s="21" t="s">
        <v>1248</v>
      </c>
      <c r="B792" s="22">
        <v>45448</v>
      </c>
      <c r="C792" s="21">
        <f>YEAR(B792)</f>
        <v>2024</v>
      </c>
      <c r="D792" s="21" t="str">
        <f>"Q"&amp;ROUNDUP(MONTH(B792)/3,0)</f>
        <v>Q2</v>
      </c>
      <c r="E792" s="21" t="s">
        <v>117</v>
      </c>
      <c r="F792" s="21" t="s">
        <v>129</v>
      </c>
      <c r="G792" s="21" t="s">
        <v>194</v>
      </c>
      <c r="H792" s="21" t="s">
        <v>221</v>
      </c>
      <c r="I792" s="21" t="s">
        <v>222</v>
      </c>
      <c r="J792" s="21" t="s">
        <v>133</v>
      </c>
      <c r="K792" s="21" t="s">
        <v>123</v>
      </c>
      <c r="L792" s="21" t="s">
        <v>155</v>
      </c>
      <c r="M792" s="23">
        <v>125.34</v>
      </c>
      <c r="N792" s="24">
        <v>5</v>
      </c>
      <c r="O792" s="25">
        <v>5.67E-2</v>
      </c>
      <c r="P792" s="23">
        <v>57.75</v>
      </c>
      <c r="Q792" s="23">
        <f>M792*N792*(1-O792)</f>
        <v>591.16611</v>
      </c>
      <c r="R792" s="23">
        <f>M792*N792*O792</f>
        <v>35.53389</v>
      </c>
      <c r="S792" s="23">
        <f>P792*N792</f>
        <v>288.75</v>
      </c>
      <c r="T792" s="23">
        <f>Q792-S792</f>
        <v>302.41611</v>
      </c>
      <c r="U792" s="25">
        <f>IFERROR(T792/Q792,0)</f>
        <v>0.51155860406138642</v>
      </c>
      <c r="V792" s="21" t="s">
        <v>125</v>
      </c>
      <c r="W792" s="21" t="s">
        <v>136</v>
      </c>
    </row>
    <row r="793" spans="1:23" ht="15" customHeight="1">
      <c r="A793" s="21" t="s">
        <v>1249</v>
      </c>
      <c r="B793" s="22">
        <v>45448</v>
      </c>
      <c r="C793" s="21">
        <f>YEAR(B793)</f>
        <v>2024</v>
      </c>
      <c r="D793" s="21" t="str">
        <f>"Q"&amp;ROUNDUP(MONTH(B793)/3,0)</f>
        <v>Q2</v>
      </c>
      <c r="E793" s="21" t="s">
        <v>138</v>
      </c>
      <c r="F793" s="21" t="s">
        <v>129</v>
      </c>
      <c r="G793" s="21" t="s">
        <v>139</v>
      </c>
      <c r="H793" s="21" t="s">
        <v>1250</v>
      </c>
      <c r="I793" s="21" t="s">
        <v>1251</v>
      </c>
      <c r="J793" s="21" t="s">
        <v>133</v>
      </c>
      <c r="K793" s="21" t="s">
        <v>123</v>
      </c>
      <c r="L793" s="21" t="s">
        <v>226</v>
      </c>
      <c r="M793" s="23">
        <v>167.83</v>
      </c>
      <c r="N793" s="24">
        <v>2</v>
      </c>
      <c r="O793" s="25">
        <v>5.1400000000000001E-2</v>
      </c>
      <c r="P793" s="23">
        <v>95.44</v>
      </c>
      <c r="Q793" s="23">
        <f>M793*N793*(1-O793)</f>
        <v>318.40707600000002</v>
      </c>
      <c r="R793" s="23">
        <f>M793*N793*O793</f>
        <v>17.252924</v>
      </c>
      <c r="S793" s="23">
        <f>P793*N793</f>
        <v>190.88</v>
      </c>
      <c r="T793" s="23">
        <f>Q793-S793</f>
        <v>127.52707600000002</v>
      </c>
      <c r="U793" s="25">
        <f>IFERROR(T793/Q793,0)</f>
        <v>0.40051583526994233</v>
      </c>
      <c r="V793" s="21" t="s">
        <v>125</v>
      </c>
      <c r="W793" s="21" t="s">
        <v>126</v>
      </c>
    </row>
    <row r="794" spans="1:23" ht="15" customHeight="1">
      <c r="A794" s="21" t="s">
        <v>1252</v>
      </c>
      <c r="B794" s="22">
        <v>45448</v>
      </c>
      <c r="C794" s="21">
        <f>YEAR(B794)</f>
        <v>2024</v>
      </c>
      <c r="D794" s="21" t="str">
        <f>"Q"&amp;ROUNDUP(MONTH(B794)/3,0)</f>
        <v>Q2</v>
      </c>
      <c r="E794" s="21" t="s">
        <v>158</v>
      </c>
      <c r="F794" s="21" t="s">
        <v>118</v>
      </c>
      <c r="G794" s="21" t="s">
        <v>164</v>
      </c>
      <c r="H794" s="21" t="s">
        <v>224</v>
      </c>
      <c r="I794" s="21" t="s">
        <v>225</v>
      </c>
      <c r="J794" s="21" t="s">
        <v>122</v>
      </c>
      <c r="K794" s="21" t="s">
        <v>123</v>
      </c>
      <c r="L794" s="21" t="s">
        <v>292</v>
      </c>
      <c r="M794" s="23">
        <v>160.83000000000001</v>
      </c>
      <c r="N794" s="24">
        <v>2</v>
      </c>
      <c r="O794" s="25">
        <v>0.1196</v>
      </c>
      <c r="P794" s="23">
        <v>78.459999999999994</v>
      </c>
      <c r="Q794" s="23">
        <f>M794*N794*(1-O794)</f>
        <v>283.18946399999999</v>
      </c>
      <c r="R794" s="23">
        <f>M794*N794*O794</f>
        <v>38.470536000000003</v>
      </c>
      <c r="S794" s="23">
        <f>P794*N794</f>
        <v>156.91999999999999</v>
      </c>
      <c r="T794" s="23">
        <f>Q794-S794</f>
        <v>126.269464</v>
      </c>
      <c r="U794" s="25">
        <f>IFERROR(T794/Q794,0)</f>
        <v>0.4458833397841383</v>
      </c>
      <c r="V794" s="21" t="s">
        <v>125</v>
      </c>
      <c r="W794" s="21" t="s">
        <v>172</v>
      </c>
    </row>
    <row r="795" spans="1:23" ht="15" customHeight="1">
      <c r="A795" s="21" t="s">
        <v>1253</v>
      </c>
      <c r="B795" s="22">
        <v>45448</v>
      </c>
      <c r="C795" s="21">
        <f>YEAR(B795)</f>
        <v>2024</v>
      </c>
      <c r="D795" s="21" t="str">
        <f>"Q"&amp;ROUNDUP(MONTH(B795)/3,0)</f>
        <v>Q2</v>
      </c>
      <c r="E795" s="21" t="s">
        <v>158</v>
      </c>
      <c r="F795" s="21" t="s">
        <v>118</v>
      </c>
      <c r="G795" s="21" t="s">
        <v>160</v>
      </c>
      <c r="H795" s="21" t="s">
        <v>221</v>
      </c>
      <c r="I795" s="21" t="s">
        <v>222</v>
      </c>
      <c r="J795" s="21" t="s">
        <v>133</v>
      </c>
      <c r="K795" s="21" t="s">
        <v>123</v>
      </c>
      <c r="L795" s="21" t="s">
        <v>292</v>
      </c>
      <c r="M795" s="23">
        <v>235.25</v>
      </c>
      <c r="N795" s="24">
        <v>2</v>
      </c>
      <c r="O795" s="25">
        <v>0.13400000000000001</v>
      </c>
      <c r="P795" s="23">
        <v>110.77</v>
      </c>
      <c r="Q795" s="23">
        <f>M795*N795*(1-O795)</f>
        <v>407.45299999999997</v>
      </c>
      <c r="R795" s="23">
        <f>M795*N795*O795</f>
        <v>63.047000000000004</v>
      </c>
      <c r="S795" s="23">
        <f>P795*N795</f>
        <v>221.54</v>
      </c>
      <c r="T795" s="23">
        <f>Q795-S795</f>
        <v>185.91299999999998</v>
      </c>
      <c r="U795" s="25">
        <f>IFERROR(T795/Q795,0)</f>
        <v>0.45628084711610906</v>
      </c>
      <c r="V795" s="21" t="s">
        <v>171</v>
      </c>
      <c r="W795" s="21" t="s">
        <v>136</v>
      </c>
    </row>
    <row r="796" spans="1:23" ht="15" customHeight="1">
      <c r="A796" s="21" t="s">
        <v>1254</v>
      </c>
      <c r="B796" s="22">
        <v>45449</v>
      </c>
      <c r="C796" s="21">
        <f>YEAR(B796)</f>
        <v>2024</v>
      </c>
      <c r="D796" s="21" t="str">
        <f>"Q"&amp;ROUNDUP(MONTH(B796)/3,0)</f>
        <v>Q2</v>
      </c>
      <c r="E796" s="21" t="s">
        <v>117</v>
      </c>
      <c r="F796" s="21" t="s">
        <v>159</v>
      </c>
      <c r="G796" s="21" t="s">
        <v>119</v>
      </c>
      <c r="H796" s="21" t="s">
        <v>203</v>
      </c>
      <c r="I796" s="21" t="s">
        <v>204</v>
      </c>
      <c r="J796" s="21" t="s">
        <v>122</v>
      </c>
      <c r="K796" s="21" t="s">
        <v>134</v>
      </c>
      <c r="L796" s="21" t="s">
        <v>135</v>
      </c>
      <c r="M796" s="23">
        <v>35.630000000000003</v>
      </c>
      <c r="N796" s="24">
        <v>48</v>
      </c>
      <c r="O796" s="25">
        <v>4.9000000000000002E-2</v>
      </c>
      <c r="P796" s="23">
        <v>20.91</v>
      </c>
      <c r="Q796" s="23">
        <f>M796*N796*(1-O796)</f>
        <v>1626.4382400000002</v>
      </c>
      <c r="R796" s="23">
        <f>M796*N796*O796</f>
        <v>83.801760000000016</v>
      </c>
      <c r="S796" s="23">
        <f>P796*N796</f>
        <v>1003.6800000000001</v>
      </c>
      <c r="T796" s="23">
        <f>Q796-S796</f>
        <v>622.75824000000011</v>
      </c>
      <c r="U796" s="25">
        <f>IFERROR(T796/Q796,0)</f>
        <v>0.3828969491027216</v>
      </c>
      <c r="V796" s="21" t="s">
        <v>125</v>
      </c>
      <c r="W796" s="21" t="s">
        <v>172</v>
      </c>
    </row>
    <row r="797" spans="1:23" ht="15" customHeight="1">
      <c r="A797" s="21" t="s">
        <v>1255</v>
      </c>
      <c r="B797" s="22">
        <v>45449</v>
      </c>
      <c r="C797" s="21">
        <f>YEAR(B797)</f>
        <v>2024</v>
      </c>
      <c r="D797" s="21" t="str">
        <f>"Q"&amp;ROUNDUP(MONTH(B797)/3,0)</f>
        <v>Q2</v>
      </c>
      <c r="E797" s="21" t="s">
        <v>158</v>
      </c>
      <c r="F797" s="21" t="s">
        <v>118</v>
      </c>
      <c r="G797" s="21" t="s">
        <v>164</v>
      </c>
      <c r="H797" s="21" t="s">
        <v>240</v>
      </c>
      <c r="I797" s="21" t="s">
        <v>241</v>
      </c>
      <c r="J797" s="21" t="s">
        <v>133</v>
      </c>
      <c r="K797" s="21" t="s">
        <v>134</v>
      </c>
      <c r="L797" s="21" t="s">
        <v>135</v>
      </c>
      <c r="M797" s="23">
        <v>118.1</v>
      </c>
      <c r="N797" s="24">
        <v>1</v>
      </c>
      <c r="O797" s="25">
        <v>0.14000000000000001</v>
      </c>
      <c r="P797" s="23">
        <v>69.39</v>
      </c>
      <c r="Q797" s="23">
        <f>M797*N797*(1-O797)</f>
        <v>101.56599999999999</v>
      </c>
      <c r="R797" s="23">
        <f>M797*N797*O797</f>
        <v>16.534000000000002</v>
      </c>
      <c r="S797" s="23">
        <f>P797*N797</f>
        <v>69.39</v>
      </c>
      <c r="T797" s="23">
        <f>Q797-S797</f>
        <v>32.175999999999988</v>
      </c>
      <c r="U797" s="25">
        <f>IFERROR(T797/Q797,0)</f>
        <v>0.31679892877537752</v>
      </c>
      <c r="V797" s="21" t="s">
        <v>125</v>
      </c>
      <c r="W797" s="21" t="s">
        <v>126</v>
      </c>
    </row>
    <row r="798" spans="1:23" ht="15" customHeight="1">
      <c r="A798" s="21" t="s">
        <v>1256</v>
      </c>
      <c r="B798" s="22">
        <v>45449</v>
      </c>
      <c r="C798" s="21">
        <f>YEAR(B798)</f>
        <v>2024</v>
      </c>
      <c r="D798" s="21" t="str">
        <f>"Q"&amp;ROUNDUP(MONTH(B798)/3,0)</f>
        <v>Q2</v>
      </c>
      <c r="E798" s="21" t="s">
        <v>117</v>
      </c>
      <c r="F798" s="21" t="s">
        <v>118</v>
      </c>
      <c r="G798" s="21" t="s">
        <v>119</v>
      </c>
      <c r="H798" s="21" t="s">
        <v>1083</v>
      </c>
      <c r="I798" s="21" t="s">
        <v>1084</v>
      </c>
      <c r="J798" s="21" t="s">
        <v>142</v>
      </c>
      <c r="K798" s="21" t="s">
        <v>123</v>
      </c>
      <c r="L798" s="21" t="s">
        <v>263</v>
      </c>
      <c r="M798" s="23">
        <v>133.97999999999999</v>
      </c>
      <c r="N798" s="24">
        <v>1</v>
      </c>
      <c r="O798" s="25">
        <v>0.1089</v>
      </c>
      <c r="P798" s="23">
        <v>76.31</v>
      </c>
      <c r="Q798" s="23">
        <f>M798*N798*(1-O798)</f>
        <v>119.38957799999999</v>
      </c>
      <c r="R798" s="23">
        <f>M798*N798*O798</f>
        <v>14.590421999999998</v>
      </c>
      <c r="S798" s="23">
        <f>P798*N798</f>
        <v>76.31</v>
      </c>
      <c r="T798" s="23">
        <f>Q798-S798</f>
        <v>43.079577999999984</v>
      </c>
      <c r="U798" s="25">
        <f>IFERROR(T798/Q798,0)</f>
        <v>0.3608319814984185</v>
      </c>
      <c r="V798" s="21" t="s">
        <v>125</v>
      </c>
      <c r="W798" s="21" t="s">
        <v>172</v>
      </c>
    </row>
    <row r="799" spans="1:23" ht="15" customHeight="1">
      <c r="A799" s="21" t="s">
        <v>1257</v>
      </c>
      <c r="B799" s="22">
        <v>45449</v>
      </c>
      <c r="C799" s="21">
        <f>YEAR(B799)</f>
        <v>2024</v>
      </c>
      <c r="D799" s="21" t="str">
        <f>"Q"&amp;ROUNDUP(MONTH(B799)/3,0)</f>
        <v>Q2</v>
      </c>
      <c r="E799" s="21" t="s">
        <v>117</v>
      </c>
      <c r="F799" s="21" t="s">
        <v>159</v>
      </c>
      <c r="G799" s="21" t="s">
        <v>194</v>
      </c>
      <c r="H799" s="21" t="s">
        <v>147</v>
      </c>
      <c r="I799" s="21" t="s">
        <v>148</v>
      </c>
      <c r="J799" s="21" t="s">
        <v>122</v>
      </c>
      <c r="K799" s="21" t="s">
        <v>134</v>
      </c>
      <c r="L799" s="21" t="s">
        <v>170</v>
      </c>
      <c r="M799" s="23">
        <v>149.07</v>
      </c>
      <c r="N799" s="24">
        <v>3</v>
      </c>
      <c r="O799" s="25">
        <v>4.1799999999999997E-2</v>
      </c>
      <c r="P799" s="23">
        <v>80.959999999999994</v>
      </c>
      <c r="Q799" s="23">
        <f>M799*N799*(1-O799)</f>
        <v>428.51662199999998</v>
      </c>
      <c r="R799" s="23">
        <f>M799*N799*O799</f>
        <v>18.693377999999999</v>
      </c>
      <c r="S799" s="23">
        <f>P799*N799</f>
        <v>242.88</v>
      </c>
      <c r="T799" s="23">
        <f>Q799-S799</f>
        <v>185.63662199999999</v>
      </c>
      <c r="U799" s="25">
        <f>IFERROR(T799/Q799,0)</f>
        <v>0.43320751744374575</v>
      </c>
      <c r="V799" s="21" t="s">
        <v>125</v>
      </c>
      <c r="W799" s="21" t="s">
        <v>126</v>
      </c>
    </row>
    <row r="800" spans="1:23" ht="15" customHeight="1">
      <c r="A800" s="21" t="s">
        <v>1258</v>
      </c>
      <c r="B800" s="22">
        <v>45449</v>
      </c>
      <c r="C800" s="21">
        <f>YEAR(B800)</f>
        <v>2024</v>
      </c>
      <c r="D800" s="21" t="str">
        <f>"Q"&amp;ROUNDUP(MONTH(B800)/3,0)</f>
        <v>Q2</v>
      </c>
      <c r="E800" s="21" t="s">
        <v>158</v>
      </c>
      <c r="F800" s="21" t="s">
        <v>118</v>
      </c>
      <c r="G800" s="21" t="s">
        <v>160</v>
      </c>
      <c r="H800" s="21" t="s">
        <v>281</v>
      </c>
      <c r="I800" s="21" t="s">
        <v>282</v>
      </c>
      <c r="J800" s="21" t="s">
        <v>133</v>
      </c>
      <c r="K800" s="21" t="s">
        <v>123</v>
      </c>
      <c r="L800" s="21" t="s">
        <v>292</v>
      </c>
      <c r="M800" s="23">
        <v>93.57</v>
      </c>
      <c r="N800" s="24">
        <v>2</v>
      </c>
      <c r="O800" s="25">
        <v>0.1169</v>
      </c>
      <c r="P800" s="23">
        <v>43.46</v>
      </c>
      <c r="Q800" s="23">
        <f>M800*N800*(1-O800)</f>
        <v>165.26333399999999</v>
      </c>
      <c r="R800" s="23">
        <f>M800*N800*O800</f>
        <v>21.876666</v>
      </c>
      <c r="S800" s="23">
        <f>P800*N800</f>
        <v>86.92</v>
      </c>
      <c r="T800" s="23">
        <f>Q800-S800</f>
        <v>78.343333999999984</v>
      </c>
      <c r="U800" s="25">
        <f>IFERROR(T800/Q800,0)</f>
        <v>0.47405151586739736</v>
      </c>
      <c r="V800" s="21" t="s">
        <v>125</v>
      </c>
      <c r="W800" s="21" t="s">
        <v>172</v>
      </c>
    </row>
    <row r="801" spans="1:23" ht="15" customHeight="1">
      <c r="A801" s="21" t="s">
        <v>1259</v>
      </c>
      <c r="B801" s="22">
        <v>45449</v>
      </c>
      <c r="C801" s="21">
        <f>YEAR(B801)</f>
        <v>2024</v>
      </c>
      <c r="D801" s="21" t="str">
        <f>"Q"&amp;ROUNDUP(MONTH(B801)/3,0)</f>
        <v>Q2</v>
      </c>
      <c r="E801" s="21" t="s">
        <v>188</v>
      </c>
      <c r="F801" s="21" t="s">
        <v>129</v>
      </c>
      <c r="G801" s="21" t="s">
        <v>232</v>
      </c>
      <c r="H801" s="21" t="s">
        <v>345</v>
      </c>
      <c r="I801" s="21" t="s">
        <v>319</v>
      </c>
      <c r="J801" s="21" t="s">
        <v>142</v>
      </c>
      <c r="K801" s="21" t="s">
        <v>143</v>
      </c>
      <c r="L801" s="21" t="s">
        <v>230</v>
      </c>
      <c r="M801" s="23">
        <v>263.70999999999998</v>
      </c>
      <c r="N801" s="24">
        <v>1</v>
      </c>
      <c r="O801" s="25">
        <v>4.7600000000000003E-2</v>
      </c>
      <c r="P801" s="23">
        <v>151.62</v>
      </c>
      <c r="Q801" s="23">
        <f>M801*N801*(1-O801)</f>
        <v>251.15740399999999</v>
      </c>
      <c r="R801" s="23">
        <f>M801*N801*O801</f>
        <v>12.552595999999999</v>
      </c>
      <c r="S801" s="23">
        <f>P801*N801</f>
        <v>151.62</v>
      </c>
      <c r="T801" s="23">
        <f>Q801-S801</f>
        <v>99.537403999999981</v>
      </c>
      <c r="U801" s="25">
        <f>IFERROR(T801/Q801,0)</f>
        <v>0.39631483051958916</v>
      </c>
      <c r="V801" s="21" t="s">
        <v>125</v>
      </c>
      <c r="W801" s="21" t="s">
        <v>136</v>
      </c>
    </row>
    <row r="802" spans="1:23" ht="15" customHeight="1">
      <c r="A802" s="21" t="s">
        <v>1260</v>
      </c>
      <c r="B802" s="22">
        <v>45449</v>
      </c>
      <c r="C802" s="21">
        <f>YEAR(B802)</f>
        <v>2024</v>
      </c>
      <c r="D802" s="21" t="str">
        <f>"Q"&amp;ROUNDUP(MONTH(B802)/3,0)</f>
        <v>Q2</v>
      </c>
      <c r="E802" s="21" t="s">
        <v>128</v>
      </c>
      <c r="F802" s="21" t="s">
        <v>118</v>
      </c>
      <c r="G802" s="21" t="s">
        <v>152</v>
      </c>
      <c r="H802" s="21" t="s">
        <v>182</v>
      </c>
      <c r="I802" s="21" t="s">
        <v>183</v>
      </c>
      <c r="J802" s="21" t="s">
        <v>122</v>
      </c>
      <c r="K802" s="21" t="s">
        <v>165</v>
      </c>
      <c r="L802" s="21" t="s">
        <v>180</v>
      </c>
      <c r="M802" s="23">
        <v>102.12</v>
      </c>
      <c r="N802" s="24">
        <v>2</v>
      </c>
      <c r="O802" s="25">
        <v>0.1075</v>
      </c>
      <c r="P802" s="23">
        <v>38.78</v>
      </c>
      <c r="Q802" s="23">
        <f>M802*N802*(1-O802)</f>
        <v>182.2842</v>
      </c>
      <c r="R802" s="23">
        <f>M802*N802*O802</f>
        <v>21.9558</v>
      </c>
      <c r="S802" s="23">
        <f>P802*N802</f>
        <v>77.56</v>
      </c>
      <c r="T802" s="23">
        <f>Q802-S802</f>
        <v>104.7242</v>
      </c>
      <c r="U802" s="25">
        <f>IFERROR(T802/Q802,0)</f>
        <v>0.57451057195302713</v>
      </c>
      <c r="V802" s="21" t="s">
        <v>125</v>
      </c>
      <c r="W802" s="21" t="s">
        <v>126</v>
      </c>
    </row>
    <row r="803" spans="1:23" ht="15" customHeight="1">
      <c r="A803" s="21" t="s">
        <v>1261</v>
      </c>
      <c r="B803" s="22">
        <v>45449</v>
      </c>
      <c r="C803" s="21">
        <f>YEAR(B803)</f>
        <v>2024</v>
      </c>
      <c r="D803" s="21" t="str">
        <f>"Q"&amp;ROUNDUP(MONTH(B803)/3,0)</f>
        <v>Q2</v>
      </c>
      <c r="E803" s="21" t="s">
        <v>158</v>
      </c>
      <c r="F803" s="21" t="s">
        <v>129</v>
      </c>
      <c r="G803" s="21" t="s">
        <v>164</v>
      </c>
      <c r="H803" s="21" t="s">
        <v>578</v>
      </c>
      <c r="I803" s="21" t="s">
        <v>368</v>
      </c>
      <c r="J803" s="21" t="s">
        <v>133</v>
      </c>
      <c r="K803" s="21" t="s">
        <v>143</v>
      </c>
      <c r="L803" s="21" t="s">
        <v>252</v>
      </c>
      <c r="M803" s="23">
        <v>219.83</v>
      </c>
      <c r="N803" s="24">
        <v>1</v>
      </c>
      <c r="O803" s="25">
        <v>0.13650000000000001</v>
      </c>
      <c r="P803" s="23">
        <v>130.1</v>
      </c>
      <c r="Q803" s="23">
        <f>M803*N803*(1-O803)</f>
        <v>189.823205</v>
      </c>
      <c r="R803" s="23">
        <f>M803*N803*O803</f>
        <v>30.006795000000004</v>
      </c>
      <c r="S803" s="23">
        <f>P803*N803</f>
        <v>130.1</v>
      </c>
      <c r="T803" s="23">
        <f>Q803-S803</f>
        <v>59.723205000000007</v>
      </c>
      <c r="U803" s="25">
        <f>IFERROR(T803/Q803,0)</f>
        <v>0.31462541684511125</v>
      </c>
      <c r="V803" s="21" t="s">
        <v>125</v>
      </c>
      <c r="W803" s="21" t="s">
        <v>156</v>
      </c>
    </row>
    <row r="804" spans="1:23" ht="15" customHeight="1">
      <c r="A804" s="21" t="s">
        <v>1262</v>
      </c>
      <c r="B804" s="22">
        <v>45450</v>
      </c>
      <c r="C804" s="21">
        <f>YEAR(B804)</f>
        <v>2024</v>
      </c>
      <c r="D804" s="21" t="str">
        <f>"Q"&amp;ROUNDUP(MONTH(B804)/3,0)</f>
        <v>Q2</v>
      </c>
      <c r="E804" s="21" t="s">
        <v>138</v>
      </c>
      <c r="F804" s="21" t="s">
        <v>129</v>
      </c>
      <c r="G804" s="21" t="s">
        <v>146</v>
      </c>
      <c r="H804" s="21" t="s">
        <v>383</v>
      </c>
      <c r="I804" s="21" t="s">
        <v>298</v>
      </c>
      <c r="J804" s="21" t="s">
        <v>142</v>
      </c>
      <c r="K804" s="21" t="s">
        <v>149</v>
      </c>
      <c r="L804" s="21" t="s">
        <v>150</v>
      </c>
      <c r="M804" s="23">
        <v>73.67</v>
      </c>
      <c r="N804" s="24">
        <v>3</v>
      </c>
      <c r="O804" s="25">
        <v>0.13519999999999999</v>
      </c>
      <c r="P804" s="23">
        <v>32.840000000000003</v>
      </c>
      <c r="Q804" s="23">
        <f>M804*N804*(1-O804)</f>
        <v>191.129448</v>
      </c>
      <c r="R804" s="23">
        <f>M804*N804*O804</f>
        <v>29.880551999999994</v>
      </c>
      <c r="S804" s="23">
        <f>P804*N804</f>
        <v>98.52000000000001</v>
      </c>
      <c r="T804" s="23">
        <f>Q804-S804</f>
        <v>92.609447999999986</v>
      </c>
      <c r="U804" s="25">
        <f>IFERROR(T804/Q804,0)</f>
        <v>0.48453783008885154</v>
      </c>
      <c r="V804" s="21" t="s">
        <v>125</v>
      </c>
      <c r="W804" s="21" t="s">
        <v>126</v>
      </c>
    </row>
    <row r="805" spans="1:23" ht="15" customHeight="1">
      <c r="A805" s="21" t="s">
        <v>1263</v>
      </c>
      <c r="B805" s="22">
        <v>45450</v>
      </c>
      <c r="C805" s="21">
        <f>YEAR(B805)</f>
        <v>2024</v>
      </c>
      <c r="D805" s="21" t="str">
        <f>"Q"&amp;ROUNDUP(MONTH(B805)/3,0)</f>
        <v>Q2</v>
      </c>
      <c r="E805" s="21" t="s">
        <v>158</v>
      </c>
      <c r="F805" s="21" t="s">
        <v>118</v>
      </c>
      <c r="G805" s="21" t="s">
        <v>164</v>
      </c>
      <c r="H805" s="21" t="s">
        <v>284</v>
      </c>
      <c r="I805" s="21" t="s">
        <v>269</v>
      </c>
      <c r="J805" s="21" t="s">
        <v>122</v>
      </c>
      <c r="K805" s="21" t="s">
        <v>143</v>
      </c>
      <c r="L805" s="21" t="s">
        <v>322</v>
      </c>
      <c r="M805" s="23">
        <v>100.74</v>
      </c>
      <c r="N805" s="24">
        <v>4</v>
      </c>
      <c r="O805" s="25">
        <v>0.1246</v>
      </c>
      <c r="P805" s="23">
        <v>65.27</v>
      </c>
      <c r="Q805" s="23">
        <f>M805*N805*(1-O805)</f>
        <v>352.75118399999997</v>
      </c>
      <c r="R805" s="23">
        <f>M805*N805*O805</f>
        <v>50.208815999999999</v>
      </c>
      <c r="S805" s="23">
        <f>P805*N805</f>
        <v>261.08</v>
      </c>
      <c r="T805" s="23">
        <f>Q805-S805</f>
        <v>91.671183999999982</v>
      </c>
      <c r="U805" s="25">
        <f>IFERROR(T805/Q805,0)</f>
        <v>0.25987491511864064</v>
      </c>
      <c r="V805" s="21" t="s">
        <v>171</v>
      </c>
      <c r="W805" s="21" t="s">
        <v>126</v>
      </c>
    </row>
    <row r="806" spans="1:23" ht="15" customHeight="1">
      <c r="A806" s="21" t="s">
        <v>1264</v>
      </c>
      <c r="B806" s="22">
        <v>45450</v>
      </c>
      <c r="C806" s="21">
        <f>YEAR(B806)</f>
        <v>2024</v>
      </c>
      <c r="D806" s="21" t="str">
        <f>"Q"&amp;ROUNDUP(MONTH(B806)/3,0)</f>
        <v>Q2</v>
      </c>
      <c r="E806" s="21" t="s">
        <v>158</v>
      </c>
      <c r="F806" s="21" t="s">
        <v>129</v>
      </c>
      <c r="G806" s="21" t="s">
        <v>164</v>
      </c>
      <c r="H806" s="21" t="s">
        <v>287</v>
      </c>
      <c r="I806" s="21" t="s">
        <v>288</v>
      </c>
      <c r="J806" s="21" t="s">
        <v>133</v>
      </c>
      <c r="K806" s="21" t="s">
        <v>149</v>
      </c>
      <c r="L806" s="21" t="s">
        <v>176</v>
      </c>
      <c r="M806" s="23">
        <v>245.03</v>
      </c>
      <c r="N806" s="24">
        <v>2</v>
      </c>
      <c r="O806" s="25">
        <v>0.10780000000000001</v>
      </c>
      <c r="P806" s="23">
        <v>124.35</v>
      </c>
      <c r="Q806" s="23">
        <f>M806*N806*(1-O806)</f>
        <v>437.23153200000002</v>
      </c>
      <c r="R806" s="23">
        <f>M806*N806*O806</f>
        <v>52.828468000000001</v>
      </c>
      <c r="S806" s="23">
        <f>P806*N806</f>
        <v>248.7</v>
      </c>
      <c r="T806" s="23">
        <f>Q806-S806</f>
        <v>188.53153200000003</v>
      </c>
      <c r="U806" s="25">
        <f>IFERROR(T806/Q806,0)</f>
        <v>0.43119381426497855</v>
      </c>
      <c r="V806" s="21" t="s">
        <v>171</v>
      </c>
      <c r="W806" s="21" t="s">
        <v>136</v>
      </c>
    </row>
    <row r="807" spans="1:23" ht="15" customHeight="1">
      <c r="A807" s="21" t="s">
        <v>1265</v>
      </c>
      <c r="B807" s="22">
        <v>45450</v>
      </c>
      <c r="C807" s="21">
        <f>YEAR(B807)</f>
        <v>2024</v>
      </c>
      <c r="D807" s="21" t="str">
        <f>"Q"&amp;ROUNDUP(MONTH(B807)/3,0)</f>
        <v>Q2</v>
      </c>
      <c r="E807" s="21" t="s">
        <v>128</v>
      </c>
      <c r="F807" s="21" t="s">
        <v>118</v>
      </c>
      <c r="G807" s="21" t="s">
        <v>130</v>
      </c>
      <c r="H807" s="21" t="s">
        <v>601</v>
      </c>
      <c r="I807" s="21" t="s">
        <v>602</v>
      </c>
      <c r="J807" s="21" t="s">
        <v>142</v>
      </c>
      <c r="K807" s="21" t="s">
        <v>123</v>
      </c>
      <c r="L807" s="21" t="s">
        <v>292</v>
      </c>
      <c r="M807" s="23">
        <v>202.82</v>
      </c>
      <c r="N807" s="24">
        <v>2</v>
      </c>
      <c r="O807" s="25">
        <v>0.1042</v>
      </c>
      <c r="P807" s="23">
        <v>112.3</v>
      </c>
      <c r="Q807" s="23">
        <f>M807*N807*(1-O807)</f>
        <v>363.37231200000002</v>
      </c>
      <c r="R807" s="23">
        <f>M807*N807*O807</f>
        <v>42.267688</v>
      </c>
      <c r="S807" s="23">
        <f>P807*N807</f>
        <v>224.6</v>
      </c>
      <c r="T807" s="23">
        <f>Q807-S807</f>
        <v>138.77231200000003</v>
      </c>
      <c r="U807" s="25">
        <f>IFERROR(T807/Q807,0)</f>
        <v>0.38190117248118788</v>
      </c>
      <c r="V807" s="21" t="s">
        <v>125</v>
      </c>
      <c r="W807" s="21" t="s">
        <v>172</v>
      </c>
    </row>
    <row r="808" spans="1:23" ht="15" customHeight="1">
      <c r="A808" s="21" t="s">
        <v>1266</v>
      </c>
      <c r="B808" s="22">
        <v>45450</v>
      </c>
      <c r="C808" s="21">
        <f>YEAR(B808)</f>
        <v>2024</v>
      </c>
      <c r="D808" s="21" t="str">
        <f>"Q"&amp;ROUNDUP(MONTH(B808)/3,0)</f>
        <v>Q2</v>
      </c>
      <c r="E808" s="21" t="s">
        <v>117</v>
      </c>
      <c r="F808" s="21" t="s">
        <v>159</v>
      </c>
      <c r="G808" s="21" t="s">
        <v>119</v>
      </c>
      <c r="H808" s="21" t="s">
        <v>377</v>
      </c>
      <c r="I808" s="21" t="s">
        <v>378</v>
      </c>
      <c r="J808" s="21" t="s">
        <v>133</v>
      </c>
      <c r="K808" s="21" t="s">
        <v>165</v>
      </c>
      <c r="L808" s="21" t="s">
        <v>184</v>
      </c>
      <c r="M808" s="23">
        <v>25.05</v>
      </c>
      <c r="N808" s="24">
        <v>3</v>
      </c>
      <c r="O808" s="25">
        <v>0.11849999999999999</v>
      </c>
      <c r="P808" s="23">
        <v>11.72</v>
      </c>
      <c r="Q808" s="23">
        <f>M808*N808*(1-O808)</f>
        <v>66.244725000000003</v>
      </c>
      <c r="R808" s="23">
        <f>M808*N808*O808</f>
        <v>8.9052749999999996</v>
      </c>
      <c r="S808" s="23">
        <f>P808*N808</f>
        <v>35.160000000000004</v>
      </c>
      <c r="T808" s="23">
        <f>Q808-S808</f>
        <v>31.084724999999999</v>
      </c>
      <c r="U808" s="25">
        <f>IFERROR(T808/Q808,0)</f>
        <v>0.46924075841510399</v>
      </c>
      <c r="V808" s="21" t="s">
        <v>125</v>
      </c>
      <c r="W808" s="21" t="s">
        <v>136</v>
      </c>
    </row>
    <row r="809" spans="1:23" ht="15" customHeight="1">
      <c r="A809" s="21" t="s">
        <v>1267</v>
      </c>
      <c r="B809" s="22">
        <v>45450</v>
      </c>
      <c r="C809" s="21">
        <f>YEAR(B809)</f>
        <v>2024</v>
      </c>
      <c r="D809" s="21" t="str">
        <f>"Q"&amp;ROUNDUP(MONTH(B809)/3,0)</f>
        <v>Q2</v>
      </c>
      <c r="E809" s="21" t="s">
        <v>128</v>
      </c>
      <c r="F809" s="21" t="s">
        <v>118</v>
      </c>
      <c r="G809" s="21" t="s">
        <v>130</v>
      </c>
      <c r="H809" s="21" t="s">
        <v>425</v>
      </c>
      <c r="I809" s="21" t="s">
        <v>426</v>
      </c>
      <c r="J809" s="21" t="s">
        <v>133</v>
      </c>
      <c r="K809" s="21" t="s">
        <v>134</v>
      </c>
      <c r="L809" s="21" t="s">
        <v>192</v>
      </c>
      <c r="M809" s="23">
        <v>151.59</v>
      </c>
      <c r="N809" s="24">
        <v>2</v>
      </c>
      <c r="O809" s="25">
        <v>0.13719999999999999</v>
      </c>
      <c r="P809" s="23">
        <v>80.86</v>
      </c>
      <c r="Q809" s="23">
        <f>M809*N809*(1-O809)</f>
        <v>261.58370400000001</v>
      </c>
      <c r="R809" s="23">
        <f>M809*N809*O809</f>
        <v>41.596295999999995</v>
      </c>
      <c r="S809" s="23">
        <f>P809*N809</f>
        <v>161.72</v>
      </c>
      <c r="T809" s="23">
        <f>Q809-S809</f>
        <v>99.863704000000013</v>
      </c>
      <c r="U809" s="25">
        <f>IFERROR(T809/Q809,0)</f>
        <v>0.38176576932330619</v>
      </c>
      <c r="V809" s="21" t="s">
        <v>125</v>
      </c>
      <c r="W809" s="21" t="s">
        <v>126</v>
      </c>
    </row>
    <row r="810" spans="1:23" ht="15" customHeight="1">
      <c r="A810" s="21" t="s">
        <v>1268</v>
      </c>
      <c r="B810" s="22">
        <v>45450</v>
      </c>
      <c r="C810" s="21">
        <f>YEAR(B810)</f>
        <v>2024</v>
      </c>
      <c r="D810" s="21" t="str">
        <f>"Q"&amp;ROUNDUP(MONTH(B810)/3,0)</f>
        <v>Q2</v>
      </c>
      <c r="E810" s="21" t="s">
        <v>117</v>
      </c>
      <c r="F810" s="21" t="s">
        <v>129</v>
      </c>
      <c r="G810" s="21" t="s">
        <v>119</v>
      </c>
      <c r="H810" s="21" t="s">
        <v>940</v>
      </c>
      <c r="I810" s="21" t="s">
        <v>154</v>
      </c>
      <c r="J810" s="21" t="s">
        <v>142</v>
      </c>
      <c r="K810" s="21" t="s">
        <v>134</v>
      </c>
      <c r="L810" s="21" t="s">
        <v>170</v>
      </c>
      <c r="M810" s="23">
        <v>106.44</v>
      </c>
      <c r="N810" s="24">
        <v>5</v>
      </c>
      <c r="O810" s="25">
        <v>0.15429999999999999</v>
      </c>
      <c r="P810" s="23">
        <v>62.28</v>
      </c>
      <c r="Q810" s="23">
        <f>M810*N810*(1-O810)</f>
        <v>450.08154000000002</v>
      </c>
      <c r="R810" s="23">
        <f>M810*N810*O810</f>
        <v>82.118459999999999</v>
      </c>
      <c r="S810" s="23">
        <f>P810*N810</f>
        <v>311.39999999999998</v>
      </c>
      <c r="T810" s="23">
        <f>Q810-S810</f>
        <v>138.68154000000004</v>
      </c>
      <c r="U810" s="25">
        <f>IFERROR(T810/Q810,0)</f>
        <v>0.30812536768337584</v>
      </c>
      <c r="V810" s="21" t="s">
        <v>125</v>
      </c>
      <c r="W810" s="21" t="s">
        <v>156</v>
      </c>
    </row>
    <row r="811" spans="1:23" ht="15" customHeight="1">
      <c r="A811" s="21" t="s">
        <v>1269</v>
      </c>
      <c r="B811" s="22">
        <v>45451</v>
      </c>
      <c r="C811" s="21">
        <f>YEAR(B811)</f>
        <v>2024</v>
      </c>
      <c r="D811" s="21" t="str">
        <f>"Q"&amp;ROUNDUP(MONTH(B811)/3,0)</f>
        <v>Q2</v>
      </c>
      <c r="E811" s="21" t="s">
        <v>128</v>
      </c>
      <c r="F811" s="21" t="s">
        <v>118</v>
      </c>
      <c r="G811" s="21" t="s">
        <v>130</v>
      </c>
      <c r="H811" s="21" t="s">
        <v>345</v>
      </c>
      <c r="I811" s="21" t="s">
        <v>319</v>
      </c>
      <c r="J811" s="21" t="s">
        <v>142</v>
      </c>
      <c r="K811" s="21" t="s">
        <v>123</v>
      </c>
      <c r="L811" s="21" t="s">
        <v>263</v>
      </c>
      <c r="M811" s="23">
        <v>176.37</v>
      </c>
      <c r="N811" s="24">
        <v>5</v>
      </c>
      <c r="O811" s="25">
        <v>0.18959999999999999</v>
      </c>
      <c r="P811" s="23">
        <v>100.52</v>
      </c>
      <c r="Q811" s="23">
        <f>M811*N811*(1-O811)</f>
        <v>714.65124000000003</v>
      </c>
      <c r="R811" s="23">
        <f>M811*N811*O811</f>
        <v>167.19875999999999</v>
      </c>
      <c r="S811" s="23">
        <f>P811*N811</f>
        <v>502.59999999999997</v>
      </c>
      <c r="T811" s="23">
        <f>Q811-S811</f>
        <v>212.05124000000006</v>
      </c>
      <c r="U811" s="25">
        <f>IFERROR(T811/Q811,0)</f>
        <v>0.29671989374845281</v>
      </c>
      <c r="V811" s="21" t="s">
        <v>125</v>
      </c>
      <c r="W811" s="21" t="s">
        <v>136</v>
      </c>
    </row>
    <row r="812" spans="1:23" ht="15" customHeight="1">
      <c r="A812" s="21" t="s">
        <v>1270</v>
      </c>
      <c r="B812" s="22">
        <v>45451</v>
      </c>
      <c r="C812" s="21">
        <f>YEAR(B812)</f>
        <v>2024</v>
      </c>
      <c r="D812" s="21" t="str">
        <f>"Q"&amp;ROUNDUP(MONTH(B812)/3,0)</f>
        <v>Q2</v>
      </c>
      <c r="E812" s="21" t="s">
        <v>138</v>
      </c>
      <c r="F812" s="21" t="s">
        <v>129</v>
      </c>
      <c r="G812" s="21" t="s">
        <v>139</v>
      </c>
      <c r="H812" s="21" t="s">
        <v>240</v>
      </c>
      <c r="I812" s="21" t="s">
        <v>241</v>
      </c>
      <c r="J812" s="21" t="s">
        <v>133</v>
      </c>
      <c r="K812" s="21" t="s">
        <v>165</v>
      </c>
      <c r="L812" s="21" t="s">
        <v>184</v>
      </c>
      <c r="M812" s="23">
        <v>69.38</v>
      </c>
      <c r="N812" s="24">
        <v>1</v>
      </c>
      <c r="O812" s="25">
        <v>7.85E-2</v>
      </c>
      <c r="P812" s="23">
        <v>30.9</v>
      </c>
      <c r="Q812" s="23">
        <f>M812*N812*(1-O812)</f>
        <v>63.933669999999992</v>
      </c>
      <c r="R812" s="23">
        <f>M812*N812*O812</f>
        <v>5.4463299999999997</v>
      </c>
      <c r="S812" s="23">
        <f>P812*N812</f>
        <v>30.9</v>
      </c>
      <c r="T812" s="23">
        <f>Q812-S812</f>
        <v>33.033669999999994</v>
      </c>
      <c r="U812" s="25">
        <f>IFERROR(T812/Q812,0)</f>
        <v>0.51668659096216429</v>
      </c>
      <c r="V812" s="21" t="s">
        <v>125</v>
      </c>
      <c r="W812" s="21" t="s">
        <v>136</v>
      </c>
    </row>
    <row r="813" spans="1:23" ht="15" customHeight="1">
      <c r="A813" s="21" t="s">
        <v>1271</v>
      </c>
      <c r="B813" s="22">
        <v>45451</v>
      </c>
      <c r="C813" s="21">
        <f>YEAR(B813)</f>
        <v>2024</v>
      </c>
      <c r="D813" s="21" t="str">
        <f>"Q"&amp;ROUNDUP(MONTH(B813)/3,0)</f>
        <v>Q2</v>
      </c>
      <c r="E813" s="21" t="s">
        <v>117</v>
      </c>
      <c r="F813" s="21" t="s">
        <v>118</v>
      </c>
      <c r="G813" s="21" t="s">
        <v>119</v>
      </c>
      <c r="H813" s="21" t="s">
        <v>493</v>
      </c>
      <c r="I813" s="21" t="s">
        <v>494</v>
      </c>
      <c r="J813" s="21" t="s">
        <v>142</v>
      </c>
      <c r="K813" s="21" t="s">
        <v>165</v>
      </c>
      <c r="L813" s="21" t="s">
        <v>166</v>
      </c>
      <c r="M813" s="23">
        <v>136.97999999999999</v>
      </c>
      <c r="N813" s="24">
        <v>3</v>
      </c>
      <c r="O813" s="25">
        <v>9.06E-2</v>
      </c>
      <c r="P813" s="23">
        <v>63.1</v>
      </c>
      <c r="Q813" s="23">
        <f>M813*N813*(1-O813)</f>
        <v>373.70883599999996</v>
      </c>
      <c r="R813" s="23">
        <f>M813*N813*O813</f>
        <v>37.231163999999993</v>
      </c>
      <c r="S813" s="23">
        <f>P813*N813</f>
        <v>189.3</v>
      </c>
      <c r="T813" s="23">
        <f>Q813-S813</f>
        <v>184.40883599999995</v>
      </c>
      <c r="U813" s="25">
        <f>IFERROR(T813/Q813,0)</f>
        <v>0.49345591603833516</v>
      </c>
      <c r="V813" s="21" t="s">
        <v>125</v>
      </c>
      <c r="W813" s="21" t="s">
        <v>156</v>
      </c>
    </row>
    <row r="814" spans="1:23" ht="15" customHeight="1">
      <c r="A814" s="21" t="s">
        <v>1272</v>
      </c>
      <c r="B814" s="22">
        <v>45451</v>
      </c>
      <c r="C814" s="21">
        <f>YEAR(B814)</f>
        <v>2024</v>
      </c>
      <c r="D814" s="21" t="str">
        <f>"Q"&amp;ROUNDUP(MONTH(B814)/3,0)</f>
        <v>Q2</v>
      </c>
      <c r="E814" s="21" t="s">
        <v>138</v>
      </c>
      <c r="F814" s="21" t="s">
        <v>159</v>
      </c>
      <c r="G814" s="21" t="s">
        <v>139</v>
      </c>
      <c r="H814" s="21" t="s">
        <v>131</v>
      </c>
      <c r="I814" s="21" t="s">
        <v>132</v>
      </c>
      <c r="J814" s="21" t="s">
        <v>133</v>
      </c>
      <c r="K814" s="21" t="s">
        <v>134</v>
      </c>
      <c r="L814" s="21" t="s">
        <v>339</v>
      </c>
      <c r="M814" s="23">
        <v>161.29</v>
      </c>
      <c r="N814" s="24">
        <v>25</v>
      </c>
      <c r="O814" s="25">
        <v>5.6599999999999998E-2</v>
      </c>
      <c r="P814" s="23">
        <v>96.32</v>
      </c>
      <c r="Q814" s="23">
        <f>M814*N814*(1-O814)</f>
        <v>3804.0246500000003</v>
      </c>
      <c r="R814" s="23">
        <f>M814*N814*O814</f>
        <v>228.22534999999999</v>
      </c>
      <c r="S814" s="23">
        <f>P814*N814</f>
        <v>2408</v>
      </c>
      <c r="T814" s="23">
        <f>Q814-S814</f>
        <v>1396.0246500000003</v>
      </c>
      <c r="U814" s="25">
        <f>IFERROR(T814/Q814,0)</f>
        <v>0.36698622602248387</v>
      </c>
      <c r="V814" s="21" t="s">
        <v>125</v>
      </c>
      <c r="W814" s="21" t="s">
        <v>172</v>
      </c>
    </row>
    <row r="815" spans="1:23" ht="15" customHeight="1">
      <c r="A815" s="21" t="s">
        <v>1273</v>
      </c>
      <c r="B815" s="22">
        <v>45451</v>
      </c>
      <c r="C815" s="21">
        <f>YEAR(B815)</f>
        <v>2024</v>
      </c>
      <c r="D815" s="21" t="str">
        <f>"Q"&amp;ROUNDUP(MONTH(B815)/3,0)</f>
        <v>Q2</v>
      </c>
      <c r="E815" s="21" t="s">
        <v>158</v>
      </c>
      <c r="F815" s="21" t="s">
        <v>129</v>
      </c>
      <c r="G815" s="21" t="s">
        <v>164</v>
      </c>
      <c r="H815" s="21" t="s">
        <v>294</v>
      </c>
      <c r="I815" s="21" t="s">
        <v>295</v>
      </c>
      <c r="J815" s="21" t="s">
        <v>133</v>
      </c>
      <c r="K815" s="21" t="s">
        <v>123</v>
      </c>
      <c r="L815" s="21" t="s">
        <v>263</v>
      </c>
      <c r="M815" s="23">
        <v>144.57</v>
      </c>
      <c r="N815" s="24">
        <v>4</v>
      </c>
      <c r="O815" s="25">
        <v>0.1167</v>
      </c>
      <c r="P815" s="23">
        <v>73.709999999999994</v>
      </c>
      <c r="Q815" s="23">
        <f>M815*N815*(1-O815)</f>
        <v>510.79472399999997</v>
      </c>
      <c r="R815" s="23">
        <f>M815*N815*O815</f>
        <v>67.485275999999999</v>
      </c>
      <c r="S815" s="23">
        <f>P815*N815</f>
        <v>294.83999999999997</v>
      </c>
      <c r="T815" s="23">
        <f>Q815-S815</f>
        <v>215.954724</v>
      </c>
      <c r="U815" s="25">
        <f>IFERROR(T815/Q815,0)</f>
        <v>0.42278182184199697</v>
      </c>
      <c r="V815" s="21" t="s">
        <v>171</v>
      </c>
      <c r="W815" s="21" t="s">
        <v>156</v>
      </c>
    </row>
    <row r="816" spans="1:23" ht="15" customHeight="1">
      <c r="A816" s="21" t="s">
        <v>1274</v>
      </c>
      <c r="B816" s="22">
        <v>45451</v>
      </c>
      <c r="C816" s="21">
        <f>YEAR(B816)</f>
        <v>2024</v>
      </c>
      <c r="D816" s="21" t="str">
        <f>"Q"&amp;ROUNDUP(MONTH(B816)/3,0)</f>
        <v>Q2</v>
      </c>
      <c r="E816" s="21" t="s">
        <v>158</v>
      </c>
      <c r="F816" s="21" t="s">
        <v>118</v>
      </c>
      <c r="G816" s="21" t="s">
        <v>164</v>
      </c>
      <c r="H816" s="21" t="s">
        <v>281</v>
      </c>
      <c r="I816" s="21" t="s">
        <v>282</v>
      </c>
      <c r="J816" s="21" t="s">
        <v>133</v>
      </c>
      <c r="K816" s="21" t="s">
        <v>149</v>
      </c>
      <c r="L816" s="21" t="s">
        <v>176</v>
      </c>
      <c r="M816" s="23">
        <v>140.44</v>
      </c>
      <c r="N816" s="24">
        <v>1</v>
      </c>
      <c r="O816" s="25">
        <v>0.10829999999999999</v>
      </c>
      <c r="P816" s="23">
        <v>58.19</v>
      </c>
      <c r="Q816" s="23">
        <f>M816*N816*(1-O816)</f>
        <v>125.23034800000001</v>
      </c>
      <c r="R816" s="23">
        <f>M816*N816*O816</f>
        <v>15.209651999999998</v>
      </c>
      <c r="S816" s="23">
        <f>P816*N816</f>
        <v>58.19</v>
      </c>
      <c r="T816" s="23">
        <f>Q816-S816</f>
        <v>67.040348000000009</v>
      </c>
      <c r="U816" s="25">
        <f>IFERROR(T816/Q816,0)</f>
        <v>0.53533627487803515</v>
      </c>
      <c r="V816" s="21" t="s">
        <v>125</v>
      </c>
      <c r="W816" s="21" t="s">
        <v>126</v>
      </c>
    </row>
    <row r="817" spans="1:23" ht="15" customHeight="1">
      <c r="A817" s="21" t="s">
        <v>1275</v>
      </c>
      <c r="B817" s="22">
        <v>45451</v>
      </c>
      <c r="C817" s="21">
        <f>YEAR(B817)</f>
        <v>2024</v>
      </c>
      <c r="D817" s="21" t="str">
        <f>"Q"&amp;ROUNDUP(MONTH(B817)/3,0)</f>
        <v>Q2</v>
      </c>
      <c r="E817" s="21" t="s">
        <v>158</v>
      </c>
      <c r="F817" s="21" t="s">
        <v>118</v>
      </c>
      <c r="G817" s="21" t="s">
        <v>160</v>
      </c>
      <c r="H817" s="21" t="s">
        <v>233</v>
      </c>
      <c r="I817" s="21" t="s">
        <v>234</v>
      </c>
      <c r="J817" s="21" t="s">
        <v>142</v>
      </c>
      <c r="K817" s="21" t="s">
        <v>134</v>
      </c>
      <c r="L817" s="21" t="s">
        <v>170</v>
      </c>
      <c r="M817" s="23">
        <v>189.51</v>
      </c>
      <c r="N817" s="24">
        <v>1</v>
      </c>
      <c r="O817" s="25">
        <v>9.5899999999999999E-2</v>
      </c>
      <c r="P817" s="23">
        <v>100.35</v>
      </c>
      <c r="Q817" s="23">
        <f>M817*N817*(1-O817)</f>
        <v>171.33599100000001</v>
      </c>
      <c r="R817" s="23">
        <f>M817*N817*O817</f>
        <v>18.174008999999998</v>
      </c>
      <c r="S817" s="23">
        <f>P817*N817</f>
        <v>100.35</v>
      </c>
      <c r="T817" s="23">
        <f>Q817-S817</f>
        <v>70.985991000000013</v>
      </c>
      <c r="U817" s="25">
        <f>IFERROR(T817/Q817,0)</f>
        <v>0.41430869594701797</v>
      </c>
      <c r="V817" s="21" t="s">
        <v>171</v>
      </c>
      <c r="W817" s="21" t="s">
        <v>172</v>
      </c>
    </row>
    <row r="818" spans="1:23" ht="15" customHeight="1">
      <c r="A818" s="21" t="s">
        <v>1276</v>
      </c>
      <c r="B818" s="22">
        <v>45452</v>
      </c>
      <c r="C818" s="21">
        <f>YEAR(B818)</f>
        <v>2024</v>
      </c>
      <c r="D818" s="21" t="str">
        <f>"Q"&amp;ROUNDUP(MONTH(B818)/3,0)</f>
        <v>Q2</v>
      </c>
      <c r="E818" s="21" t="s">
        <v>117</v>
      </c>
      <c r="F818" s="21" t="s">
        <v>118</v>
      </c>
      <c r="G818" s="21" t="s">
        <v>194</v>
      </c>
      <c r="H818" s="21" t="s">
        <v>752</v>
      </c>
      <c r="I818" s="21" t="s">
        <v>200</v>
      </c>
      <c r="J818" s="21" t="s">
        <v>133</v>
      </c>
      <c r="K818" s="21" t="s">
        <v>143</v>
      </c>
      <c r="L818" s="21" t="s">
        <v>322</v>
      </c>
      <c r="M818" s="23">
        <v>258.58</v>
      </c>
      <c r="N818" s="24">
        <v>3</v>
      </c>
      <c r="O818" s="25">
        <v>0.1847</v>
      </c>
      <c r="P818" s="23">
        <v>156.16999999999999</v>
      </c>
      <c r="Q818" s="23">
        <f>M818*N818*(1-O818)</f>
        <v>632.46082200000001</v>
      </c>
      <c r="R818" s="23">
        <f>M818*N818*O818</f>
        <v>143.279178</v>
      </c>
      <c r="S818" s="23">
        <f>P818*N818</f>
        <v>468.51</v>
      </c>
      <c r="T818" s="23">
        <f>Q818-S818</f>
        <v>163.95082200000002</v>
      </c>
      <c r="U818" s="25">
        <f>IFERROR(T818/Q818,0)</f>
        <v>0.25922684267073859</v>
      </c>
      <c r="V818" s="21" t="s">
        <v>125</v>
      </c>
      <c r="W818" s="21" t="s">
        <v>126</v>
      </c>
    </row>
    <row r="819" spans="1:23" ht="15" customHeight="1">
      <c r="A819" s="21" t="s">
        <v>1277</v>
      </c>
      <c r="B819" s="22">
        <v>45452</v>
      </c>
      <c r="C819" s="21">
        <f>YEAR(B819)</f>
        <v>2024</v>
      </c>
      <c r="D819" s="21" t="str">
        <f>"Q"&amp;ROUNDUP(MONTH(B819)/3,0)</f>
        <v>Q2</v>
      </c>
      <c r="E819" s="21" t="s">
        <v>138</v>
      </c>
      <c r="F819" s="21" t="s">
        <v>118</v>
      </c>
      <c r="G819" s="21" t="s">
        <v>146</v>
      </c>
      <c r="H819" s="21" t="s">
        <v>240</v>
      </c>
      <c r="I819" s="21" t="s">
        <v>241</v>
      </c>
      <c r="J819" s="21" t="s">
        <v>133</v>
      </c>
      <c r="K819" s="21" t="s">
        <v>149</v>
      </c>
      <c r="L819" s="21" t="s">
        <v>273</v>
      </c>
      <c r="M819" s="23">
        <v>247.3</v>
      </c>
      <c r="N819" s="24">
        <v>2</v>
      </c>
      <c r="O819" s="25">
        <v>0.1192</v>
      </c>
      <c r="P819" s="23">
        <v>99.27</v>
      </c>
      <c r="Q819" s="23">
        <f>M819*N819*(1-O819)</f>
        <v>435.64368000000002</v>
      </c>
      <c r="R819" s="23">
        <f>M819*N819*O819</f>
        <v>58.956320000000005</v>
      </c>
      <c r="S819" s="23">
        <f>P819*N819</f>
        <v>198.54</v>
      </c>
      <c r="T819" s="23">
        <f>Q819-S819</f>
        <v>237.10368000000003</v>
      </c>
      <c r="U819" s="25">
        <f>IFERROR(T819/Q819,0)</f>
        <v>0.54426057552355633</v>
      </c>
      <c r="V819" s="21" t="s">
        <v>125</v>
      </c>
      <c r="W819" s="21" t="s">
        <v>156</v>
      </c>
    </row>
    <row r="820" spans="1:23" ht="15" customHeight="1">
      <c r="A820" s="21" t="s">
        <v>1278</v>
      </c>
      <c r="B820" s="22">
        <v>45452</v>
      </c>
      <c r="C820" s="21">
        <f>YEAR(B820)</f>
        <v>2024</v>
      </c>
      <c r="D820" s="21" t="str">
        <f>"Q"&amp;ROUNDUP(MONTH(B820)/3,0)</f>
        <v>Q2</v>
      </c>
      <c r="E820" s="21" t="s">
        <v>128</v>
      </c>
      <c r="F820" s="21" t="s">
        <v>118</v>
      </c>
      <c r="G820" s="21" t="s">
        <v>130</v>
      </c>
      <c r="H820" s="21" t="s">
        <v>120</v>
      </c>
      <c r="I820" s="21" t="s">
        <v>121</v>
      </c>
      <c r="J820" s="21" t="s">
        <v>122</v>
      </c>
      <c r="K820" s="21" t="s">
        <v>165</v>
      </c>
      <c r="L820" s="21" t="s">
        <v>166</v>
      </c>
      <c r="M820" s="23">
        <v>92.62</v>
      </c>
      <c r="N820" s="24">
        <v>4</v>
      </c>
      <c r="O820" s="25">
        <v>0.1782</v>
      </c>
      <c r="P820" s="23">
        <v>34.049999999999997</v>
      </c>
      <c r="Q820" s="23">
        <f>M820*N820*(1-O820)</f>
        <v>304.460464</v>
      </c>
      <c r="R820" s="23">
        <f>M820*N820*O820</f>
        <v>66.019536000000002</v>
      </c>
      <c r="S820" s="23">
        <f>P820*N820</f>
        <v>136.19999999999999</v>
      </c>
      <c r="T820" s="23">
        <f>Q820-S820</f>
        <v>168.26046400000001</v>
      </c>
      <c r="U820" s="25">
        <f>IFERROR(T820/Q820,0)</f>
        <v>0.55265127625897603</v>
      </c>
      <c r="V820" s="21" t="s">
        <v>125</v>
      </c>
      <c r="W820" s="21" t="s">
        <v>136</v>
      </c>
    </row>
    <row r="821" spans="1:23" ht="15" customHeight="1">
      <c r="A821" s="21" t="s">
        <v>1279</v>
      </c>
      <c r="B821" s="22">
        <v>45452</v>
      </c>
      <c r="C821" s="21">
        <f>YEAR(B821)</f>
        <v>2024</v>
      </c>
      <c r="D821" s="21" t="str">
        <f>"Q"&amp;ROUNDUP(MONTH(B821)/3,0)</f>
        <v>Q2</v>
      </c>
      <c r="E821" s="21" t="s">
        <v>138</v>
      </c>
      <c r="F821" s="21" t="s">
        <v>118</v>
      </c>
      <c r="G821" s="21" t="s">
        <v>139</v>
      </c>
      <c r="H821" s="21" t="s">
        <v>287</v>
      </c>
      <c r="I821" s="21" t="s">
        <v>288</v>
      </c>
      <c r="J821" s="21" t="s">
        <v>133</v>
      </c>
      <c r="K821" s="21" t="s">
        <v>134</v>
      </c>
      <c r="L821" s="21" t="s">
        <v>135</v>
      </c>
      <c r="M821" s="23">
        <v>60.75</v>
      </c>
      <c r="N821" s="24">
        <v>3</v>
      </c>
      <c r="O821" s="25">
        <v>0.10340000000000001</v>
      </c>
      <c r="P821" s="23">
        <v>34.96</v>
      </c>
      <c r="Q821" s="23">
        <f>M821*N821*(1-O821)</f>
        <v>163.40535</v>
      </c>
      <c r="R821" s="23">
        <f>M821*N821*O821</f>
        <v>18.844650000000001</v>
      </c>
      <c r="S821" s="23">
        <f>P821*N821</f>
        <v>104.88</v>
      </c>
      <c r="T821" s="23">
        <f>Q821-S821</f>
        <v>58.525350000000003</v>
      </c>
      <c r="U821" s="25">
        <f>IFERROR(T821/Q821,0)</f>
        <v>0.35816054982287915</v>
      </c>
      <c r="V821" s="21" t="s">
        <v>125</v>
      </c>
      <c r="W821" s="21" t="s">
        <v>172</v>
      </c>
    </row>
    <row r="822" spans="1:23" ht="15" customHeight="1">
      <c r="A822" s="21" t="s">
        <v>1280</v>
      </c>
      <c r="B822" s="22">
        <v>45453</v>
      </c>
      <c r="C822" s="21">
        <f>YEAR(B822)</f>
        <v>2024</v>
      </c>
      <c r="D822" s="21" t="str">
        <f>"Q"&amp;ROUNDUP(MONTH(B822)/3,0)</f>
        <v>Q2</v>
      </c>
      <c r="E822" s="21" t="s">
        <v>128</v>
      </c>
      <c r="F822" s="21" t="s">
        <v>118</v>
      </c>
      <c r="G822" s="21" t="s">
        <v>152</v>
      </c>
      <c r="H822" s="21" t="s">
        <v>485</v>
      </c>
      <c r="I822" s="21" t="s">
        <v>486</v>
      </c>
      <c r="J822" s="21" t="s">
        <v>133</v>
      </c>
      <c r="K822" s="21" t="s">
        <v>134</v>
      </c>
      <c r="L822" s="21" t="s">
        <v>339</v>
      </c>
      <c r="M822" s="23">
        <v>102.26</v>
      </c>
      <c r="N822" s="24">
        <v>1</v>
      </c>
      <c r="O822" s="25">
        <v>0.1492</v>
      </c>
      <c r="P822" s="23">
        <v>60.48</v>
      </c>
      <c r="Q822" s="23">
        <f>M822*N822*(1-O822)</f>
        <v>87.002808000000002</v>
      </c>
      <c r="R822" s="23">
        <f>M822*N822*O822</f>
        <v>15.257192</v>
      </c>
      <c r="S822" s="23">
        <f>P822*N822</f>
        <v>60.48</v>
      </c>
      <c r="T822" s="23">
        <f>Q822-S822</f>
        <v>26.522808000000005</v>
      </c>
      <c r="U822" s="25">
        <f>IFERROR(T822/Q822,0)</f>
        <v>0.30485002277167889</v>
      </c>
      <c r="V822" s="21" t="s">
        <v>125</v>
      </c>
      <c r="W822" s="21" t="s">
        <v>156</v>
      </c>
    </row>
    <row r="823" spans="1:23" ht="15" customHeight="1">
      <c r="A823" s="21" t="s">
        <v>1281</v>
      </c>
      <c r="B823" s="22">
        <v>45453</v>
      </c>
      <c r="C823" s="21">
        <f>YEAR(B823)</f>
        <v>2024</v>
      </c>
      <c r="D823" s="21" t="str">
        <f>"Q"&amp;ROUNDUP(MONTH(B823)/3,0)</f>
        <v>Q2</v>
      </c>
      <c r="E823" s="21" t="s">
        <v>188</v>
      </c>
      <c r="F823" s="21" t="s">
        <v>129</v>
      </c>
      <c r="G823" s="21" t="s">
        <v>232</v>
      </c>
      <c r="H823" s="21" t="s">
        <v>147</v>
      </c>
      <c r="I823" s="21" t="s">
        <v>148</v>
      </c>
      <c r="J823" s="21" t="s">
        <v>122</v>
      </c>
      <c r="K823" s="21" t="s">
        <v>134</v>
      </c>
      <c r="L823" s="21" t="s">
        <v>339</v>
      </c>
      <c r="M823" s="23">
        <v>20.32</v>
      </c>
      <c r="N823" s="24">
        <v>1</v>
      </c>
      <c r="O823" s="25">
        <v>9.7199999999999995E-2</v>
      </c>
      <c r="P823" s="23">
        <v>10.33</v>
      </c>
      <c r="Q823" s="23">
        <f>M823*N823*(1-O823)</f>
        <v>18.344896000000002</v>
      </c>
      <c r="R823" s="23">
        <f>M823*N823*O823</f>
        <v>1.975104</v>
      </c>
      <c r="S823" s="23">
        <f>P823*N823</f>
        <v>10.33</v>
      </c>
      <c r="T823" s="23">
        <f>Q823-S823</f>
        <v>8.014896000000002</v>
      </c>
      <c r="U823" s="25">
        <f>IFERROR(T823/Q823,0)</f>
        <v>0.43690059622033295</v>
      </c>
      <c r="V823" s="21" t="s">
        <v>125</v>
      </c>
      <c r="W823" s="21" t="s">
        <v>136</v>
      </c>
    </row>
    <row r="824" spans="1:23" ht="15" customHeight="1">
      <c r="A824" s="21" t="s">
        <v>1282</v>
      </c>
      <c r="B824" s="22">
        <v>45453</v>
      </c>
      <c r="C824" s="21">
        <f>YEAR(B824)</f>
        <v>2024</v>
      </c>
      <c r="D824" s="21" t="str">
        <f>"Q"&amp;ROUNDUP(MONTH(B824)/3,0)</f>
        <v>Q2</v>
      </c>
      <c r="E824" s="21" t="s">
        <v>158</v>
      </c>
      <c r="F824" s="21" t="s">
        <v>118</v>
      </c>
      <c r="G824" s="21" t="s">
        <v>160</v>
      </c>
      <c r="H824" s="21" t="s">
        <v>284</v>
      </c>
      <c r="I824" s="21" t="s">
        <v>269</v>
      </c>
      <c r="J824" s="21" t="s">
        <v>122</v>
      </c>
      <c r="K824" s="21" t="s">
        <v>143</v>
      </c>
      <c r="L824" s="21" t="s">
        <v>322</v>
      </c>
      <c r="M824" s="23">
        <v>258.42</v>
      </c>
      <c r="N824" s="24">
        <v>1</v>
      </c>
      <c r="O824" s="25">
        <v>0.15029999999999999</v>
      </c>
      <c r="P824" s="23">
        <v>173.11</v>
      </c>
      <c r="Q824" s="23">
        <f>M824*N824*(1-O824)</f>
        <v>219.579474</v>
      </c>
      <c r="R824" s="23">
        <f>M824*N824*O824</f>
        <v>38.840525999999997</v>
      </c>
      <c r="S824" s="23">
        <f>P824*N824</f>
        <v>173.11</v>
      </c>
      <c r="T824" s="23">
        <f>Q824-S824</f>
        <v>46.469473999999991</v>
      </c>
      <c r="U824" s="25">
        <f>IFERROR(T824/Q824,0)</f>
        <v>0.21162940758296922</v>
      </c>
      <c r="V824" s="21" t="s">
        <v>125</v>
      </c>
      <c r="W824" s="21" t="s">
        <v>156</v>
      </c>
    </row>
    <row r="825" spans="1:23" ht="15" customHeight="1">
      <c r="A825" s="21" t="s">
        <v>1283</v>
      </c>
      <c r="B825" s="22">
        <v>45453</v>
      </c>
      <c r="C825" s="21">
        <f>YEAR(B825)</f>
        <v>2024</v>
      </c>
      <c r="D825" s="21" t="str">
        <f>"Q"&amp;ROUNDUP(MONTH(B825)/3,0)</f>
        <v>Q2</v>
      </c>
      <c r="E825" s="21" t="s">
        <v>188</v>
      </c>
      <c r="F825" s="21" t="s">
        <v>129</v>
      </c>
      <c r="G825" s="21" t="s">
        <v>189</v>
      </c>
      <c r="H825" s="21" t="s">
        <v>190</v>
      </c>
      <c r="I825" s="21" t="s">
        <v>191</v>
      </c>
      <c r="J825" s="21" t="s">
        <v>133</v>
      </c>
      <c r="K825" s="21" t="s">
        <v>143</v>
      </c>
      <c r="L825" s="21" t="s">
        <v>144</v>
      </c>
      <c r="M825" s="23">
        <v>264.07</v>
      </c>
      <c r="N825" s="24">
        <v>1</v>
      </c>
      <c r="O825" s="25">
        <v>1.7299999999999999E-2</v>
      </c>
      <c r="P825" s="23">
        <v>173.88</v>
      </c>
      <c r="Q825" s="23">
        <f>M825*N825*(1-O825)</f>
        <v>259.50158900000002</v>
      </c>
      <c r="R825" s="23">
        <f>M825*N825*O825</f>
        <v>4.5684109999999993</v>
      </c>
      <c r="S825" s="23">
        <f>P825*N825</f>
        <v>173.88</v>
      </c>
      <c r="T825" s="23">
        <f>Q825-S825</f>
        <v>85.621589000000029</v>
      </c>
      <c r="U825" s="25">
        <f>IFERROR(T825/Q825,0)</f>
        <v>0.32994629948104104</v>
      </c>
      <c r="V825" s="21" t="s">
        <v>125</v>
      </c>
      <c r="W825" s="21" t="s">
        <v>136</v>
      </c>
    </row>
    <row r="826" spans="1:23" ht="15" customHeight="1">
      <c r="A826" s="21" t="s">
        <v>1284</v>
      </c>
      <c r="B826" s="22">
        <v>45454</v>
      </c>
      <c r="C826" s="21">
        <f>YEAR(B826)</f>
        <v>2024</v>
      </c>
      <c r="D826" s="21" t="str">
        <f>"Q"&amp;ROUNDUP(MONTH(B826)/3,0)</f>
        <v>Q2</v>
      </c>
      <c r="E826" s="21" t="s">
        <v>138</v>
      </c>
      <c r="F826" s="21" t="s">
        <v>129</v>
      </c>
      <c r="G826" s="21" t="s">
        <v>139</v>
      </c>
      <c r="H826" s="21" t="s">
        <v>646</v>
      </c>
      <c r="I826" s="21" t="s">
        <v>647</v>
      </c>
      <c r="J826" s="21" t="s">
        <v>142</v>
      </c>
      <c r="K826" s="21" t="s">
        <v>123</v>
      </c>
      <c r="L826" s="21" t="s">
        <v>155</v>
      </c>
      <c r="M826" s="23">
        <v>154.03</v>
      </c>
      <c r="N826" s="24">
        <v>1</v>
      </c>
      <c r="O826" s="25">
        <v>9.0700000000000003E-2</v>
      </c>
      <c r="P826" s="23">
        <v>84.08</v>
      </c>
      <c r="Q826" s="23">
        <f>M826*N826*(1-O826)</f>
        <v>140.05947900000001</v>
      </c>
      <c r="R826" s="23">
        <f>M826*N826*O826</f>
        <v>13.970521</v>
      </c>
      <c r="S826" s="23">
        <f>P826*N826</f>
        <v>84.08</v>
      </c>
      <c r="T826" s="23">
        <f>Q826-S826</f>
        <v>55.979479000000012</v>
      </c>
      <c r="U826" s="25">
        <f>IFERROR(T826/Q826,0)</f>
        <v>0.39968361584438</v>
      </c>
      <c r="V826" s="21" t="s">
        <v>125</v>
      </c>
      <c r="W826" s="21" t="s">
        <v>136</v>
      </c>
    </row>
    <row r="827" spans="1:23" ht="15" customHeight="1">
      <c r="A827" s="21" t="s">
        <v>1285</v>
      </c>
      <c r="B827" s="22">
        <v>45454</v>
      </c>
      <c r="C827" s="21">
        <f>YEAR(B827)</f>
        <v>2024</v>
      </c>
      <c r="D827" s="21" t="str">
        <f>"Q"&amp;ROUNDUP(MONTH(B827)/3,0)</f>
        <v>Q2</v>
      </c>
      <c r="E827" s="21" t="s">
        <v>158</v>
      </c>
      <c r="F827" s="21" t="s">
        <v>118</v>
      </c>
      <c r="G827" s="21" t="s">
        <v>160</v>
      </c>
      <c r="H827" s="21" t="s">
        <v>120</v>
      </c>
      <c r="I827" s="21" t="s">
        <v>121</v>
      </c>
      <c r="J827" s="21" t="s">
        <v>122</v>
      </c>
      <c r="K827" s="21" t="s">
        <v>165</v>
      </c>
      <c r="L827" s="21" t="s">
        <v>213</v>
      </c>
      <c r="M827" s="23">
        <v>116.56</v>
      </c>
      <c r="N827" s="24">
        <v>1</v>
      </c>
      <c r="O827" s="25">
        <v>0.15590000000000001</v>
      </c>
      <c r="P827" s="23">
        <v>57.25</v>
      </c>
      <c r="Q827" s="23">
        <f>M827*N827*(1-O827)</f>
        <v>98.388295999999997</v>
      </c>
      <c r="R827" s="23">
        <f>M827*N827*O827</f>
        <v>18.171704000000002</v>
      </c>
      <c r="S827" s="23">
        <f>P827*N827</f>
        <v>57.25</v>
      </c>
      <c r="T827" s="23">
        <f>Q827-S827</f>
        <v>41.138295999999997</v>
      </c>
      <c r="U827" s="25">
        <f>IFERROR(T827/Q827,0)</f>
        <v>0.41812184652532247</v>
      </c>
      <c r="V827" s="21" t="s">
        <v>125</v>
      </c>
      <c r="W827" s="21" t="s">
        <v>136</v>
      </c>
    </row>
    <row r="828" spans="1:23" ht="15" customHeight="1">
      <c r="A828" s="21" t="s">
        <v>1286</v>
      </c>
      <c r="B828" s="22">
        <v>45454</v>
      </c>
      <c r="C828" s="21">
        <f>YEAR(B828)</f>
        <v>2024</v>
      </c>
      <c r="D828" s="21" t="str">
        <f>"Q"&amp;ROUNDUP(MONTH(B828)/3,0)</f>
        <v>Q2</v>
      </c>
      <c r="E828" s="21" t="s">
        <v>117</v>
      </c>
      <c r="F828" s="21" t="s">
        <v>129</v>
      </c>
      <c r="G828" s="21" t="s">
        <v>119</v>
      </c>
      <c r="H828" s="21" t="s">
        <v>147</v>
      </c>
      <c r="I828" s="21" t="s">
        <v>148</v>
      </c>
      <c r="J828" s="21" t="s">
        <v>122</v>
      </c>
      <c r="K828" s="21" t="s">
        <v>134</v>
      </c>
      <c r="L828" s="21" t="s">
        <v>135</v>
      </c>
      <c r="M828" s="23">
        <v>30.81</v>
      </c>
      <c r="N828" s="24">
        <v>8</v>
      </c>
      <c r="O828" s="25">
        <v>0.1079</v>
      </c>
      <c r="P828" s="23">
        <v>18.8</v>
      </c>
      <c r="Q828" s="23">
        <f>M828*N828*(1-O828)</f>
        <v>219.88480799999999</v>
      </c>
      <c r="R828" s="23">
        <f>M828*N828*O828</f>
        <v>26.595191999999997</v>
      </c>
      <c r="S828" s="23">
        <f>P828*N828</f>
        <v>150.4</v>
      </c>
      <c r="T828" s="23">
        <f>Q828-S828</f>
        <v>69.484807999999987</v>
      </c>
      <c r="U828" s="25">
        <f>IFERROR(T828/Q828,0)</f>
        <v>0.3160054968417827</v>
      </c>
      <c r="V828" s="21" t="s">
        <v>125</v>
      </c>
      <c r="W828" s="21" t="s">
        <v>172</v>
      </c>
    </row>
    <row r="829" spans="1:23" ht="15" customHeight="1">
      <c r="A829" s="21" t="s">
        <v>1287</v>
      </c>
      <c r="B829" s="22">
        <v>45454</v>
      </c>
      <c r="C829" s="21">
        <f>YEAR(B829)</f>
        <v>2024</v>
      </c>
      <c r="D829" s="21" t="str">
        <f>"Q"&amp;ROUNDUP(MONTH(B829)/3,0)</f>
        <v>Q2</v>
      </c>
      <c r="E829" s="21" t="s">
        <v>138</v>
      </c>
      <c r="F829" s="21" t="s">
        <v>159</v>
      </c>
      <c r="G829" s="21" t="s">
        <v>146</v>
      </c>
      <c r="H829" s="21" t="s">
        <v>445</v>
      </c>
      <c r="I829" s="21" t="s">
        <v>446</v>
      </c>
      <c r="J829" s="21" t="s">
        <v>133</v>
      </c>
      <c r="K829" s="21" t="s">
        <v>123</v>
      </c>
      <c r="L829" s="21" t="s">
        <v>263</v>
      </c>
      <c r="M829" s="23">
        <v>26.15</v>
      </c>
      <c r="N829" s="24">
        <v>6</v>
      </c>
      <c r="O829" s="25">
        <v>0</v>
      </c>
      <c r="P829" s="23">
        <v>13.44</v>
      </c>
      <c r="Q829" s="23">
        <f>M829*N829*(1-O829)</f>
        <v>156.89999999999998</v>
      </c>
      <c r="R829" s="23">
        <f>M829*N829*O829</f>
        <v>0</v>
      </c>
      <c r="S829" s="23">
        <f>P829*N829</f>
        <v>80.64</v>
      </c>
      <c r="T829" s="23">
        <f>Q829-S829</f>
        <v>76.259999999999977</v>
      </c>
      <c r="U829" s="25">
        <f>IFERROR(T829/Q829,0)</f>
        <v>0.48604206500956015</v>
      </c>
      <c r="V829" s="21" t="s">
        <v>125</v>
      </c>
      <c r="W829" s="21" t="s">
        <v>172</v>
      </c>
    </row>
    <row r="830" spans="1:23" ht="15" customHeight="1">
      <c r="A830" s="21" t="s">
        <v>1288</v>
      </c>
      <c r="B830" s="22">
        <v>45454</v>
      </c>
      <c r="C830" s="21">
        <f>YEAR(B830)</f>
        <v>2024</v>
      </c>
      <c r="D830" s="21" t="str">
        <f>"Q"&amp;ROUNDUP(MONTH(B830)/3,0)</f>
        <v>Q2</v>
      </c>
      <c r="E830" s="21" t="s">
        <v>188</v>
      </c>
      <c r="F830" s="21" t="s">
        <v>118</v>
      </c>
      <c r="G830" s="21" t="s">
        <v>189</v>
      </c>
      <c r="H830" s="21" t="s">
        <v>1289</v>
      </c>
      <c r="I830" s="21" t="s">
        <v>219</v>
      </c>
      <c r="J830" s="21" t="s">
        <v>142</v>
      </c>
      <c r="K830" s="21" t="s">
        <v>165</v>
      </c>
      <c r="L830" s="21" t="s">
        <v>184</v>
      </c>
      <c r="M830" s="23">
        <v>100.9</v>
      </c>
      <c r="N830" s="24">
        <v>2</v>
      </c>
      <c r="O830" s="25">
        <v>0.13300000000000001</v>
      </c>
      <c r="P830" s="23">
        <v>46.15</v>
      </c>
      <c r="Q830" s="23">
        <f>M830*N830*(1-O830)</f>
        <v>174.9606</v>
      </c>
      <c r="R830" s="23">
        <f>M830*N830*O830</f>
        <v>26.839400000000001</v>
      </c>
      <c r="S830" s="23">
        <f>P830*N830</f>
        <v>92.3</v>
      </c>
      <c r="T830" s="23">
        <f>Q830-S830</f>
        <v>82.660600000000002</v>
      </c>
      <c r="U830" s="25">
        <f>IFERROR(T830/Q830,0)</f>
        <v>0.47245265505490952</v>
      </c>
      <c r="V830" s="21" t="s">
        <v>125</v>
      </c>
      <c r="W830" s="21" t="s">
        <v>156</v>
      </c>
    </row>
    <row r="831" spans="1:23" ht="15" customHeight="1">
      <c r="A831" s="21" t="s">
        <v>1290</v>
      </c>
      <c r="B831" s="22">
        <v>45454</v>
      </c>
      <c r="C831" s="21">
        <f>YEAR(B831)</f>
        <v>2024</v>
      </c>
      <c r="D831" s="21" t="str">
        <f>"Q"&amp;ROUNDUP(MONTH(B831)/3,0)</f>
        <v>Q2</v>
      </c>
      <c r="E831" s="21" t="s">
        <v>128</v>
      </c>
      <c r="F831" s="21" t="s">
        <v>129</v>
      </c>
      <c r="G831" s="21" t="s">
        <v>130</v>
      </c>
      <c r="H831" s="21" t="s">
        <v>284</v>
      </c>
      <c r="I831" s="21" t="s">
        <v>269</v>
      </c>
      <c r="J831" s="21" t="s">
        <v>122</v>
      </c>
      <c r="K831" s="21" t="s">
        <v>123</v>
      </c>
      <c r="L831" s="21" t="s">
        <v>226</v>
      </c>
      <c r="M831" s="23">
        <v>257.39999999999998</v>
      </c>
      <c r="N831" s="24">
        <v>2</v>
      </c>
      <c r="O831" s="25">
        <v>0.13239999999999999</v>
      </c>
      <c r="P831" s="23">
        <v>120.15</v>
      </c>
      <c r="Q831" s="23">
        <f>M831*N831*(1-O831)</f>
        <v>446.64047999999997</v>
      </c>
      <c r="R831" s="23">
        <f>M831*N831*O831</f>
        <v>68.159519999999986</v>
      </c>
      <c r="S831" s="23">
        <f>P831*N831</f>
        <v>240.3</v>
      </c>
      <c r="T831" s="23">
        <f>Q831-S831</f>
        <v>206.34047999999996</v>
      </c>
      <c r="U831" s="25">
        <f>IFERROR(T831/Q831,0)</f>
        <v>0.46198338314520881</v>
      </c>
      <c r="V831" s="21" t="s">
        <v>125</v>
      </c>
      <c r="W831" s="21" t="s">
        <v>126</v>
      </c>
    </row>
    <row r="832" spans="1:23" ht="15" customHeight="1">
      <c r="A832" s="21" t="s">
        <v>1291</v>
      </c>
      <c r="B832" s="22">
        <v>45454</v>
      </c>
      <c r="C832" s="21">
        <f>YEAR(B832)</f>
        <v>2024</v>
      </c>
      <c r="D832" s="21" t="str">
        <f>"Q"&amp;ROUNDUP(MONTH(B832)/3,0)</f>
        <v>Q2</v>
      </c>
      <c r="E832" s="21" t="s">
        <v>138</v>
      </c>
      <c r="F832" s="21" t="s">
        <v>159</v>
      </c>
      <c r="G832" s="21" t="s">
        <v>139</v>
      </c>
      <c r="H832" s="21" t="s">
        <v>224</v>
      </c>
      <c r="I832" s="21" t="s">
        <v>225</v>
      </c>
      <c r="J832" s="21" t="s">
        <v>122</v>
      </c>
      <c r="K832" s="21" t="s">
        <v>134</v>
      </c>
      <c r="L832" s="21" t="s">
        <v>192</v>
      </c>
      <c r="M832" s="23">
        <v>172.62</v>
      </c>
      <c r="N832" s="24">
        <v>10</v>
      </c>
      <c r="O832" s="25">
        <v>0.1163</v>
      </c>
      <c r="P832" s="23">
        <v>98.48</v>
      </c>
      <c r="Q832" s="23">
        <f>M832*N832*(1-O832)</f>
        <v>1525.4429400000001</v>
      </c>
      <c r="R832" s="23">
        <f>M832*N832*O832</f>
        <v>200.75706</v>
      </c>
      <c r="S832" s="23">
        <f>P832*N832</f>
        <v>984.80000000000007</v>
      </c>
      <c r="T832" s="23">
        <f>Q832-S832</f>
        <v>540.64294000000007</v>
      </c>
      <c r="U832" s="25">
        <f>IFERROR(T832/Q832,0)</f>
        <v>0.35441701936094705</v>
      </c>
      <c r="V832" s="21" t="s">
        <v>125</v>
      </c>
      <c r="W832" s="21" t="s">
        <v>172</v>
      </c>
    </row>
    <row r="833" spans="1:23" ht="15" customHeight="1">
      <c r="A833" s="21" t="s">
        <v>1292</v>
      </c>
      <c r="B833" s="22">
        <v>45455</v>
      </c>
      <c r="C833" s="21">
        <f>YEAR(B833)</f>
        <v>2024</v>
      </c>
      <c r="D833" s="21" t="str">
        <f>"Q"&amp;ROUNDUP(MONTH(B833)/3,0)</f>
        <v>Q2</v>
      </c>
      <c r="E833" s="21" t="s">
        <v>128</v>
      </c>
      <c r="F833" s="21" t="s">
        <v>129</v>
      </c>
      <c r="G833" s="21" t="s">
        <v>130</v>
      </c>
      <c r="H833" s="21" t="s">
        <v>377</v>
      </c>
      <c r="I833" s="21" t="s">
        <v>378</v>
      </c>
      <c r="J833" s="21" t="s">
        <v>133</v>
      </c>
      <c r="K833" s="21" t="s">
        <v>123</v>
      </c>
      <c r="L833" s="21" t="s">
        <v>292</v>
      </c>
      <c r="M833" s="23">
        <v>170.26</v>
      </c>
      <c r="N833" s="24">
        <v>1</v>
      </c>
      <c r="O833" s="25">
        <v>9.7699999999999995E-2</v>
      </c>
      <c r="P833" s="23">
        <v>89.64</v>
      </c>
      <c r="Q833" s="23">
        <f>M833*N833*(1-O833)</f>
        <v>153.625598</v>
      </c>
      <c r="R833" s="23">
        <f>M833*N833*O833</f>
        <v>16.634401999999998</v>
      </c>
      <c r="S833" s="23">
        <f>P833*N833</f>
        <v>89.64</v>
      </c>
      <c r="T833" s="23">
        <f>Q833-S833</f>
        <v>63.985597999999996</v>
      </c>
      <c r="U833" s="25">
        <f>IFERROR(T833/Q833,0)</f>
        <v>0.41650349182041912</v>
      </c>
      <c r="V833" s="21" t="s">
        <v>125</v>
      </c>
      <c r="W833" s="21" t="s">
        <v>126</v>
      </c>
    </row>
    <row r="834" spans="1:23" ht="15" customHeight="1">
      <c r="A834" s="21" t="s">
        <v>1293</v>
      </c>
      <c r="B834" s="22">
        <v>45455</v>
      </c>
      <c r="C834" s="21">
        <f>YEAR(B834)</f>
        <v>2024</v>
      </c>
      <c r="D834" s="21" t="str">
        <f>"Q"&amp;ROUNDUP(MONTH(B834)/3,0)</f>
        <v>Q2</v>
      </c>
      <c r="E834" s="21" t="s">
        <v>128</v>
      </c>
      <c r="F834" s="21" t="s">
        <v>129</v>
      </c>
      <c r="G834" s="21" t="s">
        <v>152</v>
      </c>
      <c r="H834" s="21" t="s">
        <v>190</v>
      </c>
      <c r="I834" s="21" t="s">
        <v>191</v>
      </c>
      <c r="J834" s="21" t="s">
        <v>133</v>
      </c>
      <c r="K834" s="21" t="s">
        <v>165</v>
      </c>
      <c r="L834" s="21" t="s">
        <v>180</v>
      </c>
      <c r="M834" s="23">
        <v>118.46</v>
      </c>
      <c r="N834" s="24">
        <v>2</v>
      </c>
      <c r="O834" s="25">
        <v>0.1356</v>
      </c>
      <c r="P834" s="23">
        <v>56.58</v>
      </c>
      <c r="Q834" s="23">
        <f>M834*N834*(1-O834)</f>
        <v>204.79364799999999</v>
      </c>
      <c r="R834" s="23">
        <f>M834*N834*O834</f>
        <v>32.126351999999997</v>
      </c>
      <c r="S834" s="23">
        <f>P834*N834</f>
        <v>113.16</v>
      </c>
      <c r="T834" s="23">
        <f>Q834-S834</f>
        <v>91.633647999999994</v>
      </c>
      <c r="U834" s="25">
        <f>IFERROR(T834/Q834,0)</f>
        <v>0.44744379962409769</v>
      </c>
      <c r="V834" s="21" t="s">
        <v>125</v>
      </c>
      <c r="W834" s="21" t="s">
        <v>156</v>
      </c>
    </row>
    <row r="835" spans="1:23" ht="15" customHeight="1">
      <c r="A835" s="21" t="s">
        <v>1294</v>
      </c>
      <c r="B835" s="22">
        <v>45455</v>
      </c>
      <c r="C835" s="21">
        <f>YEAR(B835)</f>
        <v>2024</v>
      </c>
      <c r="D835" s="21" t="str">
        <f>"Q"&amp;ROUNDUP(MONTH(B835)/3,0)</f>
        <v>Q2</v>
      </c>
      <c r="E835" s="21" t="s">
        <v>188</v>
      </c>
      <c r="F835" s="21" t="s">
        <v>159</v>
      </c>
      <c r="G835" s="21" t="s">
        <v>189</v>
      </c>
      <c r="H835" s="21" t="s">
        <v>203</v>
      </c>
      <c r="I835" s="21" t="s">
        <v>204</v>
      </c>
      <c r="J835" s="21" t="s">
        <v>122</v>
      </c>
      <c r="K835" s="21" t="s">
        <v>149</v>
      </c>
      <c r="L835" s="21" t="s">
        <v>176</v>
      </c>
      <c r="M835" s="23">
        <v>190.62</v>
      </c>
      <c r="N835" s="24">
        <v>16</v>
      </c>
      <c r="O835" s="25">
        <v>8.2299999999999998E-2</v>
      </c>
      <c r="P835" s="23">
        <v>83.06</v>
      </c>
      <c r="Q835" s="23">
        <f>M835*N835*(1-O835)</f>
        <v>2798.9115839999999</v>
      </c>
      <c r="R835" s="23">
        <f>M835*N835*O835</f>
        <v>251.00841600000001</v>
      </c>
      <c r="S835" s="23">
        <f>P835*N835</f>
        <v>1328.96</v>
      </c>
      <c r="T835" s="23">
        <f>Q835-S835</f>
        <v>1469.9515839999999</v>
      </c>
      <c r="U835" s="25">
        <f>IFERROR(T835/Q835,0)</f>
        <v>0.52518685920733965</v>
      </c>
      <c r="V835" s="21" t="s">
        <v>125</v>
      </c>
      <c r="W835" s="21" t="s">
        <v>136</v>
      </c>
    </row>
    <row r="836" spans="1:23" ht="15" customHeight="1">
      <c r="A836" s="21" t="s">
        <v>1295</v>
      </c>
      <c r="B836" s="22">
        <v>45455</v>
      </c>
      <c r="C836" s="21">
        <f>YEAR(B836)</f>
        <v>2024</v>
      </c>
      <c r="D836" s="21" t="str">
        <f>"Q"&amp;ROUNDUP(MONTH(B836)/3,0)</f>
        <v>Q2</v>
      </c>
      <c r="E836" s="21" t="s">
        <v>117</v>
      </c>
      <c r="F836" s="21" t="s">
        <v>129</v>
      </c>
      <c r="G836" s="21" t="s">
        <v>194</v>
      </c>
      <c r="H836" s="21" t="s">
        <v>377</v>
      </c>
      <c r="I836" s="21" t="s">
        <v>378</v>
      </c>
      <c r="J836" s="21" t="s">
        <v>133</v>
      </c>
      <c r="K836" s="21" t="s">
        <v>134</v>
      </c>
      <c r="L836" s="21" t="s">
        <v>135</v>
      </c>
      <c r="M836" s="23">
        <v>104.4</v>
      </c>
      <c r="N836" s="24">
        <v>1</v>
      </c>
      <c r="O836" s="25">
        <v>8.2699999999999996E-2</v>
      </c>
      <c r="P836" s="23">
        <v>59.09</v>
      </c>
      <c r="Q836" s="23">
        <f>M836*N836*(1-O836)</f>
        <v>95.766120000000001</v>
      </c>
      <c r="R836" s="23">
        <f>M836*N836*O836</f>
        <v>8.6338799999999996</v>
      </c>
      <c r="S836" s="23">
        <f>P836*N836</f>
        <v>59.09</v>
      </c>
      <c r="T836" s="23">
        <f>Q836-S836</f>
        <v>36.676119999999997</v>
      </c>
      <c r="U836" s="25">
        <f>IFERROR(T836/Q836,0)</f>
        <v>0.38297594180488881</v>
      </c>
      <c r="V836" s="21" t="s">
        <v>125</v>
      </c>
      <c r="W836" s="21" t="s">
        <v>172</v>
      </c>
    </row>
    <row r="837" spans="1:23" ht="15" customHeight="1">
      <c r="A837" s="21" t="s">
        <v>1296</v>
      </c>
      <c r="B837" s="22">
        <v>45455</v>
      </c>
      <c r="C837" s="21">
        <f>YEAR(B837)</f>
        <v>2024</v>
      </c>
      <c r="D837" s="21" t="str">
        <f>"Q"&amp;ROUNDUP(MONTH(B837)/3,0)</f>
        <v>Q2</v>
      </c>
      <c r="E837" s="21" t="s">
        <v>128</v>
      </c>
      <c r="F837" s="21" t="s">
        <v>129</v>
      </c>
      <c r="G837" s="21" t="s">
        <v>152</v>
      </c>
      <c r="H837" s="21" t="s">
        <v>672</v>
      </c>
      <c r="I837" s="21" t="s">
        <v>673</v>
      </c>
      <c r="J837" s="21" t="s">
        <v>142</v>
      </c>
      <c r="K837" s="21" t="s">
        <v>134</v>
      </c>
      <c r="L837" s="21" t="s">
        <v>192</v>
      </c>
      <c r="M837" s="23">
        <v>23.21</v>
      </c>
      <c r="N837" s="24">
        <v>2</v>
      </c>
      <c r="O837" s="25">
        <v>5.2200000000000003E-2</v>
      </c>
      <c r="P837" s="23">
        <v>11.68</v>
      </c>
      <c r="Q837" s="23">
        <f>M837*N837*(1-O837)</f>
        <v>43.996876</v>
      </c>
      <c r="R837" s="23">
        <f>M837*N837*O837</f>
        <v>2.4231240000000001</v>
      </c>
      <c r="S837" s="23">
        <f>P837*N837</f>
        <v>23.36</v>
      </c>
      <c r="T837" s="23">
        <f>Q837-S837</f>
        <v>20.636876000000001</v>
      </c>
      <c r="U837" s="25">
        <f>IFERROR(T837/Q837,0)</f>
        <v>0.46905321186895182</v>
      </c>
      <c r="V837" s="21" t="s">
        <v>171</v>
      </c>
      <c r="W837" s="21" t="s">
        <v>172</v>
      </c>
    </row>
    <row r="838" spans="1:23" ht="15" customHeight="1">
      <c r="A838" s="21" t="s">
        <v>1297</v>
      </c>
      <c r="B838" s="22">
        <v>45456</v>
      </c>
      <c r="C838" s="21">
        <f>YEAR(B838)</f>
        <v>2024</v>
      </c>
      <c r="D838" s="21" t="str">
        <f>"Q"&amp;ROUNDUP(MONTH(B838)/3,0)</f>
        <v>Q2</v>
      </c>
      <c r="E838" s="21" t="s">
        <v>117</v>
      </c>
      <c r="F838" s="21" t="s">
        <v>129</v>
      </c>
      <c r="G838" s="21" t="s">
        <v>194</v>
      </c>
      <c r="H838" s="21" t="s">
        <v>140</v>
      </c>
      <c r="I838" s="21" t="s">
        <v>141</v>
      </c>
      <c r="J838" s="21" t="s">
        <v>142</v>
      </c>
      <c r="K838" s="21" t="s">
        <v>143</v>
      </c>
      <c r="L838" s="21" t="s">
        <v>322</v>
      </c>
      <c r="M838" s="23">
        <v>271.95999999999998</v>
      </c>
      <c r="N838" s="24">
        <v>12</v>
      </c>
      <c r="O838" s="25">
        <v>4.0800000000000003E-2</v>
      </c>
      <c r="P838" s="23">
        <v>168.63</v>
      </c>
      <c r="Q838" s="23">
        <f>M838*N838*(1-O838)</f>
        <v>3130.3683839999999</v>
      </c>
      <c r="R838" s="23">
        <f>M838*N838*O838</f>
        <v>133.15161599999999</v>
      </c>
      <c r="S838" s="23">
        <f>P838*N838</f>
        <v>2023.56</v>
      </c>
      <c r="T838" s="23">
        <f>Q838-S838</f>
        <v>1106.8083839999999</v>
      </c>
      <c r="U838" s="25">
        <f>IFERROR(T838/Q838,0)</f>
        <v>0.3535712888160833</v>
      </c>
      <c r="V838" s="21" t="s">
        <v>125</v>
      </c>
      <c r="W838" s="21" t="s">
        <v>126</v>
      </c>
    </row>
    <row r="839" spans="1:23" ht="15" customHeight="1">
      <c r="A839" s="21" t="s">
        <v>1298</v>
      </c>
      <c r="B839" s="22">
        <v>45456</v>
      </c>
      <c r="C839" s="21">
        <f>YEAR(B839)</f>
        <v>2024</v>
      </c>
      <c r="D839" s="21" t="str">
        <f>"Q"&amp;ROUNDUP(MONTH(B839)/3,0)</f>
        <v>Q2</v>
      </c>
      <c r="E839" s="21" t="s">
        <v>158</v>
      </c>
      <c r="F839" s="21" t="s">
        <v>159</v>
      </c>
      <c r="G839" s="21" t="s">
        <v>160</v>
      </c>
      <c r="H839" s="21" t="s">
        <v>243</v>
      </c>
      <c r="I839" s="21" t="s">
        <v>244</v>
      </c>
      <c r="J839" s="21" t="s">
        <v>122</v>
      </c>
      <c r="K839" s="21" t="s">
        <v>143</v>
      </c>
      <c r="L839" s="21" t="s">
        <v>252</v>
      </c>
      <c r="M839" s="23">
        <v>152.09</v>
      </c>
      <c r="N839" s="24">
        <v>40</v>
      </c>
      <c r="O839" s="25">
        <v>0.1099</v>
      </c>
      <c r="P839" s="23">
        <v>87.56</v>
      </c>
      <c r="Q839" s="23">
        <f>M839*N839*(1-O839)</f>
        <v>5415.0123600000006</v>
      </c>
      <c r="R839" s="23">
        <f>M839*N839*O839</f>
        <v>668.58764000000008</v>
      </c>
      <c r="S839" s="23">
        <f>P839*N839</f>
        <v>3502.4</v>
      </c>
      <c r="T839" s="23">
        <f>Q839-S839</f>
        <v>1912.6123600000005</v>
      </c>
      <c r="U839" s="25">
        <f>IFERROR(T839/Q839,0)</f>
        <v>0.35320553912826164</v>
      </c>
      <c r="V839" s="21" t="s">
        <v>125</v>
      </c>
      <c r="W839" s="21" t="s">
        <v>172</v>
      </c>
    </row>
    <row r="840" spans="1:23" ht="15" customHeight="1">
      <c r="A840" s="21" t="s">
        <v>1299</v>
      </c>
      <c r="B840" s="22">
        <v>45456</v>
      </c>
      <c r="C840" s="21">
        <f>YEAR(B840)</f>
        <v>2024</v>
      </c>
      <c r="D840" s="21" t="str">
        <f>"Q"&amp;ROUNDUP(MONTH(B840)/3,0)</f>
        <v>Q2</v>
      </c>
      <c r="E840" s="21" t="s">
        <v>117</v>
      </c>
      <c r="F840" s="21" t="s">
        <v>118</v>
      </c>
      <c r="G840" s="21" t="s">
        <v>194</v>
      </c>
      <c r="H840" s="21" t="s">
        <v>529</v>
      </c>
      <c r="I840" s="21" t="s">
        <v>530</v>
      </c>
      <c r="J840" s="21" t="s">
        <v>133</v>
      </c>
      <c r="K840" s="21" t="s">
        <v>143</v>
      </c>
      <c r="L840" s="21" t="s">
        <v>230</v>
      </c>
      <c r="M840" s="23">
        <v>88.07</v>
      </c>
      <c r="N840" s="24">
        <v>1</v>
      </c>
      <c r="O840" s="25"/>
      <c r="P840" s="23">
        <v>52.52</v>
      </c>
      <c r="Q840" s="23">
        <f>M840*N840*(1-O840)</f>
        <v>88.07</v>
      </c>
      <c r="R840" s="23">
        <f>M840*N840*O840</f>
        <v>0</v>
      </c>
      <c r="S840" s="23">
        <f>P840*N840</f>
        <v>52.52</v>
      </c>
      <c r="T840" s="23">
        <f>Q840-S840</f>
        <v>35.54999999999999</v>
      </c>
      <c r="U840" s="25">
        <f>IFERROR(T840/Q840,0)</f>
        <v>0.40365618258203695</v>
      </c>
      <c r="V840" s="21" t="s">
        <v>125</v>
      </c>
      <c r="W840" s="21" t="s">
        <v>136</v>
      </c>
    </row>
    <row r="841" spans="1:23" ht="15" customHeight="1">
      <c r="A841" s="21" t="s">
        <v>1300</v>
      </c>
      <c r="B841" s="22">
        <v>45456</v>
      </c>
      <c r="C841" s="21">
        <f>YEAR(B841)</f>
        <v>2024</v>
      </c>
      <c r="D841" s="21" t="str">
        <f>"Q"&amp;ROUNDUP(MONTH(B841)/3,0)</f>
        <v>Q2</v>
      </c>
      <c r="E841" s="21" t="s">
        <v>117</v>
      </c>
      <c r="F841" s="21" t="s">
        <v>129</v>
      </c>
      <c r="G841" s="21" t="s">
        <v>194</v>
      </c>
      <c r="H841" s="21" t="s">
        <v>1129</v>
      </c>
      <c r="I841" s="21" t="s">
        <v>1130</v>
      </c>
      <c r="J841" s="21" t="s">
        <v>142</v>
      </c>
      <c r="K841" s="21" t="s">
        <v>165</v>
      </c>
      <c r="L841" s="21" t="s">
        <v>166</v>
      </c>
      <c r="M841" s="23">
        <v>48.25</v>
      </c>
      <c r="N841" s="24">
        <v>3</v>
      </c>
      <c r="O841" s="25">
        <v>0.1089</v>
      </c>
      <c r="P841" s="23">
        <v>20.96</v>
      </c>
      <c r="Q841" s="23">
        <f>M841*N841*(1-O841)</f>
        <v>128.98672500000001</v>
      </c>
      <c r="R841" s="23">
        <f>M841*N841*O841</f>
        <v>15.763275</v>
      </c>
      <c r="S841" s="23">
        <f>P841*N841</f>
        <v>62.88</v>
      </c>
      <c r="T841" s="23">
        <f>Q841-S841</f>
        <v>66.106725000000012</v>
      </c>
      <c r="U841" s="25">
        <f>IFERROR(T841/Q841,0)</f>
        <v>0.51250797320421937</v>
      </c>
      <c r="V841" s="21" t="s">
        <v>125</v>
      </c>
      <c r="W841" s="21" t="s">
        <v>156</v>
      </c>
    </row>
    <row r="842" spans="1:23" ht="15" customHeight="1">
      <c r="A842" s="21" t="s">
        <v>1301</v>
      </c>
      <c r="B842" s="22">
        <v>45456</v>
      </c>
      <c r="C842" s="21">
        <f>YEAR(B842)</f>
        <v>2024</v>
      </c>
      <c r="D842" s="21" t="str">
        <f>"Q"&amp;ROUNDUP(MONTH(B842)/3,0)</f>
        <v>Q2</v>
      </c>
      <c r="E842" s="21" t="s">
        <v>138</v>
      </c>
      <c r="F842" s="21" t="s">
        <v>159</v>
      </c>
      <c r="G842" s="21" t="s">
        <v>139</v>
      </c>
      <c r="H842" s="21" t="s">
        <v>257</v>
      </c>
      <c r="I842" s="21" t="s">
        <v>258</v>
      </c>
      <c r="J842" s="21" t="s">
        <v>133</v>
      </c>
      <c r="K842" s="21" t="s">
        <v>134</v>
      </c>
      <c r="L842" s="21" t="s">
        <v>339</v>
      </c>
      <c r="M842" s="23">
        <v>108.28</v>
      </c>
      <c r="N842" s="24">
        <v>5</v>
      </c>
      <c r="O842" s="25">
        <v>5.1400000000000001E-2</v>
      </c>
      <c r="P842" s="23">
        <v>60.71</v>
      </c>
      <c r="Q842" s="23">
        <f>M842*N842*(1-O842)</f>
        <v>513.57204000000002</v>
      </c>
      <c r="R842" s="23">
        <f>M842*N842*O842</f>
        <v>27.827960000000001</v>
      </c>
      <c r="S842" s="23">
        <f>P842*N842</f>
        <v>303.55</v>
      </c>
      <c r="T842" s="23">
        <f>Q842-S842</f>
        <v>210.02204</v>
      </c>
      <c r="U842" s="25">
        <f>IFERROR(T842/Q842,0)</f>
        <v>0.4089436800336716</v>
      </c>
      <c r="V842" s="21" t="s">
        <v>125</v>
      </c>
      <c r="W842" s="21" t="s">
        <v>172</v>
      </c>
    </row>
    <row r="843" spans="1:23" ht="15" customHeight="1">
      <c r="A843" s="21" t="s">
        <v>1302</v>
      </c>
      <c r="B843" s="22">
        <v>45457</v>
      </c>
      <c r="C843" s="21">
        <f>YEAR(B843)</f>
        <v>2024</v>
      </c>
      <c r="D843" s="21" t="str">
        <f>"Q"&amp;ROUNDUP(MONTH(B843)/3,0)</f>
        <v>Q2</v>
      </c>
      <c r="E843" s="21" t="s">
        <v>158</v>
      </c>
      <c r="F843" s="21" t="s">
        <v>129</v>
      </c>
      <c r="G843" s="21" t="s">
        <v>164</v>
      </c>
      <c r="H843" s="21" t="s">
        <v>190</v>
      </c>
      <c r="I843" s="21" t="s">
        <v>191</v>
      </c>
      <c r="J843" s="21" t="s">
        <v>133</v>
      </c>
      <c r="K843" s="21" t="s">
        <v>149</v>
      </c>
      <c r="L843" s="21" t="s">
        <v>205</v>
      </c>
      <c r="M843" s="23">
        <v>228.23</v>
      </c>
      <c r="N843" s="24">
        <v>1</v>
      </c>
      <c r="O843" s="25">
        <v>1.15E-2</v>
      </c>
      <c r="P843" s="23">
        <v>97.69</v>
      </c>
      <c r="Q843" s="23">
        <f>M843*N843*(1-O843)</f>
        <v>225.605355</v>
      </c>
      <c r="R843" s="23">
        <f>M843*N843*O843</f>
        <v>2.6246449999999997</v>
      </c>
      <c r="S843" s="23">
        <f>P843*N843</f>
        <v>97.69</v>
      </c>
      <c r="T843" s="23">
        <f>Q843-S843</f>
        <v>127.91535500000001</v>
      </c>
      <c r="U843" s="25">
        <f>IFERROR(T843/Q843,0)</f>
        <v>0.56698722864978091</v>
      </c>
      <c r="V843" s="21" t="s">
        <v>125</v>
      </c>
      <c r="W843" s="21" t="s">
        <v>126</v>
      </c>
    </row>
    <row r="844" spans="1:23" ht="15" customHeight="1">
      <c r="A844" s="21" t="s">
        <v>1303</v>
      </c>
      <c r="B844" s="22">
        <v>45458</v>
      </c>
      <c r="C844" s="21">
        <f>YEAR(B844)</f>
        <v>2024</v>
      </c>
      <c r="D844" s="21" t="str">
        <f>"Q"&amp;ROUNDUP(MONTH(B844)/3,0)</f>
        <v>Q2</v>
      </c>
      <c r="E844" s="21" t="s">
        <v>128</v>
      </c>
      <c r="F844" s="21" t="s">
        <v>159</v>
      </c>
      <c r="G844" s="21" t="s">
        <v>130</v>
      </c>
      <c r="H844" s="21" t="s">
        <v>243</v>
      </c>
      <c r="I844" s="21" t="s">
        <v>244</v>
      </c>
      <c r="J844" s="21" t="s">
        <v>122</v>
      </c>
      <c r="K844" s="21" t="s">
        <v>165</v>
      </c>
      <c r="L844" s="21" t="s">
        <v>180</v>
      </c>
      <c r="M844" s="23">
        <v>49.93</v>
      </c>
      <c r="N844" s="24">
        <v>3</v>
      </c>
      <c r="O844" s="25">
        <v>6.9599999999999995E-2</v>
      </c>
      <c r="P844" s="23">
        <v>19.489999999999998</v>
      </c>
      <c r="Q844" s="23">
        <f>M844*N844*(1-O844)</f>
        <v>139.36461599999998</v>
      </c>
      <c r="R844" s="23">
        <f>M844*N844*O844</f>
        <v>10.425383999999999</v>
      </c>
      <c r="S844" s="23">
        <f>P844*N844</f>
        <v>58.47</v>
      </c>
      <c r="T844" s="23">
        <f>Q844-S844</f>
        <v>80.894615999999985</v>
      </c>
      <c r="U844" s="25">
        <f>IFERROR(T844/Q844,0)</f>
        <v>0.58045304699149747</v>
      </c>
      <c r="V844" s="21" t="s">
        <v>125</v>
      </c>
      <c r="W844" s="21" t="s">
        <v>126</v>
      </c>
    </row>
    <row r="845" spans="1:23" ht="15" customHeight="1">
      <c r="A845" s="21" t="s">
        <v>1304</v>
      </c>
      <c r="B845" s="22">
        <v>45458</v>
      </c>
      <c r="C845" s="21">
        <f>YEAR(B845)</f>
        <v>2024</v>
      </c>
      <c r="D845" s="21" t="str">
        <f>"Q"&amp;ROUNDUP(MONTH(B845)/3,0)</f>
        <v>Q2</v>
      </c>
      <c r="E845" s="21" t="s">
        <v>188</v>
      </c>
      <c r="F845" s="21" t="s">
        <v>159</v>
      </c>
      <c r="G845" s="21" t="s">
        <v>189</v>
      </c>
      <c r="H845" s="21" t="s">
        <v>301</v>
      </c>
      <c r="I845" s="21" t="s">
        <v>302</v>
      </c>
      <c r="J845" s="21" t="s">
        <v>133</v>
      </c>
      <c r="K845" s="21" t="s">
        <v>165</v>
      </c>
      <c r="L845" s="21" t="s">
        <v>320</v>
      </c>
      <c r="M845" s="23">
        <v>33.94</v>
      </c>
      <c r="N845" s="24">
        <v>12</v>
      </c>
      <c r="O845" s="25">
        <v>0</v>
      </c>
      <c r="P845" s="23">
        <v>15.31</v>
      </c>
      <c r="Q845" s="23">
        <f>M845*N845*(1-O845)</f>
        <v>407.28</v>
      </c>
      <c r="R845" s="23">
        <f>M845*N845*O845</f>
        <v>0</v>
      </c>
      <c r="S845" s="23">
        <f>P845*N845</f>
        <v>183.72</v>
      </c>
      <c r="T845" s="23">
        <f>Q845-S845</f>
        <v>223.55999999999997</v>
      </c>
      <c r="U845" s="25">
        <f>IFERROR(T845/Q845,0)</f>
        <v>0.54890984089569828</v>
      </c>
      <c r="V845" s="21" t="s">
        <v>171</v>
      </c>
      <c r="W845" s="21" t="s">
        <v>136</v>
      </c>
    </row>
    <row r="846" spans="1:23" ht="15" customHeight="1">
      <c r="A846" s="21" t="s">
        <v>1305</v>
      </c>
      <c r="B846" s="22">
        <v>45458</v>
      </c>
      <c r="C846" s="21">
        <f>YEAR(B846)</f>
        <v>2024</v>
      </c>
      <c r="D846" s="21" t="str">
        <f>"Q"&amp;ROUNDUP(MONTH(B846)/3,0)</f>
        <v>Q2</v>
      </c>
      <c r="E846" s="21" t="s">
        <v>188</v>
      </c>
      <c r="F846" s="21" t="s">
        <v>129</v>
      </c>
      <c r="G846" s="21" t="s">
        <v>189</v>
      </c>
      <c r="H846" s="21" t="s">
        <v>1289</v>
      </c>
      <c r="I846" s="21" t="s">
        <v>219</v>
      </c>
      <c r="J846" s="21" t="s">
        <v>142</v>
      </c>
      <c r="K846" s="21" t="s">
        <v>134</v>
      </c>
      <c r="L846" s="21" t="s">
        <v>135</v>
      </c>
      <c r="M846" s="23">
        <v>47.51</v>
      </c>
      <c r="N846" s="24">
        <v>2</v>
      </c>
      <c r="O846" s="25">
        <v>8.2199999999999995E-2</v>
      </c>
      <c r="P846" s="23">
        <v>27.72</v>
      </c>
      <c r="Q846" s="23">
        <f>M846*N846*(1-O846)</f>
        <v>87.209355999999985</v>
      </c>
      <c r="R846" s="23">
        <f>M846*N846*O846</f>
        <v>7.810643999999999</v>
      </c>
      <c r="S846" s="23">
        <f>P846*N846</f>
        <v>55.44</v>
      </c>
      <c r="T846" s="23">
        <f>Q846-S846</f>
        <v>31.769355999999988</v>
      </c>
      <c r="U846" s="25">
        <f>IFERROR(T846/Q846,0)</f>
        <v>0.36428839125930473</v>
      </c>
      <c r="V846" s="21" t="s">
        <v>125</v>
      </c>
      <c r="W846" s="21" t="s">
        <v>172</v>
      </c>
    </row>
    <row r="847" spans="1:23" ht="15" customHeight="1">
      <c r="A847" s="21" t="s">
        <v>1306</v>
      </c>
      <c r="B847" s="22">
        <v>45458</v>
      </c>
      <c r="C847" s="21">
        <f>YEAR(B847)</f>
        <v>2024</v>
      </c>
      <c r="D847" s="21" t="str">
        <f>"Q"&amp;ROUNDUP(MONTH(B847)/3,0)</f>
        <v>Q2</v>
      </c>
      <c r="E847" s="21" t="s">
        <v>117</v>
      </c>
      <c r="F847" s="21" t="s">
        <v>118</v>
      </c>
      <c r="G847" s="21" t="s">
        <v>194</v>
      </c>
      <c r="H847" s="21" t="s">
        <v>284</v>
      </c>
      <c r="I847" s="21" t="s">
        <v>269</v>
      </c>
      <c r="J847" s="21" t="s">
        <v>122</v>
      </c>
      <c r="K847" s="21" t="s">
        <v>134</v>
      </c>
      <c r="L847" s="21" t="s">
        <v>299</v>
      </c>
      <c r="M847" s="23">
        <v>90.75</v>
      </c>
      <c r="N847" s="24">
        <v>1</v>
      </c>
      <c r="O847" s="25">
        <v>0.14749999999999999</v>
      </c>
      <c r="P847" s="23">
        <v>50.1</v>
      </c>
      <c r="Q847" s="23">
        <f>M847*N847*(1-O847)</f>
        <v>77.36437500000001</v>
      </c>
      <c r="R847" s="23">
        <f>M847*N847*O847</f>
        <v>13.385624999999999</v>
      </c>
      <c r="S847" s="23">
        <f>P847*N847</f>
        <v>50.1</v>
      </c>
      <c r="T847" s="23">
        <f>Q847-S847</f>
        <v>27.264375000000008</v>
      </c>
      <c r="U847" s="25">
        <f>IFERROR(T847/Q847,0)</f>
        <v>0.35241511354547883</v>
      </c>
      <c r="V847" s="21" t="s">
        <v>125</v>
      </c>
      <c r="W847" s="21" t="s">
        <v>172</v>
      </c>
    </row>
    <row r="848" spans="1:23" ht="15" customHeight="1">
      <c r="A848" s="21" t="s">
        <v>1307</v>
      </c>
      <c r="B848" s="22">
        <v>45458</v>
      </c>
      <c r="C848" s="21">
        <f>YEAR(B848)</f>
        <v>2024</v>
      </c>
      <c r="D848" s="21" t="str">
        <f>"Q"&amp;ROUNDUP(MONTH(B848)/3,0)</f>
        <v>Q2</v>
      </c>
      <c r="E848" s="21" t="s">
        <v>138</v>
      </c>
      <c r="F848" s="21" t="s">
        <v>118</v>
      </c>
      <c r="G848" s="21" t="s">
        <v>146</v>
      </c>
      <c r="H848" s="21" t="s">
        <v>318</v>
      </c>
      <c r="I848" s="21" t="s">
        <v>319</v>
      </c>
      <c r="J848" s="21" t="s">
        <v>122</v>
      </c>
      <c r="K848" s="21" t="s">
        <v>149</v>
      </c>
      <c r="L848" s="21" t="s">
        <v>238</v>
      </c>
      <c r="M848" s="23">
        <v>52.05</v>
      </c>
      <c r="N848" s="24">
        <v>2</v>
      </c>
      <c r="O848" s="25">
        <v>0.18390000000000001</v>
      </c>
      <c r="P848" s="23">
        <v>26.01</v>
      </c>
      <c r="Q848" s="23">
        <f>M848*N848*(1-O848)</f>
        <v>84.956010000000006</v>
      </c>
      <c r="R848" s="23">
        <f>M848*N848*O848</f>
        <v>19.143989999999999</v>
      </c>
      <c r="S848" s="23">
        <f>P848*N848</f>
        <v>52.02</v>
      </c>
      <c r="T848" s="23">
        <f>Q848-S848</f>
        <v>32.936010000000003</v>
      </c>
      <c r="U848" s="25">
        <f>IFERROR(T848/Q848,0)</f>
        <v>0.38768310799906919</v>
      </c>
      <c r="V848" s="21" t="s">
        <v>125</v>
      </c>
      <c r="W848" s="21" t="s">
        <v>126</v>
      </c>
    </row>
    <row r="849" spans="1:23" ht="15" customHeight="1">
      <c r="A849" s="21" t="s">
        <v>1308</v>
      </c>
      <c r="B849" s="22">
        <v>45458</v>
      </c>
      <c r="C849" s="21">
        <f>YEAR(B849)</f>
        <v>2024</v>
      </c>
      <c r="D849" s="21" t="str">
        <f>"Q"&amp;ROUNDUP(MONTH(B849)/3,0)</f>
        <v>Q2</v>
      </c>
      <c r="E849" s="21" t="s">
        <v>128</v>
      </c>
      <c r="F849" s="21" t="s">
        <v>129</v>
      </c>
      <c r="G849" s="21" t="s">
        <v>130</v>
      </c>
      <c r="H849" s="21" t="s">
        <v>434</v>
      </c>
      <c r="I849" s="21" t="s">
        <v>435</v>
      </c>
      <c r="J849" s="21" t="s">
        <v>133</v>
      </c>
      <c r="K849" s="21" t="s">
        <v>134</v>
      </c>
      <c r="L849" s="21" t="s">
        <v>135</v>
      </c>
      <c r="M849" s="23">
        <v>39.11</v>
      </c>
      <c r="N849" s="24">
        <v>1</v>
      </c>
      <c r="O849" s="25">
        <v>0.13120000000000001</v>
      </c>
      <c r="P849" s="23">
        <v>22.83</v>
      </c>
      <c r="Q849" s="23">
        <f>M849*N849*(1-O849)</f>
        <v>33.978768000000002</v>
      </c>
      <c r="R849" s="23">
        <f>M849*N849*O849</f>
        <v>5.1312320000000007</v>
      </c>
      <c r="S849" s="23">
        <f>P849*N849</f>
        <v>22.83</v>
      </c>
      <c r="T849" s="23">
        <f>Q849-S849</f>
        <v>11.148768000000004</v>
      </c>
      <c r="U849" s="25">
        <f>IFERROR(T849/Q849,0)</f>
        <v>0.32810983611883759</v>
      </c>
      <c r="V849" s="21" t="s">
        <v>171</v>
      </c>
      <c r="W849" s="21" t="s">
        <v>172</v>
      </c>
    </row>
    <row r="850" spans="1:23" ht="15" customHeight="1">
      <c r="A850" s="21" t="s">
        <v>1309</v>
      </c>
      <c r="B850" s="22">
        <v>45459</v>
      </c>
      <c r="C850" s="21">
        <f>YEAR(B850)</f>
        <v>2024</v>
      </c>
      <c r="D850" s="21" t="str">
        <f>"Q"&amp;ROUNDUP(MONTH(B850)/3,0)</f>
        <v>Q2</v>
      </c>
      <c r="E850" s="21" t="s">
        <v>128</v>
      </c>
      <c r="F850" s="21" t="s">
        <v>159</v>
      </c>
      <c r="G850" s="21" t="s">
        <v>130</v>
      </c>
      <c r="H850" s="21" t="s">
        <v>445</v>
      </c>
      <c r="I850" s="21" t="s">
        <v>446</v>
      </c>
      <c r="J850" s="21" t="s">
        <v>133</v>
      </c>
      <c r="K850" s="21" t="s">
        <v>123</v>
      </c>
      <c r="L850" s="21" t="s">
        <v>226</v>
      </c>
      <c r="M850" s="23">
        <v>110.08</v>
      </c>
      <c r="N850" s="24">
        <v>12</v>
      </c>
      <c r="O850" s="25">
        <v>0.114</v>
      </c>
      <c r="P850" s="23">
        <v>61.36</v>
      </c>
      <c r="Q850" s="23">
        <f>M850*N850*(1-O850)</f>
        <v>1170.3705600000001</v>
      </c>
      <c r="R850" s="23">
        <f>M850*N850*O850</f>
        <v>150.58944</v>
      </c>
      <c r="S850" s="23">
        <f>P850*N850</f>
        <v>736.31999999999994</v>
      </c>
      <c r="T850" s="23">
        <f>Q850-S850</f>
        <v>434.05056000000013</v>
      </c>
      <c r="U850" s="25">
        <f>IFERROR(T850/Q850,0)</f>
        <v>0.37086592472045787</v>
      </c>
      <c r="V850" s="21" t="s">
        <v>125</v>
      </c>
      <c r="W850" s="21" t="s">
        <v>126</v>
      </c>
    </row>
    <row r="851" spans="1:23" ht="15" customHeight="1">
      <c r="A851" s="21" t="s">
        <v>1310</v>
      </c>
      <c r="B851" s="22">
        <v>45459</v>
      </c>
      <c r="C851" s="21">
        <f>YEAR(B851)</f>
        <v>2024</v>
      </c>
      <c r="D851" s="21" t="str">
        <f>"Q"&amp;ROUNDUP(MONTH(B851)/3,0)</f>
        <v>Q2</v>
      </c>
      <c r="E851" s="21" t="s">
        <v>188</v>
      </c>
      <c r="F851" s="21" t="s">
        <v>118</v>
      </c>
      <c r="G851" s="21" t="s">
        <v>189</v>
      </c>
      <c r="H851" s="21" t="s">
        <v>284</v>
      </c>
      <c r="I851" s="21" t="s">
        <v>269</v>
      </c>
      <c r="J851" s="21" t="s">
        <v>122</v>
      </c>
      <c r="K851" s="21" t="s">
        <v>123</v>
      </c>
      <c r="L851" s="21" t="s">
        <v>292</v>
      </c>
      <c r="M851" s="23">
        <v>152.86000000000001</v>
      </c>
      <c r="N851" s="24">
        <v>5</v>
      </c>
      <c r="O851" s="25">
        <v>0.2132</v>
      </c>
      <c r="P851" s="23">
        <v>70.760000000000005</v>
      </c>
      <c r="Q851" s="23">
        <f>M851*N851*(1-O851)</f>
        <v>601.35123999999996</v>
      </c>
      <c r="R851" s="23">
        <f>M851*N851*O851</f>
        <v>162.94876000000002</v>
      </c>
      <c r="S851" s="23">
        <f>P851*N851</f>
        <v>353.8</v>
      </c>
      <c r="T851" s="23">
        <f>Q851-S851</f>
        <v>247.55123999999995</v>
      </c>
      <c r="U851" s="25">
        <f>IFERROR(T851/Q851,0)</f>
        <v>0.41165831802392222</v>
      </c>
      <c r="V851" s="21" t="s">
        <v>125</v>
      </c>
      <c r="W851" s="21" t="s">
        <v>172</v>
      </c>
    </row>
    <row r="852" spans="1:23" ht="15" customHeight="1">
      <c r="A852" s="21" t="s">
        <v>1311</v>
      </c>
      <c r="B852" s="22">
        <v>45460</v>
      </c>
      <c r="C852" s="21">
        <f>YEAR(B852)</f>
        <v>2024</v>
      </c>
      <c r="D852" s="21" t="str">
        <f>"Q"&amp;ROUNDUP(MONTH(B852)/3,0)</f>
        <v>Q2</v>
      </c>
      <c r="E852" s="21" t="s">
        <v>138</v>
      </c>
      <c r="F852" s="21" t="s">
        <v>159</v>
      </c>
      <c r="G852" s="21" t="s">
        <v>139</v>
      </c>
      <c r="H852" s="21" t="s">
        <v>207</v>
      </c>
      <c r="I852" s="21" t="s">
        <v>208</v>
      </c>
      <c r="J852" s="21" t="s">
        <v>122</v>
      </c>
      <c r="K852" s="21" t="s">
        <v>165</v>
      </c>
      <c r="L852" s="21" t="s">
        <v>180</v>
      </c>
      <c r="M852" s="23">
        <v>101.74</v>
      </c>
      <c r="N852" s="24">
        <v>3</v>
      </c>
      <c r="O852" s="25">
        <v>0.1144</v>
      </c>
      <c r="P852" s="23">
        <v>43.97</v>
      </c>
      <c r="Q852" s="23">
        <f>M852*N852*(1-O852)</f>
        <v>270.30283199999997</v>
      </c>
      <c r="R852" s="23">
        <f>M852*N852*O852</f>
        <v>34.917167999999997</v>
      </c>
      <c r="S852" s="23">
        <f>P852*N852</f>
        <v>131.91</v>
      </c>
      <c r="T852" s="23">
        <f>Q852-S852</f>
        <v>138.39283199999997</v>
      </c>
      <c r="U852" s="25">
        <f>IFERROR(T852/Q852,0)</f>
        <v>0.51199179444779175</v>
      </c>
      <c r="V852" s="21" t="s">
        <v>125</v>
      </c>
      <c r="W852" s="21" t="s">
        <v>126</v>
      </c>
    </row>
    <row r="853" spans="1:23" ht="15" customHeight="1">
      <c r="A853" s="21" t="s">
        <v>1312</v>
      </c>
      <c r="B853" s="22">
        <v>45460</v>
      </c>
      <c r="C853" s="21">
        <f>YEAR(B853)</f>
        <v>2024</v>
      </c>
      <c r="D853" s="21" t="str">
        <f>"Q"&amp;ROUNDUP(MONTH(B853)/3,0)</f>
        <v>Q2</v>
      </c>
      <c r="E853" s="21" t="s">
        <v>188</v>
      </c>
      <c r="F853" s="21" t="s">
        <v>118</v>
      </c>
      <c r="G853" s="21" t="s">
        <v>189</v>
      </c>
      <c r="H853" s="21" t="s">
        <v>370</v>
      </c>
      <c r="I853" s="21" t="s">
        <v>371</v>
      </c>
      <c r="J853" s="21" t="s">
        <v>133</v>
      </c>
      <c r="K853" s="21" t="s">
        <v>134</v>
      </c>
      <c r="L853" s="21" t="s">
        <v>339</v>
      </c>
      <c r="M853" s="23">
        <v>119.56</v>
      </c>
      <c r="N853" s="24">
        <v>3</v>
      </c>
      <c r="O853" s="25">
        <v>9.2600000000000002E-2</v>
      </c>
      <c r="P853" s="23">
        <v>69.61</v>
      </c>
      <c r="Q853" s="23">
        <f>M853*N853*(1-O853)</f>
        <v>325.46623199999999</v>
      </c>
      <c r="R853" s="23">
        <f>M853*N853*O853</f>
        <v>33.213768000000002</v>
      </c>
      <c r="S853" s="23">
        <f>P853*N853</f>
        <v>208.82999999999998</v>
      </c>
      <c r="T853" s="23">
        <f>Q853-S853</f>
        <v>116.63623200000001</v>
      </c>
      <c r="U853" s="25">
        <f>IFERROR(T853/Q853,0)</f>
        <v>0.35836661543431642</v>
      </c>
      <c r="V853" s="21" t="s">
        <v>125</v>
      </c>
      <c r="W853" s="21" t="s">
        <v>126</v>
      </c>
    </row>
    <row r="854" spans="1:23" ht="15" customHeight="1">
      <c r="A854" s="21" t="s">
        <v>1313</v>
      </c>
      <c r="B854" s="22">
        <v>45460</v>
      </c>
      <c r="C854" s="21">
        <f>YEAR(B854)</f>
        <v>2024</v>
      </c>
      <c r="D854" s="21" t="str">
        <f>"Q"&amp;ROUNDUP(MONTH(B854)/3,0)</f>
        <v>Q2</v>
      </c>
      <c r="E854" s="21" t="s">
        <v>128</v>
      </c>
      <c r="F854" s="21" t="s">
        <v>118</v>
      </c>
      <c r="G854" s="21" t="s">
        <v>130</v>
      </c>
      <c r="H854" s="21" t="s">
        <v>221</v>
      </c>
      <c r="I854" s="21" t="s">
        <v>222</v>
      </c>
      <c r="J854" s="21" t="s">
        <v>133</v>
      </c>
      <c r="K854" s="21" t="s">
        <v>134</v>
      </c>
      <c r="L854" s="21" t="s">
        <v>170</v>
      </c>
      <c r="M854" s="23">
        <v>110.38</v>
      </c>
      <c r="N854" s="24">
        <v>4</v>
      </c>
      <c r="O854" s="25"/>
      <c r="P854" s="23">
        <v>64.28</v>
      </c>
      <c r="Q854" s="23">
        <f>M854*N854*(1-O854)</f>
        <v>441.52</v>
      </c>
      <c r="R854" s="23">
        <f>M854*N854*O854</f>
        <v>0</v>
      </c>
      <c r="S854" s="23">
        <f>P854*N854</f>
        <v>257.12</v>
      </c>
      <c r="T854" s="23">
        <f>Q854-S854</f>
        <v>184.39999999999998</v>
      </c>
      <c r="U854" s="25">
        <f>IFERROR(T854/Q854,0)</f>
        <v>0.41764812466026452</v>
      </c>
      <c r="V854" s="21" t="s">
        <v>125</v>
      </c>
      <c r="W854" s="21" t="s">
        <v>136</v>
      </c>
    </row>
    <row r="855" spans="1:23" ht="15" customHeight="1">
      <c r="A855" s="21" t="s">
        <v>1314</v>
      </c>
      <c r="B855" s="22">
        <v>45460</v>
      </c>
      <c r="C855" s="21">
        <f>YEAR(B855)</f>
        <v>2024</v>
      </c>
      <c r="D855" s="21" t="str">
        <f>"Q"&amp;ROUNDUP(MONTH(B855)/3,0)</f>
        <v>Q2</v>
      </c>
      <c r="E855" s="21" t="s">
        <v>128</v>
      </c>
      <c r="F855" s="21" t="s">
        <v>129</v>
      </c>
      <c r="G855" s="21" t="s">
        <v>130</v>
      </c>
      <c r="H855" s="21" t="s">
        <v>1201</v>
      </c>
      <c r="I855" s="21" t="s">
        <v>1202</v>
      </c>
      <c r="J855" s="21" t="s">
        <v>142</v>
      </c>
      <c r="K855" s="21" t="s">
        <v>143</v>
      </c>
      <c r="L855" s="21" t="s">
        <v>252</v>
      </c>
      <c r="M855" s="23">
        <v>67.61</v>
      </c>
      <c r="N855" s="24">
        <v>1</v>
      </c>
      <c r="O855" s="25">
        <v>6.3E-2</v>
      </c>
      <c r="P855" s="23">
        <v>45.31</v>
      </c>
      <c r="Q855" s="23">
        <f>M855*N855*(1-O855)</f>
        <v>63.350570000000005</v>
      </c>
      <c r="R855" s="23">
        <f>M855*N855*O855</f>
        <v>4.25943</v>
      </c>
      <c r="S855" s="23">
        <f>P855*N855</f>
        <v>45.31</v>
      </c>
      <c r="T855" s="23">
        <f>Q855-S855</f>
        <v>18.040570000000002</v>
      </c>
      <c r="U855" s="25">
        <f>IFERROR(T855/Q855,0)</f>
        <v>0.28477360187919382</v>
      </c>
      <c r="V855" s="21" t="s">
        <v>125</v>
      </c>
      <c r="W855" s="21" t="s">
        <v>172</v>
      </c>
    </row>
    <row r="856" spans="1:23" ht="15" customHeight="1">
      <c r="A856" s="21" t="s">
        <v>1315</v>
      </c>
      <c r="B856" s="22">
        <v>45460</v>
      </c>
      <c r="C856" s="21">
        <f>YEAR(B856)</f>
        <v>2024</v>
      </c>
      <c r="D856" s="21" t="str">
        <f>"Q"&amp;ROUNDUP(MONTH(B856)/3,0)</f>
        <v>Q2</v>
      </c>
      <c r="E856" s="21" t="s">
        <v>158</v>
      </c>
      <c r="F856" s="21" t="s">
        <v>118</v>
      </c>
      <c r="G856" s="21" t="s">
        <v>160</v>
      </c>
      <c r="H856" s="21" t="s">
        <v>190</v>
      </c>
      <c r="I856" s="21" t="s">
        <v>191</v>
      </c>
      <c r="J856" s="21" t="s">
        <v>133</v>
      </c>
      <c r="K856" s="21" t="s">
        <v>143</v>
      </c>
      <c r="L856" s="21" t="s">
        <v>201</v>
      </c>
      <c r="M856" s="23">
        <v>57.47</v>
      </c>
      <c r="N856" s="24">
        <v>1</v>
      </c>
      <c r="O856" s="25">
        <v>0.13850000000000001</v>
      </c>
      <c r="P856" s="23">
        <v>34.32</v>
      </c>
      <c r="Q856" s="23">
        <f>M856*N856*(1-O856)</f>
        <v>49.510404999999999</v>
      </c>
      <c r="R856" s="23">
        <f>M856*N856*O856</f>
        <v>7.9595950000000002</v>
      </c>
      <c r="S856" s="23">
        <f>P856*N856</f>
        <v>34.32</v>
      </c>
      <c r="T856" s="23">
        <f>Q856-S856</f>
        <v>15.190404999999998</v>
      </c>
      <c r="U856" s="25">
        <f>IFERROR(T856/Q856,0)</f>
        <v>0.30681237610558826</v>
      </c>
      <c r="V856" s="21" t="s">
        <v>125</v>
      </c>
      <c r="W856" s="21" t="s">
        <v>136</v>
      </c>
    </row>
    <row r="857" spans="1:23" ht="15" customHeight="1">
      <c r="A857" s="21" t="s">
        <v>1316</v>
      </c>
      <c r="B857" s="22">
        <v>45460</v>
      </c>
      <c r="C857" s="21">
        <f>YEAR(B857)</f>
        <v>2024</v>
      </c>
      <c r="D857" s="21" t="str">
        <f>"Q"&amp;ROUNDUP(MONTH(B857)/3,0)</f>
        <v>Q2</v>
      </c>
      <c r="E857" s="21" t="s">
        <v>158</v>
      </c>
      <c r="F857" s="21" t="s">
        <v>129</v>
      </c>
      <c r="G857" s="21" t="s">
        <v>164</v>
      </c>
      <c r="H857" s="21" t="s">
        <v>203</v>
      </c>
      <c r="I857" s="21" t="s">
        <v>204</v>
      </c>
      <c r="J857" s="21" t="s">
        <v>122</v>
      </c>
      <c r="K857" s="21" t="s">
        <v>134</v>
      </c>
      <c r="L857" s="21" t="s">
        <v>135</v>
      </c>
      <c r="M857" s="23">
        <v>74.83</v>
      </c>
      <c r="N857" s="24">
        <v>1</v>
      </c>
      <c r="O857" s="25">
        <v>6.5199999999999994E-2</v>
      </c>
      <c r="P857" s="23">
        <v>46.1</v>
      </c>
      <c r="Q857" s="23">
        <f>M857*N857*(1-O857)</f>
        <v>69.951083999999994</v>
      </c>
      <c r="R857" s="23">
        <f>M857*N857*O857</f>
        <v>4.8789159999999994</v>
      </c>
      <c r="S857" s="23">
        <f>P857*N857</f>
        <v>46.1</v>
      </c>
      <c r="T857" s="23">
        <f>Q857-S857</f>
        <v>23.851083999999993</v>
      </c>
      <c r="U857" s="25">
        <f>IFERROR(T857/Q857,0)</f>
        <v>0.34096803989484986</v>
      </c>
      <c r="V857" s="21" t="s">
        <v>125</v>
      </c>
      <c r="W857" s="21" t="s">
        <v>126</v>
      </c>
    </row>
    <row r="858" spans="1:23" ht="15" customHeight="1">
      <c r="A858" s="21" t="s">
        <v>1317</v>
      </c>
      <c r="B858" s="22">
        <v>45460</v>
      </c>
      <c r="C858" s="21">
        <f>YEAR(B858)</f>
        <v>2024</v>
      </c>
      <c r="D858" s="21" t="str">
        <f>"Q"&amp;ROUNDUP(MONTH(B858)/3,0)</f>
        <v>Q2</v>
      </c>
      <c r="E858" s="21" t="s">
        <v>138</v>
      </c>
      <c r="F858" s="21" t="s">
        <v>118</v>
      </c>
      <c r="G858" s="21" t="s">
        <v>139</v>
      </c>
      <c r="H858" s="21" t="s">
        <v>318</v>
      </c>
      <c r="I858" s="21" t="s">
        <v>319</v>
      </c>
      <c r="J858" s="21" t="s">
        <v>122</v>
      </c>
      <c r="K858" s="21" t="s">
        <v>149</v>
      </c>
      <c r="L858" s="21" t="s">
        <v>150</v>
      </c>
      <c r="M858" s="23">
        <v>36.85</v>
      </c>
      <c r="N858" s="24">
        <v>1</v>
      </c>
      <c r="O858" s="25">
        <v>0.14169999999999999</v>
      </c>
      <c r="P858" s="23">
        <v>16.670000000000002</v>
      </c>
      <c r="Q858" s="23">
        <f>M858*N858*(1-O858)</f>
        <v>31.628355000000003</v>
      </c>
      <c r="R858" s="23">
        <f>M858*N858*O858</f>
        <v>5.2216449999999996</v>
      </c>
      <c r="S858" s="23">
        <f>P858*N858</f>
        <v>16.670000000000002</v>
      </c>
      <c r="T858" s="23">
        <f>Q858-S858</f>
        <v>14.958355000000001</v>
      </c>
      <c r="U858" s="25">
        <f>IFERROR(T858/Q858,0)</f>
        <v>0.47294128954857118</v>
      </c>
      <c r="V858" s="21" t="s">
        <v>125</v>
      </c>
      <c r="W858" s="21" t="s">
        <v>156</v>
      </c>
    </row>
    <row r="859" spans="1:23" ht="15" customHeight="1">
      <c r="A859" s="21" t="s">
        <v>1318</v>
      </c>
      <c r="B859" s="22">
        <v>45461</v>
      </c>
      <c r="C859" s="21">
        <f>YEAR(B859)</f>
        <v>2024</v>
      </c>
      <c r="D859" s="21" t="str">
        <f>"Q"&amp;ROUNDUP(MONTH(B859)/3,0)</f>
        <v>Q2</v>
      </c>
      <c r="E859" s="21" t="s">
        <v>138</v>
      </c>
      <c r="F859" s="21" t="s">
        <v>129</v>
      </c>
      <c r="G859" s="21" t="s">
        <v>146</v>
      </c>
      <c r="H859" s="21" t="s">
        <v>120</v>
      </c>
      <c r="I859" s="21" t="s">
        <v>121</v>
      </c>
      <c r="J859" s="21" t="s">
        <v>122</v>
      </c>
      <c r="K859" s="21" t="s">
        <v>123</v>
      </c>
      <c r="L859" s="21" t="s">
        <v>263</v>
      </c>
      <c r="M859" s="23">
        <v>72.08</v>
      </c>
      <c r="N859" s="24">
        <v>3</v>
      </c>
      <c r="O859" s="25">
        <v>6.5299999999999997E-2</v>
      </c>
      <c r="P859" s="23">
        <v>32.869999999999997</v>
      </c>
      <c r="Q859" s="23">
        <f>M859*N859*(1-O859)</f>
        <v>202.119528</v>
      </c>
      <c r="R859" s="23">
        <f>M859*N859*O859</f>
        <v>14.120471999999999</v>
      </c>
      <c r="S859" s="23">
        <f>P859*N859</f>
        <v>98.609999999999985</v>
      </c>
      <c r="T859" s="23">
        <f>Q859-S859</f>
        <v>103.50952800000002</v>
      </c>
      <c r="U859" s="25">
        <f>IFERROR(T859/Q859,0)</f>
        <v>0.51212037265394772</v>
      </c>
      <c r="V859" s="21" t="s">
        <v>125</v>
      </c>
      <c r="W859" s="21" t="s">
        <v>156</v>
      </c>
    </row>
    <row r="860" spans="1:23" ht="15" customHeight="1">
      <c r="A860" s="21" t="s">
        <v>1319</v>
      </c>
      <c r="B860" s="22">
        <v>45461</v>
      </c>
      <c r="C860" s="21">
        <f>YEAR(B860)</f>
        <v>2024</v>
      </c>
      <c r="D860" s="21" t="str">
        <f>"Q"&amp;ROUNDUP(MONTH(B860)/3,0)</f>
        <v>Q2</v>
      </c>
      <c r="E860" s="21" t="s">
        <v>138</v>
      </c>
      <c r="F860" s="21" t="s">
        <v>159</v>
      </c>
      <c r="G860" s="21" t="s">
        <v>139</v>
      </c>
      <c r="H860" s="21" t="s">
        <v>354</v>
      </c>
      <c r="I860" s="21" t="s">
        <v>355</v>
      </c>
      <c r="J860" s="21" t="s">
        <v>142</v>
      </c>
      <c r="K860" s="21" t="s">
        <v>165</v>
      </c>
      <c r="L860" s="21" t="s">
        <v>166</v>
      </c>
      <c r="M860" s="23">
        <v>138.66999999999999</v>
      </c>
      <c r="N860" s="24">
        <v>5</v>
      </c>
      <c r="O860" s="25">
        <v>3.85E-2</v>
      </c>
      <c r="P860" s="23">
        <v>52.74</v>
      </c>
      <c r="Q860" s="23">
        <f>M860*N860*(1-O860)</f>
        <v>666.65602499999989</v>
      </c>
      <c r="R860" s="23">
        <f>M860*N860*O860</f>
        <v>26.693974999999995</v>
      </c>
      <c r="S860" s="23">
        <f>P860*N860</f>
        <v>263.7</v>
      </c>
      <c r="T860" s="23">
        <f>Q860-S860</f>
        <v>402.9560249999999</v>
      </c>
      <c r="U860" s="25">
        <f>IFERROR(T860/Q860,0)</f>
        <v>0.60444368593233666</v>
      </c>
      <c r="V860" s="21" t="s">
        <v>125</v>
      </c>
      <c r="W860" s="21" t="s">
        <v>172</v>
      </c>
    </row>
    <row r="861" spans="1:23" ht="15" customHeight="1">
      <c r="A861" s="21" t="s">
        <v>1320</v>
      </c>
      <c r="B861" s="22">
        <v>45461</v>
      </c>
      <c r="C861" s="21">
        <f>YEAR(B861)</f>
        <v>2024</v>
      </c>
      <c r="D861" s="21" t="str">
        <f>"Q"&amp;ROUNDUP(MONTH(B861)/3,0)</f>
        <v>Q2</v>
      </c>
      <c r="E861" s="21" t="s">
        <v>128</v>
      </c>
      <c r="F861" s="21" t="s">
        <v>159</v>
      </c>
      <c r="G861" s="21" t="s">
        <v>152</v>
      </c>
      <c r="H861" s="21" t="s">
        <v>203</v>
      </c>
      <c r="I861" s="21" t="s">
        <v>204</v>
      </c>
      <c r="J861" s="21" t="s">
        <v>122</v>
      </c>
      <c r="K861" s="21" t="s">
        <v>123</v>
      </c>
      <c r="L861" s="21" t="s">
        <v>292</v>
      </c>
      <c r="M861" s="23">
        <v>227.51</v>
      </c>
      <c r="N861" s="24">
        <v>10</v>
      </c>
      <c r="O861" s="25">
        <v>5.8200000000000002E-2</v>
      </c>
      <c r="P861" s="23">
        <v>121.14</v>
      </c>
      <c r="Q861" s="23">
        <f>M861*N861*(1-O861)</f>
        <v>2142.6891799999999</v>
      </c>
      <c r="R861" s="23">
        <f>M861*N861*O861</f>
        <v>132.41082</v>
      </c>
      <c r="S861" s="23">
        <f>P861*N861</f>
        <v>1211.4000000000001</v>
      </c>
      <c r="T861" s="23">
        <f>Q861-S861</f>
        <v>931.28917999999976</v>
      </c>
      <c r="U861" s="25">
        <f>IFERROR(T861/Q861,0)</f>
        <v>0.43463568523737067</v>
      </c>
      <c r="V861" s="21" t="s">
        <v>125</v>
      </c>
      <c r="W861" s="21" t="s">
        <v>136</v>
      </c>
    </row>
    <row r="862" spans="1:23" ht="15" customHeight="1">
      <c r="A862" s="21" t="s">
        <v>1321</v>
      </c>
      <c r="B862" s="22">
        <v>45462</v>
      </c>
      <c r="C862" s="21">
        <f>YEAR(B862)</f>
        <v>2024</v>
      </c>
      <c r="D862" s="21" t="str">
        <f>"Q"&amp;ROUNDUP(MONTH(B862)/3,0)</f>
        <v>Q2</v>
      </c>
      <c r="E862" s="21" t="s">
        <v>117</v>
      </c>
      <c r="F862" s="21" t="s">
        <v>159</v>
      </c>
      <c r="G862" s="21" t="s">
        <v>194</v>
      </c>
      <c r="H862" s="21" t="s">
        <v>1035</v>
      </c>
      <c r="I862" s="21" t="s">
        <v>1036</v>
      </c>
      <c r="J862" s="21" t="s">
        <v>142</v>
      </c>
      <c r="K862" s="21" t="s">
        <v>134</v>
      </c>
      <c r="L862" s="21" t="s">
        <v>339</v>
      </c>
      <c r="M862" s="23">
        <v>66.34</v>
      </c>
      <c r="N862" s="24">
        <v>16</v>
      </c>
      <c r="O862" s="25">
        <v>6.6900000000000001E-2</v>
      </c>
      <c r="P862" s="23">
        <v>38.950000000000003</v>
      </c>
      <c r="Q862" s="23">
        <f>M862*N862*(1-O862)</f>
        <v>990.42966400000012</v>
      </c>
      <c r="R862" s="23">
        <f>M862*N862*O862</f>
        <v>71.010336000000009</v>
      </c>
      <c r="S862" s="23">
        <f>P862*N862</f>
        <v>623.20000000000005</v>
      </c>
      <c r="T862" s="23">
        <f>Q862-S862</f>
        <v>367.22966400000007</v>
      </c>
      <c r="U862" s="25">
        <f>IFERROR(T862/Q862,0)</f>
        <v>0.37077813533662501</v>
      </c>
      <c r="V862" s="21" t="s">
        <v>125</v>
      </c>
      <c r="W862" s="21" t="s">
        <v>136</v>
      </c>
    </row>
    <row r="863" spans="1:23" ht="15" customHeight="1">
      <c r="A863" s="21" t="s">
        <v>1322</v>
      </c>
      <c r="B863" s="22">
        <v>45462</v>
      </c>
      <c r="C863" s="21">
        <f>YEAR(B863)</f>
        <v>2024</v>
      </c>
      <c r="D863" s="21" t="str">
        <f>"Q"&amp;ROUNDUP(MONTH(B863)/3,0)</f>
        <v>Q2</v>
      </c>
      <c r="E863" s="21" t="s">
        <v>158</v>
      </c>
      <c r="F863" s="21" t="s">
        <v>118</v>
      </c>
      <c r="G863" s="21" t="s">
        <v>160</v>
      </c>
      <c r="H863" s="21" t="s">
        <v>207</v>
      </c>
      <c r="I863" s="21" t="s">
        <v>208</v>
      </c>
      <c r="J863" s="21" t="s">
        <v>122</v>
      </c>
      <c r="K863" s="21" t="s">
        <v>123</v>
      </c>
      <c r="L863" s="21" t="s">
        <v>226</v>
      </c>
      <c r="M863" s="23">
        <v>247.17</v>
      </c>
      <c r="N863" s="24">
        <v>12</v>
      </c>
      <c r="O863" s="25">
        <v>0.18229999999999999</v>
      </c>
      <c r="P863" s="23">
        <v>113.27</v>
      </c>
      <c r="Q863" s="23">
        <f>M863*N863*(1-O863)</f>
        <v>2425.3309079999999</v>
      </c>
      <c r="R863" s="23">
        <f>M863*N863*O863</f>
        <v>540.70909199999994</v>
      </c>
      <c r="S863" s="23">
        <f>P863*N863</f>
        <v>1359.24</v>
      </c>
      <c r="T863" s="23">
        <f>Q863-S863</f>
        <v>1066.0909079999999</v>
      </c>
      <c r="U863" s="25">
        <f>IFERROR(T863/Q863,0)</f>
        <v>0.4395651350021883</v>
      </c>
      <c r="V863" s="21" t="s">
        <v>125</v>
      </c>
      <c r="W863" s="21" t="s">
        <v>136</v>
      </c>
    </row>
    <row r="864" spans="1:23" ht="15" customHeight="1">
      <c r="A864" s="21" t="s">
        <v>1323</v>
      </c>
      <c r="B864" s="22">
        <v>45462</v>
      </c>
      <c r="C864" s="21">
        <f>YEAR(B864)</f>
        <v>2024</v>
      </c>
      <c r="D864" s="21" t="str">
        <f>"Q"&amp;ROUNDUP(MONTH(B864)/3,0)</f>
        <v>Q2</v>
      </c>
      <c r="E864" s="21" t="s">
        <v>158</v>
      </c>
      <c r="F864" s="21" t="s">
        <v>118</v>
      </c>
      <c r="G864" s="21" t="s">
        <v>160</v>
      </c>
      <c r="H864" s="21" t="s">
        <v>950</v>
      </c>
      <c r="I864" s="21" t="s">
        <v>951</v>
      </c>
      <c r="J864" s="21" t="s">
        <v>142</v>
      </c>
      <c r="K864" s="21" t="s">
        <v>165</v>
      </c>
      <c r="L864" s="21" t="s">
        <v>184</v>
      </c>
      <c r="M864" s="23">
        <v>128.58000000000001</v>
      </c>
      <c r="N864" s="24">
        <v>3</v>
      </c>
      <c r="O864" s="25">
        <v>0.17050000000000001</v>
      </c>
      <c r="P864" s="23">
        <v>64.23</v>
      </c>
      <c r="Q864" s="23">
        <f>M864*N864*(1-O864)</f>
        <v>319.97133000000002</v>
      </c>
      <c r="R864" s="23">
        <f>M864*N864*O864</f>
        <v>65.76867</v>
      </c>
      <c r="S864" s="23">
        <f>P864*N864</f>
        <v>192.69</v>
      </c>
      <c r="T864" s="23">
        <f>Q864-S864</f>
        <v>127.28133000000003</v>
      </c>
      <c r="U864" s="25">
        <f>IFERROR(T864/Q864,0)</f>
        <v>0.39778979572951118</v>
      </c>
      <c r="V864" s="21" t="s">
        <v>125</v>
      </c>
      <c r="W864" s="21" t="s">
        <v>172</v>
      </c>
    </row>
    <row r="865" spans="1:23" ht="15" customHeight="1">
      <c r="A865" s="21" t="s">
        <v>1324</v>
      </c>
      <c r="B865" s="22">
        <v>45462</v>
      </c>
      <c r="C865" s="21">
        <f>YEAR(B865)</f>
        <v>2024</v>
      </c>
      <c r="D865" s="21" t="str">
        <f>"Q"&amp;ROUNDUP(MONTH(B865)/3,0)</f>
        <v>Q2</v>
      </c>
      <c r="E865" s="21" t="s">
        <v>188</v>
      </c>
      <c r="F865" s="21" t="s">
        <v>118</v>
      </c>
      <c r="G865" s="21" t="s">
        <v>232</v>
      </c>
      <c r="H865" s="21" t="s">
        <v>284</v>
      </c>
      <c r="I865" s="21" t="s">
        <v>269</v>
      </c>
      <c r="J865" s="21" t="s">
        <v>122</v>
      </c>
      <c r="K865" s="21" t="s">
        <v>165</v>
      </c>
      <c r="L865" s="21" t="s">
        <v>213</v>
      </c>
      <c r="M865" s="23">
        <v>82.47</v>
      </c>
      <c r="N865" s="24">
        <v>3</v>
      </c>
      <c r="O865" s="25">
        <v>0.1406</v>
      </c>
      <c r="P865" s="23">
        <v>30.53</v>
      </c>
      <c r="Q865" s="23">
        <f>M865*N865*(1-O865)</f>
        <v>212.62415399999998</v>
      </c>
      <c r="R865" s="23">
        <f>M865*N865*O865</f>
        <v>34.785845999999999</v>
      </c>
      <c r="S865" s="23">
        <f>P865*N865</f>
        <v>91.59</v>
      </c>
      <c r="T865" s="23">
        <f>Q865-S865</f>
        <v>121.03415399999997</v>
      </c>
      <c r="U865" s="25">
        <f>IFERROR(T865/Q865,0)</f>
        <v>0.56923990865120611</v>
      </c>
      <c r="V865" s="21" t="s">
        <v>125</v>
      </c>
      <c r="W865" s="21" t="s">
        <v>136</v>
      </c>
    </row>
    <row r="866" spans="1:23" ht="15" customHeight="1">
      <c r="A866" s="21" t="s">
        <v>1325</v>
      </c>
      <c r="B866" s="22">
        <v>45463</v>
      </c>
      <c r="C866" s="21">
        <f>YEAR(B866)</f>
        <v>2024</v>
      </c>
      <c r="D866" s="21" t="str">
        <f>"Q"&amp;ROUNDUP(MONTH(B866)/3,0)</f>
        <v>Q2</v>
      </c>
      <c r="E866" s="21" t="s">
        <v>117</v>
      </c>
      <c r="F866" s="21" t="s">
        <v>129</v>
      </c>
      <c r="G866" s="21" t="s">
        <v>194</v>
      </c>
      <c r="H866" s="21" t="s">
        <v>243</v>
      </c>
      <c r="I866" s="21" t="s">
        <v>244</v>
      </c>
      <c r="J866" s="21" t="s">
        <v>122</v>
      </c>
      <c r="K866" s="21" t="s">
        <v>165</v>
      </c>
      <c r="L866" s="21" t="s">
        <v>320</v>
      </c>
      <c r="M866" s="23">
        <v>92.12</v>
      </c>
      <c r="N866" s="24">
        <v>8</v>
      </c>
      <c r="O866" s="25">
        <v>0.11310000000000001</v>
      </c>
      <c r="P866" s="23">
        <v>32.39</v>
      </c>
      <c r="Q866" s="23">
        <f>M866*N866*(1-O866)</f>
        <v>653.609824</v>
      </c>
      <c r="R866" s="23">
        <f>M866*N866*O866</f>
        <v>83.350176000000005</v>
      </c>
      <c r="S866" s="23">
        <f>P866*N866</f>
        <v>259.12</v>
      </c>
      <c r="T866" s="23">
        <f>Q866-S866</f>
        <v>394.489824</v>
      </c>
      <c r="U866" s="25">
        <f>IFERROR(T866/Q866,0)</f>
        <v>0.60355553040157484</v>
      </c>
      <c r="V866" s="21" t="s">
        <v>125</v>
      </c>
      <c r="W866" s="21" t="s">
        <v>156</v>
      </c>
    </row>
    <row r="867" spans="1:23" ht="15" customHeight="1">
      <c r="A867" s="21" t="s">
        <v>1326</v>
      </c>
      <c r="B867" s="22">
        <v>45463</v>
      </c>
      <c r="C867" s="21">
        <f>YEAR(B867)</f>
        <v>2024</v>
      </c>
      <c r="D867" s="21" t="str">
        <f>"Q"&amp;ROUNDUP(MONTH(B867)/3,0)</f>
        <v>Q2</v>
      </c>
      <c r="E867" s="21" t="s">
        <v>138</v>
      </c>
      <c r="F867" s="21" t="s">
        <v>118</v>
      </c>
      <c r="G867" s="21" t="s">
        <v>146</v>
      </c>
      <c r="H867" s="21" t="s">
        <v>147</v>
      </c>
      <c r="I867" s="21" t="s">
        <v>148</v>
      </c>
      <c r="J867" s="21" t="s">
        <v>122</v>
      </c>
      <c r="K867" s="21" t="s">
        <v>134</v>
      </c>
      <c r="L867" s="21" t="s">
        <v>135</v>
      </c>
      <c r="M867" s="23">
        <v>97.62</v>
      </c>
      <c r="N867" s="24">
        <v>3</v>
      </c>
      <c r="O867" s="25">
        <v>0.19950000000000001</v>
      </c>
      <c r="P867" s="23">
        <v>59.15</v>
      </c>
      <c r="Q867" s="23">
        <f>M867*N867*(1-O867)</f>
        <v>234.43443000000002</v>
      </c>
      <c r="R867" s="23">
        <f>M867*N867*O867</f>
        <v>58.425570000000008</v>
      </c>
      <c r="S867" s="23">
        <f>P867*N867</f>
        <v>177.45</v>
      </c>
      <c r="T867" s="23">
        <f>Q867-S867</f>
        <v>56.984430000000032</v>
      </c>
      <c r="U867" s="25">
        <f>IFERROR(T867/Q867,0)</f>
        <v>0.24307193273616007</v>
      </c>
      <c r="V867" s="21" t="s">
        <v>125</v>
      </c>
      <c r="W867" s="21" t="s">
        <v>156</v>
      </c>
    </row>
    <row r="868" spans="1:23" ht="15" customHeight="1">
      <c r="A868" s="21" t="s">
        <v>1327</v>
      </c>
      <c r="B868" s="22">
        <v>45463</v>
      </c>
      <c r="C868" s="21">
        <f>YEAR(B868)</f>
        <v>2024</v>
      </c>
      <c r="D868" s="21" t="str">
        <f>"Q"&amp;ROUNDUP(MONTH(B868)/3,0)</f>
        <v>Q2</v>
      </c>
      <c r="E868" s="21" t="s">
        <v>117</v>
      </c>
      <c r="F868" s="21" t="s">
        <v>129</v>
      </c>
      <c r="G868" s="21" t="s">
        <v>194</v>
      </c>
      <c r="H868" s="21" t="s">
        <v>182</v>
      </c>
      <c r="I868" s="21" t="s">
        <v>183</v>
      </c>
      <c r="J868" s="21" t="s">
        <v>122</v>
      </c>
      <c r="K868" s="21" t="s">
        <v>123</v>
      </c>
      <c r="L868" s="21" t="s">
        <v>226</v>
      </c>
      <c r="M868" s="23">
        <v>119.74</v>
      </c>
      <c r="N868" s="24">
        <v>1</v>
      </c>
      <c r="O868" s="25">
        <v>1.9599999999999999E-2</v>
      </c>
      <c r="P868" s="23">
        <v>59.39</v>
      </c>
      <c r="Q868" s="23">
        <f>M868*N868*(1-O868)</f>
        <v>117.393096</v>
      </c>
      <c r="R868" s="23">
        <f>M868*N868*O868</f>
        <v>2.3469039999999999</v>
      </c>
      <c r="S868" s="23">
        <f>P868*N868</f>
        <v>59.39</v>
      </c>
      <c r="T868" s="23">
        <f>Q868-S868</f>
        <v>58.003095999999999</v>
      </c>
      <c r="U868" s="25">
        <f>IFERROR(T868/Q868,0)</f>
        <v>0.4940929064516707</v>
      </c>
      <c r="V868" s="21" t="s">
        <v>125</v>
      </c>
      <c r="W868" s="21" t="s">
        <v>156</v>
      </c>
    </row>
    <row r="869" spans="1:23" ht="15" customHeight="1">
      <c r="A869" s="21" t="s">
        <v>1328</v>
      </c>
      <c r="B869" s="22">
        <v>45463</v>
      </c>
      <c r="C869" s="21">
        <f>YEAR(B869)</f>
        <v>2024</v>
      </c>
      <c r="D869" s="21" t="str">
        <f>"Q"&amp;ROUNDUP(MONTH(B869)/3,0)</f>
        <v>Q2</v>
      </c>
      <c r="E869" s="21" t="s">
        <v>158</v>
      </c>
      <c r="F869" s="21" t="s">
        <v>118</v>
      </c>
      <c r="G869" s="21" t="s">
        <v>160</v>
      </c>
      <c r="H869" s="21" t="s">
        <v>388</v>
      </c>
      <c r="I869" s="21" t="s">
        <v>389</v>
      </c>
      <c r="J869" s="21" t="s">
        <v>142</v>
      </c>
      <c r="K869" s="21" t="s">
        <v>134</v>
      </c>
      <c r="L869" s="21" t="s">
        <v>299</v>
      </c>
      <c r="M869" s="23">
        <v>20.72</v>
      </c>
      <c r="N869" s="24">
        <v>5</v>
      </c>
      <c r="O869" s="25">
        <v>0.06</v>
      </c>
      <c r="P869" s="23">
        <v>11.78</v>
      </c>
      <c r="Q869" s="23">
        <f>M869*N869*(1-O869)</f>
        <v>97.383999999999986</v>
      </c>
      <c r="R869" s="23">
        <f>M869*N869*O869</f>
        <v>6.2159999999999993</v>
      </c>
      <c r="S869" s="23">
        <f>P869*N869</f>
        <v>58.9</v>
      </c>
      <c r="T869" s="23">
        <f>Q869-S869</f>
        <v>38.483999999999988</v>
      </c>
      <c r="U869" s="25">
        <f>IFERROR(T869/Q869,0)</f>
        <v>0.39517785262466104</v>
      </c>
      <c r="V869" s="21" t="s">
        <v>125</v>
      </c>
      <c r="W869" s="21" t="s">
        <v>126</v>
      </c>
    </row>
    <row r="870" spans="1:23" ht="15" customHeight="1">
      <c r="A870" s="21" t="s">
        <v>1329</v>
      </c>
      <c r="B870" s="22">
        <v>45464</v>
      </c>
      <c r="C870" s="21">
        <f>YEAR(B870)</f>
        <v>2024</v>
      </c>
      <c r="D870" s="21" t="str">
        <f>"Q"&amp;ROUNDUP(MONTH(B870)/3,0)</f>
        <v>Q2</v>
      </c>
      <c r="E870" s="21" t="s">
        <v>128</v>
      </c>
      <c r="F870" s="21" t="s">
        <v>118</v>
      </c>
      <c r="G870" s="21" t="s">
        <v>130</v>
      </c>
      <c r="H870" s="21" t="s">
        <v>178</v>
      </c>
      <c r="I870" s="21" t="s">
        <v>179</v>
      </c>
      <c r="J870" s="21" t="s">
        <v>133</v>
      </c>
      <c r="K870" s="21" t="s">
        <v>134</v>
      </c>
      <c r="L870" s="21" t="s">
        <v>170</v>
      </c>
      <c r="M870" s="23">
        <v>55.07</v>
      </c>
      <c r="N870" s="24">
        <v>2</v>
      </c>
      <c r="O870" s="25">
        <v>0.1071</v>
      </c>
      <c r="P870" s="23">
        <v>32.57</v>
      </c>
      <c r="Q870" s="23">
        <f>M870*N870*(1-O870)</f>
        <v>98.344006000000007</v>
      </c>
      <c r="R870" s="23">
        <f>M870*N870*O870</f>
        <v>11.795994</v>
      </c>
      <c r="S870" s="23">
        <f>P870*N870</f>
        <v>65.14</v>
      </c>
      <c r="T870" s="23">
        <f>Q870-S870</f>
        <v>33.204006000000007</v>
      </c>
      <c r="U870" s="25">
        <f>IFERROR(T870/Q870,0)</f>
        <v>0.33763121262316692</v>
      </c>
      <c r="V870" s="21" t="s">
        <v>125</v>
      </c>
      <c r="W870" s="21" t="s">
        <v>136</v>
      </c>
    </row>
    <row r="871" spans="1:23" ht="15" customHeight="1">
      <c r="A871" s="21" t="s">
        <v>1330</v>
      </c>
      <c r="B871" s="22">
        <v>45464</v>
      </c>
      <c r="C871" s="21">
        <f>YEAR(B871)</f>
        <v>2024</v>
      </c>
      <c r="D871" s="21" t="str">
        <f>"Q"&amp;ROUNDUP(MONTH(B871)/3,0)</f>
        <v>Q2</v>
      </c>
      <c r="E871" s="21" t="s">
        <v>158</v>
      </c>
      <c r="F871" s="21" t="s">
        <v>129</v>
      </c>
      <c r="G871" s="21" t="s">
        <v>160</v>
      </c>
      <c r="H871" s="21" t="s">
        <v>243</v>
      </c>
      <c r="I871" s="21" t="s">
        <v>244</v>
      </c>
      <c r="J871" s="21" t="s">
        <v>122</v>
      </c>
      <c r="K871" s="21" t="s">
        <v>134</v>
      </c>
      <c r="L871" s="21" t="s">
        <v>192</v>
      </c>
      <c r="M871" s="23">
        <v>43.76</v>
      </c>
      <c r="N871" s="24">
        <v>1</v>
      </c>
      <c r="O871" s="25">
        <v>0.13919999999999999</v>
      </c>
      <c r="P871" s="23">
        <v>23.96</v>
      </c>
      <c r="Q871" s="23">
        <f>M871*N871*(1-O871)</f>
        <v>37.668607999999999</v>
      </c>
      <c r="R871" s="23">
        <f>M871*N871*O871</f>
        <v>6.091391999999999</v>
      </c>
      <c r="S871" s="23">
        <f>P871*N871</f>
        <v>23.96</v>
      </c>
      <c r="T871" s="23">
        <f>Q871-S871</f>
        <v>13.708607999999998</v>
      </c>
      <c r="U871" s="25">
        <f>IFERROR(T871/Q871,0)</f>
        <v>0.3639265884207879</v>
      </c>
      <c r="V871" s="21" t="s">
        <v>125</v>
      </c>
      <c r="W871" s="21" t="s">
        <v>172</v>
      </c>
    </row>
    <row r="872" spans="1:23" ht="15" customHeight="1">
      <c r="A872" s="21" t="s">
        <v>1331</v>
      </c>
      <c r="B872" s="22">
        <v>45464</v>
      </c>
      <c r="C872" s="21">
        <f>YEAR(B872)</f>
        <v>2024</v>
      </c>
      <c r="D872" s="21" t="str">
        <f>"Q"&amp;ROUNDUP(MONTH(B872)/3,0)</f>
        <v>Q2</v>
      </c>
      <c r="E872" s="21" t="s">
        <v>128</v>
      </c>
      <c r="F872" s="21" t="s">
        <v>129</v>
      </c>
      <c r="G872" s="21" t="s">
        <v>152</v>
      </c>
      <c r="H872" s="21" t="s">
        <v>549</v>
      </c>
      <c r="I872" s="21" t="s">
        <v>550</v>
      </c>
      <c r="J872" s="21" t="s">
        <v>133</v>
      </c>
      <c r="K872" s="21" t="s">
        <v>143</v>
      </c>
      <c r="L872" s="21" t="s">
        <v>322</v>
      </c>
      <c r="M872" s="23">
        <v>194.03</v>
      </c>
      <c r="N872" s="24">
        <v>4</v>
      </c>
      <c r="O872" s="25">
        <v>7.8700000000000006E-2</v>
      </c>
      <c r="P872" s="23">
        <v>121.16</v>
      </c>
      <c r="Q872" s="23">
        <f>M872*N872*(1-O872)</f>
        <v>715.039356</v>
      </c>
      <c r="R872" s="23">
        <f>M872*N872*O872</f>
        <v>61.080644000000007</v>
      </c>
      <c r="S872" s="23">
        <f>P872*N872</f>
        <v>484.64</v>
      </c>
      <c r="T872" s="23">
        <f>Q872-S872</f>
        <v>230.39935600000001</v>
      </c>
      <c r="U872" s="25">
        <f>IFERROR(T872/Q872,0)</f>
        <v>0.32221912551621845</v>
      </c>
      <c r="V872" s="21" t="s">
        <v>125</v>
      </c>
      <c r="W872" s="21" t="s">
        <v>126</v>
      </c>
    </row>
    <row r="873" spans="1:23" ht="15" customHeight="1">
      <c r="A873" s="21" t="s">
        <v>1332</v>
      </c>
      <c r="B873" s="22">
        <v>45464</v>
      </c>
      <c r="C873" s="21">
        <f>YEAR(B873)</f>
        <v>2024</v>
      </c>
      <c r="D873" s="21" t="str">
        <f>"Q"&amp;ROUNDUP(MONTH(B873)/3,0)</f>
        <v>Q2</v>
      </c>
      <c r="E873" s="21" t="s">
        <v>128</v>
      </c>
      <c r="F873" s="21" t="s">
        <v>118</v>
      </c>
      <c r="G873" s="21" t="s">
        <v>152</v>
      </c>
      <c r="H873" s="21" t="s">
        <v>120</v>
      </c>
      <c r="I873" s="21" t="s">
        <v>121</v>
      </c>
      <c r="J873" s="21" t="s">
        <v>122</v>
      </c>
      <c r="K873" s="21" t="s">
        <v>134</v>
      </c>
      <c r="L873" s="21" t="s">
        <v>192</v>
      </c>
      <c r="M873" s="23">
        <v>46.46</v>
      </c>
      <c r="N873" s="24">
        <v>1</v>
      </c>
      <c r="O873" s="25">
        <v>0.127</v>
      </c>
      <c r="P873" s="23">
        <v>23.44</v>
      </c>
      <c r="Q873" s="23">
        <f>M873*N873*(1-O873)</f>
        <v>40.559580000000004</v>
      </c>
      <c r="R873" s="23">
        <f>M873*N873*O873</f>
        <v>5.9004200000000004</v>
      </c>
      <c r="S873" s="23">
        <f>P873*N873</f>
        <v>23.44</v>
      </c>
      <c r="T873" s="23">
        <f>Q873-S873</f>
        <v>17.119580000000003</v>
      </c>
      <c r="U873" s="25">
        <f>IFERROR(T873/Q873,0)</f>
        <v>0.42208474545347857</v>
      </c>
      <c r="V873" s="21" t="s">
        <v>125</v>
      </c>
      <c r="W873" s="21" t="s">
        <v>172</v>
      </c>
    </row>
    <row r="874" spans="1:23" ht="15" customHeight="1">
      <c r="A874" s="21" t="s">
        <v>1333</v>
      </c>
      <c r="B874" s="22">
        <v>45464</v>
      </c>
      <c r="C874" s="21">
        <f>YEAR(B874)</f>
        <v>2024</v>
      </c>
      <c r="D874" s="21" t="str">
        <f>"Q"&amp;ROUNDUP(MONTH(B874)/3,0)</f>
        <v>Q2</v>
      </c>
      <c r="E874" s="21" t="s">
        <v>158</v>
      </c>
      <c r="F874" s="21" t="s">
        <v>118</v>
      </c>
      <c r="G874" s="21" t="s">
        <v>164</v>
      </c>
      <c r="H874" s="21" t="s">
        <v>207</v>
      </c>
      <c r="I874" s="21" t="s">
        <v>208</v>
      </c>
      <c r="J874" s="21" t="s">
        <v>122</v>
      </c>
      <c r="K874" s="21" t="s">
        <v>123</v>
      </c>
      <c r="L874" s="21" t="s">
        <v>226</v>
      </c>
      <c r="M874" s="23">
        <v>89.09</v>
      </c>
      <c r="N874" s="24">
        <v>4</v>
      </c>
      <c r="O874" s="25">
        <v>0.1593</v>
      </c>
      <c r="P874" s="23">
        <v>49.21</v>
      </c>
      <c r="Q874" s="23">
        <f>M874*N874*(1-O874)</f>
        <v>299.59185200000002</v>
      </c>
      <c r="R874" s="23">
        <f>M874*N874*O874</f>
        <v>56.768148000000004</v>
      </c>
      <c r="S874" s="23">
        <f>P874*N874</f>
        <v>196.84</v>
      </c>
      <c r="T874" s="23">
        <f>Q874-S874</f>
        <v>102.75185200000001</v>
      </c>
      <c r="U874" s="25">
        <f>IFERROR(T874/Q874,0)</f>
        <v>0.34297278552155019</v>
      </c>
      <c r="V874" s="21" t="s">
        <v>125</v>
      </c>
      <c r="W874" s="21" t="s">
        <v>172</v>
      </c>
    </row>
    <row r="875" spans="1:23" ht="15" customHeight="1">
      <c r="A875" s="21" t="s">
        <v>1334</v>
      </c>
      <c r="B875" s="22">
        <v>45464</v>
      </c>
      <c r="C875" s="21">
        <f>YEAR(B875)</f>
        <v>2024</v>
      </c>
      <c r="D875" s="21" t="str">
        <f>"Q"&amp;ROUNDUP(MONTH(B875)/3,0)</f>
        <v>Q2</v>
      </c>
      <c r="E875" s="21" t="s">
        <v>188</v>
      </c>
      <c r="F875" s="21" t="s">
        <v>118</v>
      </c>
      <c r="G875" s="21" t="s">
        <v>198</v>
      </c>
      <c r="H875" s="21" t="s">
        <v>1335</v>
      </c>
      <c r="I875" s="21" t="s">
        <v>342</v>
      </c>
      <c r="J875" s="21" t="s">
        <v>142</v>
      </c>
      <c r="K875" s="21" t="s">
        <v>143</v>
      </c>
      <c r="L875" s="21" t="s">
        <v>201</v>
      </c>
      <c r="M875" s="23">
        <v>282.66000000000003</v>
      </c>
      <c r="N875" s="24">
        <v>4</v>
      </c>
      <c r="O875" s="25">
        <v>0.115</v>
      </c>
      <c r="P875" s="23">
        <v>191.09</v>
      </c>
      <c r="Q875" s="23">
        <f>M875*N875*(1-O875)</f>
        <v>1000.6164000000001</v>
      </c>
      <c r="R875" s="23">
        <f>M875*N875*O875</f>
        <v>130.02360000000002</v>
      </c>
      <c r="S875" s="23">
        <f>P875*N875</f>
        <v>764.36</v>
      </c>
      <c r="T875" s="23">
        <f>Q875-S875</f>
        <v>236.2564000000001</v>
      </c>
      <c r="U875" s="25">
        <f>IFERROR(T875/Q875,0)</f>
        <v>0.23611086126511627</v>
      </c>
      <c r="V875" s="21" t="s">
        <v>125</v>
      </c>
      <c r="W875" s="21" t="s">
        <v>136</v>
      </c>
    </row>
    <row r="876" spans="1:23" ht="15" customHeight="1">
      <c r="A876" s="21" t="s">
        <v>1336</v>
      </c>
      <c r="B876" s="22">
        <v>45464</v>
      </c>
      <c r="C876" s="21">
        <f>YEAR(B876)</f>
        <v>2024</v>
      </c>
      <c r="D876" s="21" t="str">
        <f>"Q"&amp;ROUNDUP(MONTH(B876)/3,0)</f>
        <v>Q2</v>
      </c>
      <c r="E876" s="21" t="s">
        <v>158</v>
      </c>
      <c r="F876" s="21" t="s">
        <v>118</v>
      </c>
      <c r="G876" s="21" t="s">
        <v>164</v>
      </c>
      <c r="H876" s="21" t="s">
        <v>284</v>
      </c>
      <c r="I876" s="21" t="s">
        <v>269</v>
      </c>
      <c r="J876" s="21" t="s">
        <v>122</v>
      </c>
      <c r="K876" s="21" t="s">
        <v>165</v>
      </c>
      <c r="L876" s="21" t="s">
        <v>180</v>
      </c>
      <c r="M876" s="23">
        <v>46.62</v>
      </c>
      <c r="N876" s="24">
        <v>4</v>
      </c>
      <c r="O876" s="25">
        <v>0.14369999999999999</v>
      </c>
      <c r="P876" s="23">
        <v>21.85</v>
      </c>
      <c r="Q876" s="23">
        <f>M876*N876*(1-O876)</f>
        <v>159.68282400000001</v>
      </c>
      <c r="R876" s="23">
        <f>M876*N876*O876</f>
        <v>26.797175999999997</v>
      </c>
      <c r="S876" s="23">
        <f>P876*N876</f>
        <v>87.4</v>
      </c>
      <c r="T876" s="23">
        <f>Q876-S876</f>
        <v>72.282824000000005</v>
      </c>
      <c r="U876" s="25">
        <f>IFERROR(T876/Q876,0)</f>
        <v>0.45266499044380626</v>
      </c>
      <c r="V876" s="21" t="s">
        <v>125</v>
      </c>
      <c r="W876" s="21" t="s">
        <v>172</v>
      </c>
    </row>
    <row r="877" spans="1:23" ht="15" customHeight="1">
      <c r="A877" s="21" t="s">
        <v>1337</v>
      </c>
      <c r="B877" s="22">
        <v>45464</v>
      </c>
      <c r="C877" s="21">
        <f>YEAR(B877)</f>
        <v>2024</v>
      </c>
      <c r="D877" s="21" t="str">
        <f>"Q"&amp;ROUNDUP(MONTH(B877)/3,0)</f>
        <v>Q2</v>
      </c>
      <c r="E877" s="21" t="s">
        <v>158</v>
      </c>
      <c r="F877" s="21" t="s">
        <v>118</v>
      </c>
      <c r="G877" s="21" t="s">
        <v>164</v>
      </c>
      <c r="H877" s="21" t="s">
        <v>224</v>
      </c>
      <c r="I877" s="21" t="s">
        <v>225</v>
      </c>
      <c r="J877" s="21" t="s">
        <v>122</v>
      </c>
      <c r="K877" s="21" t="s">
        <v>123</v>
      </c>
      <c r="L877" s="21" t="s">
        <v>292</v>
      </c>
      <c r="M877" s="23">
        <v>121</v>
      </c>
      <c r="N877" s="24">
        <v>2</v>
      </c>
      <c r="O877" s="25">
        <v>0.1353</v>
      </c>
      <c r="P877" s="23">
        <v>63.86</v>
      </c>
      <c r="Q877" s="23">
        <f>M877*N877*(1-O877)</f>
        <v>209.25740000000002</v>
      </c>
      <c r="R877" s="23">
        <f>M877*N877*O877</f>
        <v>32.742600000000003</v>
      </c>
      <c r="S877" s="23">
        <f>P877*N877</f>
        <v>127.72</v>
      </c>
      <c r="T877" s="23">
        <f>Q877-S877</f>
        <v>81.537400000000019</v>
      </c>
      <c r="U877" s="25">
        <f>IFERROR(T877/Q877,0)</f>
        <v>0.38965121424618682</v>
      </c>
      <c r="V877" s="21" t="s">
        <v>171</v>
      </c>
      <c r="W877" s="21" t="s">
        <v>136</v>
      </c>
    </row>
    <row r="878" spans="1:23" ht="15" customHeight="1">
      <c r="A878" s="21" t="s">
        <v>1338</v>
      </c>
      <c r="B878" s="22">
        <v>45464</v>
      </c>
      <c r="C878" s="21">
        <f>YEAR(B878)</f>
        <v>2024</v>
      </c>
      <c r="D878" s="21" t="str">
        <f>"Q"&amp;ROUNDUP(MONTH(B878)/3,0)</f>
        <v>Q2</v>
      </c>
      <c r="E878" s="21" t="s">
        <v>138</v>
      </c>
      <c r="F878" s="21" t="s">
        <v>159</v>
      </c>
      <c r="G878" s="21" t="s">
        <v>146</v>
      </c>
      <c r="H878" s="21" t="s">
        <v>940</v>
      </c>
      <c r="I878" s="21" t="s">
        <v>154</v>
      </c>
      <c r="J878" s="21" t="s">
        <v>142</v>
      </c>
      <c r="K878" s="21" t="s">
        <v>143</v>
      </c>
      <c r="L878" s="21" t="s">
        <v>322</v>
      </c>
      <c r="M878" s="23">
        <v>310.66000000000003</v>
      </c>
      <c r="N878" s="24">
        <v>3</v>
      </c>
      <c r="O878" s="25">
        <v>7.1800000000000003E-2</v>
      </c>
      <c r="P878" s="23">
        <v>206.57</v>
      </c>
      <c r="Q878" s="23">
        <f>M878*N878*(1-O878)</f>
        <v>865.06383600000004</v>
      </c>
      <c r="R878" s="23">
        <f>M878*N878*O878</f>
        <v>66.916164000000009</v>
      </c>
      <c r="S878" s="23">
        <f>P878*N878</f>
        <v>619.71</v>
      </c>
      <c r="T878" s="23">
        <f>Q878-S878</f>
        <v>245.353836</v>
      </c>
      <c r="U878" s="25">
        <f>IFERROR(T878/Q878,0)</f>
        <v>0.28362512197307943</v>
      </c>
      <c r="V878" s="21" t="s">
        <v>125</v>
      </c>
      <c r="W878" s="21" t="s">
        <v>136</v>
      </c>
    </row>
    <row r="879" spans="1:23" ht="15" customHeight="1">
      <c r="A879" s="21" t="s">
        <v>1339</v>
      </c>
      <c r="B879" s="22">
        <v>45465</v>
      </c>
      <c r="C879" s="21">
        <f>YEAR(B879)</f>
        <v>2024</v>
      </c>
      <c r="D879" s="21" t="str">
        <f>"Q"&amp;ROUNDUP(MONTH(B879)/3,0)</f>
        <v>Q2</v>
      </c>
      <c r="E879" s="21" t="s">
        <v>138</v>
      </c>
      <c r="F879" s="21" t="s">
        <v>129</v>
      </c>
      <c r="G879" s="21" t="s">
        <v>146</v>
      </c>
      <c r="H879" s="21" t="s">
        <v>257</v>
      </c>
      <c r="I879" s="21" t="s">
        <v>258</v>
      </c>
      <c r="J879" s="21" t="s">
        <v>133</v>
      </c>
      <c r="K879" s="21" t="s">
        <v>134</v>
      </c>
      <c r="L879" s="21" t="s">
        <v>192</v>
      </c>
      <c r="M879" s="23">
        <v>93.41</v>
      </c>
      <c r="N879" s="24">
        <v>1</v>
      </c>
      <c r="O879" s="25">
        <v>9.8900000000000002E-2</v>
      </c>
      <c r="P879" s="23">
        <v>48.2</v>
      </c>
      <c r="Q879" s="23">
        <f>M879*N879*(1-O879)</f>
        <v>84.171751</v>
      </c>
      <c r="R879" s="23">
        <f>M879*N879*O879</f>
        <v>9.2382489999999997</v>
      </c>
      <c r="S879" s="23">
        <f>P879*N879</f>
        <v>48.2</v>
      </c>
      <c r="T879" s="23">
        <f>Q879-S879</f>
        <v>35.971750999999998</v>
      </c>
      <c r="U879" s="25">
        <f>IFERROR(T879/Q879,0)</f>
        <v>0.42736132458501425</v>
      </c>
      <c r="V879" s="21" t="s">
        <v>125</v>
      </c>
      <c r="W879" s="21" t="s">
        <v>126</v>
      </c>
    </row>
    <row r="880" spans="1:23" ht="15" customHeight="1">
      <c r="A880" s="21" t="s">
        <v>1340</v>
      </c>
      <c r="B880" s="22">
        <v>45465</v>
      </c>
      <c r="C880" s="21">
        <f>YEAR(B880)</f>
        <v>2024</v>
      </c>
      <c r="D880" s="21" t="str">
        <f>"Q"&amp;ROUNDUP(MONTH(B880)/3,0)</f>
        <v>Q2</v>
      </c>
      <c r="E880" s="21" t="s">
        <v>117</v>
      </c>
      <c r="F880" s="21" t="s">
        <v>118</v>
      </c>
      <c r="G880" s="21" t="s">
        <v>119</v>
      </c>
      <c r="H880" s="21" t="s">
        <v>502</v>
      </c>
      <c r="I880" s="21" t="s">
        <v>503</v>
      </c>
      <c r="J880" s="21" t="s">
        <v>142</v>
      </c>
      <c r="K880" s="21" t="s">
        <v>134</v>
      </c>
      <c r="L880" s="21" t="s">
        <v>135</v>
      </c>
      <c r="M880" s="23">
        <v>159.04</v>
      </c>
      <c r="N880" s="24">
        <v>1</v>
      </c>
      <c r="O880" s="25">
        <v>0.1444</v>
      </c>
      <c r="P880" s="23">
        <v>79.62</v>
      </c>
      <c r="Q880" s="23">
        <f>M880*N880*(1-O880)</f>
        <v>136.074624</v>
      </c>
      <c r="R880" s="23">
        <f>M880*N880*O880</f>
        <v>22.965375999999999</v>
      </c>
      <c r="S880" s="23">
        <f>P880*N880</f>
        <v>79.62</v>
      </c>
      <c r="T880" s="23">
        <f>Q880-S880</f>
        <v>56.454623999999995</v>
      </c>
      <c r="U880" s="25">
        <f>IFERROR(T880/Q880,0)</f>
        <v>0.41487988237983298</v>
      </c>
      <c r="V880" s="21" t="s">
        <v>125</v>
      </c>
      <c r="W880" s="21" t="s">
        <v>156</v>
      </c>
    </row>
    <row r="881" spans="1:23" ht="15" customHeight="1">
      <c r="A881" s="21" t="s">
        <v>1341</v>
      </c>
      <c r="B881" s="22">
        <v>45465</v>
      </c>
      <c r="C881" s="21">
        <f>YEAR(B881)</f>
        <v>2024</v>
      </c>
      <c r="D881" s="21" t="str">
        <f>"Q"&amp;ROUNDUP(MONTH(B881)/3,0)</f>
        <v>Q2</v>
      </c>
      <c r="E881" s="21" t="s">
        <v>158</v>
      </c>
      <c r="F881" s="21" t="s">
        <v>118</v>
      </c>
      <c r="G881" s="21" t="s">
        <v>164</v>
      </c>
      <c r="H881" s="21" t="s">
        <v>287</v>
      </c>
      <c r="I881" s="21" t="s">
        <v>288</v>
      </c>
      <c r="J881" s="21" t="s">
        <v>133</v>
      </c>
      <c r="K881" s="21" t="s">
        <v>143</v>
      </c>
      <c r="L881" s="21" t="s">
        <v>252</v>
      </c>
      <c r="M881" s="23">
        <v>103.49</v>
      </c>
      <c r="N881" s="24">
        <v>1</v>
      </c>
      <c r="O881" s="25">
        <v>0.18110000000000001</v>
      </c>
      <c r="P881" s="23">
        <v>69.77</v>
      </c>
      <c r="Q881" s="23">
        <f>M881*N881*(1-O881)</f>
        <v>84.747960999999989</v>
      </c>
      <c r="R881" s="23">
        <f>M881*N881*O881</f>
        <v>18.742039000000002</v>
      </c>
      <c r="S881" s="23">
        <f>P881*N881</f>
        <v>69.77</v>
      </c>
      <c r="T881" s="23">
        <f>Q881-S881</f>
        <v>14.977960999999993</v>
      </c>
      <c r="U881" s="25">
        <f>IFERROR(T881/Q881,0)</f>
        <v>0.17673535532023002</v>
      </c>
      <c r="V881" s="21" t="s">
        <v>125</v>
      </c>
      <c r="W881" s="21" t="s">
        <v>126</v>
      </c>
    </row>
    <row r="882" spans="1:23" ht="15" customHeight="1">
      <c r="A882" s="21" t="s">
        <v>1342</v>
      </c>
      <c r="B882" s="22">
        <v>45465</v>
      </c>
      <c r="C882" s="21">
        <f>YEAR(B882)</f>
        <v>2024</v>
      </c>
      <c r="D882" s="21" t="str">
        <f>"Q"&amp;ROUNDUP(MONTH(B882)/3,0)</f>
        <v>Q2</v>
      </c>
      <c r="E882" s="21" t="s">
        <v>158</v>
      </c>
      <c r="F882" s="21" t="s">
        <v>118</v>
      </c>
      <c r="G882" s="21" t="s">
        <v>164</v>
      </c>
      <c r="H882" s="21" t="s">
        <v>445</v>
      </c>
      <c r="I882" s="21" t="s">
        <v>446</v>
      </c>
      <c r="J882" s="21" t="s">
        <v>133</v>
      </c>
      <c r="K882" s="21" t="s">
        <v>123</v>
      </c>
      <c r="L882" s="21" t="s">
        <v>155</v>
      </c>
      <c r="M882" s="23">
        <v>126.05</v>
      </c>
      <c r="N882" s="24">
        <v>4</v>
      </c>
      <c r="O882" s="25">
        <v>0.16689999999999999</v>
      </c>
      <c r="P882" s="23">
        <v>63.74</v>
      </c>
      <c r="Q882" s="23">
        <f>M882*N882*(1-O882)</f>
        <v>420.04901999999998</v>
      </c>
      <c r="R882" s="23">
        <f>M882*N882*O882</f>
        <v>84.15097999999999</v>
      </c>
      <c r="S882" s="23">
        <f>P882*N882</f>
        <v>254.96</v>
      </c>
      <c r="T882" s="23">
        <f>Q882-S882</f>
        <v>165.08901999999998</v>
      </c>
      <c r="U882" s="25">
        <f>IFERROR(T882/Q882,0)</f>
        <v>0.39302322381325872</v>
      </c>
      <c r="V882" s="21" t="s">
        <v>125</v>
      </c>
      <c r="W882" s="21" t="s">
        <v>126</v>
      </c>
    </row>
    <row r="883" spans="1:23" ht="15" customHeight="1">
      <c r="A883" s="21" t="s">
        <v>1343</v>
      </c>
      <c r="B883" s="22">
        <v>45465</v>
      </c>
      <c r="C883" s="21">
        <f>YEAR(B883)</f>
        <v>2024</v>
      </c>
      <c r="D883" s="21" t="str">
        <f>"Q"&amp;ROUNDUP(MONTH(B883)/3,0)</f>
        <v>Q2</v>
      </c>
      <c r="E883" s="21" t="s">
        <v>158</v>
      </c>
      <c r="F883" s="21" t="s">
        <v>129</v>
      </c>
      <c r="G883" s="21" t="s">
        <v>164</v>
      </c>
      <c r="H883" s="21" t="s">
        <v>337</v>
      </c>
      <c r="I883" s="21" t="s">
        <v>338</v>
      </c>
      <c r="J883" s="21" t="s">
        <v>133</v>
      </c>
      <c r="K883" s="21" t="s">
        <v>143</v>
      </c>
      <c r="L883" s="21" t="s">
        <v>144</v>
      </c>
      <c r="M883" s="23">
        <v>318.04000000000002</v>
      </c>
      <c r="N883" s="24">
        <v>2</v>
      </c>
      <c r="O883" s="25">
        <v>5.8799999999999998E-2</v>
      </c>
      <c r="P883" s="23">
        <v>176.13</v>
      </c>
      <c r="Q883" s="23">
        <f>M883*N883*(1-O883)</f>
        <v>598.67849600000011</v>
      </c>
      <c r="R883" s="23">
        <f>M883*N883*O883</f>
        <v>37.401504000000003</v>
      </c>
      <c r="S883" s="23">
        <f>P883*N883</f>
        <v>352.26</v>
      </c>
      <c r="T883" s="23">
        <f>Q883-S883</f>
        <v>246.41849600000012</v>
      </c>
      <c r="U883" s="25">
        <f>IFERROR(T883/Q883,0)</f>
        <v>0.41160405400630939</v>
      </c>
      <c r="V883" s="21" t="s">
        <v>125</v>
      </c>
      <c r="W883" s="21" t="s">
        <v>156</v>
      </c>
    </row>
    <row r="884" spans="1:23" ht="15" customHeight="1">
      <c r="A884" s="21" t="s">
        <v>1344</v>
      </c>
      <c r="B884" s="22">
        <v>45465</v>
      </c>
      <c r="C884" s="21">
        <f>YEAR(B884)</f>
        <v>2024</v>
      </c>
      <c r="D884" s="21" t="str">
        <f>"Q"&amp;ROUNDUP(MONTH(B884)/3,0)</f>
        <v>Q2</v>
      </c>
      <c r="E884" s="21" t="s">
        <v>188</v>
      </c>
      <c r="F884" s="21" t="s">
        <v>118</v>
      </c>
      <c r="G884" s="21" t="s">
        <v>189</v>
      </c>
      <c r="H884" s="21" t="s">
        <v>291</v>
      </c>
      <c r="I884" s="21" t="s">
        <v>208</v>
      </c>
      <c r="J884" s="21" t="s">
        <v>133</v>
      </c>
      <c r="K884" s="21" t="s">
        <v>123</v>
      </c>
      <c r="L884" s="21" t="s">
        <v>226</v>
      </c>
      <c r="M884" s="23">
        <v>234.1</v>
      </c>
      <c r="N884" s="24">
        <v>1</v>
      </c>
      <c r="O884" s="25">
        <v>0.1492</v>
      </c>
      <c r="P884" s="23">
        <v>134.41</v>
      </c>
      <c r="Q884" s="23">
        <f>M884*N884*(1-O884)</f>
        <v>199.17228</v>
      </c>
      <c r="R884" s="23">
        <f>M884*N884*O884</f>
        <v>34.927720000000001</v>
      </c>
      <c r="S884" s="23">
        <f>P884*N884</f>
        <v>134.41</v>
      </c>
      <c r="T884" s="23">
        <f>Q884-S884</f>
        <v>64.762280000000004</v>
      </c>
      <c r="U884" s="25">
        <f>IFERROR(T884/Q884,0)</f>
        <v>0.32515709515400437</v>
      </c>
      <c r="V884" s="21" t="s">
        <v>125</v>
      </c>
      <c r="W884" s="21" t="s">
        <v>172</v>
      </c>
    </row>
    <row r="885" spans="1:23" ht="15" customHeight="1">
      <c r="A885" s="21" t="s">
        <v>1345</v>
      </c>
      <c r="B885" s="22">
        <v>45465</v>
      </c>
      <c r="C885" s="21">
        <f>YEAR(B885)</f>
        <v>2024</v>
      </c>
      <c r="D885" s="21" t="str">
        <f>"Q"&amp;ROUNDUP(MONTH(B885)/3,0)</f>
        <v>Q2</v>
      </c>
      <c r="E885" s="21" t="s">
        <v>138</v>
      </c>
      <c r="F885" s="21" t="s">
        <v>118</v>
      </c>
      <c r="G885" s="21" t="s">
        <v>139</v>
      </c>
      <c r="H885" s="21" t="s">
        <v>203</v>
      </c>
      <c r="I885" s="21" t="s">
        <v>204</v>
      </c>
      <c r="J885" s="21" t="s">
        <v>122</v>
      </c>
      <c r="K885" s="21" t="s">
        <v>165</v>
      </c>
      <c r="L885" s="21" t="s">
        <v>180</v>
      </c>
      <c r="M885" s="23">
        <v>12.95</v>
      </c>
      <c r="N885" s="24">
        <v>1</v>
      </c>
      <c r="O885" s="25">
        <v>0.1326</v>
      </c>
      <c r="P885" s="23">
        <v>4.8099999999999996</v>
      </c>
      <c r="Q885" s="23">
        <f>M885*N885*(1-O885)</f>
        <v>11.232829999999998</v>
      </c>
      <c r="R885" s="23">
        <f>M885*N885*O885</f>
        <v>1.7171699999999999</v>
      </c>
      <c r="S885" s="23">
        <f>P885*N885</f>
        <v>4.8099999999999996</v>
      </c>
      <c r="T885" s="23">
        <f>Q885-S885</f>
        <v>6.4228299999999985</v>
      </c>
      <c r="U885" s="25">
        <f>IFERROR(T885/Q885,0)</f>
        <v>0.57179090220362982</v>
      </c>
      <c r="V885" s="21" t="s">
        <v>125</v>
      </c>
      <c r="W885" s="21" t="s">
        <v>136</v>
      </c>
    </row>
    <row r="886" spans="1:23" ht="15" customHeight="1">
      <c r="A886" s="21" t="s">
        <v>1346</v>
      </c>
      <c r="B886" s="22">
        <v>45465</v>
      </c>
      <c r="C886" s="21">
        <f>YEAR(B886)</f>
        <v>2024</v>
      </c>
      <c r="D886" s="21" t="str">
        <f>"Q"&amp;ROUNDUP(MONTH(B886)/3,0)</f>
        <v>Q2</v>
      </c>
      <c r="E886" s="21" t="s">
        <v>117</v>
      </c>
      <c r="F886" s="21" t="s">
        <v>118</v>
      </c>
      <c r="G886" s="21" t="s">
        <v>194</v>
      </c>
      <c r="H886" s="21" t="s">
        <v>493</v>
      </c>
      <c r="I886" s="21" t="s">
        <v>494</v>
      </c>
      <c r="J886" s="21" t="s">
        <v>142</v>
      </c>
      <c r="K886" s="21" t="s">
        <v>123</v>
      </c>
      <c r="L886" s="21" t="s">
        <v>124</v>
      </c>
      <c r="M886" s="23">
        <v>183.1</v>
      </c>
      <c r="N886" s="24">
        <v>1</v>
      </c>
      <c r="O886" s="25">
        <v>9.9299999999999999E-2</v>
      </c>
      <c r="P886" s="23">
        <v>102.68</v>
      </c>
      <c r="Q886" s="23">
        <f>M886*N886*(1-O886)</f>
        <v>164.91817</v>
      </c>
      <c r="R886" s="23">
        <f>M886*N886*O886</f>
        <v>18.181829999999998</v>
      </c>
      <c r="S886" s="23">
        <f>P886*N886</f>
        <v>102.68</v>
      </c>
      <c r="T886" s="23">
        <f>Q886-S886</f>
        <v>62.238169999999997</v>
      </c>
      <c r="U886" s="25">
        <f>IFERROR(T886/Q886,0)</f>
        <v>0.37738819197423784</v>
      </c>
      <c r="V886" s="21" t="s">
        <v>125</v>
      </c>
      <c r="W886" s="21" t="s">
        <v>156</v>
      </c>
    </row>
    <row r="887" spans="1:23" ht="15" customHeight="1">
      <c r="A887" s="21" t="s">
        <v>1347</v>
      </c>
      <c r="B887" s="22">
        <v>45466</v>
      </c>
      <c r="C887" s="21">
        <f>YEAR(B887)</f>
        <v>2024</v>
      </c>
      <c r="D887" s="21" t="str">
        <f>"Q"&amp;ROUNDUP(MONTH(B887)/3,0)</f>
        <v>Q2</v>
      </c>
      <c r="E887" s="21" t="s">
        <v>128</v>
      </c>
      <c r="F887" s="21" t="s">
        <v>118</v>
      </c>
      <c r="G887" s="21" t="s">
        <v>130</v>
      </c>
      <c r="H887" s="21" t="s">
        <v>284</v>
      </c>
      <c r="I887" s="21" t="s">
        <v>269</v>
      </c>
      <c r="J887" s="21" t="s">
        <v>122</v>
      </c>
      <c r="K887" s="21" t="s">
        <v>143</v>
      </c>
      <c r="L887" s="21" t="s">
        <v>144</v>
      </c>
      <c r="M887" s="23">
        <v>298.32</v>
      </c>
      <c r="N887" s="24">
        <v>1</v>
      </c>
      <c r="O887" s="25">
        <v>0.1159</v>
      </c>
      <c r="P887" s="23">
        <v>192.61</v>
      </c>
      <c r="Q887" s="23">
        <f>M887*N887*(1-O887)</f>
        <v>263.74471199999999</v>
      </c>
      <c r="R887" s="23">
        <f>M887*N887*O887</f>
        <v>34.575288</v>
      </c>
      <c r="S887" s="23">
        <f>P887*N887</f>
        <v>192.61</v>
      </c>
      <c r="T887" s="23">
        <f>Q887-S887</f>
        <v>71.134711999999979</v>
      </c>
      <c r="U887" s="25">
        <f>IFERROR(T887/Q887,0)</f>
        <v>0.26971047669763321</v>
      </c>
      <c r="V887" s="21" t="s">
        <v>125</v>
      </c>
      <c r="W887" s="21" t="s">
        <v>126</v>
      </c>
    </row>
    <row r="888" spans="1:23" ht="15" customHeight="1">
      <c r="A888" s="21" t="s">
        <v>1348</v>
      </c>
      <c r="B888" s="22">
        <v>45466</v>
      </c>
      <c r="C888" s="21">
        <f>YEAR(B888)</f>
        <v>2024</v>
      </c>
      <c r="D888" s="21" t="str">
        <f>"Q"&amp;ROUNDUP(MONTH(B888)/3,0)</f>
        <v>Q2</v>
      </c>
      <c r="E888" s="21" t="s">
        <v>128</v>
      </c>
      <c r="F888" s="21" t="s">
        <v>129</v>
      </c>
      <c r="G888" s="21" t="s">
        <v>152</v>
      </c>
      <c r="H888" s="21" t="s">
        <v>120</v>
      </c>
      <c r="I888" s="21" t="s">
        <v>121</v>
      </c>
      <c r="J888" s="21" t="s">
        <v>122</v>
      </c>
      <c r="K888" s="21" t="s">
        <v>123</v>
      </c>
      <c r="L888" s="21" t="s">
        <v>155</v>
      </c>
      <c r="M888" s="23">
        <v>78.8</v>
      </c>
      <c r="N888" s="24">
        <v>1</v>
      </c>
      <c r="O888" s="25">
        <v>0.13600000000000001</v>
      </c>
      <c r="P888" s="23">
        <v>42.15</v>
      </c>
      <c r="Q888" s="23">
        <f>M888*N888*(1-O888)</f>
        <v>68.083199999999991</v>
      </c>
      <c r="R888" s="23">
        <f>M888*N888*O888</f>
        <v>10.716800000000001</v>
      </c>
      <c r="S888" s="23">
        <f>P888*N888</f>
        <v>42.15</v>
      </c>
      <c r="T888" s="23">
        <f>Q888-S888</f>
        <v>25.933199999999992</v>
      </c>
      <c r="U888" s="25">
        <f>IFERROR(T888/Q888,0)</f>
        <v>0.38090454032712912</v>
      </c>
      <c r="V888" s="21" t="s">
        <v>125</v>
      </c>
      <c r="W888" s="21" t="s">
        <v>126</v>
      </c>
    </row>
    <row r="889" spans="1:23" ht="15" customHeight="1">
      <c r="A889" s="21" t="s">
        <v>1349</v>
      </c>
      <c r="B889" s="22">
        <v>45466</v>
      </c>
      <c r="C889" s="21">
        <f>YEAR(B889)</f>
        <v>2024</v>
      </c>
      <c r="D889" s="21" t="str">
        <f>"Q"&amp;ROUNDUP(MONTH(B889)/3,0)</f>
        <v>Q2</v>
      </c>
      <c r="E889" s="21" t="s">
        <v>128</v>
      </c>
      <c r="F889" s="21" t="s">
        <v>118</v>
      </c>
      <c r="G889" s="21" t="s">
        <v>152</v>
      </c>
      <c r="H889" s="21" t="s">
        <v>190</v>
      </c>
      <c r="I889" s="21" t="s">
        <v>191</v>
      </c>
      <c r="J889" s="21" t="s">
        <v>133</v>
      </c>
      <c r="K889" s="21" t="s">
        <v>134</v>
      </c>
      <c r="L889" s="21" t="s">
        <v>170</v>
      </c>
      <c r="M889" s="23">
        <v>141.09</v>
      </c>
      <c r="N889" s="24">
        <v>2</v>
      </c>
      <c r="O889" s="25">
        <v>8.8700000000000001E-2</v>
      </c>
      <c r="P889" s="23">
        <v>86.53</v>
      </c>
      <c r="Q889" s="23">
        <f>M889*N889*(1-O889)</f>
        <v>257.15063400000003</v>
      </c>
      <c r="R889" s="23">
        <f>M889*N889*O889</f>
        <v>25.029366</v>
      </c>
      <c r="S889" s="23">
        <f>P889*N889</f>
        <v>173.06</v>
      </c>
      <c r="T889" s="23">
        <f>Q889-S889</f>
        <v>84.090634000000023</v>
      </c>
      <c r="U889" s="25">
        <f>IFERROR(T889/Q889,0)</f>
        <v>0.32700924237270212</v>
      </c>
      <c r="V889" s="21" t="s">
        <v>125</v>
      </c>
      <c r="W889" s="21" t="s">
        <v>172</v>
      </c>
    </row>
    <row r="890" spans="1:23" ht="15" customHeight="1">
      <c r="A890" s="21" t="s">
        <v>1350</v>
      </c>
      <c r="B890" s="22">
        <v>45466</v>
      </c>
      <c r="C890" s="21">
        <f>YEAR(B890)</f>
        <v>2024</v>
      </c>
      <c r="D890" s="21" t="str">
        <f>"Q"&amp;ROUNDUP(MONTH(B890)/3,0)</f>
        <v>Q2</v>
      </c>
      <c r="E890" s="21" t="s">
        <v>138</v>
      </c>
      <c r="F890" s="21" t="s">
        <v>129</v>
      </c>
      <c r="G890" s="21" t="s">
        <v>146</v>
      </c>
      <c r="H890" s="21" t="s">
        <v>147</v>
      </c>
      <c r="I890" s="21" t="s">
        <v>148</v>
      </c>
      <c r="J890" s="21" t="s">
        <v>122</v>
      </c>
      <c r="K890" s="21" t="s">
        <v>165</v>
      </c>
      <c r="L890" s="21" t="s">
        <v>184</v>
      </c>
      <c r="M890" s="23">
        <v>73.22</v>
      </c>
      <c r="N890" s="24">
        <v>1</v>
      </c>
      <c r="O890" s="25">
        <v>2.8199999999999999E-2</v>
      </c>
      <c r="P890" s="23">
        <v>34.729999999999997</v>
      </c>
      <c r="Q890" s="23">
        <f>M890*N890*(1-O890)</f>
        <v>71.155196000000004</v>
      </c>
      <c r="R890" s="23">
        <f>M890*N890*O890</f>
        <v>2.0648040000000001</v>
      </c>
      <c r="S890" s="23">
        <f>P890*N890</f>
        <v>34.729999999999997</v>
      </c>
      <c r="T890" s="23">
        <f>Q890-S890</f>
        <v>36.425196000000007</v>
      </c>
      <c r="U890" s="25">
        <f>IFERROR(T890/Q890,0)</f>
        <v>0.5119119621285283</v>
      </c>
      <c r="V890" s="21" t="s">
        <v>125</v>
      </c>
      <c r="W890" s="21" t="s">
        <v>136</v>
      </c>
    </row>
    <row r="891" spans="1:23" ht="15" customHeight="1">
      <c r="A891" s="21" t="s">
        <v>1351</v>
      </c>
      <c r="B891" s="22">
        <v>45466</v>
      </c>
      <c r="C891" s="21">
        <f>YEAR(B891)</f>
        <v>2024</v>
      </c>
      <c r="D891" s="21" t="str">
        <f>"Q"&amp;ROUNDUP(MONTH(B891)/3,0)</f>
        <v>Q2</v>
      </c>
      <c r="E891" s="21" t="s">
        <v>117</v>
      </c>
      <c r="F891" s="21" t="s">
        <v>159</v>
      </c>
      <c r="G891" s="21" t="s">
        <v>119</v>
      </c>
      <c r="H891" s="21" t="s">
        <v>284</v>
      </c>
      <c r="I891" s="21" t="s">
        <v>269</v>
      </c>
      <c r="J891" s="21" t="s">
        <v>122</v>
      </c>
      <c r="K891" s="21" t="s">
        <v>165</v>
      </c>
      <c r="L891" s="21" t="s">
        <v>320</v>
      </c>
      <c r="M891" s="23">
        <v>133.27000000000001</v>
      </c>
      <c r="N891" s="24">
        <v>32</v>
      </c>
      <c r="O891" s="25">
        <v>0.1144</v>
      </c>
      <c r="P891" s="23">
        <v>54.77</v>
      </c>
      <c r="Q891" s="23">
        <f>M891*N891*(1-O891)</f>
        <v>3776.7651839999999</v>
      </c>
      <c r="R891" s="23">
        <f>M891*N891*O891</f>
        <v>487.87481600000007</v>
      </c>
      <c r="S891" s="23">
        <f>P891*N891</f>
        <v>1752.64</v>
      </c>
      <c r="T891" s="23">
        <f>Q891-S891</f>
        <v>2024.1251839999998</v>
      </c>
      <c r="U891" s="25">
        <f>IFERROR(T891/Q891,0)</f>
        <v>0.53594149632999788</v>
      </c>
      <c r="V891" s="21" t="s">
        <v>125</v>
      </c>
      <c r="W891" s="21" t="s">
        <v>126</v>
      </c>
    </row>
    <row r="892" spans="1:23" ht="15" customHeight="1">
      <c r="A892" s="21" t="s">
        <v>1352</v>
      </c>
      <c r="B892" s="22">
        <v>45467</v>
      </c>
      <c r="C892" s="21">
        <f>YEAR(B892)</f>
        <v>2024</v>
      </c>
      <c r="D892" s="21" t="str">
        <f>"Q"&amp;ROUNDUP(MONTH(B892)/3,0)</f>
        <v>Q2</v>
      </c>
      <c r="E892" s="21" t="s">
        <v>128</v>
      </c>
      <c r="F892" s="21" t="s">
        <v>118</v>
      </c>
      <c r="G892" s="21" t="s">
        <v>130</v>
      </c>
      <c r="H892" s="21" t="s">
        <v>583</v>
      </c>
      <c r="I892" s="21" t="s">
        <v>584</v>
      </c>
      <c r="J892" s="21" t="s">
        <v>133</v>
      </c>
      <c r="K892" s="21" t="s">
        <v>123</v>
      </c>
      <c r="L892" s="21" t="s">
        <v>124</v>
      </c>
      <c r="M892" s="23">
        <v>227.56</v>
      </c>
      <c r="N892" s="24">
        <v>1</v>
      </c>
      <c r="O892" s="25">
        <v>0.106</v>
      </c>
      <c r="P892" s="23">
        <v>131.13999999999999</v>
      </c>
      <c r="Q892" s="23">
        <f>M892*N892*(1-O892)</f>
        <v>203.43863999999999</v>
      </c>
      <c r="R892" s="23">
        <f>M892*N892*O892</f>
        <v>24.121359999999999</v>
      </c>
      <c r="S892" s="23">
        <f>P892*N892</f>
        <v>131.13999999999999</v>
      </c>
      <c r="T892" s="23">
        <f>Q892-S892</f>
        <v>72.298640000000006</v>
      </c>
      <c r="U892" s="25">
        <f>IFERROR(T892/Q892,0)</f>
        <v>0.35538302851415055</v>
      </c>
      <c r="V892" s="21" t="s">
        <v>125</v>
      </c>
      <c r="W892" s="21" t="s">
        <v>136</v>
      </c>
    </row>
    <row r="893" spans="1:23" ht="15" customHeight="1">
      <c r="A893" s="21" t="s">
        <v>1353</v>
      </c>
      <c r="B893" s="22">
        <v>45467</v>
      </c>
      <c r="C893" s="21">
        <f>YEAR(B893)</f>
        <v>2024</v>
      </c>
      <c r="D893" s="21" t="str">
        <f>"Q"&amp;ROUNDUP(MONTH(B893)/3,0)</f>
        <v>Q2</v>
      </c>
      <c r="E893" s="21" t="s">
        <v>117</v>
      </c>
      <c r="F893" s="21" t="s">
        <v>129</v>
      </c>
      <c r="G893" s="21" t="s">
        <v>119</v>
      </c>
      <c r="H893" s="21" t="s">
        <v>529</v>
      </c>
      <c r="I893" s="21" t="s">
        <v>530</v>
      </c>
      <c r="J893" s="21" t="s">
        <v>133</v>
      </c>
      <c r="K893" s="21" t="s">
        <v>149</v>
      </c>
      <c r="L893" s="21" t="s">
        <v>273</v>
      </c>
      <c r="M893" s="23">
        <v>122.12</v>
      </c>
      <c r="N893" s="24">
        <v>1</v>
      </c>
      <c r="O893" s="25">
        <v>2.3699999999999999E-2</v>
      </c>
      <c r="P893" s="23">
        <v>49.23</v>
      </c>
      <c r="Q893" s="23">
        <f>M893*N893*(1-O893)</f>
        <v>119.225756</v>
      </c>
      <c r="R893" s="23">
        <f>M893*N893*O893</f>
        <v>2.894244</v>
      </c>
      <c r="S893" s="23">
        <f>P893*N893</f>
        <v>49.23</v>
      </c>
      <c r="T893" s="23">
        <f>Q893-S893</f>
        <v>69.995756</v>
      </c>
      <c r="U893" s="25">
        <f>IFERROR(T893/Q893,0)</f>
        <v>0.58708586423222175</v>
      </c>
      <c r="V893" s="21" t="s">
        <v>125</v>
      </c>
      <c r="W893" s="21" t="s">
        <v>126</v>
      </c>
    </row>
    <row r="894" spans="1:23" ht="15" customHeight="1">
      <c r="A894" s="21" t="s">
        <v>1354</v>
      </c>
      <c r="B894" s="22">
        <v>45467</v>
      </c>
      <c r="C894" s="21">
        <f>YEAR(B894)</f>
        <v>2024</v>
      </c>
      <c r="D894" s="21" t="str">
        <f>"Q"&amp;ROUNDUP(MONTH(B894)/3,0)</f>
        <v>Q2</v>
      </c>
      <c r="E894" s="21" t="s">
        <v>158</v>
      </c>
      <c r="F894" s="21" t="s">
        <v>129</v>
      </c>
      <c r="G894" s="21" t="s">
        <v>160</v>
      </c>
      <c r="H894" s="21" t="s">
        <v>308</v>
      </c>
      <c r="I894" s="21" t="s">
        <v>309</v>
      </c>
      <c r="J894" s="21" t="s">
        <v>133</v>
      </c>
      <c r="K894" s="21" t="s">
        <v>123</v>
      </c>
      <c r="L894" s="21" t="s">
        <v>292</v>
      </c>
      <c r="M894" s="23">
        <v>196.49</v>
      </c>
      <c r="N894" s="24">
        <v>1</v>
      </c>
      <c r="O894" s="25">
        <v>0.11269999999999999</v>
      </c>
      <c r="P894" s="23">
        <v>110.28</v>
      </c>
      <c r="Q894" s="23">
        <f>M894*N894*(1-O894)</f>
        <v>174.34557699999999</v>
      </c>
      <c r="R894" s="23">
        <f>M894*N894*O894</f>
        <v>22.144423</v>
      </c>
      <c r="S894" s="23">
        <f>P894*N894</f>
        <v>110.28</v>
      </c>
      <c r="T894" s="23">
        <f>Q894-S894</f>
        <v>64.06557699999999</v>
      </c>
      <c r="U894" s="25">
        <f>IFERROR(T894/Q894,0)</f>
        <v>0.36746316197054996</v>
      </c>
      <c r="V894" s="21" t="s">
        <v>125</v>
      </c>
      <c r="W894" s="21" t="s">
        <v>126</v>
      </c>
    </row>
    <row r="895" spans="1:23" ht="15" customHeight="1">
      <c r="A895" s="21" t="s">
        <v>1355</v>
      </c>
      <c r="B895" s="22">
        <v>45467</v>
      </c>
      <c r="C895" s="21">
        <f>YEAR(B895)</f>
        <v>2024</v>
      </c>
      <c r="D895" s="21" t="str">
        <f>"Q"&amp;ROUNDUP(MONTH(B895)/3,0)</f>
        <v>Q2</v>
      </c>
      <c r="E895" s="21" t="s">
        <v>158</v>
      </c>
      <c r="F895" s="21" t="s">
        <v>159</v>
      </c>
      <c r="G895" s="21" t="s">
        <v>164</v>
      </c>
      <c r="H895" s="21" t="s">
        <v>207</v>
      </c>
      <c r="I895" s="21" t="s">
        <v>208</v>
      </c>
      <c r="J895" s="21" t="s">
        <v>122</v>
      </c>
      <c r="K895" s="21" t="s">
        <v>165</v>
      </c>
      <c r="L895" s="21" t="s">
        <v>166</v>
      </c>
      <c r="M895" s="23">
        <v>132.19999999999999</v>
      </c>
      <c r="N895" s="24">
        <v>16</v>
      </c>
      <c r="O895" s="25">
        <v>2.46E-2</v>
      </c>
      <c r="P895" s="23">
        <v>64.94</v>
      </c>
      <c r="Q895" s="23">
        <f>M895*N895*(1-O895)</f>
        <v>2063.16608</v>
      </c>
      <c r="R895" s="23">
        <f>M895*N895*O895</f>
        <v>52.033919999999995</v>
      </c>
      <c r="S895" s="23">
        <f>P895*N895</f>
        <v>1039.04</v>
      </c>
      <c r="T895" s="23">
        <f>Q895-S895</f>
        <v>1024.12608</v>
      </c>
      <c r="U895" s="25">
        <f>IFERROR(T895/Q895,0)</f>
        <v>0.49638567148215235</v>
      </c>
      <c r="V895" s="21" t="s">
        <v>125</v>
      </c>
      <c r="W895" s="21" t="s">
        <v>126</v>
      </c>
    </row>
    <row r="896" spans="1:23" ht="15" customHeight="1">
      <c r="A896" s="21" t="s">
        <v>1356</v>
      </c>
      <c r="B896" s="22">
        <v>45467</v>
      </c>
      <c r="C896" s="21">
        <f>YEAR(B896)</f>
        <v>2024</v>
      </c>
      <c r="D896" s="21" t="str">
        <f>"Q"&amp;ROUNDUP(MONTH(B896)/3,0)</f>
        <v>Q2</v>
      </c>
      <c r="E896" s="21" t="s">
        <v>128</v>
      </c>
      <c r="F896" s="21" t="s">
        <v>118</v>
      </c>
      <c r="G896" s="21" t="s">
        <v>152</v>
      </c>
      <c r="H896" s="21" t="s">
        <v>178</v>
      </c>
      <c r="I896" s="21" t="s">
        <v>179</v>
      </c>
      <c r="J896" s="21" t="s">
        <v>133</v>
      </c>
      <c r="K896" s="21" t="s">
        <v>149</v>
      </c>
      <c r="L896" s="21" t="s">
        <v>238</v>
      </c>
      <c r="M896" s="23">
        <v>46.48</v>
      </c>
      <c r="N896" s="24">
        <v>2</v>
      </c>
      <c r="O896" s="25">
        <v>0.15640000000000001</v>
      </c>
      <c r="P896" s="23">
        <v>20.78</v>
      </c>
      <c r="Q896" s="23">
        <f>M896*N896*(1-O896)</f>
        <v>78.421055999999993</v>
      </c>
      <c r="R896" s="23">
        <f>M896*N896*O896</f>
        <v>14.538944000000001</v>
      </c>
      <c r="S896" s="23">
        <f>P896*N896</f>
        <v>41.56</v>
      </c>
      <c r="T896" s="23">
        <f>Q896-S896</f>
        <v>36.861055999999991</v>
      </c>
      <c r="U896" s="25">
        <f>IFERROR(T896/Q896,0)</f>
        <v>0.47004029121974583</v>
      </c>
      <c r="V896" s="21" t="s">
        <v>125</v>
      </c>
      <c r="W896" s="21" t="s">
        <v>126</v>
      </c>
    </row>
    <row r="897" spans="1:23" ht="15" customHeight="1">
      <c r="A897" s="21" t="s">
        <v>1357</v>
      </c>
      <c r="B897" s="22">
        <v>45467</v>
      </c>
      <c r="C897" s="21">
        <f>YEAR(B897)</f>
        <v>2024</v>
      </c>
      <c r="D897" s="21" t="str">
        <f>"Q"&amp;ROUNDUP(MONTH(B897)/3,0)</f>
        <v>Q2</v>
      </c>
      <c r="E897" s="21" t="s">
        <v>128</v>
      </c>
      <c r="F897" s="21" t="s">
        <v>118</v>
      </c>
      <c r="G897" s="21" t="s">
        <v>152</v>
      </c>
      <c r="H897" s="21" t="s">
        <v>450</v>
      </c>
      <c r="I897" s="21" t="s">
        <v>451</v>
      </c>
      <c r="J897" s="21" t="s">
        <v>133</v>
      </c>
      <c r="K897" s="21" t="s">
        <v>123</v>
      </c>
      <c r="L897" s="21" t="s">
        <v>226</v>
      </c>
      <c r="M897" s="23">
        <v>138.96</v>
      </c>
      <c r="N897" s="24">
        <v>4</v>
      </c>
      <c r="O897" s="25">
        <v>0.10050000000000001</v>
      </c>
      <c r="P897" s="23">
        <v>76.73</v>
      </c>
      <c r="Q897" s="23">
        <f>M897*N897*(1-O897)</f>
        <v>499.97808000000003</v>
      </c>
      <c r="R897" s="23">
        <f>M897*N897*O897</f>
        <v>55.861920000000005</v>
      </c>
      <c r="S897" s="23">
        <f>P897*N897</f>
        <v>306.92</v>
      </c>
      <c r="T897" s="23">
        <f>Q897-S897</f>
        <v>193.05808000000002</v>
      </c>
      <c r="U897" s="25">
        <f>IFERROR(T897/Q897,0)</f>
        <v>0.38613308807458119</v>
      </c>
      <c r="V897" s="21" t="s">
        <v>125</v>
      </c>
      <c r="W897" s="21" t="s">
        <v>136</v>
      </c>
    </row>
    <row r="898" spans="1:23" ht="15" customHeight="1">
      <c r="A898" s="21" t="s">
        <v>1358</v>
      </c>
      <c r="B898" s="22">
        <v>45468</v>
      </c>
      <c r="C898" s="21">
        <f>YEAR(B898)</f>
        <v>2024</v>
      </c>
      <c r="D898" s="21" t="str">
        <f>"Q"&amp;ROUNDUP(MONTH(B898)/3,0)</f>
        <v>Q2</v>
      </c>
      <c r="E898" s="21" t="s">
        <v>138</v>
      </c>
      <c r="F898" s="21" t="s">
        <v>118</v>
      </c>
      <c r="G898" s="21" t="s">
        <v>139</v>
      </c>
      <c r="H898" s="21" t="s">
        <v>120</v>
      </c>
      <c r="I898" s="21" t="s">
        <v>121</v>
      </c>
      <c r="J898" s="21" t="s">
        <v>122</v>
      </c>
      <c r="K898" s="21" t="s">
        <v>165</v>
      </c>
      <c r="L898" s="21" t="s">
        <v>184</v>
      </c>
      <c r="M898" s="23">
        <v>14.97</v>
      </c>
      <c r="N898" s="24">
        <v>1</v>
      </c>
      <c r="O898" s="25">
        <v>0.1633</v>
      </c>
      <c r="P898" s="23">
        <v>7</v>
      </c>
      <c r="Q898" s="23">
        <f>M898*N898*(1-O898)</f>
        <v>12.525399</v>
      </c>
      <c r="R898" s="23">
        <f>M898*N898*O898</f>
        <v>2.444601</v>
      </c>
      <c r="S898" s="23">
        <f>P898*N898</f>
        <v>7</v>
      </c>
      <c r="T898" s="23">
        <f>Q898-S898</f>
        <v>5.5253990000000002</v>
      </c>
      <c r="U898" s="25">
        <f>IFERROR(T898/Q898,0)</f>
        <v>0.44113556781704122</v>
      </c>
      <c r="V898" s="21" t="s">
        <v>125</v>
      </c>
      <c r="W898" s="21" t="s">
        <v>172</v>
      </c>
    </row>
    <row r="899" spans="1:23" ht="15" customHeight="1">
      <c r="A899" s="21" t="s">
        <v>1359</v>
      </c>
      <c r="B899" s="22">
        <v>45468</v>
      </c>
      <c r="C899" s="21">
        <f>YEAR(B899)</f>
        <v>2024</v>
      </c>
      <c r="D899" s="21" t="str">
        <f>"Q"&amp;ROUNDUP(MONTH(B899)/3,0)</f>
        <v>Q2</v>
      </c>
      <c r="E899" s="21" t="s">
        <v>128</v>
      </c>
      <c r="F899" s="21" t="s">
        <v>118</v>
      </c>
      <c r="G899" s="21" t="s">
        <v>152</v>
      </c>
      <c r="H899" s="21" t="s">
        <v>207</v>
      </c>
      <c r="I899" s="21" t="s">
        <v>208</v>
      </c>
      <c r="J899" s="21" t="s">
        <v>122</v>
      </c>
      <c r="K899" s="21" t="s">
        <v>143</v>
      </c>
      <c r="L899" s="21" t="s">
        <v>322</v>
      </c>
      <c r="M899" s="23">
        <v>254.12</v>
      </c>
      <c r="N899" s="24">
        <v>2</v>
      </c>
      <c r="O899" s="25">
        <v>0.1182</v>
      </c>
      <c r="P899" s="23">
        <v>151.13999999999999</v>
      </c>
      <c r="Q899" s="23">
        <f>M899*N899*(1-O899)</f>
        <v>448.16603200000003</v>
      </c>
      <c r="R899" s="23">
        <f>M899*N899*O899</f>
        <v>60.073968000000001</v>
      </c>
      <c r="S899" s="23">
        <f>P899*N899</f>
        <v>302.27999999999997</v>
      </c>
      <c r="T899" s="23">
        <f>Q899-S899</f>
        <v>145.88603200000006</v>
      </c>
      <c r="U899" s="25">
        <f>IFERROR(T899/Q899,0)</f>
        <v>0.32551782505462185</v>
      </c>
      <c r="V899" s="21" t="s">
        <v>125</v>
      </c>
      <c r="W899" s="21" t="s">
        <v>172</v>
      </c>
    </row>
    <row r="900" spans="1:23" ht="15" customHeight="1">
      <c r="A900" s="21" t="s">
        <v>1360</v>
      </c>
      <c r="B900" s="22">
        <v>45468</v>
      </c>
      <c r="C900" s="21">
        <f>YEAR(B900)</f>
        <v>2024</v>
      </c>
      <c r="D900" s="21" t="str">
        <f>"Q"&amp;ROUNDUP(MONTH(B900)/3,0)</f>
        <v>Q2</v>
      </c>
      <c r="E900" s="21" t="s">
        <v>117</v>
      </c>
      <c r="F900" s="21" t="s">
        <v>118</v>
      </c>
      <c r="G900" s="21" t="s">
        <v>194</v>
      </c>
      <c r="H900" s="21" t="s">
        <v>736</v>
      </c>
      <c r="I900" s="21" t="s">
        <v>132</v>
      </c>
      <c r="J900" s="21" t="s">
        <v>133</v>
      </c>
      <c r="K900" s="21" t="s">
        <v>134</v>
      </c>
      <c r="L900" s="21" t="s">
        <v>135</v>
      </c>
      <c r="M900" s="23">
        <v>219.6</v>
      </c>
      <c r="N900" s="24">
        <v>2</v>
      </c>
      <c r="O900" s="25">
        <v>0.1019</v>
      </c>
      <c r="P900" s="23">
        <v>136.11000000000001</v>
      </c>
      <c r="Q900" s="23">
        <f>M900*N900*(1-O900)</f>
        <v>394.44551999999999</v>
      </c>
      <c r="R900" s="23">
        <f>M900*N900*O900</f>
        <v>44.754480000000001</v>
      </c>
      <c r="S900" s="23">
        <f>P900*N900</f>
        <v>272.22000000000003</v>
      </c>
      <c r="T900" s="23">
        <f>Q900-S900</f>
        <v>122.22551999999996</v>
      </c>
      <c r="U900" s="25">
        <f>IFERROR(T900/Q900,0)</f>
        <v>0.30986667056074046</v>
      </c>
      <c r="V900" s="21" t="s">
        <v>125</v>
      </c>
      <c r="W900" s="21" t="s">
        <v>156</v>
      </c>
    </row>
    <row r="901" spans="1:23" ht="15" customHeight="1">
      <c r="A901" s="21" t="s">
        <v>1361</v>
      </c>
      <c r="B901" s="22">
        <v>45468</v>
      </c>
      <c r="C901" s="21">
        <f>YEAR(B901)</f>
        <v>2024</v>
      </c>
      <c r="D901" s="21" t="str">
        <f>"Q"&amp;ROUNDUP(MONTH(B901)/3,0)</f>
        <v>Q2</v>
      </c>
      <c r="E901" s="21" t="s">
        <v>158</v>
      </c>
      <c r="F901" s="21" t="s">
        <v>129</v>
      </c>
      <c r="G901" s="21" t="s">
        <v>160</v>
      </c>
      <c r="H901" s="21" t="s">
        <v>1362</v>
      </c>
      <c r="I901" s="21" t="s">
        <v>1363</v>
      </c>
      <c r="J901" s="21" t="s">
        <v>142</v>
      </c>
      <c r="K901" s="21" t="s">
        <v>123</v>
      </c>
      <c r="L901" s="21" t="s">
        <v>155</v>
      </c>
      <c r="M901" s="23">
        <v>51.21</v>
      </c>
      <c r="N901" s="24">
        <v>4</v>
      </c>
      <c r="O901" s="25">
        <v>0.14829999999999999</v>
      </c>
      <c r="P901" s="23">
        <v>24.43</v>
      </c>
      <c r="Q901" s="23">
        <f>M901*N901*(1-O901)</f>
        <v>174.46222800000001</v>
      </c>
      <c r="R901" s="23">
        <f>M901*N901*O901</f>
        <v>30.377771999999997</v>
      </c>
      <c r="S901" s="23">
        <f>P901*N901</f>
        <v>97.72</v>
      </c>
      <c r="T901" s="23">
        <f>Q901-S901</f>
        <v>76.742228000000011</v>
      </c>
      <c r="U901" s="25">
        <f>IFERROR(T901/Q901,0)</f>
        <v>0.43987875702240836</v>
      </c>
      <c r="V901" s="21" t="s">
        <v>171</v>
      </c>
      <c r="W901" s="21" t="s">
        <v>126</v>
      </c>
    </row>
    <row r="902" spans="1:23" ht="15" customHeight="1">
      <c r="A902" s="21" t="s">
        <v>1364</v>
      </c>
      <c r="B902" s="22">
        <v>45469</v>
      </c>
      <c r="C902" s="21">
        <f>YEAR(B902)</f>
        <v>2024</v>
      </c>
      <c r="D902" s="21" t="str">
        <f>"Q"&amp;ROUNDUP(MONTH(B902)/3,0)</f>
        <v>Q2</v>
      </c>
      <c r="E902" s="21" t="s">
        <v>128</v>
      </c>
      <c r="F902" s="21" t="s">
        <v>118</v>
      </c>
      <c r="G902" s="21" t="s">
        <v>152</v>
      </c>
      <c r="H902" s="21" t="s">
        <v>425</v>
      </c>
      <c r="I902" s="21" t="s">
        <v>426</v>
      </c>
      <c r="J902" s="21" t="s">
        <v>133</v>
      </c>
      <c r="K902" s="21" t="s">
        <v>134</v>
      </c>
      <c r="L902" s="21" t="s">
        <v>299</v>
      </c>
      <c r="M902" s="23">
        <v>198.98</v>
      </c>
      <c r="N902" s="24">
        <v>1</v>
      </c>
      <c r="O902" s="25">
        <v>0.23300000000000001</v>
      </c>
      <c r="P902" s="23">
        <v>110.28</v>
      </c>
      <c r="Q902" s="23">
        <f>M902*N902*(1-O902)</f>
        <v>152.61766</v>
      </c>
      <c r="R902" s="23">
        <f>M902*N902*O902</f>
        <v>46.362340000000003</v>
      </c>
      <c r="S902" s="23">
        <f>P902*N902</f>
        <v>110.28</v>
      </c>
      <c r="T902" s="23">
        <f>Q902-S902</f>
        <v>42.33766</v>
      </c>
      <c r="U902" s="25">
        <f>IFERROR(T902/Q902,0)</f>
        <v>0.27740996684132097</v>
      </c>
      <c r="V902" s="21" t="s">
        <v>125</v>
      </c>
      <c r="W902" s="21" t="s">
        <v>172</v>
      </c>
    </row>
    <row r="903" spans="1:23" ht="15" customHeight="1">
      <c r="A903" s="21" t="s">
        <v>1365</v>
      </c>
      <c r="B903" s="22">
        <v>45469</v>
      </c>
      <c r="C903" s="21">
        <f>YEAR(B903)</f>
        <v>2024</v>
      </c>
      <c r="D903" s="21" t="str">
        <f>"Q"&amp;ROUNDUP(MONTH(B903)/3,0)</f>
        <v>Q2</v>
      </c>
      <c r="E903" s="21" t="s">
        <v>128</v>
      </c>
      <c r="F903" s="21" t="s">
        <v>118</v>
      </c>
      <c r="G903" s="21" t="s">
        <v>130</v>
      </c>
      <c r="H903" s="21" t="s">
        <v>318</v>
      </c>
      <c r="I903" s="21" t="s">
        <v>319</v>
      </c>
      <c r="J903" s="21" t="s">
        <v>122</v>
      </c>
      <c r="K903" s="21" t="s">
        <v>134</v>
      </c>
      <c r="L903" s="21" t="s">
        <v>135</v>
      </c>
      <c r="M903" s="23">
        <v>213.68</v>
      </c>
      <c r="N903" s="24">
        <v>1</v>
      </c>
      <c r="O903" s="25">
        <v>9.5100000000000004E-2</v>
      </c>
      <c r="P903" s="23">
        <v>129.55000000000001</v>
      </c>
      <c r="Q903" s="23">
        <f>M903*N903*(1-O903)</f>
        <v>193.35903200000001</v>
      </c>
      <c r="R903" s="23">
        <f>M903*N903*O903</f>
        <v>20.320968000000001</v>
      </c>
      <c r="S903" s="23">
        <f>P903*N903</f>
        <v>129.55000000000001</v>
      </c>
      <c r="T903" s="23">
        <f>Q903-S903</f>
        <v>63.809032000000002</v>
      </c>
      <c r="U903" s="25">
        <f>IFERROR(T903/Q903,0)</f>
        <v>0.33000285189677614</v>
      </c>
      <c r="V903" s="21" t="s">
        <v>125</v>
      </c>
      <c r="W903" s="21" t="s">
        <v>126</v>
      </c>
    </row>
    <row r="904" spans="1:23" ht="15" customHeight="1">
      <c r="A904" s="21" t="s">
        <v>1366</v>
      </c>
      <c r="B904" s="22">
        <v>45469</v>
      </c>
      <c r="C904" s="21">
        <f>YEAR(B904)</f>
        <v>2024</v>
      </c>
      <c r="D904" s="21" t="str">
        <f>"Q"&amp;ROUNDUP(MONTH(B904)/3,0)</f>
        <v>Q2</v>
      </c>
      <c r="E904" s="21" t="s">
        <v>158</v>
      </c>
      <c r="F904" s="21" t="s">
        <v>118</v>
      </c>
      <c r="G904" s="21" t="s">
        <v>164</v>
      </c>
      <c r="H904" s="21" t="s">
        <v>607</v>
      </c>
      <c r="I904" s="21" t="s">
        <v>608</v>
      </c>
      <c r="J904" s="21" t="s">
        <v>142</v>
      </c>
      <c r="K904" s="21" t="s">
        <v>123</v>
      </c>
      <c r="L904" s="21" t="s">
        <v>124</v>
      </c>
      <c r="M904" s="23">
        <v>92.05</v>
      </c>
      <c r="N904" s="24">
        <v>1</v>
      </c>
      <c r="O904" s="25">
        <v>0.15090000000000001</v>
      </c>
      <c r="P904" s="23">
        <v>43.73</v>
      </c>
      <c r="Q904" s="23">
        <f>M904*N904*(1-O904)</f>
        <v>78.159655000000001</v>
      </c>
      <c r="R904" s="23">
        <f>M904*N904*O904</f>
        <v>13.890345</v>
      </c>
      <c r="S904" s="23">
        <f>P904*N904</f>
        <v>43.73</v>
      </c>
      <c r="T904" s="23">
        <f>Q904-S904</f>
        <v>34.429655000000004</v>
      </c>
      <c r="U904" s="25">
        <f>IFERROR(T904/Q904,0)</f>
        <v>0.44050418339231417</v>
      </c>
      <c r="V904" s="21" t="s">
        <v>171</v>
      </c>
      <c r="W904" s="21" t="s">
        <v>126</v>
      </c>
    </row>
    <row r="905" spans="1:23" ht="15" customHeight="1">
      <c r="A905" s="21" t="s">
        <v>1367</v>
      </c>
      <c r="B905" s="22">
        <v>45469</v>
      </c>
      <c r="C905" s="21">
        <f>YEAR(B905)</f>
        <v>2024</v>
      </c>
      <c r="D905" s="21" t="str">
        <f>"Q"&amp;ROUNDUP(MONTH(B905)/3,0)</f>
        <v>Q2</v>
      </c>
      <c r="E905" s="21" t="s">
        <v>188</v>
      </c>
      <c r="F905" s="21" t="s">
        <v>118</v>
      </c>
      <c r="G905" s="21" t="s">
        <v>232</v>
      </c>
      <c r="H905" s="21" t="s">
        <v>224</v>
      </c>
      <c r="I905" s="21" t="s">
        <v>225</v>
      </c>
      <c r="J905" s="21" t="s">
        <v>122</v>
      </c>
      <c r="K905" s="21" t="s">
        <v>165</v>
      </c>
      <c r="L905" s="21" t="s">
        <v>320</v>
      </c>
      <c r="M905" s="23">
        <v>24.54</v>
      </c>
      <c r="N905" s="24">
        <v>1</v>
      </c>
      <c r="O905" s="25">
        <v>0.14560000000000001</v>
      </c>
      <c r="P905" s="23">
        <v>12.19</v>
      </c>
      <c r="Q905" s="23">
        <f>M905*N905*(1-O905)</f>
        <v>20.966975999999999</v>
      </c>
      <c r="R905" s="23">
        <f>M905*N905*O905</f>
        <v>3.5730240000000002</v>
      </c>
      <c r="S905" s="23">
        <f>P905*N905</f>
        <v>12.19</v>
      </c>
      <c r="T905" s="23">
        <f>Q905-S905</f>
        <v>8.7769759999999994</v>
      </c>
      <c r="U905" s="25">
        <f>IFERROR(T905/Q905,0)</f>
        <v>0.41860953148417779</v>
      </c>
      <c r="V905" s="21" t="s">
        <v>125</v>
      </c>
      <c r="W905" s="21" t="s">
        <v>126</v>
      </c>
    </row>
    <row r="906" spans="1:23" ht="15" customHeight="1">
      <c r="A906" s="21" t="s">
        <v>1368</v>
      </c>
      <c r="B906" s="22">
        <v>45469</v>
      </c>
      <c r="C906" s="21">
        <f>YEAR(B906)</f>
        <v>2024</v>
      </c>
      <c r="D906" s="21" t="str">
        <f>"Q"&amp;ROUNDUP(MONTH(B906)/3,0)</f>
        <v>Q2</v>
      </c>
      <c r="E906" s="21" t="s">
        <v>138</v>
      </c>
      <c r="F906" s="21" t="s">
        <v>129</v>
      </c>
      <c r="G906" s="21" t="s">
        <v>139</v>
      </c>
      <c r="H906" s="21" t="s">
        <v>182</v>
      </c>
      <c r="I906" s="21" t="s">
        <v>183</v>
      </c>
      <c r="J906" s="21" t="s">
        <v>122</v>
      </c>
      <c r="K906" s="21" t="s">
        <v>123</v>
      </c>
      <c r="L906" s="21" t="s">
        <v>124</v>
      </c>
      <c r="M906" s="23">
        <v>215.86</v>
      </c>
      <c r="N906" s="24">
        <v>1</v>
      </c>
      <c r="O906" s="25">
        <v>5.8200000000000002E-2</v>
      </c>
      <c r="P906" s="23">
        <v>120.99</v>
      </c>
      <c r="Q906" s="23">
        <f>M906*N906*(1-O906)</f>
        <v>203.29694800000001</v>
      </c>
      <c r="R906" s="23">
        <f>M906*N906*O906</f>
        <v>12.563052000000001</v>
      </c>
      <c r="S906" s="23">
        <f>P906*N906</f>
        <v>120.99</v>
      </c>
      <c r="T906" s="23">
        <f>Q906-S906</f>
        <v>82.30694800000002</v>
      </c>
      <c r="U906" s="25">
        <f>IFERROR(T906/Q906,0)</f>
        <v>0.40486071635467941</v>
      </c>
      <c r="V906" s="21" t="s">
        <v>125</v>
      </c>
      <c r="W906" s="21" t="s">
        <v>172</v>
      </c>
    </row>
    <row r="907" spans="1:23" ht="15" customHeight="1">
      <c r="A907" s="21" t="s">
        <v>1369</v>
      </c>
      <c r="B907" s="22">
        <v>45470</v>
      </c>
      <c r="C907" s="21">
        <f>YEAR(B907)</f>
        <v>2024</v>
      </c>
      <c r="D907" s="21" t="str">
        <f>"Q"&amp;ROUNDUP(MONTH(B907)/3,0)</f>
        <v>Q2</v>
      </c>
      <c r="E907" s="21" t="s">
        <v>188</v>
      </c>
      <c r="F907" s="21" t="s">
        <v>129</v>
      </c>
      <c r="G907" s="21" t="s">
        <v>189</v>
      </c>
      <c r="H907" s="21" t="s">
        <v>341</v>
      </c>
      <c r="I907" s="21" t="s">
        <v>342</v>
      </c>
      <c r="J907" s="21" t="s">
        <v>142</v>
      </c>
      <c r="K907" s="21" t="s">
        <v>143</v>
      </c>
      <c r="L907" s="21" t="s">
        <v>144</v>
      </c>
      <c r="M907" s="23">
        <v>126.43</v>
      </c>
      <c r="N907" s="24">
        <v>2</v>
      </c>
      <c r="O907" s="25">
        <v>0.1079</v>
      </c>
      <c r="P907" s="23">
        <v>85.59</v>
      </c>
      <c r="Q907" s="23">
        <f>M907*N907*(1-O907)</f>
        <v>225.57640600000002</v>
      </c>
      <c r="R907" s="23">
        <f>M907*N907*O907</f>
        <v>27.283594000000001</v>
      </c>
      <c r="S907" s="23">
        <f>P907*N907</f>
        <v>171.18</v>
      </c>
      <c r="T907" s="23">
        <f>Q907-S907</f>
        <v>54.396406000000013</v>
      </c>
      <c r="U907" s="25">
        <f>IFERROR(T907/Q907,0)</f>
        <v>0.2411440405695621</v>
      </c>
      <c r="V907" s="21" t="s">
        <v>125</v>
      </c>
      <c r="W907" s="21" t="s">
        <v>172</v>
      </c>
    </row>
    <row r="908" spans="1:23" ht="15" customHeight="1">
      <c r="A908" s="21" t="s">
        <v>1370</v>
      </c>
      <c r="B908" s="22">
        <v>45470</v>
      </c>
      <c r="C908" s="21">
        <f>YEAR(B908)</f>
        <v>2024</v>
      </c>
      <c r="D908" s="21" t="str">
        <f>"Q"&amp;ROUNDUP(MONTH(B908)/3,0)</f>
        <v>Q2</v>
      </c>
      <c r="E908" s="21" t="s">
        <v>138</v>
      </c>
      <c r="F908" s="21" t="s">
        <v>118</v>
      </c>
      <c r="G908" s="21" t="s">
        <v>139</v>
      </c>
      <c r="H908" s="21" t="s">
        <v>291</v>
      </c>
      <c r="I908" s="21" t="s">
        <v>208</v>
      </c>
      <c r="J908" s="21" t="s">
        <v>133</v>
      </c>
      <c r="K908" s="21" t="s">
        <v>149</v>
      </c>
      <c r="L908" s="21" t="s">
        <v>205</v>
      </c>
      <c r="M908" s="23">
        <v>28.98</v>
      </c>
      <c r="N908" s="24">
        <v>1</v>
      </c>
      <c r="O908" s="25">
        <v>0.1338</v>
      </c>
      <c r="P908" s="23">
        <v>11.91</v>
      </c>
      <c r="Q908" s="23">
        <f>M908*N908*(1-O908)</f>
        <v>25.102475999999999</v>
      </c>
      <c r="R908" s="23">
        <f>M908*N908*O908</f>
        <v>3.8775240000000002</v>
      </c>
      <c r="S908" s="23">
        <f>P908*N908</f>
        <v>11.91</v>
      </c>
      <c r="T908" s="23">
        <f>Q908-S908</f>
        <v>13.192475999999999</v>
      </c>
      <c r="U908" s="25">
        <f>IFERROR(T908/Q908,0)</f>
        <v>0.52554481079874349</v>
      </c>
      <c r="V908" s="21" t="s">
        <v>125</v>
      </c>
      <c r="W908" s="21" t="s">
        <v>136</v>
      </c>
    </row>
    <row r="909" spans="1:23" ht="15" customHeight="1">
      <c r="A909" s="21" t="s">
        <v>1371</v>
      </c>
      <c r="B909" s="22">
        <v>45470</v>
      </c>
      <c r="C909" s="21">
        <f>YEAR(B909)</f>
        <v>2024</v>
      </c>
      <c r="D909" s="21" t="str">
        <f>"Q"&amp;ROUNDUP(MONTH(B909)/3,0)</f>
        <v>Q2</v>
      </c>
      <c r="E909" s="21" t="s">
        <v>128</v>
      </c>
      <c r="F909" s="21" t="s">
        <v>129</v>
      </c>
      <c r="G909" s="21" t="s">
        <v>130</v>
      </c>
      <c r="H909" s="21" t="s">
        <v>651</v>
      </c>
      <c r="I909" s="21" t="s">
        <v>652</v>
      </c>
      <c r="J909" s="21" t="s">
        <v>142</v>
      </c>
      <c r="K909" s="21" t="s">
        <v>123</v>
      </c>
      <c r="L909" s="21" t="s">
        <v>155</v>
      </c>
      <c r="M909" s="23">
        <v>215.47</v>
      </c>
      <c r="N909" s="24">
        <v>3</v>
      </c>
      <c r="O909" s="25">
        <v>7.9399999999999998E-2</v>
      </c>
      <c r="P909" s="23">
        <v>118.19</v>
      </c>
      <c r="Q909" s="23">
        <f>M909*N909*(1-O909)</f>
        <v>595.08504599999992</v>
      </c>
      <c r="R909" s="23">
        <f>M909*N909*O909</f>
        <v>51.324953999999998</v>
      </c>
      <c r="S909" s="23">
        <f>P909*N909</f>
        <v>354.57</v>
      </c>
      <c r="T909" s="23">
        <f>Q909-S909</f>
        <v>240.51504599999993</v>
      </c>
      <c r="U909" s="25">
        <f>IFERROR(T909/Q909,0)</f>
        <v>0.40416919836362342</v>
      </c>
      <c r="V909" s="21" t="s">
        <v>171</v>
      </c>
      <c r="W909" s="21" t="s">
        <v>172</v>
      </c>
    </row>
    <row r="910" spans="1:23" ht="15" customHeight="1">
      <c r="A910" s="21" t="s">
        <v>1372</v>
      </c>
      <c r="B910" s="22">
        <v>45470</v>
      </c>
      <c r="C910" s="21">
        <f>YEAR(B910)</f>
        <v>2024</v>
      </c>
      <c r="D910" s="21" t="str">
        <f>"Q"&amp;ROUNDUP(MONTH(B910)/3,0)</f>
        <v>Q2</v>
      </c>
      <c r="E910" s="21" t="s">
        <v>158</v>
      </c>
      <c r="F910" s="21" t="s">
        <v>129</v>
      </c>
      <c r="G910" s="21" t="s">
        <v>164</v>
      </c>
      <c r="H910" s="21" t="s">
        <v>284</v>
      </c>
      <c r="I910" s="21" t="s">
        <v>269</v>
      </c>
      <c r="J910" s="21" t="s">
        <v>122</v>
      </c>
      <c r="K910" s="21" t="s">
        <v>143</v>
      </c>
      <c r="L910" s="21" t="s">
        <v>252</v>
      </c>
      <c r="M910" s="23">
        <v>252.44</v>
      </c>
      <c r="N910" s="24">
        <v>2</v>
      </c>
      <c r="O910" s="25">
        <v>0.152</v>
      </c>
      <c r="P910" s="23">
        <v>159.99</v>
      </c>
      <c r="Q910" s="23">
        <f>M910*N910*(1-O910)</f>
        <v>428.13824</v>
      </c>
      <c r="R910" s="23">
        <f>M910*N910*O910</f>
        <v>76.741759999999999</v>
      </c>
      <c r="S910" s="23">
        <f>P910*N910</f>
        <v>319.98</v>
      </c>
      <c r="T910" s="23">
        <f>Q910-S910</f>
        <v>108.15823999999998</v>
      </c>
      <c r="U910" s="25">
        <f>IFERROR(T910/Q910,0)</f>
        <v>0.25262457284824635</v>
      </c>
      <c r="V910" s="21" t="s">
        <v>125</v>
      </c>
      <c r="W910" s="21" t="s">
        <v>136</v>
      </c>
    </row>
    <row r="911" spans="1:23" ht="15" customHeight="1">
      <c r="A911" s="21" t="s">
        <v>1373</v>
      </c>
      <c r="B911" s="22">
        <v>45470</v>
      </c>
      <c r="C911" s="21">
        <f>YEAR(B911)</f>
        <v>2024</v>
      </c>
      <c r="D911" s="21" t="str">
        <f>"Q"&amp;ROUNDUP(MONTH(B911)/3,0)</f>
        <v>Q2</v>
      </c>
      <c r="E911" s="21" t="s">
        <v>117</v>
      </c>
      <c r="F911" s="21" t="s">
        <v>118</v>
      </c>
      <c r="G911" s="21" t="s">
        <v>119</v>
      </c>
      <c r="H911" s="21" t="s">
        <v>857</v>
      </c>
      <c r="I911" s="21" t="s">
        <v>858</v>
      </c>
      <c r="J911" s="21" t="s">
        <v>142</v>
      </c>
      <c r="K911" s="21" t="s">
        <v>134</v>
      </c>
      <c r="L911" s="21" t="s">
        <v>192</v>
      </c>
      <c r="M911" s="23">
        <v>141.4</v>
      </c>
      <c r="N911" s="24">
        <v>2</v>
      </c>
      <c r="O911" s="25">
        <v>0.1757</v>
      </c>
      <c r="P911" s="23">
        <v>73.709999999999994</v>
      </c>
      <c r="Q911" s="23">
        <f>M911*N911*(1-O911)</f>
        <v>233.11204000000001</v>
      </c>
      <c r="R911" s="23">
        <f>M911*N911*O911</f>
        <v>49.687960000000004</v>
      </c>
      <c r="S911" s="23">
        <f>P911*N911</f>
        <v>147.41999999999999</v>
      </c>
      <c r="T911" s="23">
        <f>Q911-S911</f>
        <v>85.69204000000002</v>
      </c>
      <c r="U911" s="25">
        <f>IFERROR(T911/Q911,0)</f>
        <v>0.36760023206008585</v>
      </c>
      <c r="V911" s="21" t="s">
        <v>125</v>
      </c>
      <c r="W911" s="21" t="s">
        <v>136</v>
      </c>
    </row>
    <row r="912" spans="1:23" ht="15" customHeight="1">
      <c r="A912" s="21" t="s">
        <v>1374</v>
      </c>
      <c r="B912" s="22">
        <v>45470</v>
      </c>
      <c r="C912" s="21">
        <f>YEAR(B912)</f>
        <v>2024</v>
      </c>
      <c r="D912" s="21" t="str">
        <f>"Q"&amp;ROUNDUP(MONTH(B912)/3,0)</f>
        <v>Q2</v>
      </c>
      <c r="E912" s="21" t="s">
        <v>117</v>
      </c>
      <c r="F912" s="21" t="s">
        <v>129</v>
      </c>
      <c r="G912" s="21" t="s">
        <v>194</v>
      </c>
      <c r="H912" s="21" t="s">
        <v>287</v>
      </c>
      <c r="I912" s="21" t="s">
        <v>288</v>
      </c>
      <c r="J912" s="21" t="s">
        <v>133</v>
      </c>
      <c r="K912" s="21" t="s">
        <v>134</v>
      </c>
      <c r="L912" s="21" t="s">
        <v>192</v>
      </c>
      <c r="M912" s="23">
        <v>211.54</v>
      </c>
      <c r="N912" s="24">
        <v>2</v>
      </c>
      <c r="O912" s="25">
        <v>8.8900000000000007E-2</v>
      </c>
      <c r="P912" s="23">
        <v>125.89</v>
      </c>
      <c r="Q912" s="23">
        <f>M912*N912*(1-O912)</f>
        <v>385.468188</v>
      </c>
      <c r="R912" s="23">
        <f>M912*N912*O912</f>
        <v>37.611812</v>
      </c>
      <c r="S912" s="23">
        <f>P912*N912</f>
        <v>251.78</v>
      </c>
      <c r="T912" s="23">
        <f>Q912-S912</f>
        <v>133.688188</v>
      </c>
      <c r="U912" s="25">
        <f>IFERROR(T912/Q912,0)</f>
        <v>0.34682028805967252</v>
      </c>
      <c r="V912" s="21" t="s">
        <v>125</v>
      </c>
      <c r="W912" s="21" t="s">
        <v>156</v>
      </c>
    </row>
    <row r="913" spans="1:23" ht="15" customHeight="1">
      <c r="A913" s="21" t="s">
        <v>1375</v>
      </c>
      <c r="B913" s="22">
        <v>45471</v>
      </c>
      <c r="C913" s="21">
        <f>YEAR(B913)</f>
        <v>2024</v>
      </c>
      <c r="D913" s="21" t="str">
        <f>"Q"&amp;ROUNDUP(MONTH(B913)/3,0)</f>
        <v>Q2</v>
      </c>
      <c r="E913" s="21" t="s">
        <v>158</v>
      </c>
      <c r="F913" s="21" t="s">
        <v>159</v>
      </c>
      <c r="G913" s="21" t="s">
        <v>160</v>
      </c>
      <c r="H913" s="21" t="s">
        <v>762</v>
      </c>
      <c r="I913" s="21" t="s">
        <v>763</v>
      </c>
      <c r="J913" s="21" t="s">
        <v>133</v>
      </c>
      <c r="K913" s="21" t="s">
        <v>143</v>
      </c>
      <c r="L913" s="21" t="s">
        <v>201</v>
      </c>
      <c r="M913" s="23">
        <v>26.74</v>
      </c>
      <c r="N913" s="24">
        <v>4</v>
      </c>
      <c r="O913" s="25">
        <v>0.1096</v>
      </c>
      <c r="P913" s="23">
        <v>16.309999999999999</v>
      </c>
      <c r="Q913" s="23">
        <f>M913*N913*(1-O913)</f>
        <v>95.237183999999985</v>
      </c>
      <c r="R913" s="23">
        <f>M913*N913*O913</f>
        <v>11.722816</v>
      </c>
      <c r="S913" s="23">
        <f>P913*N913</f>
        <v>65.239999999999995</v>
      </c>
      <c r="T913" s="23">
        <f>Q913-S913</f>
        <v>29.99718399999999</v>
      </c>
      <c r="U913" s="25">
        <f>IFERROR(T913/Q913,0)</f>
        <v>0.31497344566592805</v>
      </c>
      <c r="V913" s="21" t="s">
        <v>125</v>
      </c>
      <c r="W913" s="21" t="s">
        <v>126</v>
      </c>
    </row>
    <row r="914" spans="1:23" ht="15" customHeight="1">
      <c r="A914" s="21" t="s">
        <v>1376</v>
      </c>
      <c r="B914" s="22">
        <v>45471</v>
      </c>
      <c r="C914" s="21">
        <f>YEAR(B914)</f>
        <v>2024</v>
      </c>
      <c r="D914" s="21" t="str">
        <f>"Q"&amp;ROUNDUP(MONTH(B914)/3,0)</f>
        <v>Q2</v>
      </c>
      <c r="E914" s="21" t="s">
        <v>158</v>
      </c>
      <c r="F914" s="21" t="s">
        <v>118</v>
      </c>
      <c r="G914" s="21" t="s">
        <v>164</v>
      </c>
      <c r="H914" s="21" t="s">
        <v>434</v>
      </c>
      <c r="I914" s="21" t="s">
        <v>435</v>
      </c>
      <c r="J914" s="21" t="s">
        <v>133</v>
      </c>
      <c r="K914" s="21" t="s">
        <v>123</v>
      </c>
      <c r="L914" s="21" t="s">
        <v>155</v>
      </c>
      <c r="M914" s="23">
        <v>62.4</v>
      </c>
      <c r="N914" s="24">
        <v>4</v>
      </c>
      <c r="O914" s="25">
        <v>0.18</v>
      </c>
      <c r="P914" s="23">
        <v>31.73</v>
      </c>
      <c r="Q914" s="23">
        <f>M914*N914*(1-O914)</f>
        <v>204.672</v>
      </c>
      <c r="R914" s="23">
        <f>M914*N914*O914</f>
        <v>44.927999999999997</v>
      </c>
      <c r="S914" s="23">
        <f>P914*N914</f>
        <v>126.92</v>
      </c>
      <c r="T914" s="23">
        <f>Q914-S914</f>
        <v>77.751999999999995</v>
      </c>
      <c r="U914" s="25">
        <f>IFERROR(T914/Q914,0)</f>
        <v>0.37988586616635395</v>
      </c>
      <c r="V914" s="21" t="s">
        <v>125</v>
      </c>
      <c r="W914" s="21" t="s">
        <v>156</v>
      </c>
    </row>
    <row r="915" spans="1:23" ht="15" customHeight="1">
      <c r="A915" s="21" t="s">
        <v>1377</v>
      </c>
      <c r="B915" s="22">
        <v>45471</v>
      </c>
      <c r="C915" s="21">
        <f>YEAR(B915)</f>
        <v>2024</v>
      </c>
      <c r="D915" s="21" t="str">
        <f>"Q"&amp;ROUNDUP(MONTH(B915)/3,0)</f>
        <v>Q2</v>
      </c>
      <c r="E915" s="21" t="s">
        <v>188</v>
      </c>
      <c r="F915" s="21" t="s">
        <v>159</v>
      </c>
      <c r="G915" s="21" t="s">
        <v>232</v>
      </c>
      <c r="H915" s="21" t="s">
        <v>120</v>
      </c>
      <c r="I915" s="21" t="s">
        <v>121</v>
      </c>
      <c r="J915" s="21" t="s">
        <v>122</v>
      </c>
      <c r="K915" s="21" t="s">
        <v>149</v>
      </c>
      <c r="L915" s="21" t="s">
        <v>176</v>
      </c>
      <c r="M915" s="23">
        <v>27.53</v>
      </c>
      <c r="N915" s="24">
        <v>5</v>
      </c>
      <c r="O915" s="25">
        <v>6.5699999999999995E-2</v>
      </c>
      <c r="P915" s="23">
        <v>12.43</v>
      </c>
      <c r="Q915" s="23">
        <f>M915*N915*(1-O915)</f>
        <v>128.60639500000002</v>
      </c>
      <c r="R915" s="23">
        <f>M915*N915*O915</f>
        <v>9.0436049999999994</v>
      </c>
      <c r="S915" s="23">
        <f>P915*N915</f>
        <v>62.15</v>
      </c>
      <c r="T915" s="23">
        <f>Q915-S915</f>
        <v>66.456395000000015</v>
      </c>
      <c r="U915" s="25">
        <f>IFERROR(T915/Q915,0)</f>
        <v>0.51674253834733497</v>
      </c>
      <c r="V915" s="21" t="s">
        <v>125</v>
      </c>
      <c r="W915" s="21" t="s">
        <v>136</v>
      </c>
    </row>
    <row r="916" spans="1:23" ht="15" customHeight="1">
      <c r="A916" s="21" t="s">
        <v>1378</v>
      </c>
      <c r="B916" s="22">
        <v>45471</v>
      </c>
      <c r="C916" s="21">
        <f>YEAR(B916)</f>
        <v>2024</v>
      </c>
      <c r="D916" s="21" t="str">
        <f>"Q"&amp;ROUNDUP(MONTH(B916)/3,0)</f>
        <v>Q2</v>
      </c>
      <c r="E916" s="21" t="s">
        <v>158</v>
      </c>
      <c r="F916" s="21" t="s">
        <v>118</v>
      </c>
      <c r="G916" s="21" t="s">
        <v>160</v>
      </c>
      <c r="H916" s="21" t="s">
        <v>199</v>
      </c>
      <c r="I916" s="21" t="s">
        <v>200</v>
      </c>
      <c r="J916" s="21" t="s">
        <v>133</v>
      </c>
      <c r="K916" s="21" t="s">
        <v>134</v>
      </c>
      <c r="L916" s="21" t="s">
        <v>299</v>
      </c>
      <c r="M916" s="23">
        <v>71.819999999999993</v>
      </c>
      <c r="N916" s="24">
        <v>2</v>
      </c>
      <c r="O916" s="25">
        <v>0.20499999999999999</v>
      </c>
      <c r="P916" s="23">
        <v>38.42</v>
      </c>
      <c r="Q916" s="23">
        <f>M916*N916*(1-O916)</f>
        <v>114.1938</v>
      </c>
      <c r="R916" s="23">
        <f>M916*N916*O916</f>
        <v>29.446199999999994</v>
      </c>
      <c r="S916" s="23">
        <f>P916*N916</f>
        <v>76.84</v>
      </c>
      <c r="T916" s="23">
        <f>Q916-S916</f>
        <v>37.353799999999993</v>
      </c>
      <c r="U916" s="25">
        <f>IFERROR(T916/Q916,0)</f>
        <v>0.32710882727433532</v>
      </c>
      <c r="V916" s="21" t="s">
        <v>171</v>
      </c>
      <c r="W916" s="21" t="s">
        <v>156</v>
      </c>
    </row>
    <row r="917" spans="1:23" ht="15" customHeight="1">
      <c r="A917" s="21" t="s">
        <v>1379</v>
      </c>
      <c r="B917" s="22">
        <v>45471</v>
      </c>
      <c r="C917" s="21">
        <f>YEAR(B917)</f>
        <v>2024</v>
      </c>
      <c r="D917" s="21" t="str">
        <f>"Q"&amp;ROUNDUP(MONTH(B917)/3,0)</f>
        <v>Q2</v>
      </c>
      <c r="E917" s="21" t="s">
        <v>128</v>
      </c>
      <c r="F917" s="21" t="s">
        <v>129</v>
      </c>
      <c r="G917" s="21" t="s">
        <v>130</v>
      </c>
      <c r="H917" s="21" t="s">
        <v>281</v>
      </c>
      <c r="I917" s="21" t="s">
        <v>282</v>
      </c>
      <c r="J917" s="21" t="s">
        <v>133</v>
      </c>
      <c r="K917" s="21" t="s">
        <v>143</v>
      </c>
      <c r="L917" s="21" t="s">
        <v>252</v>
      </c>
      <c r="M917" s="23">
        <v>159.79</v>
      </c>
      <c r="N917" s="24">
        <v>2</v>
      </c>
      <c r="O917" s="25">
        <v>0.1212</v>
      </c>
      <c r="P917" s="23">
        <v>102.39</v>
      </c>
      <c r="Q917" s="23">
        <f>M917*N917*(1-O917)</f>
        <v>280.84690399999999</v>
      </c>
      <c r="R917" s="23">
        <f>M917*N917*O917</f>
        <v>38.733095999999996</v>
      </c>
      <c r="S917" s="23">
        <f>P917*N917</f>
        <v>204.78</v>
      </c>
      <c r="T917" s="23">
        <f>Q917-S917</f>
        <v>76.066903999999994</v>
      </c>
      <c r="U917" s="25">
        <f>IFERROR(T917/Q917,0)</f>
        <v>0.2708482910675063</v>
      </c>
      <c r="V917" s="21" t="s">
        <v>125</v>
      </c>
      <c r="W917" s="21" t="s">
        <v>172</v>
      </c>
    </row>
    <row r="918" spans="1:23" ht="15" customHeight="1">
      <c r="A918" s="21" t="s">
        <v>1380</v>
      </c>
      <c r="B918" s="22">
        <v>45472</v>
      </c>
      <c r="C918" s="21">
        <f>YEAR(B918)</f>
        <v>2024</v>
      </c>
      <c r="D918" s="21" t="str">
        <f>"Q"&amp;ROUNDUP(MONTH(B918)/3,0)</f>
        <v>Q2</v>
      </c>
      <c r="E918" s="21" t="s">
        <v>117</v>
      </c>
      <c r="F918" s="21" t="s">
        <v>118</v>
      </c>
      <c r="G918" s="21" t="s">
        <v>119</v>
      </c>
      <c r="H918" s="21" t="s">
        <v>243</v>
      </c>
      <c r="I918" s="21" t="s">
        <v>244</v>
      </c>
      <c r="J918" s="21" t="s">
        <v>122</v>
      </c>
      <c r="K918" s="21" t="s">
        <v>149</v>
      </c>
      <c r="L918" s="21" t="s">
        <v>238</v>
      </c>
      <c r="M918" s="23">
        <v>115.33</v>
      </c>
      <c r="N918" s="24">
        <v>12</v>
      </c>
      <c r="O918" s="25">
        <v>0.16389999999999999</v>
      </c>
      <c r="P918" s="23">
        <v>54.46</v>
      </c>
      <c r="Q918" s="23">
        <f>M918*N918*(1-O918)</f>
        <v>1157.128956</v>
      </c>
      <c r="R918" s="23">
        <f>M918*N918*O918</f>
        <v>226.83104399999999</v>
      </c>
      <c r="S918" s="23">
        <f>P918*N918</f>
        <v>653.52</v>
      </c>
      <c r="T918" s="23">
        <f>Q918-S918</f>
        <v>503.60895600000003</v>
      </c>
      <c r="U918" s="25">
        <f>IFERROR(T918/Q918,0)</f>
        <v>0.43522284477340484</v>
      </c>
      <c r="V918" s="21" t="s">
        <v>125</v>
      </c>
      <c r="W918" s="21" t="s">
        <v>172</v>
      </c>
    </row>
    <row r="919" spans="1:23" ht="15" customHeight="1">
      <c r="A919" s="21" t="s">
        <v>1381</v>
      </c>
      <c r="B919" s="22">
        <v>45472</v>
      </c>
      <c r="C919" s="21">
        <f>YEAR(B919)</f>
        <v>2024</v>
      </c>
      <c r="D919" s="21" t="str">
        <f>"Q"&amp;ROUNDUP(MONTH(B919)/3,0)</f>
        <v>Q2</v>
      </c>
      <c r="E919" s="21" t="s">
        <v>158</v>
      </c>
      <c r="F919" s="21" t="s">
        <v>159</v>
      </c>
      <c r="G919" s="21" t="s">
        <v>164</v>
      </c>
      <c r="H919" s="21" t="s">
        <v>354</v>
      </c>
      <c r="I919" s="21" t="s">
        <v>355</v>
      </c>
      <c r="J919" s="21" t="s">
        <v>142</v>
      </c>
      <c r="K919" s="21" t="s">
        <v>134</v>
      </c>
      <c r="L919" s="21" t="s">
        <v>170</v>
      </c>
      <c r="M919" s="23">
        <v>209.3</v>
      </c>
      <c r="N919" s="24">
        <v>12</v>
      </c>
      <c r="O919" s="25">
        <v>8.0100000000000005E-2</v>
      </c>
      <c r="P919" s="23">
        <v>114.43</v>
      </c>
      <c r="Q919" s="23">
        <f>M919*N919*(1-O919)</f>
        <v>2310.4208400000002</v>
      </c>
      <c r="R919" s="23">
        <f>M919*N919*O919</f>
        <v>201.17916000000005</v>
      </c>
      <c r="S919" s="23">
        <f>P919*N919</f>
        <v>1373.16</v>
      </c>
      <c r="T919" s="23">
        <f>Q919-S919</f>
        <v>937.26084000000014</v>
      </c>
      <c r="U919" s="25">
        <f>IFERROR(T919/Q919,0)</f>
        <v>0.40566671827631196</v>
      </c>
      <c r="V919" s="21" t="s">
        <v>125</v>
      </c>
      <c r="W919" s="21" t="s">
        <v>136</v>
      </c>
    </row>
    <row r="920" spans="1:23" ht="15" customHeight="1">
      <c r="A920" s="21" t="s">
        <v>1382</v>
      </c>
      <c r="B920" s="22">
        <v>45472</v>
      </c>
      <c r="C920" s="21">
        <f>YEAR(B920)</f>
        <v>2024</v>
      </c>
      <c r="D920" s="21" t="str">
        <f>"Q"&amp;ROUNDUP(MONTH(B920)/3,0)</f>
        <v>Q2</v>
      </c>
      <c r="E920" s="21" t="s">
        <v>128</v>
      </c>
      <c r="F920" s="21" t="s">
        <v>159</v>
      </c>
      <c r="G920" s="21" t="s">
        <v>152</v>
      </c>
      <c r="H920" s="21" t="s">
        <v>287</v>
      </c>
      <c r="I920" s="21" t="s">
        <v>288</v>
      </c>
      <c r="J920" s="21" t="s">
        <v>133</v>
      </c>
      <c r="K920" s="21" t="s">
        <v>134</v>
      </c>
      <c r="L920" s="21" t="s">
        <v>299</v>
      </c>
      <c r="M920" s="23">
        <v>28.8</v>
      </c>
      <c r="N920" s="24">
        <v>4</v>
      </c>
      <c r="O920" s="25">
        <v>1.3599999999999999E-2</v>
      </c>
      <c r="P920" s="23">
        <v>16.170000000000002</v>
      </c>
      <c r="Q920" s="23">
        <f>M920*N920*(1-O920)</f>
        <v>113.63328000000001</v>
      </c>
      <c r="R920" s="23">
        <f>M920*N920*O920</f>
        <v>1.5667199999999999</v>
      </c>
      <c r="S920" s="23">
        <f>P920*N920</f>
        <v>64.680000000000007</v>
      </c>
      <c r="T920" s="23">
        <f>Q920-S920</f>
        <v>48.953280000000007</v>
      </c>
      <c r="U920" s="25">
        <f>IFERROR(T920/Q920,0)</f>
        <v>0.43080055420383889</v>
      </c>
      <c r="V920" s="21" t="s">
        <v>125</v>
      </c>
      <c r="W920" s="21" t="s">
        <v>172</v>
      </c>
    </row>
    <row r="921" spans="1:23" ht="15" customHeight="1">
      <c r="A921" s="21" t="s">
        <v>1383</v>
      </c>
      <c r="B921" s="22">
        <v>45472</v>
      </c>
      <c r="C921" s="21">
        <f>YEAR(B921)</f>
        <v>2024</v>
      </c>
      <c r="D921" s="21" t="str">
        <f>"Q"&amp;ROUNDUP(MONTH(B921)/3,0)</f>
        <v>Q2</v>
      </c>
      <c r="E921" s="21" t="s">
        <v>138</v>
      </c>
      <c r="F921" s="21" t="s">
        <v>159</v>
      </c>
      <c r="G921" s="21" t="s">
        <v>146</v>
      </c>
      <c r="H921" s="21" t="s">
        <v>257</v>
      </c>
      <c r="I921" s="21" t="s">
        <v>258</v>
      </c>
      <c r="J921" s="21" t="s">
        <v>133</v>
      </c>
      <c r="K921" s="21" t="s">
        <v>165</v>
      </c>
      <c r="L921" s="21" t="s">
        <v>180</v>
      </c>
      <c r="M921" s="23">
        <v>106.45</v>
      </c>
      <c r="N921" s="24">
        <v>5</v>
      </c>
      <c r="O921" s="25">
        <v>7.5300000000000006E-2</v>
      </c>
      <c r="P921" s="23">
        <v>49.35</v>
      </c>
      <c r="Q921" s="23">
        <f>M921*N921*(1-O921)</f>
        <v>492.17157499999996</v>
      </c>
      <c r="R921" s="23">
        <f>M921*N921*O921</f>
        <v>40.078425000000003</v>
      </c>
      <c r="S921" s="23">
        <f>P921*N921</f>
        <v>246.75</v>
      </c>
      <c r="T921" s="23">
        <f>Q921-S921</f>
        <v>245.42157499999996</v>
      </c>
      <c r="U921" s="25">
        <f>IFERROR(T921/Q921,0)</f>
        <v>0.49865044522329427</v>
      </c>
      <c r="V921" s="21" t="s">
        <v>125</v>
      </c>
      <c r="W921" s="21" t="s">
        <v>172</v>
      </c>
    </row>
    <row r="922" spans="1:23" ht="15" customHeight="1">
      <c r="A922" s="21" t="s">
        <v>1384</v>
      </c>
      <c r="B922" s="22">
        <v>45473</v>
      </c>
      <c r="C922" s="21">
        <f>YEAR(B922)</f>
        <v>2024</v>
      </c>
      <c r="D922" s="21" t="str">
        <f>"Q"&amp;ROUNDUP(MONTH(B922)/3,0)</f>
        <v>Q2</v>
      </c>
      <c r="E922" s="21" t="s">
        <v>188</v>
      </c>
      <c r="F922" s="21" t="s">
        <v>118</v>
      </c>
      <c r="G922" s="21" t="s">
        <v>189</v>
      </c>
      <c r="H922" s="21" t="s">
        <v>243</v>
      </c>
      <c r="I922" s="21" t="s">
        <v>244</v>
      </c>
      <c r="J922" s="21" t="s">
        <v>122</v>
      </c>
      <c r="K922" s="21" t="s">
        <v>143</v>
      </c>
      <c r="L922" s="21" t="s">
        <v>144</v>
      </c>
      <c r="M922" s="23">
        <v>232.26</v>
      </c>
      <c r="N922" s="24">
        <v>3</v>
      </c>
      <c r="O922" s="25">
        <v>0.1613</v>
      </c>
      <c r="P922" s="23">
        <v>150.38</v>
      </c>
      <c r="Q922" s="23">
        <f>M922*N922*(1-O922)</f>
        <v>584.38938599999994</v>
      </c>
      <c r="R922" s="23">
        <f>M922*N922*O922</f>
        <v>112.390614</v>
      </c>
      <c r="S922" s="23">
        <f>P922*N922</f>
        <v>451.14</v>
      </c>
      <c r="T922" s="23">
        <f>Q922-S922</f>
        <v>133.24938599999996</v>
      </c>
      <c r="U922" s="25">
        <f>IFERROR(T922/Q922,0)</f>
        <v>0.2280147264686973</v>
      </c>
      <c r="V922" s="21" t="s">
        <v>125</v>
      </c>
      <c r="W922" s="21" t="s">
        <v>126</v>
      </c>
    </row>
    <row r="923" spans="1:23" ht="15" customHeight="1">
      <c r="A923" s="21" t="s">
        <v>1385</v>
      </c>
      <c r="B923" s="22">
        <v>45473</v>
      </c>
      <c r="C923" s="21">
        <f>YEAR(B923)</f>
        <v>2024</v>
      </c>
      <c r="D923" s="21" t="str">
        <f>"Q"&amp;ROUNDUP(MONTH(B923)/3,0)</f>
        <v>Q2</v>
      </c>
      <c r="E923" s="21" t="s">
        <v>188</v>
      </c>
      <c r="F923" s="21" t="s">
        <v>129</v>
      </c>
      <c r="G923" s="21" t="s">
        <v>189</v>
      </c>
      <c r="H923" s="21" t="s">
        <v>221</v>
      </c>
      <c r="I923" s="21" t="s">
        <v>222</v>
      </c>
      <c r="J923" s="21" t="s">
        <v>133</v>
      </c>
      <c r="K923" s="21" t="s">
        <v>123</v>
      </c>
      <c r="L923" s="21" t="s">
        <v>155</v>
      </c>
      <c r="M923" s="23">
        <v>137.76</v>
      </c>
      <c r="N923" s="24">
        <v>4</v>
      </c>
      <c r="O923" s="25">
        <v>6.4000000000000001E-2</v>
      </c>
      <c r="P923" s="23">
        <v>75.28</v>
      </c>
      <c r="Q923" s="23">
        <f>M923*N923*(1-O923)</f>
        <v>515.77343999999994</v>
      </c>
      <c r="R923" s="23">
        <f>M923*N923*O923</f>
        <v>35.266559999999998</v>
      </c>
      <c r="S923" s="23">
        <f>P923*N923</f>
        <v>301.12</v>
      </c>
      <c r="T923" s="23">
        <f>Q923-S923</f>
        <v>214.65343999999993</v>
      </c>
      <c r="U923" s="25">
        <f>IFERROR(T923/Q923,0)</f>
        <v>0.41617776983630633</v>
      </c>
      <c r="V923" s="21" t="s">
        <v>125</v>
      </c>
      <c r="W923" s="21" t="s">
        <v>126</v>
      </c>
    </row>
    <row r="924" spans="1:23" ht="15" customHeight="1">
      <c r="A924" s="21" t="s">
        <v>1386</v>
      </c>
      <c r="B924" s="22">
        <v>45473</v>
      </c>
      <c r="C924" s="21">
        <f>YEAR(B924)</f>
        <v>2024</v>
      </c>
      <c r="D924" s="21" t="str">
        <f>"Q"&amp;ROUNDUP(MONTH(B924)/3,0)</f>
        <v>Q2</v>
      </c>
      <c r="E924" s="21" t="s">
        <v>158</v>
      </c>
      <c r="F924" s="21" t="s">
        <v>118</v>
      </c>
      <c r="G924" s="21" t="s">
        <v>160</v>
      </c>
      <c r="H924" s="21" t="s">
        <v>337</v>
      </c>
      <c r="I924" s="21" t="s">
        <v>338</v>
      </c>
      <c r="J924" s="21" t="s">
        <v>133</v>
      </c>
      <c r="K924" s="21" t="s">
        <v>165</v>
      </c>
      <c r="L924" s="21" t="s">
        <v>180</v>
      </c>
      <c r="M924" s="23">
        <v>41.83</v>
      </c>
      <c r="N924" s="24">
        <v>3</v>
      </c>
      <c r="O924" s="25"/>
      <c r="P924" s="23">
        <v>18.78</v>
      </c>
      <c r="Q924" s="23">
        <f>M924*N924*(1-O924)</f>
        <v>125.49</v>
      </c>
      <c r="R924" s="23">
        <f>M924*N924*O924</f>
        <v>0</v>
      </c>
      <c r="S924" s="23">
        <f>P924*N924</f>
        <v>56.34</v>
      </c>
      <c r="T924" s="23">
        <f>Q924-S924</f>
        <v>69.149999999999991</v>
      </c>
      <c r="U924" s="25">
        <f>IFERROR(T924/Q924,0)</f>
        <v>0.5510399234998804</v>
      </c>
      <c r="V924" s="21" t="s">
        <v>171</v>
      </c>
      <c r="W924" s="21" t="s">
        <v>126</v>
      </c>
    </row>
    <row r="925" spans="1:23" ht="15" customHeight="1">
      <c r="A925" s="21" t="s">
        <v>1387</v>
      </c>
      <c r="B925" s="22">
        <v>45473</v>
      </c>
      <c r="C925" s="21">
        <f>YEAR(B925)</f>
        <v>2024</v>
      </c>
      <c r="D925" s="21" t="str">
        <f>"Q"&amp;ROUNDUP(MONTH(B925)/3,0)</f>
        <v>Q2</v>
      </c>
      <c r="E925" s="21" t="s">
        <v>117</v>
      </c>
      <c r="F925" s="21" t="s">
        <v>129</v>
      </c>
      <c r="G925" s="21" t="s">
        <v>119</v>
      </c>
      <c r="H925" s="21" t="s">
        <v>120</v>
      </c>
      <c r="I925" s="21" t="s">
        <v>121</v>
      </c>
      <c r="J925" s="21" t="s">
        <v>122</v>
      </c>
      <c r="K925" s="21" t="s">
        <v>134</v>
      </c>
      <c r="L925" s="21" t="s">
        <v>339</v>
      </c>
      <c r="M925" s="23">
        <v>211.42</v>
      </c>
      <c r="N925" s="24">
        <v>3</v>
      </c>
      <c r="O925" s="25">
        <v>7.1099999999999997E-2</v>
      </c>
      <c r="P925" s="23">
        <v>125.28</v>
      </c>
      <c r="Q925" s="23">
        <f>M925*N925*(1-O925)</f>
        <v>589.16411400000004</v>
      </c>
      <c r="R925" s="23">
        <f>M925*N925*O925</f>
        <v>45.095886</v>
      </c>
      <c r="S925" s="23">
        <f>P925*N925</f>
        <v>375.84000000000003</v>
      </c>
      <c r="T925" s="23">
        <f>Q925-S925</f>
        <v>213.32411400000001</v>
      </c>
      <c r="U925" s="25">
        <f>IFERROR(T925/Q925,0)</f>
        <v>0.36207927287302499</v>
      </c>
      <c r="V925" s="21" t="s">
        <v>125</v>
      </c>
      <c r="W925" s="21" t="s">
        <v>156</v>
      </c>
    </row>
    <row r="926" spans="1:23" ht="15" customHeight="1">
      <c r="A926" s="21" t="s">
        <v>1388</v>
      </c>
      <c r="B926" s="22">
        <v>45473</v>
      </c>
      <c r="C926" s="21">
        <f>YEAR(B926)</f>
        <v>2024</v>
      </c>
      <c r="D926" s="21" t="str">
        <f>"Q"&amp;ROUNDUP(MONTH(B926)/3,0)</f>
        <v>Q2</v>
      </c>
      <c r="E926" s="21" t="s">
        <v>128</v>
      </c>
      <c r="F926" s="21" t="s">
        <v>118</v>
      </c>
      <c r="G926" s="21" t="s">
        <v>152</v>
      </c>
      <c r="H926" s="21" t="s">
        <v>182</v>
      </c>
      <c r="I926" s="21" t="s">
        <v>183</v>
      </c>
      <c r="J926" s="21" t="s">
        <v>122</v>
      </c>
      <c r="K926" s="21" t="s">
        <v>143</v>
      </c>
      <c r="L926" s="21" t="s">
        <v>322</v>
      </c>
      <c r="M926" s="23">
        <v>140.72</v>
      </c>
      <c r="N926" s="24">
        <v>3</v>
      </c>
      <c r="O926" s="25">
        <v>5.6000000000000001E-2</v>
      </c>
      <c r="P926" s="23">
        <v>85.12</v>
      </c>
      <c r="Q926" s="23">
        <f>M926*N926*(1-O926)</f>
        <v>398.51903999999996</v>
      </c>
      <c r="R926" s="23">
        <f>M926*N926*O926</f>
        <v>23.64096</v>
      </c>
      <c r="S926" s="23">
        <f>P926*N926</f>
        <v>255.36</v>
      </c>
      <c r="T926" s="23">
        <f>Q926-S926</f>
        <v>143.15903999999995</v>
      </c>
      <c r="U926" s="25">
        <f>IFERROR(T926/Q926,0)</f>
        <v>0.35922760428209394</v>
      </c>
      <c r="V926" s="21" t="s">
        <v>125</v>
      </c>
      <c r="W926" s="21" t="s">
        <v>156</v>
      </c>
    </row>
    <row r="927" spans="1:23" ht="15" customHeight="1">
      <c r="A927" s="21" t="s">
        <v>1389</v>
      </c>
      <c r="B927" s="22">
        <v>45474</v>
      </c>
      <c r="C927" s="21">
        <f>YEAR(B927)</f>
        <v>2024</v>
      </c>
      <c r="D927" s="21" t="str">
        <f>"Q"&amp;ROUNDUP(MONTH(B927)/3,0)</f>
        <v>Q3</v>
      </c>
      <c r="E927" s="21" t="s">
        <v>158</v>
      </c>
      <c r="F927" s="21" t="s">
        <v>118</v>
      </c>
      <c r="G927" s="21" t="s">
        <v>160</v>
      </c>
      <c r="H927" s="21" t="s">
        <v>199</v>
      </c>
      <c r="I927" s="21" t="s">
        <v>200</v>
      </c>
      <c r="J927" s="21" t="s">
        <v>133</v>
      </c>
      <c r="K927" s="21" t="s">
        <v>143</v>
      </c>
      <c r="L927" s="21" t="s">
        <v>201</v>
      </c>
      <c r="M927" s="23">
        <v>166.66</v>
      </c>
      <c r="N927" s="24">
        <v>1</v>
      </c>
      <c r="O927" s="25">
        <v>0.1807</v>
      </c>
      <c r="P927" s="23">
        <v>109.96</v>
      </c>
      <c r="Q927" s="23">
        <f>M927*N927*(1-O927)</f>
        <v>136.54453799999999</v>
      </c>
      <c r="R927" s="23">
        <f>M927*N927*O927</f>
        <v>30.115462000000001</v>
      </c>
      <c r="S927" s="23">
        <f>P927*N927</f>
        <v>109.96</v>
      </c>
      <c r="T927" s="23">
        <f>Q927-S927</f>
        <v>26.584537999999995</v>
      </c>
      <c r="U927" s="25">
        <f>IFERROR(T927/Q927,0)</f>
        <v>0.19469499395135087</v>
      </c>
      <c r="V927" s="21" t="s">
        <v>171</v>
      </c>
      <c r="W927" s="21" t="s">
        <v>126</v>
      </c>
    </row>
    <row r="928" spans="1:23" ht="15" customHeight="1">
      <c r="A928" s="21" t="s">
        <v>1390</v>
      </c>
      <c r="B928" s="22">
        <v>45474</v>
      </c>
      <c r="C928" s="21">
        <f>YEAR(B928)</f>
        <v>2024</v>
      </c>
      <c r="D928" s="21" t="str">
        <f>"Q"&amp;ROUNDUP(MONTH(B928)/3,0)</f>
        <v>Q3</v>
      </c>
      <c r="E928" s="21" t="s">
        <v>128</v>
      </c>
      <c r="F928" s="21" t="s">
        <v>118</v>
      </c>
      <c r="G928" s="21" t="s">
        <v>130</v>
      </c>
      <c r="H928" s="21" t="s">
        <v>131</v>
      </c>
      <c r="I928" s="21" t="s">
        <v>132</v>
      </c>
      <c r="J928" s="21" t="s">
        <v>133</v>
      </c>
      <c r="K928" s="21" t="s">
        <v>123</v>
      </c>
      <c r="L928" s="21" t="s">
        <v>292</v>
      </c>
      <c r="M928" s="23">
        <v>15.21</v>
      </c>
      <c r="N928" s="24">
        <v>2</v>
      </c>
      <c r="O928" s="25">
        <v>0.1172</v>
      </c>
      <c r="P928" s="23">
        <v>8.77</v>
      </c>
      <c r="Q928" s="23">
        <f>M928*N928*(1-O928)</f>
        <v>26.854776000000001</v>
      </c>
      <c r="R928" s="23">
        <f>M928*N928*O928</f>
        <v>3.5652240000000002</v>
      </c>
      <c r="S928" s="23">
        <f>P928*N928</f>
        <v>17.54</v>
      </c>
      <c r="T928" s="23">
        <f>Q928-S928</f>
        <v>9.3147760000000019</v>
      </c>
      <c r="U928" s="25">
        <f>IFERROR(T928/Q928,0)</f>
        <v>0.34685733368247057</v>
      </c>
      <c r="V928" s="21" t="s">
        <v>125</v>
      </c>
      <c r="W928" s="21" t="s">
        <v>172</v>
      </c>
    </row>
    <row r="929" spans="1:23" ht="15" customHeight="1">
      <c r="A929" s="21" t="s">
        <v>1391</v>
      </c>
      <c r="B929" s="22">
        <v>45474</v>
      </c>
      <c r="C929" s="21">
        <f>YEAR(B929)</f>
        <v>2024</v>
      </c>
      <c r="D929" s="21" t="str">
        <f>"Q"&amp;ROUNDUP(MONTH(B929)/3,0)</f>
        <v>Q3</v>
      </c>
      <c r="E929" s="21" t="s">
        <v>117</v>
      </c>
      <c r="F929" s="21" t="s">
        <v>118</v>
      </c>
      <c r="G929" s="21" t="s">
        <v>194</v>
      </c>
      <c r="H929" s="21" t="s">
        <v>218</v>
      </c>
      <c r="I929" s="21" t="s">
        <v>219</v>
      </c>
      <c r="J929" s="21" t="s">
        <v>133</v>
      </c>
      <c r="K929" s="21" t="s">
        <v>165</v>
      </c>
      <c r="L929" s="21" t="s">
        <v>180</v>
      </c>
      <c r="M929" s="23">
        <v>119.73</v>
      </c>
      <c r="N929" s="24">
        <v>1</v>
      </c>
      <c r="O929" s="25">
        <v>0.2021</v>
      </c>
      <c r="P929" s="23">
        <v>49.14</v>
      </c>
      <c r="Q929" s="23">
        <f>M929*N929*(1-O929)</f>
        <v>95.532567000000014</v>
      </c>
      <c r="R929" s="23">
        <f>M929*N929*O929</f>
        <v>24.197433</v>
      </c>
      <c r="S929" s="23">
        <f>P929*N929</f>
        <v>49.14</v>
      </c>
      <c r="T929" s="23">
        <f>Q929-S929</f>
        <v>46.392567000000014</v>
      </c>
      <c r="U929" s="25">
        <f>IFERROR(T929/Q929,0)</f>
        <v>0.48562043768801905</v>
      </c>
      <c r="V929" s="21" t="s">
        <v>125</v>
      </c>
      <c r="W929" s="21" t="s">
        <v>126</v>
      </c>
    </row>
    <row r="930" spans="1:23" ht="15" customHeight="1">
      <c r="A930" s="21" t="s">
        <v>1392</v>
      </c>
      <c r="B930" s="22">
        <v>45474</v>
      </c>
      <c r="C930" s="21">
        <f>YEAR(B930)</f>
        <v>2024</v>
      </c>
      <c r="D930" s="21" t="str">
        <f>"Q"&amp;ROUNDUP(MONTH(B930)/3,0)</f>
        <v>Q3</v>
      </c>
      <c r="E930" s="21" t="s">
        <v>138</v>
      </c>
      <c r="F930" s="21" t="s">
        <v>118</v>
      </c>
      <c r="G930" s="21" t="s">
        <v>146</v>
      </c>
      <c r="H930" s="21" t="s">
        <v>284</v>
      </c>
      <c r="I930" s="21" t="s">
        <v>269</v>
      </c>
      <c r="J930" s="21" t="s">
        <v>122</v>
      </c>
      <c r="K930" s="21" t="s">
        <v>123</v>
      </c>
      <c r="L930" s="21" t="s">
        <v>155</v>
      </c>
      <c r="M930" s="23">
        <v>46.84</v>
      </c>
      <c r="N930" s="24">
        <v>5</v>
      </c>
      <c r="O930" s="25">
        <v>0.18010000000000001</v>
      </c>
      <c r="P930" s="23">
        <v>25.07</v>
      </c>
      <c r="Q930" s="23">
        <f>M930*N930*(1-O930)</f>
        <v>192.02058</v>
      </c>
      <c r="R930" s="23">
        <f>M930*N930*O930</f>
        <v>42.179420000000007</v>
      </c>
      <c r="S930" s="23">
        <f>P930*N930</f>
        <v>125.35</v>
      </c>
      <c r="T930" s="23">
        <f>Q930-S930</f>
        <v>66.670580000000001</v>
      </c>
      <c r="U930" s="25">
        <f>IFERROR(T930/Q930,0)</f>
        <v>0.34720538808913087</v>
      </c>
      <c r="V930" s="21" t="s">
        <v>125</v>
      </c>
      <c r="W930" s="21" t="s">
        <v>136</v>
      </c>
    </row>
    <row r="931" spans="1:23" ht="15" customHeight="1">
      <c r="A931" s="21" t="s">
        <v>1393</v>
      </c>
      <c r="B931" s="22">
        <v>45474</v>
      </c>
      <c r="C931" s="21">
        <f>YEAR(B931)</f>
        <v>2024</v>
      </c>
      <c r="D931" s="21" t="str">
        <f>"Q"&amp;ROUNDUP(MONTH(B931)/3,0)</f>
        <v>Q3</v>
      </c>
      <c r="E931" s="21" t="s">
        <v>188</v>
      </c>
      <c r="F931" s="21" t="s">
        <v>118</v>
      </c>
      <c r="G931" s="21" t="s">
        <v>198</v>
      </c>
      <c r="H931" s="21" t="s">
        <v>224</v>
      </c>
      <c r="I931" s="21" t="s">
        <v>225</v>
      </c>
      <c r="J931" s="21" t="s">
        <v>122</v>
      </c>
      <c r="K931" s="21" t="s">
        <v>143</v>
      </c>
      <c r="L931" s="21" t="s">
        <v>201</v>
      </c>
      <c r="M931" s="23">
        <v>88.06</v>
      </c>
      <c r="N931" s="24">
        <v>3</v>
      </c>
      <c r="O931" s="25">
        <v>0.1472</v>
      </c>
      <c r="P931" s="23">
        <v>54.93</v>
      </c>
      <c r="Q931" s="23">
        <f>M931*N931*(1-O931)</f>
        <v>225.29270400000001</v>
      </c>
      <c r="R931" s="23">
        <f>M931*N931*O931</f>
        <v>38.887295999999999</v>
      </c>
      <c r="S931" s="23">
        <f>P931*N931</f>
        <v>164.79</v>
      </c>
      <c r="T931" s="23">
        <f>Q931-S931</f>
        <v>60.502704000000023</v>
      </c>
      <c r="U931" s="25">
        <f>IFERROR(T931/Q931,0)</f>
        <v>0.26855154616991067</v>
      </c>
      <c r="V931" s="21" t="s">
        <v>125</v>
      </c>
      <c r="W931" s="21" t="s">
        <v>172</v>
      </c>
    </row>
    <row r="932" spans="1:23" ht="15" customHeight="1">
      <c r="A932" s="21" t="s">
        <v>1394</v>
      </c>
      <c r="B932" s="22">
        <v>45474</v>
      </c>
      <c r="C932" s="21">
        <f>YEAR(B932)</f>
        <v>2024</v>
      </c>
      <c r="D932" s="21" t="str">
        <f>"Q"&amp;ROUNDUP(MONTH(B932)/3,0)</f>
        <v>Q3</v>
      </c>
      <c r="E932" s="21" t="s">
        <v>138</v>
      </c>
      <c r="F932" s="21" t="s">
        <v>118</v>
      </c>
      <c r="G932" s="21" t="s">
        <v>146</v>
      </c>
      <c r="H932" s="21" t="s">
        <v>224</v>
      </c>
      <c r="I932" s="21" t="s">
        <v>225</v>
      </c>
      <c r="J932" s="21" t="s">
        <v>122</v>
      </c>
      <c r="K932" s="21" t="s">
        <v>149</v>
      </c>
      <c r="L932" s="21" t="s">
        <v>176</v>
      </c>
      <c r="M932" s="23">
        <v>266.14999999999998</v>
      </c>
      <c r="N932" s="24">
        <v>2</v>
      </c>
      <c r="O932" s="25">
        <v>0.1255</v>
      </c>
      <c r="P932" s="23">
        <v>111.14</v>
      </c>
      <c r="Q932" s="23">
        <f>M932*N932*(1-O932)</f>
        <v>465.49635000000001</v>
      </c>
      <c r="R932" s="23">
        <f>M932*N932*O932</f>
        <v>66.80364999999999</v>
      </c>
      <c r="S932" s="23">
        <f>P932*N932</f>
        <v>222.28</v>
      </c>
      <c r="T932" s="23">
        <f>Q932-S932</f>
        <v>243.21635000000001</v>
      </c>
      <c r="U932" s="25">
        <f>IFERROR(T932/Q932,0)</f>
        <v>0.52248819996118123</v>
      </c>
      <c r="V932" s="21" t="s">
        <v>125</v>
      </c>
      <c r="W932" s="21" t="s">
        <v>156</v>
      </c>
    </row>
    <row r="933" spans="1:23" ht="15" customHeight="1">
      <c r="A933" s="21" t="s">
        <v>1395</v>
      </c>
      <c r="B933" s="22">
        <v>45475</v>
      </c>
      <c r="C933" s="21">
        <f>YEAR(B933)</f>
        <v>2024</v>
      </c>
      <c r="D933" s="21" t="str">
        <f>"Q"&amp;ROUNDUP(MONTH(B933)/3,0)</f>
        <v>Q3</v>
      </c>
      <c r="E933" s="21" t="s">
        <v>188</v>
      </c>
      <c r="F933" s="21" t="s">
        <v>159</v>
      </c>
      <c r="G933" s="21" t="s">
        <v>232</v>
      </c>
      <c r="H933" s="21" t="s">
        <v>218</v>
      </c>
      <c r="I933" s="21" t="s">
        <v>219</v>
      </c>
      <c r="J933" s="21" t="s">
        <v>133</v>
      </c>
      <c r="K933" s="21" t="s">
        <v>134</v>
      </c>
      <c r="L933" s="21" t="s">
        <v>339</v>
      </c>
      <c r="M933" s="23">
        <v>159.29</v>
      </c>
      <c r="N933" s="24">
        <v>5</v>
      </c>
      <c r="O933" s="25">
        <v>6.4000000000000003E-3</v>
      </c>
      <c r="P933" s="23">
        <v>94.45</v>
      </c>
      <c r="Q933" s="23">
        <f>M933*N933*(1-O933)</f>
        <v>791.35271999999998</v>
      </c>
      <c r="R933" s="23">
        <f>M933*N933*O933</f>
        <v>5.0972799999999996</v>
      </c>
      <c r="S933" s="23">
        <f>P933*N933</f>
        <v>472.25</v>
      </c>
      <c r="T933" s="23">
        <f>Q933-S933</f>
        <v>319.10271999999998</v>
      </c>
      <c r="U933" s="25">
        <f>IFERROR(T933/Q933,0)</f>
        <v>0.40323702937420874</v>
      </c>
      <c r="V933" s="21" t="s">
        <v>125</v>
      </c>
      <c r="W933" s="21" t="s">
        <v>156</v>
      </c>
    </row>
    <row r="934" spans="1:23" ht="15" customHeight="1">
      <c r="A934" s="21" t="s">
        <v>1396</v>
      </c>
      <c r="B934" s="22">
        <v>45475</v>
      </c>
      <c r="C934" s="21">
        <f>YEAR(B934)</f>
        <v>2024</v>
      </c>
      <c r="D934" s="21" t="str">
        <f>"Q"&amp;ROUNDUP(MONTH(B934)/3,0)</f>
        <v>Q3</v>
      </c>
      <c r="E934" s="21" t="s">
        <v>138</v>
      </c>
      <c r="F934" s="21" t="s">
        <v>118</v>
      </c>
      <c r="G934" s="21" t="s">
        <v>146</v>
      </c>
      <c r="H934" s="21" t="s">
        <v>1035</v>
      </c>
      <c r="I934" s="21" t="s">
        <v>1036</v>
      </c>
      <c r="J934" s="21" t="s">
        <v>142</v>
      </c>
      <c r="K934" s="21" t="s">
        <v>123</v>
      </c>
      <c r="L934" s="21" t="s">
        <v>226</v>
      </c>
      <c r="M934" s="23">
        <v>215.63</v>
      </c>
      <c r="N934" s="24">
        <v>2</v>
      </c>
      <c r="O934" s="25">
        <v>0.15790000000000001</v>
      </c>
      <c r="P934" s="23">
        <v>124.39</v>
      </c>
      <c r="Q934" s="23">
        <f>M934*N934*(1-O934)</f>
        <v>363.16404599999998</v>
      </c>
      <c r="R934" s="23">
        <f>M934*N934*O934</f>
        <v>68.095954000000006</v>
      </c>
      <c r="S934" s="23">
        <f>P934*N934</f>
        <v>248.78</v>
      </c>
      <c r="T934" s="23">
        <f>Q934-S934</f>
        <v>114.38404599999998</v>
      </c>
      <c r="U934" s="25">
        <f>IFERROR(T934/Q934,0)</f>
        <v>0.31496522648610425</v>
      </c>
      <c r="V934" s="21" t="s">
        <v>125</v>
      </c>
      <c r="W934" s="21" t="s">
        <v>126</v>
      </c>
    </row>
    <row r="935" spans="1:23" ht="15" customHeight="1">
      <c r="A935" s="21" t="s">
        <v>1397</v>
      </c>
      <c r="B935" s="22">
        <v>45475</v>
      </c>
      <c r="C935" s="21">
        <f>YEAR(B935)</f>
        <v>2024</v>
      </c>
      <c r="D935" s="21" t="str">
        <f>"Q"&amp;ROUNDUP(MONTH(B935)/3,0)</f>
        <v>Q3</v>
      </c>
      <c r="E935" s="21" t="s">
        <v>188</v>
      </c>
      <c r="F935" s="21" t="s">
        <v>159</v>
      </c>
      <c r="G935" s="21" t="s">
        <v>198</v>
      </c>
      <c r="H935" s="21" t="s">
        <v>358</v>
      </c>
      <c r="I935" s="21" t="s">
        <v>269</v>
      </c>
      <c r="J935" s="21" t="s">
        <v>133</v>
      </c>
      <c r="K935" s="21" t="s">
        <v>149</v>
      </c>
      <c r="L935" s="21" t="s">
        <v>150</v>
      </c>
      <c r="M935" s="23">
        <v>157.6</v>
      </c>
      <c r="N935" s="24">
        <v>8</v>
      </c>
      <c r="O935" s="25">
        <v>6.2199999999999998E-2</v>
      </c>
      <c r="P935" s="23">
        <v>83.44</v>
      </c>
      <c r="Q935" s="23">
        <f>M935*N935*(1-O935)</f>
        <v>1182.37824</v>
      </c>
      <c r="R935" s="23">
        <f>M935*N935*O935</f>
        <v>78.421759999999992</v>
      </c>
      <c r="S935" s="23">
        <f>P935*N935</f>
        <v>667.52</v>
      </c>
      <c r="T935" s="23">
        <f>Q935-S935</f>
        <v>514.85824000000002</v>
      </c>
      <c r="U935" s="25">
        <f>IFERROR(T935/Q935,0)</f>
        <v>0.43544292560729131</v>
      </c>
      <c r="V935" s="21" t="s">
        <v>125</v>
      </c>
      <c r="W935" s="21" t="s">
        <v>172</v>
      </c>
    </row>
    <row r="936" spans="1:23" ht="15" customHeight="1">
      <c r="A936" s="21" t="s">
        <v>1398</v>
      </c>
      <c r="B936" s="22">
        <v>45476</v>
      </c>
      <c r="C936" s="21">
        <f>YEAR(B936)</f>
        <v>2024</v>
      </c>
      <c r="D936" s="21" t="str">
        <f>"Q"&amp;ROUNDUP(MONTH(B936)/3,0)</f>
        <v>Q3</v>
      </c>
      <c r="E936" s="21" t="s">
        <v>128</v>
      </c>
      <c r="F936" s="21" t="s">
        <v>118</v>
      </c>
      <c r="G936" s="21" t="s">
        <v>152</v>
      </c>
      <c r="H936" s="21" t="s">
        <v>506</v>
      </c>
      <c r="I936" s="21" t="s">
        <v>313</v>
      </c>
      <c r="J936" s="21" t="s">
        <v>142</v>
      </c>
      <c r="K936" s="21" t="s">
        <v>149</v>
      </c>
      <c r="L936" s="21" t="s">
        <v>150</v>
      </c>
      <c r="M936" s="23">
        <v>37.42</v>
      </c>
      <c r="N936" s="24">
        <v>1</v>
      </c>
      <c r="O936" s="25">
        <v>0.17269999999999999</v>
      </c>
      <c r="P936" s="23">
        <v>15.05</v>
      </c>
      <c r="Q936" s="23">
        <f>M936*N936*(1-O936)</f>
        <v>30.957566000000003</v>
      </c>
      <c r="R936" s="23">
        <f>M936*N936*O936</f>
        <v>6.462434</v>
      </c>
      <c r="S936" s="23">
        <f>P936*N936</f>
        <v>15.05</v>
      </c>
      <c r="T936" s="23">
        <f>Q936-S936</f>
        <v>15.907566000000003</v>
      </c>
      <c r="U936" s="25">
        <f>IFERROR(T936/Q936,0)</f>
        <v>0.51385066900931431</v>
      </c>
      <c r="V936" s="21" t="s">
        <v>125</v>
      </c>
      <c r="W936" s="21" t="s">
        <v>156</v>
      </c>
    </row>
    <row r="937" spans="1:23" ht="15" customHeight="1">
      <c r="A937" s="21" t="s">
        <v>1399</v>
      </c>
      <c r="B937" s="22">
        <v>45476</v>
      </c>
      <c r="C937" s="21">
        <f>YEAR(B937)</f>
        <v>2024</v>
      </c>
      <c r="D937" s="21" t="str">
        <f>"Q"&amp;ROUNDUP(MONTH(B937)/3,0)</f>
        <v>Q3</v>
      </c>
      <c r="E937" s="21" t="s">
        <v>117</v>
      </c>
      <c r="F937" s="21" t="s">
        <v>129</v>
      </c>
      <c r="G937" s="21" t="s">
        <v>119</v>
      </c>
      <c r="H937" s="21" t="s">
        <v>312</v>
      </c>
      <c r="I937" s="21" t="s">
        <v>313</v>
      </c>
      <c r="J937" s="21" t="s">
        <v>142</v>
      </c>
      <c r="K937" s="21" t="s">
        <v>134</v>
      </c>
      <c r="L937" s="21" t="s">
        <v>339</v>
      </c>
      <c r="M937" s="23">
        <v>71.59</v>
      </c>
      <c r="N937" s="24">
        <v>2</v>
      </c>
      <c r="O937" s="25">
        <v>0.1429</v>
      </c>
      <c r="P937" s="23">
        <v>39.86</v>
      </c>
      <c r="Q937" s="23">
        <f>M937*N937*(1-O937)</f>
        <v>122.719578</v>
      </c>
      <c r="R937" s="23">
        <f>M937*N937*O937</f>
        <v>20.460422000000001</v>
      </c>
      <c r="S937" s="23">
        <f>P937*N937</f>
        <v>79.72</v>
      </c>
      <c r="T937" s="23">
        <f>Q937-S937</f>
        <v>42.999578</v>
      </c>
      <c r="U937" s="25">
        <f>IFERROR(T937/Q937,0)</f>
        <v>0.3503889004572685</v>
      </c>
      <c r="V937" s="21" t="s">
        <v>125</v>
      </c>
      <c r="W937" s="21" t="s">
        <v>136</v>
      </c>
    </row>
    <row r="938" spans="1:23" ht="15" customHeight="1">
      <c r="A938" s="21" t="s">
        <v>1400</v>
      </c>
      <c r="B938" s="22">
        <v>45476</v>
      </c>
      <c r="C938" s="21">
        <f>YEAR(B938)</f>
        <v>2024</v>
      </c>
      <c r="D938" s="21" t="str">
        <f>"Q"&amp;ROUNDUP(MONTH(B938)/3,0)</f>
        <v>Q3</v>
      </c>
      <c r="E938" s="21" t="s">
        <v>128</v>
      </c>
      <c r="F938" s="21" t="s">
        <v>159</v>
      </c>
      <c r="G938" s="21" t="s">
        <v>152</v>
      </c>
      <c r="H938" s="21" t="s">
        <v>224</v>
      </c>
      <c r="I938" s="21" t="s">
        <v>225</v>
      </c>
      <c r="J938" s="21" t="s">
        <v>122</v>
      </c>
      <c r="K938" s="21" t="s">
        <v>143</v>
      </c>
      <c r="L938" s="21" t="s">
        <v>252</v>
      </c>
      <c r="M938" s="23">
        <v>192.91</v>
      </c>
      <c r="N938" s="24">
        <v>3</v>
      </c>
      <c r="O938" s="25">
        <v>8.4699999999999998E-2</v>
      </c>
      <c r="P938" s="23">
        <v>126.51</v>
      </c>
      <c r="Q938" s="23">
        <f>M938*N938*(1-O938)</f>
        <v>529.71156900000005</v>
      </c>
      <c r="R938" s="23">
        <f>M938*N938*O938</f>
        <v>49.018431</v>
      </c>
      <c r="S938" s="23">
        <f>P938*N938</f>
        <v>379.53000000000003</v>
      </c>
      <c r="T938" s="23">
        <f>Q938-S938</f>
        <v>150.18156900000002</v>
      </c>
      <c r="U938" s="25">
        <f>IFERROR(T938/Q938,0)</f>
        <v>0.28351574288535125</v>
      </c>
      <c r="V938" s="21" t="s">
        <v>125</v>
      </c>
      <c r="W938" s="21" t="s">
        <v>136</v>
      </c>
    </row>
    <row r="939" spans="1:23" ht="15" customHeight="1">
      <c r="A939" s="21" t="s">
        <v>1401</v>
      </c>
      <c r="B939" s="22">
        <v>45477</v>
      </c>
      <c r="C939" s="21">
        <f>YEAR(B939)</f>
        <v>2024</v>
      </c>
      <c r="D939" s="21" t="str">
        <f>"Q"&amp;ROUNDUP(MONTH(B939)/3,0)</f>
        <v>Q3</v>
      </c>
      <c r="E939" s="21" t="s">
        <v>188</v>
      </c>
      <c r="F939" s="21" t="s">
        <v>118</v>
      </c>
      <c r="G939" s="21" t="s">
        <v>189</v>
      </c>
      <c r="H939" s="21" t="s">
        <v>315</v>
      </c>
      <c r="I939" s="21" t="s">
        <v>316</v>
      </c>
      <c r="J939" s="21" t="s">
        <v>133</v>
      </c>
      <c r="K939" s="21" t="s">
        <v>165</v>
      </c>
      <c r="L939" s="21" t="s">
        <v>213</v>
      </c>
      <c r="M939" s="23">
        <v>36.79</v>
      </c>
      <c r="N939" s="24">
        <v>3</v>
      </c>
      <c r="O939" s="25"/>
      <c r="P939" s="23">
        <v>15.29</v>
      </c>
      <c r="Q939" s="23">
        <f>M939*N939*(1-O939)</f>
        <v>110.37</v>
      </c>
      <c r="R939" s="23">
        <f>M939*N939*O939</f>
        <v>0</v>
      </c>
      <c r="S939" s="23">
        <f>P939*N939</f>
        <v>45.87</v>
      </c>
      <c r="T939" s="23">
        <f>Q939-S939</f>
        <v>64.5</v>
      </c>
      <c r="U939" s="25">
        <f>IFERROR(T939/Q939,0)</f>
        <v>0.58439793422125574</v>
      </c>
      <c r="V939" s="21" t="s">
        <v>125</v>
      </c>
      <c r="W939" s="21" t="s">
        <v>172</v>
      </c>
    </row>
    <row r="940" spans="1:23" ht="15" customHeight="1">
      <c r="A940" s="21" t="s">
        <v>1402</v>
      </c>
      <c r="B940" s="22">
        <v>45477</v>
      </c>
      <c r="C940" s="21">
        <f>YEAR(B940)</f>
        <v>2024</v>
      </c>
      <c r="D940" s="21" t="str">
        <f>"Q"&amp;ROUNDUP(MONTH(B940)/3,0)</f>
        <v>Q3</v>
      </c>
      <c r="E940" s="21" t="s">
        <v>128</v>
      </c>
      <c r="F940" s="21" t="s">
        <v>118</v>
      </c>
      <c r="G940" s="21" t="s">
        <v>130</v>
      </c>
      <c r="H940" s="21" t="s">
        <v>243</v>
      </c>
      <c r="I940" s="21" t="s">
        <v>244</v>
      </c>
      <c r="J940" s="21" t="s">
        <v>122</v>
      </c>
      <c r="K940" s="21" t="s">
        <v>123</v>
      </c>
      <c r="L940" s="21" t="s">
        <v>226</v>
      </c>
      <c r="M940" s="23">
        <v>110.38</v>
      </c>
      <c r="N940" s="24">
        <v>1</v>
      </c>
      <c r="O940" s="25">
        <v>0.15909999999999999</v>
      </c>
      <c r="P940" s="23">
        <v>50.6</v>
      </c>
      <c r="Q940" s="23">
        <f>M940*N940*(1-O940)</f>
        <v>92.818541999999994</v>
      </c>
      <c r="R940" s="23">
        <f>M940*N940*O940</f>
        <v>17.561457999999998</v>
      </c>
      <c r="S940" s="23">
        <f>P940*N940</f>
        <v>50.6</v>
      </c>
      <c r="T940" s="23">
        <f>Q940-S940</f>
        <v>42.218541999999992</v>
      </c>
      <c r="U940" s="25">
        <f>IFERROR(T940/Q940,0)</f>
        <v>0.45485030350940003</v>
      </c>
      <c r="V940" s="21" t="s">
        <v>125</v>
      </c>
      <c r="W940" s="21" t="s">
        <v>136</v>
      </c>
    </row>
    <row r="941" spans="1:23" ht="15" customHeight="1">
      <c r="A941" s="21" t="s">
        <v>1403</v>
      </c>
      <c r="B941" s="22">
        <v>45477</v>
      </c>
      <c r="C941" s="21">
        <f>YEAR(B941)</f>
        <v>2024</v>
      </c>
      <c r="D941" s="21" t="str">
        <f>"Q"&amp;ROUNDUP(MONTH(B941)/3,0)</f>
        <v>Q3</v>
      </c>
      <c r="E941" s="21" t="s">
        <v>128</v>
      </c>
      <c r="F941" s="21" t="s">
        <v>159</v>
      </c>
      <c r="G941" s="21" t="s">
        <v>152</v>
      </c>
      <c r="H941" s="21" t="s">
        <v>243</v>
      </c>
      <c r="I941" s="21" t="s">
        <v>244</v>
      </c>
      <c r="J941" s="21" t="s">
        <v>122</v>
      </c>
      <c r="K941" s="21" t="s">
        <v>134</v>
      </c>
      <c r="L941" s="21" t="s">
        <v>299</v>
      </c>
      <c r="M941" s="23">
        <v>40.72</v>
      </c>
      <c r="N941" s="24">
        <v>5</v>
      </c>
      <c r="O941" s="25">
        <v>7.1800000000000003E-2</v>
      </c>
      <c r="P941" s="23">
        <v>20.48</v>
      </c>
      <c r="Q941" s="23">
        <f>M941*N941*(1-O941)</f>
        <v>188.98151999999999</v>
      </c>
      <c r="R941" s="23">
        <f>M941*N941*O941</f>
        <v>14.61848</v>
      </c>
      <c r="S941" s="23">
        <f>P941*N941</f>
        <v>102.4</v>
      </c>
      <c r="T941" s="23">
        <f>Q941-S941</f>
        <v>86.581519999999983</v>
      </c>
      <c r="U941" s="25">
        <f>IFERROR(T941/Q941,0)</f>
        <v>0.45814807712415473</v>
      </c>
      <c r="V941" s="21" t="s">
        <v>125</v>
      </c>
      <c r="W941" s="21" t="s">
        <v>126</v>
      </c>
    </row>
    <row r="942" spans="1:23" ht="15" customHeight="1">
      <c r="A942" s="21" t="s">
        <v>1404</v>
      </c>
      <c r="B942" s="22">
        <v>45477</v>
      </c>
      <c r="C942" s="21">
        <f>YEAR(B942)</f>
        <v>2024</v>
      </c>
      <c r="D942" s="21" t="str">
        <f>"Q"&amp;ROUNDUP(MONTH(B942)/3,0)</f>
        <v>Q3</v>
      </c>
      <c r="E942" s="21" t="s">
        <v>138</v>
      </c>
      <c r="F942" s="21" t="s">
        <v>159</v>
      </c>
      <c r="G942" s="21" t="s">
        <v>139</v>
      </c>
      <c r="H942" s="21" t="s">
        <v>549</v>
      </c>
      <c r="I942" s="21" t="s">
        <v>550</v>
      </c>
      <c r="J942" s="21" t="s">
        <v>133</v>
      </c>
      <c r="K942" s="21" t="s">
        <v>123</v>
      </c>
      <c r="L942" s="21" t="s">
        <v>263</v>
      </c>
      <c r="M942" s="23">
        <v>146.27000000000001</v>
      </c>
      <c r="N942" s="24">
        <v>6</v>
      </c>
      <c r="O942" s="25">
        <v>8.09E-2</v>
      </c>
      <c r="P942" s="23">
        <v>83.86</v>
      </c>
      <c r="Q942" s="23">
        <f>M942*N942*(1-O942)</f>
        <v>806.62054200000011</v>
      </c>
      <c r="R942" s="23">
        <f>M942*N942*O942</f>
        <v>70.999458000000004</v>
      </c>
      <c r="S942" s="23">
        <f>P942*N942</f>
        <v>503.15999999999997</v>
      </c>
      <c r="T942" s="23">
        <f>Q942-S942</f>
        <v>303.46054200000015</v>
      </c>
      <c r="U942" s="25">
        <f>IFERROR(T942/Q942,0)</f>
        <v>0.37621226611409569</v>
      </c>
      <c r="V942" s="21" t="s">
        <v>125</v>
      </c>
      <c r="W942" s="21" t="s">
        <v>156</v>
      </c>
    </row>
    <row r="943" spans="1:23" ht="15" customHeight="1">
      <c r="A943" s="21" t="s">
        <v>1405</v>
      </c>
      <c r="B943" s="22">
        <v>45477</v>
      </c>
      <c r="C943" s="21">
        <f>YEAR(B943)</f>
        <v>2024</v>
      </c>
      <c r="D943" s="21" t="str">
        <f>"Q"&amp;ROUNDUP(MONTH(B943)/3,0)</f>
        <v>Q3</v>
      </c>
      <c r="E943" s="21" t="s">
        <v>128</v>
      </c>
      <c r="F943" s="21" t="s">
        <v>159</v>
      </c>
      <c r="G943" s="21" t="s">
        <v>130</v>
      </c>
      <c r="H943" s="21" t="s">
        <v>182</v>
      </c>
      <c r="I943" s="21" t="s">
        <v>183</v>
      </c>
      <c r="J943" s="21" t="s">
        <v>122</v>
      </c>
      <c r="K943" s="21" t="s">
        <v>143</v>
      </c>
      <c r="L943" s="21" t="s">
        <v>201</v>
      </c>
      <c r="M943" s="23">
        <v>278.41000000000003</v>
      </c>
      <c r="N943" s="24">
        <v>5</v>
      </c>
      <c r="O943" s="25">
        <v>3.2500000000000001E-2</v>
      </c>
      <c r="P943" s="23">
        <v>167.64</v>
      </c>
      <c r="Q943" s="23">
        <f>M943*N943*(1-O943)</f>
        <v>1346.8083750000003</v>
      </c>
      <c r="R943" s="23">
        <f>M943*N943*O943</f>
        <v>45.241625000000006</v>
      </c>
      <c r="S943" s="23">
        <f>P943*N943</f>
        <v>838.19999999999993</v>
      </c>
      <c r="T943" s="23">
        <f>Q943-S943</f>
        <v>508.60837500000036</v>
      </c>
      <c r="U943" s="25">
        <f>IFERROR(T943/Q943,0)</f>
        <v>0.37763974774807907</v>
      </c>
      <c r="V943" s="21" t="s">
        <v>125</v>
      </c>
      <c r="W943" s="21" t="s">
        <v>172</v>
      </c>
    </row>
    <row r="944" spans="1:23" ht="15" customHeight="1">
      <c r="A944" s="21" t="s">
        <v>1406</v>
      </c>
      <c r="B944" s="22">
        <v>45477</v>
      </c>
      <c r="C944" s="21">
        <f>YEAR(B944)</f>
        <v>2024</v>
      </c>
      <c r="D944" s="21" t="str">
        <f>"Q"&amp;ROUNDUP(MONTH(B944)/3,0)</f>
        <v>Q3</v>
      </c>
      <c r="E944" s="21" t="s">
        <v>138</v>
      </c>
      <c r="F944" s="21" t="s">
        <v>159</v>
      </c>
      <c r="G944" s="21" t="s">
        <v>139</v>
      </c>
      <c r="H944" s="21" t="s">
        <v>284</v>
      </c>
      <c r="I944" s="21" t="s">
        <v>269</v>
      </c>
      <c r="J944" s="21" t="s">
        <v>122</v>
      </c>
      <c r="K944" s="21" t="s">
        <v>134</v>
      </c>
      <c r="L944" s="21" t="s">
        <v>135</v>
      </c>
      <c r="M944" s="23">
        <v>85.37</v>
      </c>
      <c r="N944" s="24">
        <v>10</v>
      </c>
      <c r="O944" s="25">
        <v>4.8300000000000003E-2</v>
      </c>
      <c r="P944" s="23">
        <v>46.61</v>
      </c>
      <c r="Q944" s="23">
        <f>M944*N944*(1-O944)</f>
        <v>812.46629000000007</v>
      </c>
      <c r="R944" s="23">
        <f>M944*N944*O944</f>
        <v>41.233710000000002</v>
      </c>
      <c r="S944" s="23">
        <f>P944*N944</f>
        <v>466.1</v>
      </c>
      <c r="T944" s="23">
        <f>Q944-S944</f>
        <v>346.36629000000005</v>
      </c>
      <c r="U944" s="25">
        <f>IFERROR(T944/Q944,0)</f>
        <v>0.42631465977499206</v>
      </c>
      <c r="V944" s="21" t="s">
        <v>171</v>
      </c>
      <c r="W944" s="21" t="s">
        <v>126</v>
      </c>
    </row>
    <row r="945" spans="1:23" ht="15" customHeight="1">
      <c r="A945" s="21" t="s">
        <v>1407</v>
      </c>
      <c r="B945" s="22">
        <v>45477</v>
      </c>
      <c r="C945" s="21">
        <f>YEAR(B945)</f>
        <v>2024</v>
      </c>
      <c r="D945" s="21" t="str">
        <f>"Q"&amp;ROUNDUP(MONTH(B945)/3,0)</f>
        <v>Q3</v>
      </c>
      <c r="E945" s="21" t="s">
        <v>188</v>
      </c>
      <c r="F945" s="21" t="s">
        <v>129</v>
      </c>
      <c r="G945" s="21" t="s">
        <v>232</v>
      </c>
      <c r="H945" s="21" t="s">
        <v>168</v>
      </c>
      <c r="I945" s="21" t="s">
        <v>169</v>
      </c>
      <c r="J945" s="21" t="s">
        <v>122</v>
      </c>
      <c r="K945" s="21" t="s">
        <v>165</v>
      </c>
      <c r="L945" s="21" t="s">
        <v>166</v>
      </c>
      <c r="M945" s="23">
        <v>102.3</v>
      </c>
      <c r="N945" s="24">
        <v>2</v>
      </c>
      <c r="O945" s="25">
        <v>8.6900000000000005E-2</v>
      </c>
      <c r="P945" s="23">
        <v>45.35</v>
      </c>
      <c r="Q945" s="23">
        <f>M945*N945*(1-O945)</f>
        <v>186.82025999999999</v>
      </c>
      <c r="R945" s="23">
        <f>M945*N945*O945</f>
        <v>17.77974</v>
      </c>
      <c r="S945" s="23">
        <f>P945*N945</f>
        <v>90.7</v>
      </c>
      <c r="T945" s="23">
        <f>Q945-S945</f>
        <v>96.120259999999988</v>
      </c>
      <c r="U945" s="25">
        <f>IFERROR(T945/Q945,0)</f>
        <v>0.51450661721592716</v>
      </c>
      <c r="V945" s="21" t="s">
        <v>125</v>
      </c>
      <c r="W945" s="21" t="s">
        <v>172</v>
      </c>
    </row>
    <row r="946" spans="1:23" ht="15" customHeight="1">
      <c r="A946" s="21" t="s">
        <v>1408</v>
      </c>
      <c r="B946" s="22">
        <v>45477</v>
      </c>
      <c r="C946" s="21">
        <f>YEAR(B946)</f>
        <v>2024</v>
      </c>
      <c r="D946" s="21" t="str">
        <f>"Q"&amp;ROUNDUP(MONTH(B946)/3,0)</f>
        <v>Q3</v>
      </c>
      <c r="E946" s="21" t="s">
        <v>138</v>
      </c>
      <c r="F946" s="21" t="s">
        <v>129</v>
      </c>
      <c r="G946" s="21" t="s">
        <v>146</v>
      </c>
      <c r="H946" s="21" t="s">
        <v>131</v>
      </c>
      <c r="I946" s="21" t="s">
        <v>132</v>
      </c>
      <c r="J946" s="21" t="s">
        <v>133</v>
      </c>
      <c r="K946" s="21" t="s">
        <v>123</v>
      </c>
      <c r="L946" s="21" t="s">
        <v>155</v>
      </c>
      <c r="M946" s="23">
        <v>58.48</v>
      </c>
      <c r="N946" s="24">
        <v>1</v>
      </c>
      <c r="O946" s="25">
        <v>0.113</v>
      </c>
      <c r="P946" s="23">
        <v>27.76</v>
      </c>
      <c r="Q946" s="23">
        <f>M946*N946*(1-O946)</f>
        <v>51.871759999999995</v>
      </c>
      <c r="R946" s="23">
        <f>M946*N946*O946</f>
        <v>6.6082399999999994</v>
      </c>
      <c r="S946" s="23">
        <f>P946*N946</f>
        <v>27.76</v>
      </c>
      <c r="T946" s="23">
        <f>Q946-S946</f>
        <v>24.111759999999993</v>
      </c>
      <c r="U946" s="25">
        <f>IFERROR(T946/Q946,0)</f>
        <v>0.46483404457454297</v>
      </c>
      <c r="V946" s="21" t="s">
        <v>125</v>
      </c>
      <c r="W946" s="21" t="s">
        <v>156</v>
      </c>
    </row>
    <row r="947" spans="1:23" ht="15" customHeight="1">
      <c r="A947" s="21" t="s">
        <v>1409</v>
      </c>
      <c r="B947" s="22">
        <v>45477</v>
      </c>
      <c r="C947" s="21">
        <f>YEAR(B947)</f>
        <v>2024</v>
      </c>
      <c r="D947" s="21" t="str">
        <f>"Q"&amp;ROUNDUP(MONTH(B947)/3,0)</f>
        <v>Q3</v>
      </c>
      <c r="E947" s="21" t="s">
        <v>138</v>
      </c>
      <c r="F947" s="21" t="s">
        <v>118</v>
      </c>
      <c r="G947" s="21" t="s">
        <v>146</v>
      </c>
      <c r="H947" s="21" t="s">
        <v>741</v>
      </c>
      <c r="I947" s="21" t="s">
        <v>652</v>
      </c>
      <c r="J947" s="21" t="s">
        <v>133</v>
      </c>
      <c r="K947" s="21" t="s">
        <v>123</v>
      </c>
      <c r="L947" s="21" t="s">
        <v>226</v>
      </c>
      <c r="M947" s="23">
        <v>22.87</v>
      </c>
      <c r="N947" s="24">
        <v>1</v>
      </c>
      <c r="O947" s="25">
        <v>0.21260000000000001</v>
      </c>
      <c r="P947" s="23">
        <v>11.9</v>
      </c>
      <c r="Q947" s="23">
        <f>M947*N947*(1-O947)</f>
        <v>18.007838</v>
      </c>
      <c r="R947" s="23">
        <f>M947*N947*O947</f>
        <v>4.8621620000000005</v>
      </c>
      <c r="S947" s="23">
        <f>P947*N947</f>
        <v>11.9</v>
      </c>
      <c r="T947" s="23">
        <f>Q947-S947</f>
        <v>6.1078379999999992</v>
      </c>
      <c r="U947" s="25">
        <f>IFERROR(T947/Q947,0)</f>
        <v>0.3391766407494336</v>
      </c>
      <c r="V947" s="21" t="s">
        <v>171</v>
      </c>
      <c r="W947" s="21" t="s">
        <v>156</v>
      </c>
    </row>
    <row r="948" spans="1:23" ht="15" customHeight="1">
      <c r="A948" s="21" t="s">
        <v>1410</v>
      </c>
      <c r="B948" s="22">
        <v>45478</v>
      </c>
      <c r="C948" s="21">
        <f>YEAR(B948)</f>
        <v>2024</v>
      </c>
      <c r="D948" s="21" t="str">
        <f>"Q"&amp;ROUNDUP(MONTH(B948)/3,0)</f>
        <v>Q3</v>
      </c>
      <c r="E948" s="21" t="s">
        <v>128</v>
      </c>
      <c r="F948" s="21" t="s">
        <v>118</v>
      </c>
      <c r="G948" s="21" t="s">
        <v>152</v>
      </c>
      <c r="H948" s="21" t="s">
        <v>281</v>
      </c>
      <c r="I948" s="21" t="s">
        <v>282</v>
      </c>
      <c r="J948" s="21" t="s">
        <v>133</v>
      </c>
      <c r="K948" s="21" t="s">
        <v>134</v>
      </c>
      <c r="L948" s="21" t="s">
        <v>192</v>
      </c>
      <c r="M948" s="23">
        <v>150.91999999999999</v>
      </c>
      <c r="N948" s="24">
        <v>4</v>
      </c>
      <c r="O948" s="25">
        <v>0.1429</v>
      </c>
      <c r="P948" s="23">
        <v>78.8</v>
      </c>
      <c r="Q948" s="23">
        <f>M948*N948*(1-O948)</f>
        <v>517.41412799999989</v>
      </c>
      <c r="R948" s="23">
        <f>M948*N948*O948</f>
        <v>86.265871999999987</v>
      </c>
      <c r="S948" s="23">
        <f>P948*N948</f>
        <v>315.2</v>
      </c>
      <c r="T948" s="23">
        <f>Q948-S948</f>
        <v>202.2141279999999</v>
      </c>
      <c r="U948" s="25">
        <f>IFERROR(T948/Q948,0)</f>
        <v>0.39081678882954651</v>
      </c>
      <c r="V948" s="21" t="s">
        <v>125</v>
      </c>
      <c r="W948" s="21" t="s">
        <v>136</v>
      </c>
    </row>
    <row r="949" spans="1:23" ht="15" customHeight="1">
      <c r="A949" s="21" t="s">
        <v>1411</v>
      </c>
      <c r="B949" s="22">
        <v>45478</v>
      </c>
      <c r="C949" s="21">
        <f>YEAR(B949)</f>
        <v>2024</v>
      </c>
      <c r="D949" s="21" t="str">
        <f>"Q"&amp;ROUNDUP(MONTH(B949)/3,0)</f>
        <v>Q3</v>
      </c>
      <c r="E949" s="21" t="s">
        <v>158</v>
      </c>
      <c r="F949" s="21" t="s">
        <v>129</v>
      </c>
      <c r="G949" s="21" t="s">
        <v>160</v>
      </c>
      <c r="H949" s="21" t="s">
        <v>284</v>
      </c>
      <c r="I949" s="21" t="s">
        <v>269</v>
      </c>
      <c r="J949" s="21" t="s">
        <v>122</v>
      </c>
      <c r="K949" s="21" t="s">
        <v>165</v>
      </c>
      <c r="L949" s="21" t="s">
        <v>166</v>
      </c>
      <c r="M949" s="23">
        <v>37.5</v>
      </c>
      <c r="N949" s="24">
        <v>5</v>
      </c>
      <c r="O949" s="25">
        <v>0.1019</v>
      </c>
      <c r="P949" s="23">
        <v>13.64</v>
      </c>
      <c r="Q949" s="23">
        <f>M949*N949*(1-O949)</f>
        <v>168.39375000000001</v>
      </c>
      <c r="R949" s="23">
        <f>M949*N949*O949</f>
        <v>19.106249999999999</v>
      </c>
      <c r="S949" s="23">
        <f>P949*N949</f>
        <v>68.2</v>
      </c>
      <c r="T949" s="23">
        <f>Q949-S949</f>
        <v>100.19375000000001</v>
      </c>
      <c r="U949" s="25">
        <f>IFERROR(T949/Q949,0)</f>
        <v>0.59499684519170104</v>
      </c>
      <c r="V949" s="21" t="s">
        <v>125</v>
      </c>
      <c r="W949" s="21" t="s">
        <v>156</v>
      </c>
    </row>
    <row r="950" spans="1:23" ht="15" customHeight="1">
      <c r="A950" s="21" t="s">
        <v>1412</v>
      </c>
      <c r="B950" s="22">
        <v>45478</v>
      </c>
      <c r="C950" s="21">
        <f>YEAR(B950)</f>
        <v>2024</v>
      </c>
      <c r="D950" s="21" t="str">
        <f>"Q"&amp;ROUNDUP(MONTH(B950)/3,0)</f>
        <v>Q3</v>
      </c>
      <c r="E950" s="21" t="s">
        <v>128</v>
      </c>
      <c r="F950" s="21" t="s">
        <v>118</v>
      </c>
      <c r="G950" s="21" t="s">
        <v>130</v>
      </c>
      <c r="H950" s="21" t="s">
        <v>942</v>
      </c>
      <c r="I950" s="21" t="s">
        <v>943</v>
      </c>
      <c r="J950" s="21" t="s">
        <v>142</v>
      </c>
      <c r="K950" s="21" t="s">
        <v>149</v>
      </c>
      <c r="L950" s="21" t="s">
        <v>150</v>
      </c>
      <c r="M950" s="23">
        <v>254.27</v>
      </c>
      <c r="N950" s="24">
        <v>1</v>
      </c>
      <c r="O950" s="25">
        <v>0.1348</v>
      </c>
      <c r="P950" s="23">
        <v>113.43</v>
      </c>
      <c r="Q950" s="23">
        <f>M950*N950*(1-O950)</f>
        <v>219.994404</v>
      </c>
      <c r="R950" s="23">
        <f>M950*N950*O950</f>
        <v>34.275596</v>
      </c>
      <c r="S950" s="23">
        <f>P950*N950</f>
        <v>113.43</v>
      </c>
      <c r="T950" s="23">
        <f>Q950-S950</f>
        <v>106.564404</v>
      </c>
      <c r="U950" s="25">
        <f>IFERROR(T950/Q950,0)</f>
        <v>0.48439597581763943</v>
      </c>
      <c r="V950" s="21" t="s">
        <v>125</v>
      </c>
      <c r="W950" s="21" t="s">
        <v>172</v>
      </c>
    </row>
    <row r="951" spans="1:23" ht="15" customHeight="1">
      <c r="A951" s="21" t="s">
        <v>1413</v>
      </c>
      <c r="B951" s="22">
        <v>45478</v>
      </c>
      <c r="C951" s="21">
        <f>YEAR(B951)</f>
        <v>2024</v>
      </c>
      <c r="D951" s="21" t="str">
        <f>"Q"&amp;ROUNDUP(MONTH(B951)/3,0)</f>
        <v>Q3</v>
      </c>
      <c r="E951" s="21" t="s">
        <v>158</v>
      </c>
      <c r="F951" s="21" t="s">
        <v>118</v>
      </c>
      <c r="G951" s="21" t="s">
        <v>160</v>
      </c>
      <c r="H951" s="21" t="s">
        <v>318</v>
      </c>
      <c r="I951" s="21" t="s">
        <v>319</v>
      </c>
      <c r="J951" s="21" t="s">
        <v>122</v>
      </c>
      <c r="K951" s="21" t="s">
        <v>143</v>
      </c>
      <c r="L951" s="21" t="s">
        <v>252</v>
      </c>
      <c r="M951" s="23">
        <v>35.5</v>
      </c>
      <c r="N951" s="24">
        <v>1</v>
      </c>
      <c r="O951" s="25">
        <v>0.14419999999999999</v>
      </c>
      <c r="P951" s="23">
        <v>21.87</v>
      </c>
      <c r="Q951" s="23">
        <f>M951*N951*(1-O951)</f>
        <v>30.3809</v>
      </c>
      <c r="R951" s="23">
        <f>M951*N951*O951</f>
        <v>5.1190999999999995</v>
      </c>
      <c r="S951" s="23">
        <f>P951*N951</f>
        <v>21.87</v>
      </c>
      <c r="T951" s="23">
        <f>Q951-S951</f>
        <v>8.5108999999999995</v>
      </c>
      <c r="U951" s="25">
        <f>IFERROR(T951/Q951,0)</f>
        <v>0.28013982469248772</v>
      </c>
      <c r="V951" s="21" t="s">
        <v>125</v>
      </c>
      <c r="W951" s="21" t="s">
        <v>136</v>
      </c>
    </row>
    <row r="952" spans="1:23" ht="15" customHeight="1">
      <c r="A952" s="21" t="s">
        <v>1414</v>
      </c>
      <c r="B952" s="22">
        <v>45478</v>
      </c>
      <c r="C952" s="21">
        <f>YEAR(B952)</f>
        <v>2024</v>
      </c>
      <c r="D952" s="21" t="str">
        <f>"Q"&amp;ROUNDUP(MONTH(B952)/3,0)</f>
        <v>Q3</v>
      </c>
      <c r="E952" s="21" t="s">
        <v>138</v>
      </c>
      <c r="F952" s="21" t="s">
        <v>118</v>
      </c>
      <c r="G952" s="21" t="s">
        <v>139</v>
      </c>
      <c r="H952" s="21" t="s">
        <v>207</v>
      </c>
      <c r="I952" s="21" t="s">
        <v>208</v>
      </c>
      <c r="J952" s="21" t="s">
        <v>122</v>
      </c>
      <c r="K952" s="21" t="s">
        <v>123</v>
      </c>
      <c r="L952" s="21" t="s">
        <v>263</v>
      </c>
      <c r="M952" s="23">
        <v>71.09</v>
      </c>
      <c r="N952" s="24">
        <v>8</v>
      </c>
      <c r="O952" s="25">
        <v>0.1389</v>
      </c>
      <c r="P952" s="23">
        <v>38.840000000000003</v>
      </c>
      <c r="Q952" s="23">
        <f>M952*N952*(1-O952)</f>
        <v>489.72479200000004</v>
      </c>
      <c r="R952" s="23">
        <f>M952*N952*O952</f>
        <v>78.995208000000005</v>
      </c>
      <c r="S952" s="23">
        <f>P952*N952</f>
        <v>310.72000000000003</v>
      </c>
      <c r="T952" s="23">
        <f>Q952-S952</f>
        <v>179.00479200000001</v>
      </c>
      <c r="U952" s="25">
        <f>IFERROR(T952/Q952,0)</f>
        <v>0.36552119664793281</v>
      </c>
      <c r="V952" s="21" t="s">
        <v>125</v>
      </c>
      <c r="W952" s="21" t="s">
        <v>156</v>
      </c>
    </row>
    <row r="953" spans="1:23" ht="15" customHeight="1">
      <c r="A953" s="21" t="s">
        <v>1415</v>
      </c>
      <c r="B953" s="22">
        <v>45478</v>
      </c>
      <c r="C953" s="21">
        <f>YEAR(B953)</f>
        <v>2024</v>
      </c>
      <c r="D953" s="21" t="str">
        <f>"Q"&amp;ROUNDUP(MONTH(B953)/3,0)</f>
        <v>Q3</v>
      </c>
      <c r="E953" s="21" t="s">
        <v>128</v>
      </c>
      <c r="F953" s="21" t="s">
        <v>129</v>
      </c>
      <c r="G953" s="21" t="s">
        <v>152</v>
      </c>
      <c r="H953" s="21" t="s">
        <v>543</v>
      </c>
      <c r="I953" s="21" t="s">
        <v>544</v>
      </c>
      <c r="J953" s="21" t="s">
        <v>142</v>
      </c>
      <c r="K953" s="21" t="s">
        <v>123</v>
      </c>
      <c r="L953" s="21" t="s">
        <v>124</v>
      </c>
      <c r="M953" s="23">
        <v>239.56</v>
      </c>
      <c r="N953" s="24">
        <v>2</v>
      </c>
      <c r="O953" s="25">
        <v>0.1065</v>
      </c>
      <c r="P953" s="23">
        <v>116.86</v>
      </c>
      <c r="Q953" s="23">
        <f>M953*N953*(1-O953)</f>
        <v>428.09371999999996</v>
      </c>
      <c r="R953" s="23">
        <f>M953*N953*O953</f>
        <v>51.02628</v>
      </c>
      <c r="S953" s="23">
        <f>P953*N953</f>
        <v>233.72</v>
      </c>
      <c r="T953" s="23">
        <f>Q953-S953</f>
        <v>194.37371999999996</v>
      </c>
      <c r="U953" s="25">
        <f>IFERROR(T953/Q953,0)</f>
        <v>0.45404478253032998</v>
      </c>
      <c r="V953" s="21" t="s">
        <v>171</v>
      </c>
      <c r="W953" s="21" t="s">
        <v>156</v>
      </c>
    </row>
    <row r="954" spans="1:23" ht="15" customHeight="1">
      <c r="A954" s="21" t="s">
        <v>1416</v>
      </c>
      <c r="B954" s="22">
        <v>45478</v>
      </c>
      <c r="C954" s="21">
        <f>YEAR(B954)</f>
        <v>2024</v>
      </c>
      <c r="D954" s="21" t="str">
        <f>"Q"&amp;ROUNDUP(MONTH(B954)/3,0)</f>
        <v>Q3</v>
      </c>
      <c r="E954" s="21" t="s">
        <v>128</v>
      </c>
      <c r="F954" s="21" t="s">
        <v>118</v>
      </c>
      <c r="G954" s="21" t="s">
        <v>130</v>
      </c>
      <c r="H954" s="21" t="s">
        <v>312</v>
      </c>
      <c r="I954" s="21" t="s">
        <v>313</v>
      </c>
      <c r="J954" s="21" t="s">
        <v>142</v>
      </c>
      <c r="K954" s="21" t="s">
        <v>143</v>
      </c>
      <c r="L954" s="21" t="s">
        <v>144</v>
      </c>
      <c r="M954" s="23">
        <v>263.20999999999998</v>
      </c>
      <c r="N954" s="24">
        <v>2</v>
      </c>
      <c r="O954" s="25">
        <v>0.1356</v>
      </c>
      <c r="P954" s="23">
        <v>174.7</v>
      </c>
      <c r="Q954" s="23">
        <f>M954*N954*(1-O954)</f>
        <v>455.03744799999998</v>
      </c>
      <c r="R954" s="23">
        <f>M954*N954*O954</f>
        <v>71.38255199999999</v>
      </c>
      <c r="S954" s="23">
        <f>P954*N954</f>
        <v>349.4</v>
      </c>
      <c r="T954" s="23">
        <f>Q954-S954</f>
        <v>105.63744800000001</v>
      </c>
      <c r="U954" s="25">
        <f>IFERROR(T954/Q954,0)</f>
        <v>0.23215110858304569</v>
      </c>
      <c r="V954" s="21" t="s">
        <v>125</v>
      </c>
      <c r="W954" s="21" t="s">
        <v>126</v>
      </c>
    </row>
    <row r="955" spans="1:23" ht="15" customHeight="1">
      <c r="A955" s="21" t="s">
        <v>1417</v>
      </c>
      <c r="B955" s="22">
        <v>45478</v>
      </c>
      <c r="C955" s="21">
        <f>YEAR(B955)</f>
        <v>2024</v>
      </c>
      <c r="D955" s="21" t="str">
        <f>"Q"&amp;ROUNDUP(MONTH(B955)/3,0)</f>
        <v>Q3</v>
      </c>
      <c r="E955" s="21" t="s">
        <v>128</v>
      </c>
      <c r="F955" s="21" t="s">
        <v>129</v>
      </c>
      <c r="G955" s="21" t="s">
        <v>152</v>
      </c>
      <c r="H955" s="21" t="s">
        <v>434</v>
      </c>
      <c r="I955" s="21" t="s">
        <v>435</v>
      </c>
      <c r="J955" s="21" t="s">
        <v>133</v>
      </c>
      <c r="K955" s="21" t="s">
        <v>165</v>
      </c>
      <c r="L955" s="21" t="s">
        <v>166</v>
      </c>
      <c r="M955" s="23">
        <v>126.75</v>
      </c>
      <c r="N955" s="24">
        <v>1</v>
      </c>
      <c r="O955" s="25">
        <v>0.13450000000000001</v>
      </c>
      <c r="P955" s="23">
        <v>53.94</v>
      </c>
      <c r="Q955" s="23">
        <f>M955*N955*(1-O955)</f>
        <v>109.702125</v>
      </c>
      <c r="R955" s="23">
        <f>M955*N955*O955</f>
        <v>17.047875000000001</v>
      </c>
      <c r="S955" s="23">
        <f>P955*N955</f>
        <v>53.94</v>
      </c>
      <c r="T955" s="23">
        <f>Q955-S955</f>
        <v>55.762124999999997</v>
      </c>
      <c r="U955" s="25">
        <f>IFERROR(T955/Q955,0)</f>
        <v>0.50830487558923765</v>
      </c>
      <c r="V955" s="21" t="s">
        <v>125</v>
      </c>
      <c r="W955" s="21" t="s">
        <v>172</v>
      </c>
    </row>
    <row r="956" spans="1:23" ht="15" customHeight="1">
      <c r="A956" s="21" t="s">
        <v>1418</v>
      </c>
      <c r="B956" s="22">
        <v>45478</v>
      </c>
      <c r="C956" s="21">
        <f>YEAR(B956)</f>
        <v>2024</v>
      </c>
      <c r="D956" s="21" t="str">
        <f>"Q"&amp;ROUNDUP(MONTH(B956)/3,0)</f>
        <v>Q3</v>
      </c>
      <c r="E956" s="21" t="s">
        <v>128</v>
      </c>
      <c r="F956" s="21" t="s">
        <v>129</v>
      </c>
      <c r="G956" s="21" t="s">
        <v>130</v>
      </c>
      <c r="H956" s="21" t="s">
        <v>287</v>
      </c>
      <c r="I956" s="21" t="s">
        <v>288</v>
      </c>
      <c r="J956" s="21" t="s">
        <v>133</v>
      </c>
      <c r="K956" s="21" t="s">
        <v>143</v>
      </c>
      <c r="L956" s="21" t="s">
        <v>230</v>
      </c>
      <c r="M956" s="23">
        <v>119.2</v>
      </c>
      <c r="N956" s="24">
        <v>5</v>
      </c>
      <c r="O956" s="25">
        <v>0.1176</v>
      </c>
      <c r="P956" s="23">
        <v>67.849999999999994</v>
      </c>
      <c r="Q956" s="23">
        <f>M956*N956*(1-O956)</f>
        <v>525.91039999999998</v>
      </c>
      <c r="R956" s="23">
        <f>M956*N956*O956</f>
        <v>70.089600000000004</v>
      </c>
      <c r="S956" s="23">
        <f>P956*N956</f>
        <v>339.25</v>
      </c>
      <c r="T956" s="23">
        <f>Q956-S956</f>
        <v>186.66039999999998</v>
      </c>
      <c r="U956" s="25">
        <f>IFERROR(T956/Q956,0)</f>
        <v>0.35492813985043836</v>
      </c>
      <c r="V956" s="21" t="s">
        <v>125</v>
      </c>
      <c r="W956" s="21" t="s">
        <v>136</v>
      </c>
    </row>
    <row r="957" spans="1:23" ht="15" customHeight="1">
      <c r="A957" s="21" t="s">
        <v>1419</v>
      </c>
      <c r="B957" s="22">
        <v>45478</v>
      </c>
      <c r="C957" s="21">
        <f>YEAR(B957)</f>
        <v>2024</v>
      </c>
      <c r="D957" s="21" t="str">
        <f>"Q"&amp;ROUNDUP(MONTH(B957)/3,0)</f>
        <v>Q3</v>
      </c>
      <c r="E957" s="21" t="s">
        <v>138</v>
      </c>
      <c r="F957" s="21" t="s">
        <v>129</v>
      </c>
      <c r="G957" s="21" t="s">
        <v>139</v>
      </c>
      <c r="H957" s="21" t="s">
        <v>120</v>
      </c>
      <c r="I957" s="21" t="s">
        <v>121</v>
      </c>
      <c r="J957" s="21" t="s">
        <v>122</v>
      </c>
      <c r="K957" s="21" t="s">
        <v>165</v>
      </c>
      <c r="L957" s="21" t="s">
        <v>320</v>
      </c>
      <c r="M957" s="23">
        <v>115.12</v>
      </c>
      <c r="N957" s="24">
        <v>4</v>
      </c>
      <c r="O957" s="25">
        <v>4.7199999999999999E-2</v>
      </c>
      <c r="P957" s="23">
        <v>51.06</v>
      </c>
      <c r="Q957" s="23">
        <f>M957*N957*(1-O957)</f>
        <v>438.74534399999999</v>
      </c>
      <c r="R957" s="23">
        <f>M957*N957*O957</f>
        <v>21.734656000000001</v>
      </c>
      <c r="S957" s="23">
        <f>P957*N957</f>
        <v>204.24</v>
      </c>
      <c r="T957" s="23">
        <f>Q957-S957</f>
        <v>234.50534399999998</v>
      </c>
      <c r="U957" s="25">
        <f>IFERROR(T957/Q957,0)</f>
        <v>0.53449078652786797</v>
      </c>
      <c r="V957" s="21" t="s">
        <v>125</v>
      </c>
      <c r="W957" s="21" t="s">
        <v>126</v>
      </c>
    </row>
    <row r="958" spans="1:23" ht="15" customHeight="1">
      <c r="A958" s="21" t="s">
        <v>1420</v>
      </c>
      <c r="B958" s="22">
        <v>45479</v>
      </c>
      <c r="C958" s="21">
        <f>YEAR(B958)</f>
        <v>2024</v>
      </c>
      <c r="D958" s="21" t="str">
        <f>"Q"&amp;ROUNDUP(MONTH(B958)/3,0)</f>
        <v>Q3</v>
      </c>
      <c r="E958" s="21" t="s">
        <v>117</v>
      </c>
      <c r="F958" s="21" t="s">
        <v>129</v>
      </c>
      <c r="G958" s="21" t="s">
        <v>119</v>
      </c>
      <c r="H958" s="21" t="s">
        <v>207</v>
      </c>
      <c r="I958" s="21" t="s">
        <v>208</v>
      </c>
      <c r="J958" s="21" t="s">
        <v>122</v>
      </c>
      <c r="K958" s="21" t="s">
        <v>165</v>
      </c>
      <c r="L958" s="21" t="s">
        <v>166</v>
      </c>
      <c r="M958" s="23">
        <v>73.650000000000006</v>
      </c>
      <c r="N958" s="24">
        <v>3</v>
      </c>
      <c r="O958" s="25">
        <v>0.14680000000000001</v>
      </c>
      <c r="P958" s="23">
        <v>31.69</v>
      </c>
      <c r="Q958" s="23">
        <f>M958*N958*(1-O958)</f>
        <v>188.51454000000001</v>
      </c>
      <c r="R958" s="23">
        <f>M958*N958*O958</f>
        <v>32.435460000000006</v>
      </c>
      <c r="S958" s="23">
        <f>P958*N958</f>
        <v>95.070000000000007</v>
      </c>
      <c r="T958" s="23">
        <f>Q958-S958</f>
        <v>93.444540000000003</v>
      </c>
      <c r="U958" s="25">
        <f>IFERROR(T958/Q958,0)</f>
        <v>0.49568876756137747</v>
      </c>
      <c r="V958" s="21" t="s">
        <v>125</v>
      </c>
      <c r="W958" s="21" t="s">
        <v>136</v>
      </c>
    </row>
    <row r="959" spans="1:23" ht="15" customHeight="1">
      <c r="A959" s="21" t="s">
        <v>1421</v>
      </c>
      <c r="B959" s="22">
        <v>45479</v>
      </c>
      <c r="C959" s="21">
        <f>YEAR(B959)</f>
        <v>2024</v>
      </c>
      <c r="D959" s="21" t="str">
        <f>"Q"&amp;ROUNDUP(MONTH(B959)/3,0)</f>
        <v>Q3</v>
      </c>
      <c r="E959" s="21" t="s">
        <v>138</v>
      </c>
      <c r="F959" s="21" t="s">
        <v>159</v>
      </c>
      <c r="G959" s="21" t="s">
        <v>139</v>
      </c>
      <c r="H959" s="21" t="s">
        <v>467</v>
      </c>
      <c r="I959" s="21" t="s">
        <v>468</v>
      </c>
      <c r="J959" s="21" t="s">
        <v>133</v>
      </c>
      <c r="K959" s="21" t="s">
        <v>165</v>
      </c>
      <c r="L959" s="21" t="s">
        <v>213</v>
      </c>
      <c r="M959" s="23">
        <v>62.05</v>
      </c>
      <c r="N959" s="24">
        <v>4</v>
      </c>
      <c r="O959" s="25">
        <v>5.7799999999999997E-2</v>
      </c>
      <c r="P959" s="23">
        <v>25.6</v>
      </c>
      <c r="Q959" s="23">
        <f>M959*N959*(1-O959)</f>
        <v>233.85404</v>
      </c>
      <c r="R959" s="23">
        <f>M959*N959*O959</f>
        <v>14.345959999999998</v>
      </c>
      <c r="S959" s="23">
        <f>P959*N959</f>
        <v>102.4</v>
      </c>
      <c r="T959" s="23">
        <f>Q959-S959</f>
        <v>131.45403999999999</v>
      </c>
      <c r="U959" s="25">
        <f>IFERROR(T959/Q959,0)</f>
        <v>0.56212003008372224</v>
      </c>
      <c r="V959" s="21" t="s">
        <v>125</v>
      </c>
      <c r="W959" s="21" t="s">
        <v>126</v>
      </c>
    </row>
    <row r="960" spans="1:23" ht="15" customHeight="1">
      <c r="A960" s="21" t="s">
        <v>1422</v>
      </c>
      <c r="B960" s="22">
        <v>45479</v>
      </c>
      <c r="C960" s="21">
        <f>YEAR(B960)</f>
        <v>2024</v>
      </c>
      <c r="D960" s="21" t="str">
        <f>"Q"&amp;ROUNDUP(MONTH(B960)/3,0)</f>
        <v>Q3</v>
      </c>
      <c r="E960" s="21" t="s">
        <v>188</v>
      </c>
      <c r="F960" s="21" t="s">
        <v>129</v>
      </c>
      <c r="G960" s="21" t="s">
        <v>198</v>
      </c>
      <c r="H960" s="21" t="s">
        <v>434</v>
      </c>
      <c r="I960" s="21" t="s">
        <v>435</v>
      </c>
      <c r="J960" s="21" t="s">
        <v>133</v>
      </c>
      <c r="K960" s="21" t="s">
        <v>134</v>
      </c>
      <c r="L960" s="21" t="s">
        <v>192</v>
      </c>
      <c r="M960" s="23">
        <v>162</v>
      </c>
      <c r="N960" s="24">
        <v>1</v>
      </c>
      <c r="O960" s="25">
        <v>7.4999999999999997E-2</v>
      </c>
      <c r="P960" s="23">
        <v>83.46</v>
      </c>
      <c r="Q960" s="23">
        <f>M960*N960*(1-O960)</f>
        <v>149.85</v>
      </c>
      <c r="R960" s="23">
        <f>M960*N960*O960</f>
        <v>12.15</v>
      </c>
      <c r="S960" s="23">
        <f>P960*N960</f>
        <v>83.46</v>
      </c>
      <c r="T960" s="23">
        <f>Q960-S960</f>
        <v>66.39</v>
      </c>
      <c r="U960" s="25">
        <f>IFERROR(T960/Q960,0)</f>
        <v>0.44304304304304304</v>
      </c>
      <c r="V960" s="21" t="s">
        <v>125</v>
      </c>
      <c r="W960" s="21" t="s">
        <v>136</v>
      </c>
    </row>
    <row r="961" spans="1:23" ht="15" customHeight="1">
      <c r="A961" s="21" t="s">
        <v>1423</v>
      </c>
      <c r="B961" s="22">
        <v>45479</v>
      </c>
      <c r="C961" s="21">
        <f>YEAR(B961)</f>
        <v>2024</v>
      </c>
      <c r="D961" s="21" t="str">
        <f>"Q"&amp;ROUNDUP(MONTH(B961)/3,0)</f>
        <v>Q3</v>
      </c>
      <c r="E961" s="21" t="s">
        <v>117</v>
      </c>
      <c r="F961" s="21" t="s">
        <v>118</v>
      </c>
      <c r="G961" s="21" t="s">
        <v>194</v>
      </c>
      <c r="H961" s="21" t="s">
        <v>569</v>
      </c>
      <c r="I961" s="21" t="s">
        <v>570</v>
      </c>
      <c r="J961" s="21" t="s">
        <v>133</v>
      </c>
      <c r="K961" s="21" t="s">
        <v>143</v>
      </c>
      <c r="L961" s="21" t="s">
        <v>201</v>
      </c>
      <c r="M961" s="23">
        <v>128.15</v>
      </c>
      <c r="N961" s="24">
        <v>12</v>
      </c>
      <c r="O961" s="25">
        <v>0.17660000000000001</v>
      </c>
      <c r="P961" s="23">
        <v>81.400000000000006</v>
      </c>
      <c r="Q961" s="23">
        <f>M961*N961*(1-O961)</f>
        <v>1266.2245200000002</v>
      </c>
      <c r="R961" s="23">
        <f>M961*N961*O961</f>
        <v>271.57548000000003</v>
      </c>
      <c r="S961" s="23">
        <f>P961*N961</f>
        <v>976.80000000000007</v>
      </c>
      <c r="T961" s="23">
        <f>Q961-S961</f>
        <v>289.42452000000014</v>
      </c>
      <c r="U961" s="25">
        <f>IFERROR(T961/Q961,0)</f>
        <v>0.22857282845857391</v>
      </c>
      <c r="V961" s="21" t="s">
        <v>125</v>
      </c>
      <c r="W961" s="21" t="s">
        <v>156</v>
      </c>
    </row>
    <row r="962" spans="1:23" ht="15" customHeight="1">
      <c r="A962" s="21" t="s">
        <v>1424</v>
      </c>
      <c r="B962" s="22">
        <v>45479</v>
      </c>
      <c r="C962" s="21">
        <f>YEAR(B962)</f>
        <v>2024</v>
      </c>
      <c r="D962" s="21" t="str">
        <f>"Q"&amp;ROUNDUP(MONTH(B962)/3,0)</f>
        <v>Q3</v>
      </c>
      <c r="E962" s="21" t="s">
        <v>128</v>
      </c>
      <c r="F962" s="21" t="s">
        <v>118</v>
      </c>
      <c r="G962" s="21" t="s">
        <v>152</v>
      </c>
      <c r="H962" s="21" t="s">
        <v>370</v>
      </c>
      <c r="I962" s="21" t="s">
        <v>371</v>
      </c>
      <c r="J962" s="21" t="s">
        <v>133</v>
      </c>
      <c r="K962" s="21" t="s">
        <v>134</v>
      </c>
      <c r="L962" s="21" t="s">
        <v>299</v>
      </c>
      <c r="M962" s="23">
        <v>122.3</v>
      </c>
      <c r="N962" s="24">
        <v>1</v>
      </c>
      <c r="O962" s="25">
        <v>0.1114</v>
      </c>
      <c r="P962" s="23">
        <v>71.42</v>
      </c>
      <c r="Q962" s="23">
        <f>M962*N962*(1-O962)</f>
        <v>108.67578</v>
      </c>
      <c r="R962" s="23">
        <f>M962*N962*O962</f>
        <v>13.624219999999999</v>
      </c>
      <c r="S962" s="23">
        <f>P962*N962</f>
        <v>71.42</v>
      </c>
      <c r="T962" s="23">
        <f>Q962-S962</f>
        <v>37.255780000000001</v>
      </c>
      <c r="U962" s="25">
        <f>IFERROR(T962/Q962,0)</f>
        <v>0.34281585096513684</v>
      </c>
      <c r="V962" s="21" t="s">
        <v>125</v>
      </c>
      <c r="W962" s="21" t="s">
        <v>136</v>
      </c>
    </row>
    <row r="963" spans="1:23" ht="15" customHeight="1">
      <c r="A963" s="21" t="s">
        <v>1425</v>
      </c>
      <c r="B963" s="22">
        <v>45480</v>
      </c>
      <c r="C963" s="21">
        <f>YEAR(B963)</f>
        <v>2024</v>
      </c>
      <c r="D963" s="21" t="str">
        <f>"Q"&amp;ROUNDUP(MONTH(B963)/3,0)</f>
        <v>Q3</v>
      </c>
      <c r="E963" s="21" t="s">
        <v>188</v>
      </c>
      <c r="F963" s="21" t="s">
        <v>118</v>
      </c>
      <c r="G963" s="21" t="s">
        <v>189</v>
      </c>
      <c r="H963" s="21" t="s">
        <v>752</v>
      </c>
      <c r="I963" s="21" t="s">
        <v>200</v>
      </c>
      <c r="J963" s="21" t="s">
        <v>133</v>
      </c>
      <c r="K963" s="21" t="s">
        <v>134</v>
      </c>
      <c r="L963" s="21" t="s">
        <v>299</v>
      </c>
      <c r="M963" s="23">
        <v>218.68</v>
      </c>
      <c r="N963" s="24">
        <v>5</v>
      </c>
      <c r="O963" s="25">
        <v>0.2041</v>
      </c>
      <c r="P963" s="23">
        <v>122.5</v>
      </c>
      <c r="Q963" s="23">
        <f>M963*N963*(1-O963)</f>
        <v>870.23706000000016</v>
      </c>
      <c r="R963" s="23">
        <f>M963*N963*O963</f>
        <v>223.16294000000002</v>
      </c>
      <c r="S963" s="23">
        <f>P963*N963</f>
        <v>612.5</v>
      </c>
      <c r="T963" s="23">
        <f>Q963-S963</f>
        <v>257.73706000000016</v>
      </c>
      <c r="U963" s="25">
        <f>IFERROR(T963/Q963,0)</f>
        <v>0.29616879336304075</v>
      </c>
      <c r="V963" s="21" t="s">
        <v>125</v>
      </c>
      <c r="W963" s="21" t="s">
        <v>156</v>
      </c>
    </row>
    <row r="964" spans="1:23" ht="15" customHeight="1">
      <c r="A964" s="21" t="s">
        <v>1426</v>
      </c>
      <c r="B964" s="22">
        <v>45481</v>
      </c>
      <c r="C964" s="21">
        <f>YEAR(B964)</f>
        <v>2024</v>
      </c>
      <c r="D964" s="21" t="str">
        <f>"Q"&amp;ROUNDUP(MONTH(B964)/3,0)</f>
        <v>Q3</v>
      </c>
      <c r="E964" s="21" t="s">
        <v>138</v>
      </c>
      <c r="F964" s="21" t="s">
        <v>129</v>
      </c>
      <c r="G964" s="21" t="s">
        <v>139</v>
      </c>
      <c r="H964" s="21" t="s">
        <v>457</v>
      </c>
      <c r="I964" s="21" t="s">
        <v>458</v>
      </c>
      <c r="J964" s="21" t="s">
        <v>133</v>
      </c>
      <c r="K964" s="21" t="s">
        <v>143</v>
      </c>
      <c r="L964" s="21" t="s">
        <v>252</v>
      </c>
      <c r="M964" s="23">
        <v>174.55</v>
      </c>
      <c r="N964" s="24">
        <v>4</v>
      </c>
      <c r="O964" s="25">
        <v>8.3000000000000004E-2</v>
      </c>
      <c r="P964" s="23">
        <v>98.57</v>
      </c>
      <c r="Q964" s="23">
        <f>M964*N964*(1-O964)</f>
        <v>640.24940000000004</v>
      </c>
      <c r="R964" s="23">
        <f>M964*N964*O964</f>
        <v>57.950600000000009</v>
      </c>
      <c r="S964" s="23">
        <f>P964*N964</f>
        <v>394.28</v>
      </c>
      <c r="T964" s="23">
        <f>Q964-S964</f>
        <v>245.96940000000006</v>
      </c>
      <c r="U964" s="25">
        <f>IFERROR(T964/Q964,0)</f>
        <v>0.38417747833890986</v>
      </c>
      <c r="V964" s="21" t="s">
        <v>171</v>
      </c>
      <c r="W964" s="21" t="s">
        <v>172</v>
      </c>
    </row>
    <row r="965" spans="1:23" ht="15" customHeight="1">
      <c r="A965" s="21" t="s">
        <v>1427</v>
      </c>
      <c r="B965" s="22">
        <v>45481</v>
      </c>
      <c r="C965" s="21">
        <f>YEAR(B965)</f>
        <v>2024</v>
      </c>
      <c r="D965" s="21" t="str">
        <f>"Q"&amp;ROUNDUP(MONTH(B965)/3,0)</f>
        <v>Q3</v>
      </c>
      <c r="E965" s="21" t="s">
        <v>138</v>
      </c>
      <c r="F965" s="21" t="s">
        <v>118</v>
      </c>
      <c r="G965" s="21" t="s">
        <v>139</v>
      </c>
      <c r="H965" s="21" t="s">
        <v>301</v>
      </c>
      <c r="I965" s="21" t="s">
        <v>302</v>
      </c>
      <c r="J965" s="21" t="s">
        <v>133</v>
      </c>
      <c r="K965" s="21" t="s">
        <v>134</v>
      </c>
      <c r="L965" s="21" t="s">
        <v>135</v>
      </c>
      <c r="M965" s="23">
        <v>188.09</v>
      </c>
      <c r="N965" s="24">
        <v>3</v>
      </c>
      <c r="O965" s="25">
        <v>0.17280000000000001</v>
      </c>
      <c r="P965" s="23">
        <v>110.44</v>
      </c>
      <c r="Q965" s="23">
        <f>M965*N965*(1-O965)</f>
        <v>466.76414399999993</v>
      </c>
      <c r="R965" s="23">
        <f>M965*N965*O965</f>
        <v>97.505856000000009</v>
      </c>
      <c r="S965" s="23">
        <f>P965*N965</f>
        <v>331.32</v>
      </c>
      <c r="T965" s="23">
        <f>Q965-S965</f>
        <v>135.44414399999994</v>
      </c>
      <c r="U965" s="25">
        <f>IFERROR(T965/Q965,0)</f>
        <v>0.29017683929038035</v>
      </c>
      <c r="V965" s="21" t="s">
        <v>125</v>
      </c>
      <c r="W965" s="21" t="s">
        <v>136</v>
      </c>
    </row>
    <row r="966" spans="1:23" ht="15" customHeight="1">
      <c r="A966" s="21" t="s">
        <v>1428</v>
      </c>
      <c r="B966" s="22">
        <v>45482</v>
      </c>
      <c r="C966" s="21">
        <f>YEAR(B966)</f>
        <v>2024</v>
      </c>
      <c r="D966" s="21" t="str">
        <f>"Q"&amp;ROUNDUP(MONTH(B966)/3,0)</f>
        <v>Q3</v>
      </c>
      <c r="E966" s="21" t="s">
        <v>117</v>
      </c>
      <c r="F966" s="21" t="s">
        <v>159</v>
      </c>
      <c r="G966" s="21" t="s">
        <v>119</v>
      </c>
      <c r="H966" s="21" t="s">
        <v>153</v>
      </c>
      <c r="I966" s="21" t="s">
        <v>154</v>
      </c>
      <c r="J966" s="21" t="s">
        <v>133</v>
      </c>
      <c r="K966" s="21" t="s">
        <v>134</v>
      </c>
      <c r="L966" s="21" t="s">
        <v>192</v>
      </c>
      <c r="M966" s="23">
        <v>147.68</v>
      </c>
      <c r="N966" s="24">
        <v>3</v>
      </c>
      <c r="O966" s="25">
        <v>7.0800000000000002E-2</v>
      </c>
      <c r="P966" s="23">
        <v>84.11</v>
      </c>
      <c r="Q966" s="23">
        <f>M966*N966*(1-O966)</f>
        <v>411.67276800000002</v>
      </c>
      <c r="R966" s="23">
        <f>M966*N966*O966</f>
        <v>31.367232000000001</v>
      </c>
      <c r="S966" s="23">
        <f>P966*N966</f>
        <v>252.32999999999998</v>
      </c>
      <c r="T966" s="23">
        <f>Q966-S966</f>
        <v>159.34276800000004</v>
      </c>
      <c r="U966" s="25">
        <f>IFERROR(T966/Q966,0)</f>
        <v>0.38706171596951494</v>
      </c>
      <c r="V966" s="21" t="s">
        <v>125</v>
      </c>
      <c r="W966" s="21" t="s">
        <v>126</v>
      </c>
    </row>
    <row r="967" spans="1:23" ht="15" customHeight="1">
      <c r="A967" s="21" t="s">
        <v>1429</v>
      </c>
      <c r="B967" s="22">
        <v>45482</v>
      </c>
      <c r="C967" s="21">
        <f>YEAR(B967)</f>
        <v>2024</v>
      </c>
      <c r="D967" s="21" t="str">
        <f>"Q"&amp;ROUNDUP(MONTH(B967)/3,0)</f>
        <v>Q3</v>
      </c>
      <c r="E967" s="21" t="s">
        <v>158</v>
      </c>
      <c r="F967" s="21" t="s">
        <v>159</v>
      </c>
      <c r="G967" s="21" t="s">
        <v>164</v>
      </c>
      <c r="H967" s="21" t="s">
        <v>583</v>
      </c>
      <c r="I967" s="21" t="s">
        <v>584</v>
      </c>
      <c r="J967" s="21" t="s">
        <v>133</v>
      </c>
      <c r="K967" s="21" t="s">
        <v>165</v>
      </c>
      <c r="L967" s="21" t="s">
        <v>180</v>
      </c>
      <c r="M967" s="23">
        <v>23.94</v>
      </c>
      <c r="N967" s="24">
        <v>6</v>
      </c>
      <c r="O967" s="25">
        <v>7.5499999999999998E-2</v>
      </c>
      <c r="P967" s="23">
        <v>8.4700000000000006</v>
      </c>
      <c r="Q967" s="23">
        <f>M967*N967*(1-O967)</f>
        <v>132.79518000000002</v>
      </c>
      <c r="R967" s="23">
        <f>M967*N967*O967</f>
        <v>10.84482</v>
      </c>
      <c r="S967" s="23">
        <f>P967*N967</f>
        <v>50.820000000000007</v>
      </c>
      <c r="T967" s="23">
        <f>Q967-S967</f>
        <v>81.975180000000009</v>
      </c>
      <c r="U967" s="25">
        <f>IFERROR(T967/Q967,0)</f>
        <v>0.61730538713829819</v>
      </c>
      <c r="V967" s="21" t="s">
        <v>125</v>
      </c>
      <c r="W967" s="21" t="s">
        <v>172</v>
      </c>
    </row>
    <row r="968" spans="1:23" ht="15" customHeight="1">
      <c r="A968" s="21" t="s">
        <v>1430</v>
      </c>
      <c r="B968" s="22">
        <v>45482</v>
      </c>
      <c r="C968" s="21">
        <f>YEAR(B968)</f>
        <v>2024</v>
      </c>
      <c r="D968" s="21" t="str">
        <f>"Q"&amp;ROUNDUP(MONTH(B968)/3,0)</f>
        <v>Q3</v>
      </c>
      <c r="E968" s="21" t="s">
        <v>128</v>
      </c>
      <c r="F968" s="21" t="s">
        <v>118</v>
      </c>
      <c r="G968" s="21" t="s">
        <v>152</v>
      </c>
      <c r="H968" s="21" t="s">
        <v>207</v>
      </c>
      <c r="I968" s="21" t="s">
        <v>208</v>
      </c>
      <c r="J968" s="21" t="s">
        <v>122</v>
      </c>
      <c r="K968" s="21" t="s">
        <v>134</v>
      </c>
      <c r="L968" s="21" t="s">
        <v>135</v>
      </c>
      <c r="M968" s="23">
        <v>79.16</v>
      </c>
      <c r="N968" s="24">
        <v>1</v>
      </c>
      <c r="O968" s="25">
        <v>0.1794</v>
      </c>
      <c r="P968" s="23">
        <v>45</v>
      </c>
      <c r="Q968" s="23">
        <f>M968*N968*(1-O968)</f>
        <v>64.958696000000003</v>
      </c>
      <c r="R968" s="23">
        <f>M968*N968*O968</f>
        <v>14.201304</v>
      </c>
      <c r="S968" s="23">
        <f>P968*N968</f>
        <v>45</v>
      </c>
      <c r="T968" s="23">
        <f>Q968-S968</f>
        <v>19.958696000000003</v>
      </c>
      <c r="U968" s="25">
        <f>IFERROR(T968/Q968,0)</f>
        <v>0.30725210370602268</v>
      </c>
      <c r="V968" s="21" t="s">
        <v>171</v>
      </c>
      <c r="W968" s="21" t="s">
        <v>156</v>
      </c>
    </row>
    <row r="969" spans="1:23" ht="15" customHeight="1">
      <c r="A969" s="21" t="s">
        <v>1431</v>
      </c>
      <c r="B969" s="22">
        <v>45482</v>
      </c>
      <c r="C969" s="21">
        <f>YEAR(B969)</f>
        <v>2024</v>
      </c>
      <c r="D969" s="21" t="str">
        <f>"Q"&amp;ROUNDUP(MONTH(B969)/3,0)</f>
        <v>Q3</v>
      </c>
      <c r="E969" s="21" t="s">
        <v>117</v>
      </c>
      <c r="F969" s="21" t="s">
        <v>118</v>
      </c>
      <c r="G969" s="21" t="s">
        <v>119</v>
      </c>
      <c r="H969" s="21" t="s">
        <v>666</v>
      </c>
      <c r="I969" s="21" t="s">
        <v>667</v>
      </c>
      <c r="J969" s="21" t="s">
        <v>142</v>
      </c>
      <c r="K969" s="21" t="s">
        <v>143</v>
      </c>
      <c r="L969" s="21" t="s">
        <v>252</v>
      </c>
      <c r="M969" s="23">
        <v>304.41000000000003</v>
      </c>
      <c r="N969" s="24">
        <v>2</v>
      </c>
      <c r="O969" s="25">
        <v>0.1358</v>
      </c>
      <c r="P969" s="23">
        <v>170.4</v>
      </c>
      <c r="Q969" s="23">
        <f>M969*N969*(1-O969)</f>
        <v>526.14224400000001</v>
      </c>
      <c r="R969" s="23">
        <f>M969*N969*O969</f>
        <v>82.677756000000002</v>
      </c>
      <c r="S969" s="23">
        <f>P969*N969</f>
        <v>340.8</v>
      </c>
      <c r="T969" s="23">
        <f>Q969-S969</f>
        <v>185.34224399999999</v>
      </c>
      <c r="U969" s="25">
        <f>IFERROR(T969/Q969,0)</f>
        <v>0.35226641866073005</v>
      </c>
      <c r="V969" s="21" t="s">
        <v>125</v>
      </c>
      <c r="W969" s="21" t="s">
        <v>136</v>
      </c>
    </row>
    <row r="970" spans="1:23" ht="15" customHeight="1">
      <c r="A970" s="21" t="s">
        <v>1432</v>
      </c>
      <c r="B970" s="22">
        <v>45483</v>
      </c>
      <c r="C970" s="21">
        <f>YEAR(B970)</f>
        <v>2024</v>
      </c>
      <c r="D970" s="21" t="str">
        <f>"Q"&amp;ROUNDUP(MONTH(B970)/3,0)</f>
        <v>Q3</v>
      </c>
      <c r="E970" s="21" t="s">
        <v>128</v>
      </c>
      <c r="F970" s="21" t="s">
        <v>118</v>
      </c>
      <c r="G970" s="21" t="s">
        <v>130</v>
      </c>
      <c r="H970" s="21" t="s">
        <v>318</v>
      </c>
      <c r="I970" s="21" t="s">
        <v>319</v>
      </c>
      <c r="J970" s="21" t="s">
        <v>122</v>
      </c>
      <c r="K970" s="21" t="s">
        <v>143</v>
      </c>
      <c r="L970" s="21" t="s">
        <v>322</v>
      </c>
      <c r="M970" s="23">
        <v>139.88</v>
      </c>
      <c r="N970" s="24">
        <v>2</v>
      </c>
      <c r="O970" s="25">
        <v>0.16470000000000001</v>
      </c>
      <c r="P970" s="23">
        <v>87.49</v>
      </c>
      <c r="Q970" s="23">
        <f>M970*N970*(1-O970)</f>
        <v>233.68352799999997</v>
      </c>
      <c r="R970" s="23">
        <f>M970*N970*O970</f>
        <v>46.076472000000003</v>
      </c>
      <c r="S970" s="23">
        <f>P970*N970</f>
        <v>174.98</v>
      </c>
      <c r="T970" s="23">
        <f>Q970-S970</f>
        <v>58.703527999999977</v>
      </c>
      <c r="U970" s="25">
        <f>IFERROR(T970/Q970,0)</f>
        <v>0.25120952470385499</v>
      </c>
      <c r="V970" s="21" t="s">
        <v>171</v>
      </c>
      <c r="W970" s="21" t="s">
        <v>136</v>
      </c>
    </row>
    <row r="971" spans="1:23" ht="15" customHeight="1">
      <c r="A971" s="21" t="s">
        <v>1433</v>
      </c>
      <c r="B971" s="22">
        <v>45483</v>
      </c>
      <c r="C971" s="21">
        <f>YEAR(B971)</f>
        <v>2024</v>
      </c>
      <c r="D971" s="21" t="str">
        <f>"Q"&amp;ROUNDUP(MONTH(B971)/3,0)</f>
        <v>Q3</v>
      </c>
      <c r="E971" s="21" t="s">
        <v>158</v>
      </c>
      <c r="F971" s="21" t="s">
        <v>118</v>
      </c>
      <c r="G971" s="21" t="s">
        <v>160</v>
      </c>
      <c r="H971" s="21" t="s">
        <v>182</v>
      </c>
      <c r="I971" s="21" t="s">
        <v>183</v>
      </c>
      <c r="J971" s="21" t="s">
        <v>122</v>
      </c>
      <c r="K971" s="21" t="s">
        <v>149</v>
      </c>
      <c r="L971" s="21" t="s">
        <v>150</v>
      </c>
      <c r="M971" s="23">
        <v>20.079999999999998</v>
      </c>
      <c r="N971" s="24">
        <v>1</v>
      </c>
      <c r="O971" s="25">
        <v>0.14699999999999999</v>
      </c>
      <c r="P971" s="23">
        <v>10.18</v>
      </c>
      <c r="Q971" s="23">
        <f>M971*N971*(1-O971)</f>
        <v>17.128239999999998</v>
      </c>
      <c r="R971" s="23">
        <f>M971*N971*O971</f>
        <v>2.9517599999999997</v>
      </c>
      <c r="S971" s="23">
        <f>P971*N971</f>
        <v>10.18</v>
      </c>
      <c r="T971" s="23">
        <f>Q971-S971</f>
        <v>6.9482399999999984</v>
      </c>
      <c r="U971" s="25">
        <f>IFERROR(T971/Q971,0)</f>
        <v>0.40565989266848196</v>
      </c>
      <c r="V971" s="21" t="s">
        <v>125</v>
      </c>
      <c r="W971" s="21" t="s">
        <v>172</v>
      </c>
    </row>
    <row r="972" spans="1:23" ht="15" customHeight="1">
      <c r="A972" s="21" t="s">
        <v>1434</v>
      </c>
      <c r="B972" s="22">
        <v>45483</v>
      </c>
      <c r="C972" s="21">
        <f>YEAR(B972)</f>
        <v>2024</v>
      </c>
      <c r="D972" s="21" t="str">
        <f>"Q"&amp;ROUNDUP(MONTH(B972)/3,0)</f>
        <v>Q3</v>
      </c>
      <c r="E972" s="21" t="s">
        <v>138</v>
      </c>
      <c r="F972" s="21" t="s">
        <v>159</v>
      </c>
      <c r="G972" s="21" t="s">
        <v>139</v>
      </c>
      <c r="H972" s="21" t="s">
        <v>578</v>
      </c>
      <c r="I972" s="21" t="s">
        <v>368</v>
      </c>
      <c r="J972" s="21" t="s">
        <v>133</v>
      </c>
      <c r="K972" s="21" t="s">
        <v>123</v>
      </c>
      <c r="L972" s="21" t="s">
        <v>263</v>
      </c>
      <c r="M972" s="23">
        <v>220.77</v>
      </c>
      <c r="N972" s="24">
        <v>6</v>
      </c>
      <c r="O972" s="25">
        <v>9.0999999999999998E-2</v>
      </c>
      <c r="P972" s="23">
        <v>126.26</v>
      </c>
      <c r="Q972" s="23">
        <f>M972*N972*(1-O972)</f>
        <v>1204.0795800000001</v>
      </c>
      <c r="R972" s="23">
        <f>M972*N972*O972</f>
        <v>120.54042000000001</v>
      </c>
      <c r="S972" s="23">
        <f>P972*N972</f>
        <v>757.56000000000006</v>
      </c>
      <c r="T972" s="23">
        <f>Q972-S972</f>
        <v>446.51958000000002</v>
      </c>
      <c r="U972" s="25">
        <f>IFERROR(T972/Q972,0)</f>
        <v>0.37083892744032748</v>
      </c>
      <c r="V972" s="21" t="s">
        <v>171</v>
      </c>
      <c r="W972" s="21" t="s">
        <v>126</v>
      </c>
    </row>
    <row r="973" spans="1:23" ht="15" customHeight="1">
      <c r="A973" s="21" t="s">
        <v>1435</v>
      </c>
      <c r="B973" s="22">
        <v>45483</v>
      </c>
      <c r="C973" s="21">
        <f>YEAR(B973)</f>
        <v>2024</v>
      </c>
      <c r="D973" s="21" t="str">
        <f>"Q"&amp;ROUNDUP(MONTH(B973)/3,0)</f>
        <v>Q3</v>
      </c>
      <c r="E973" s="21" t="s">
        <v>158</v>
      </c>
      <c r="F973" s="21" t="s">
        <v>118</v>
      </c>
      <c r="G973" s="21" t="s">
        <v>164</v>
      </c>
      <c r="H973" s="21" t="s">
        <v>354</v>
      </c>
      <c r="I973" s="21" t="s">
        <v>355</v>
      </c>
      <c r="J973" s="21" t="s">
        <v>142</v>
      </c>
      <c r="K973" s="21" t="s">
        <v>165</v>
      </c>
      <c r="L973" s="21" t="s">
        <v>184</v>
      </c>
      <c r="M973" s="23">
        <v>118.95</v>
      </c>
      <c r="N973" s="24">
        <v>1</v>
      </c>
      <c r="O973" s="25">
        <v>0.12870000000000001</v>
      </c>
      <c r="P973" s="23">
        <v>45.96</v>
      </c>
      <c r="Q973" s="23">
        <f>M973*N973*(1-O973)</f>
        <v>103.64113499999999</v>
      </c>
      <c r="R973" s="23">
        <f>M973*N973*O973</f>
        <v>15.308865000000001</v>
      </c>
      <c r="S973" s="23">
        <f>P973*N973</f>
        <v>45.96</v>
      </c>
      <c r="T973" s="23">
        <f>Q973-S973</f>
        <v>57.68113499999999</v>
      </c>
      <c r="U973" s="25">
        <f>IFERROR(T973/Q973,0)</f>
        <v>0.55654673214452921</v>
      </c>
      <c r="V973" s="21" t="s">
        <v>125</v>
      </c>
      <c r="W973" s="21" t="s">
        <v>172</v>
      </c>
    </row>
    <row r="974" spans="1:23" ht="15" customHeight="1">
      <c r="A974" s="21" t="s">
        <v>1436</v>
      </c>
      <c r="B974" s="22">
        <v>45483</v>
      </c>
      <c r="C974" s="21">
        <f>YEAR(B974)</f>
        <v>2024</v>
      </c>
      <c r="D974" s="21" t="str">
        <f>"Q"&amp;ROUNDUP(MONTH(B974)/3,0)</f>
        <v>Q3</v>
      </c>
      <c r="E974" s="21" t="s">
        <v>128</v>
      </c>
      <c r="F974" s="21" t="s">
        <v>118</v>
      </c>
      <c r="G974" s="21" t="s">
        <v>152</v>
      </c>
      <c r="H974" s="21" t="s">
        <v>221</v>
      </c>
      <c r="I974" s="21" t="s">
        <v>222</v>
      </c>
      <c r="J974" s="21" t="s">
        <v>133</v>
      </c>
      <c r="K974" s="21" t="s">
        <v>149</v>
      </c>
      <c r="L974" s="21" t="s">
        <v>176</v>
      </c>
      <c r="M974" s="23">
        <v>120.68</v>
      </c>
      <c r="N974" s="24">
        <v>1</v>
      </c>
      <c r="O974" s="25">
        <v>6.8400000000000002E-2</v>
      </c>
      <c r="P974" s="23">
        <v>59.51</v>
      </c>
      <c r="Q974" s="23">
        <f>M974*N974*(1-O974)</f>
        <v>112.425488</v>
      </c>
      <c r="R974" s="23">
        <f>M974*N974*O974</f>
        <v>8.2545120000000001</v>
      </c>
      <c r="S974" s="23">
        <f>P974*N974</f>
        <v>59.51</v>
      </c>
      <c r="T974" s="23">
        <f>Q974-S974</f>
        <v>52.915488000000003</v>
      </c>
      <c r="U974" s="25">
        <f>IFERROR(T974/Q974,0)</f>
        <v>0.47067163275288609</v>
      </c>
      <c r="V974" s="21" t="s">
        <v>125</v>
      </c>
      <c r="W974" s="21" t="s">
        <v>156</v>
      </c>
    </row>
    <row r="975" spans="1:23" ht="15" customHeight="1">
      <c r="A975" s="21" t="s">
        <v>1437</v>
      </c>
      <c r="B975" s="22">
        <v>45483</v>
      </c>
      <c r="C975" s="21">
        <f>YEAR(B975)</f>
        <v>2024</v>
      </c>
      <c r="D975" s="21" t="str">
        <f>"Q"&amp;ROUNDUP(MONTH(B975)/3,0)</f>
        <v>Q3</v>
      </c>
      <c r="E975" s="21" t="s">
        <v>158</v>
      </c>
      <c r="F975" s="21" t="s">
        <v>129</v>
      </c>
      <c r="G975" s="21" t="s">
        <v>160</v>
      </c>
      <c r="H975" s="21" t="s">
        <v>233</v>
      </c>
      <c r="I975" s="21" t="s">
        <v>234</v>
      </c>
      <c r="J975" s="21" t="s">
        <v>142</v>
      </c>
      <c r="K975" s="21" t="s">
        <v>143</v>
      </c>
      <c r="L975" s="21" t="s">
        <v>144</v>
      </c>
      <c r="M975" s="23">
        <v>136.07</v>
      </c>
      <c r="N975" s="24">
        <v>1</v>
      </c>
      <c r="O975" s="25">
        <v>7.8299999999999995E-2</v>
      </c>
      <c r="P975" s="23">
        <v>83.18</v>
      </c>
      <c r="Q975" s="23">
        <f>M975*N975*(1-O975)</f>
        <v>125.415719</v>
      </c>
      <c r="R975" s="23">
        <f>M975*N975*O975</f>
        <v>10.654280999999999</v>
      </c>
      <c r="S975" s="23">
        <f>P975*N975</f>
        <v>83.18</v>
      </c>
      <c r="T975" s="23">
        <f>Q975-S975</f>
        <v>42.235718999999989</v>
      </c>
      <c r="U975" s="25">
        <f>IFERROR(T975/Q975,0)</f>
        <v>0.3367657526246769</v>
      </c>
      <c r="V975" s="21" t="s">
        <v>125</v>
      </c>
      <c r="W975" s="21" t="s">
        <v>156</v>
      </c>
    </row>
    <row r="976" spans="1:23" ht="15" customHeight="1">
      <c r="A976" s="21" t="s">
        <v>1438</v>
      </c>
      <c r="B976" s="22">
        <v>45483</v>
      </c>
      <c r="C976" s="21">
        <f>YEAR(B976)</f>
        <v>2024</v>
      </c>
      <c r="D976" s="21" t="str">
        <f>"Q"&amp;ROUNDUP(MONTH(B976)/3,0)</f>
        <v>Q3</v>
      </c>
      <c r="E976" s="21" t="s">
        <v>188</v>
      </c>
      <c r="F976" s="21" t="s">
        <v>118</v>
      </c>
      <c r="G976" s="21" t="s">
        <v>232</v>
      </c>
      <c r="H976" s="21" t="s">
        <v>988</v>
      </c>
      <c r="I976" s="21" t="s">
        <v>389</v>
      </c>
      <c r="J976" s="21" t="s">
        <v>142</v>
      </c>
      <c r="K976" s="21" t="s">
        <v>149</v>
      </c>
      <c r="L976" s="21" t="s">
        <v>176</v>
      </c>
      <c r="M976" s="23">
        <v>58.53</v>
      </c>
      <c r="N976" s="24">
        <v>8</v>
      </c>
      <c r="O976" s="25">
        <v>7.4099999999999999E-2</v>
      </c>
      <c r="P976" s="23">
        <v>24.7</v>
      </c>
      <c r="Q976" s="23">
        <f>M976*N976*(1-O976)</f>
        <v>433.54341599999998</v>
      </c>
      <c r="R976" s="23">
        <f>M976*N976*O976</f>
        <v>34.696584000000001</v>
      </c>
      <c r="S976" s="23">
        <f>P976*N976</f>
        <v>197.6</v>
      </c>
      <c r="T976" s="23">
        <f>Q976-S976</f>
        <v>235.94341599999998</v>
      </c>
      <c r="U976" s="25">
        <f>IFERROR(T976/Q976,0)</f>
        <v>0.5442209644812136</v>
      </c>
      <c r="V976" s="21" t="s">
        <v>125</v>
      </c>
      <c r="W976" s="21" t="s">
        <v>156</v>
      </c>
    </row>
    <row r="977" spans="1:23" ht="15" customHeight="1">
      <c r="A977" s="21" t="s">
        <v>1439</v>
      </c>
      <c r="B977" s="22">
        <v>45484</v>
      </c>
      <c r="C977" s="21">
        <f>YEAR(B977)</f>
        <v>2024</v>
      </c>
      <c r="D977" s="21" t="str">
        <f>"Q"&amp;ROUNDUP(MONTH(B977)/3,0)</f>
        <v>Q3</v>
      </c>
      <c r="E977" s="21" t="s">
        <v>128</v>
      </c>
      <c r="F977" s="21" t="s">
        <v>129</v>
      </c>
      <c r="G977" s="21" t="s">
        <v>152</v>
      </c>
      <c r="H977" s="21" t="s">
        <v>210</v>
      </c>
      <c r="I977" s="21" t="s">
        <v>211</v>
      </c>
      <c r="J977" s="21" t="s">
        <v>142</v>
      </c>
      <c r="K977" s="21" t="s">
        <v>149</v>
      </c>
      <c r="L977" s="21" t="s">
        <v>150</v>
      </c>
      <c r="M977" s="23">
        <v>65.42</v>
      </c>
      <c r="N977" s="24">
        <v>3</v>
      </c>
      <c r="O977" s="25">
        <v>0.1242</v>
      </c>
      <c r="P977" s="23">
        <v>28.2</v>
      </c>
      <c r="Q977" s="23">
        <f>M977*N977*(1-O977)</f>
        <v>171.88450799999998</v>
      </c>
      <c r="R977" s="23">
        <f>M977*N977*O977</f>
        <v>24.375492000000001</v>
      </c>
      <c r="S977" s="23">
        <f>P977*N977</f>
        <v>84.6</v>
      </c>
      <c r="T977" s="23">
        <f>Q977-S977</f>
        <v>87.284507999999988</v>
      </c>
      <c r="U977" s="25">
        <f>IFERROR(T977/Q977,0)</f>
        <v>0.5078090458274459</v>
      </c>
      <c r="V977" s="21" t="s">
        <v>125</v>
      </c>
      <c r="W977" s="21" t="s">
        <v>156</v>
      </c>
    </row>
    <row r="978" spans="1:23" ht="15" customHeight="1">
      <c r="A978" s="21" t="s">
        <v>1440</v>
      </c>
      <c r="B978" s="22">
        <v>45484</v>
      </c>
      <c r="C978" s="21">
        <f>YEAR(B978)</f>
        <v>2024</v>
      </c>
      <c r="D978" s="21" t="str">
        <f>"Q"&amp;ROUNDUP(MONTH(B978)/3,0)</f>
        <v>Q3</v>
      </c>
      <c r="E978" s="21" t="s">
        <v>128</v>
      </c>
      <c r="F978" s="21" t="s">
        <v>129</v>
      </c>
      <c r="G978" s="21" t="s">
        <v>152</v>
      </c>
      <c r="H978" s="21" t="s">
        <v>607</v>
      </c>
      <c r="I978" s="21" t="s">
        <v>608</v>
      </c>
      <c r="J978" s="21" t="s">
        <v>142</v>
      </c>
      <c r="K978" s="21" t="s">
        <v>149</v>
      </c>
      <c r="L978" s="21" t="s">
        <v>150</v>
      </c>
      <c r="M978" s="23">
        <v>137.65</v>
      </c>
      <c r="N978" s="24">
        <v>1</v>
      </c>
      <c r="O978" s="25">
        <v>4.6600000000000003E-2</v>
      </c>
      <c r="P978" s="23">
        <v>66.77</v>
      </c>
      <c r="Q978" s="23">
        <f>M978*N978*(1-O978)</f>
        <v>131.23551</v>
      </c>
      <c r="R978" s="23">
        <f>M978*N978*O978</f>
        <v>6.4144900000000007</v>
      </c>
      <c r="S978" s="23">
        <f>P978*N978</f>
        <v>66.77</v>
      </c>
      <c r="T978" s="23">
        <f>Q978-S978</f>
        <v>64.465510000000009</v>
      </c>
      <c r="U978" s="25">
        <f>IFERROR(T978/Q978,0)</f>
        <v>0.4912200211665273</v>
      </c>
      <c r="V978" s="21" t="s">
        <v>125</v>
      </c>
      <c r="W978" s="21" t="s">
        <v>126</v>
      </c>
    </row>
    <row r="979" spans="1:23" ht="15" customHeight="1">
      <c r="A979" s="21" t="s">
        <v>1441</v>
      </c>
      <c r="B979" s="22">
        <v>45484</v>
      </c>
      <c r="C979" s="21">
        <f>YEAR(B979)</f>
        <v>2024</v>
      </c>
      <c r="D979" s="21" t="str">
        <f>"Q"&amp;ROUNDUP(MONTH(B979)/3,0)</f>
        <v>Q3</v>
      </c>
      <c r="E979" s="21" t="s">
        <v>138</v>
      </c>
      <c r="F979" s="21" t="s">
        <v>118</v>
      </c>
      <c r="G979" s="21" t="s">
        <v>146</v>
      </c>
      <c r="H979" s="21" t="s">
        <v>182</v>
      </c>
      <c r="I979" s="21" t="s">
        <v>183</v>
      </c>
      <c r="J979" s="21" t="s">
        <v>122</v>
      </c>
      <c r="K979" s="21" t="s">
        <v>134</v>
      </c>
      <c r="L979" s="21" t="s">
        <v>299</v>
      </c>
      <c r="M979" s="23">
        <v>129.41999999999999</v>
      </c>
      <c r="N979" s="24">
        <v>3</v>
      </c>
      <c r="O979" s="25">
        <v>0.14460000000000001</v>
      </c>
      <c r="P979" s="23">
        <v>76.11</v>
      </c>
      <c r="Q979" s="23">
        <f>M979*N979*(1-O979)</f>
        <v>332.11760399999997</v>
      </c>
      <c r="R979" s="23">
        <f>M979*N979*O979</f>
        <v>56.142395999999998</v>
      </c>
      <c r="S979" s="23">
        <f>P979*N979</f>
        <v>228.32999999999998</v>
      </c>
      <c r="T979" s="23">
        <f>Q979-S979</f>
        <v>103.78760399999999</v>
      </c>
      <c r="U979" s="25">
        <f>IFERROR(T979/Q979,0)</f>
        <v>0.31250256761457307</v>
      </c>
      <c r="V979" s="21" t="s">
        <v>125</v>
      </c>
      <c r="W979" s="21" t="s">
        <v>126</v>
      </c>
    </row>
    <row r="980" spans="1:23" ht="15" customHeight="1">
      <c r="A980" s="21" t="s">
        <v>1442</v>
      </c>
      <c r="B980" s="22">
        <v>45484</v>
      </c>
      <c r="C980" s="21">
        <f>YEAR(B980)</f>
        <v>2024</v>
      </c>
      <c r="D980" s="21" t="str">
        <f>"Q"&amp;ROUNDUP(MONTH(B980)/3,0)</f>
        <v>Q3</v>
      </c>
      <c r="E980" s="21" t="s">
        <v>117</v>
      </c>
      <c r="F980" s="21" t="s">
        <v>159</v>
      </c>
      <c r="G980" s="21" t="s">
        <v>194</v>
      </c>
      <c r="H980" s="21" t="s">
        <v>308</v>
      </c>
      <c r="I980" s="21" t="s">
        <v>309</v>
      </c>
      <c r="J980" s="21" t="s">
        <v>133</v>
      </c>
      <c r="K980" s="21" t="s">
        <v>134</v>
      </c>
      <c r="L980" s="21" t="s">
        <v>299</v>
      </c>
      <c r="M980" s="23">
        <v>37.6</v>
      </c>
      <c r="N980" s="24">
        <v>8</v>
      </c>
      <c r="O980" s="25">
        <v>9.2700000000000005E-2</v>
      </c>
      <c r="P980" s="23">
        <v>22.07</v>
      </c>
      <c r="Q980" s="23">
        <f>M980*N980*(1-O980)</f>
        <v>272.91584</v>
      </c>
      <c r="R980" s="23">
        <f>M980*N980*O980</f>
        <v>27.884160000000001</v>
      </c>
      <c r="S980" s="23">
        <f>P980*N980</f>
        <v>176.56</v>
      </c>
      <c r="T980" s="23">
        <f>Q980-S980</f>
        <v>96.355840000000001</v>
      </c>
      <c r="U980" s="25">
        <f>IFERROR(T980/Q980,0)</f>
        <v>0.35306063583557479</v>
      </c>
      <c r="V980" s="21" t="s">
        <v>125</v>
      </c>
      <c r="W980" s="21" t="s">
        <v>126</v>
      </c>
    </row>
    <row r="981" spans="1:23" ht="15" customHeight="1">
      <c r="A981" s="21" t="s">
        <v>1443</v>
      </c>
      <c r="B981" s="22">
        <v>45484</v>
      </c>
      <c r="C981" s="21">
        <f>YEAR(B981)</f>
        <v>2024</v>
      </c>
      <c r="D981" s="21" t="str">
        <f>"Q"&amp;ROUNDUP(MONTH(B981)/3,0)</f>
        <v>Q3</v>
      </c>
      <c r="E981" s="21" t="s">
        <v>117</v>
      </c>
      <c r="F981" s="21" t="s">
        <v>129</v>
      </c>
      <c r="G981" s="21" t="s">
        <v>194</v>
      </c>
      <c r="H981" s="21" t="s">
        <v>224</v>
      </c>
      <c r="I981" s="21" t="s">
        <v>225</v>
      </c>
      <c r="J981" s="21" t="s">
        <v>122</v>
      </c>
      <c r="K981" s="21" t="s">
        <v>123</v>
      </c>
      <c r="L981" s="21" t="s">
        <v>226</v>
      </c>
      <c r="M981" s="23">
        <v>23.67</v>
      </c>
      <c r="N981" s="24">
        <v>2</v>
      </c>
      <c r="O981" s="25">
        <v>8.5400000000000004E-2</v>
      </c>
      <c r="P981" s="23">
        <v>11.79</v>
      </c>
      <c r="Q981" s="23">
        <f>M981*N981*(1-O981)</f>
        <v>43.297164000000002</v>
      </c>
      <c r="R981" s="23">
        <f>M981*N981*O981</f>
        <v>4.0428360000000003</v>
      </c>
      <c r="S981" s="23">
        <f>P981*N981</f>
        <v>23.58</v>
      </c>
      <c r="T981" s="23">
        <f>Q981-S981</f>
        <v>19.717164000000004</v>
      </c>
      <c r="U981" s="25">
        <f>IFERROR(T981/Q981,0)</f>
        <v>0.45539158176734168</v>
      </c>
      <c r="V981" s="21" t="s">
        <v>125</v>
      </c>
      <c r="W981" s="21" t="s">
        <v>156</v>
      </c>
    </row>
    <row r="982" spans="1:23" ht="15" customHeight="1">
      <c r="A982" s="21" t="s">
        <v>1444</v>
      </c>
      <c r="B982" s="22">
        <v>45484</v>
      </c>
      <c r="C982" s="21">
        <f>YEAR(B982)</f>
        <v>2024</v>
      </c>
      <c r="D982" s="21" t="str">
        <f>"Q"&amp;ROUNDUP(MONTH(B982)/3,0)</f>
        <v>Q3</v>
      </c>
      <c r="E982" s="21" t="s">
        <v>158</v>
      </c>
      <c r="F982" s="21" t="s">
        <v>159</v>
      </c>
      <c r="G982" s="21" t="s">
        <v>164</v>
      </c>
      <c r="H982" s="21" t="s">
        <v>1102</v>
      </c>
      <c r="I982" s="21" t="s">
        <v>154</v>
      </c>
      <c r="J982" s="21" t="s">
        <v>142</v>
      </c>
      <c r="K982" s="21" t="s">
        <v>134</v>
      </c>
      <c r="L982" s="21" t="s">
        <v>170</v>
      </c>
      <c r="M982" s="23">
        <v>47.14</v>
      </c>
      <c r="N982" s="24">
        <v>4</v>
      </c>
      <c r="O982" s="25">
        <v>6.9099999999999995E-2</v>
      </c>
      <c r="P982" s="23">
        <v>26.71</v>
      </c>
      <c r="Q982" s="23">
        <f>M982*N982*(1-O982)</f>
        <v>175.53050400000001</v>
      </c>
      <c r="R982" s="23">
        <f>M982*N982*O982</f>
        <v>13.029496</v>
      </c>
      <c r="S982" s="23">
        <f>P982*N982</f>
        <v>106.84</v>
      </c>
      <c r="T982" s="23">
        <f>Q982-S982</f>
        <v>68.690504000000004</v>
      </c>
      <c r="U982" s="25">
        <f>IFERROR(T982/Q982,0)</f>
        <v>0.39133086520391919</v>
      </c>
      <c r="V982" s="21" t="s">
        <v>125</v>
      </c>
      <c r="W982" s="21" t="s">
        <v>156</v>
      </c>
    </row>
    <row r="983" spans="1:23" ht="15" customHeight="1">
      <c r="A983" s="21" t="s">
        <v>1445</v>
      </c>
      <c r="B983" s="22">
        <v>45485</v>
      </c>
      <c r="C983" s="21">
        <f>YEAR(B983)</f>
        <v>2024</v>
      </c>
      <c r="D983" s="21" t="str">
        <f>"Q"&amp;ROUNDUP(MONTH(B983)/3,0)</f>
        <v>Q3</v>
      </c>
      <c r="E983" s="21" t="s">
        <v>117</v>
      </c>
      <c r="F983" s="21" t="s">
        <v>129</v>
      </c>
      <c r="G983" s="21" t="s">
        <v>119</v>
      </c>
      <c r="H983" s="21" t="s">
        <v>358</v>
      </c>
      <c r="I983" s="21" t="s">
        <v>269</v>
      </c>
      <c r="J983" s="21" t="s">
        <v>133</v>
      </c>
      <c r="K983" s="21" t="s">
        <v>143</v>
      </c>
      <c r="L983" s="21" t="s">
        <v>201</v>
      </c>
      <c r="M983" s="23">
        <v>65.63</v>
      </c>
      <c r="N983" s="24">
        <v>8</v>
      </c>
      <c r="O983" s="25">
        <v>0.1368</v>
      </c>
      <c r="P983" s="23">
        <v>43.59</v>
      </c>
      <c r="Q983" s="23">
        <f>M983*N983*(1-O983)</f>
        <v>453.21452799999997</v>
      </c>
      <c r="R983" s="23">
        <f>M983*N983*O983</f>
        <v>71.825471999999991</v>
      </c>
      <c r="S983" s="23">
        <f>P983*N983</f>
        <v>348.72</v>
      </c>
      <c r="T983" s="23">
        <f>Q983-S983</f>
        <v>104.49452799999995</v>
      </c>
      <c r="U983" s="25">
        <f>IFERROR(T983/Q983,0)</f>
        <v>0.23056305909063876</v>
      </c>
      <c r="V983" s="21" t="s">
        <v>125</v>
      </c>
      <c r="W983" s="21" t="s">
        <v>172</v>
      </c>
    </row>
    <row r="984" spans="1:23" ht="15" customHeight="1">
      <c r="A984" s="21" t="s">
        <v>1446</v>
      </c>
      <c r="B984" s="22">
        <v>45486</v>
      </c>
      <c r="C984" s="21">
        <f>YEAR(B984)</f>
        <v>2024</v>
      </c>
      <c r="D984" s="21" t="str">
        <f>"Q"&amp;ROUNDUP(MONTH(B984)/3,0)</f>
        <v>Q3</v>
      </c>
      <c r="E984" s="21" t="s">
        <v>128</v>
      </c>
      <c r="F984" s="21" t="s">
        <v>159</v>
      </c>
      <c r="G984" s="21" t="s">
        <v>130</v>
      </c>
      <c r="H984" s="21" t="s">
        <v>224</v>
      </c>
      <c r="I984" s="21" t="s">
        <v>225</v>
      </c>
      <c r="J984" s="21" t="s">
        <v>122</v>
      </c>
      <c r="K984" s="21" t="s">
        <v>165</v>
      </c>
      <c r="L984" s="21" t="s">
        <v>166</v>
      </c>
      <c r="M984" s="23">
        <v>66.25</v>
      </c>
      <c r="N984" s="24">
        <v>12</v>
      </c>
      <c r="O984" s="25">
        <v>9.64E-2</v>
      </c>
      <c r="P984" s="23">
        <v>30.08</v>
      </c>
      <c r="Q984" s="23">
        <f>M984*N984*(1-O984)</f>
        <v>718.36199999999997</v>
      </c>
      <c r="R984" s="23">
        <f>M984*N984*O984</f>
        <v>76.638000000000005</v>
      </c>
      <c r="S984" s="23">
        <f>P984*N984</f>
        <v>360.96</v>
      </c>
      <c r="T984" s="23">
        <f>Q984-S984</f>
        <v>357.40199999999999</v>
      </c>
      <c r="U984" s="25">
        <f>IFERROR(T984/Q984,0)</f>
        <v>0.49752353270356731</v>
      </c>
      <c r="V984" s="21" t="s">
        <v>125</v>
      </c>
      <c r="W984" s="21" t="s">
        <v>156</v>
      </c>
    </row>
    <row r="985" spans="1:23" ht="15" customHeight="1">
      <c r="A985" s="21" t="s">
        <v>1447</v>
      </c>
      <c r="B985" s="22">
        <v>45486</v>
      </c>
      <c r="C985" s="21">
        <f>YEAR(B985)</f>
        <v>2024</v>
      </c>
      <c r="D985" s="21" t="str">
        <f>"Q"&amp;ROUNDUP(MONTH(B985)/3,0)</f>
        <v>Q3</v>
      </c>
      <c r="E985" s="21" t="s">
        <v>128</v>
      </c>
      <c r="F985" s="21" t="s">
        <v>129</v>
      </c>
      <c r="G985" s="21" t="s">
        <v>152</v>
      </c>
      <c r="H985" s="21" t="s">
        <v>203</v>
      </c>
      <c r="I985" s="21" t="s">
        <v>204</v>
      </c>
      <c r="J985" s="21" t="s">
        <v>122</v>
      </c>
      <c r="K985" s="21" t="s">
        <v>134</v>
      </c>
      <c r="L985" s="21" t="s">
        <v>299</v>
      </c>
      <c r="M985" s="23">
        <v>90.37</v>
      </c>
      <c r="N985" s="24">
        <v>2</v>
      </c>
      <c r="O985" s="25">
        <v>0.1386</v>
      </c>
      <c r="P985" s="23">
        <v>52.98</v>
      </c>
      <c r="Q985" s="23">
        <f>M985*N985*(1-O985)</f>
        <v>155.689436</v>
      </c>
      <c r="R985" s="23">
        <f>M985*N985*O985</f>
        <v>25.050564000000001</v>
      </c>
      <c r="S985" s="23">
        <f>P985*N985</f>
        <v>105.96</v>
      </c>
      <c r="T985" s="23">
        <f>Q985-S985</f>
        <v>49.729436000000007</v>
      </c>
      <c r="U985" s="25">
        <f>IFERROR(T985/Q985,0)</f>
        <v>0.31941432429622268</v>
      </c>
      <c r="V985" s="21" t="s">
        <v>125</v>
      </c>
      <c r="W985" s="21" t="s">
        <v>172</v>
      </c>
    </row>
    <row r="986" spans="1:23" ht="15" customHeight="1">
      <c r="A986" s="21" t="s">
        <v>1448</v>
      </c>
      <c r="B986" s="22">
        <v>45486</v>
      </c>
      <c r="C986" s="21">
        <f>YEAR(B986)</f>
        <v>2024</v>
      </c>
      <c r="D986" s="21" t="str">
        <f>"Q"&amp;ROUNDUP(MONTH(B986)/3,0)</f>
        <v>Q3</v>
      </c>
      <c r="E986" s="21" t="s">
        <v>138</v>
      </c>
      <c r="F986" s="21" t="s">
        <v>129</v>
      </c>
      <c r="G986" s="21" t="s">
        <v>146</v>
      </c>
      <c r="H986" s="21" t="s">
        <v>224</v>
      </c>
      <c r="I986" s="21" t="s">
        <v>225</v>
      </c>
      <c r="J986" s="21" t="s">
        <v>122</v>
      </c>
      <c r="K986" s="21" t="s">
        <v>149</v>
      </c>
      <c r="L986" s="21" t="s">
        <v>176</v>
      </c>
      <c r="M986" s="23">
        <v>67.97</v>
      </c>
      <c r="N986" s="24">
        <v>2</v>
      </c>
      <c r="O986" s="25">
        <v>0.15659999999999999</v>
      </c>
      <c r="P986" s="23">
        <v>34.56</v>
      </c>
      <c r="Q986" s="23">
        <f>M986*N986*(1-O986)</f>
        <v>114.651796</v>
      </c>
      <c r="R986" s="23">
        <f>M986*N986*O986</f>
        <v>21.288203999999997</v>
      </c>
      <c r="S986" s="23">
        <f>P986*N986</f>
        <v>69.12</v>
      </c>
      <c r="T986" s="23">
        <f>Q986-S986</f>
        <v>45.531796</v>
      </c>
      <c r="U986" s="25">
        <f>IFERROR(T986/Q986,0)</f>
        <v>0.39713111864379341</v>
      </c>
      <c r="V986" s="21" t="s">
        <v>125</v>
      </c>
      <c r="W986" s="21" t="s">
        <v>172</v>
      </c>
    </row>
    <row r="987" spans="1:23" ht="15" customHeight="1">
      <c r="A987" s="21" t="s">
        <v>1449</v>
      </c>
      <c r="B987" s="22">
        <v>45486</v>
      </c>
      <c r="C987" s="21">
        <f>YEAR(B987)</f>
        <v>2024</v>
      </c>
      <c r="D987" s="21" t="str">
        <f>"Q"&amp;ROUNDUP(MONTH(B987)/3,0)</f>
        <v>Q3</v>
      </c>
      <c r="E987" s="21" t="s">
        <v>117</v>
      </c>
      <c r="F987" s="21" t="s">
        <v>118</v>
      </c>
      <c r="G987" s="21" t="s">
        <v>194</v>
      </c>
      <c r="H987" s="21" t="s">
        <v>182</v>
      </c>
      <c r="I987" s="21" t="s">
        <v>183</v>
      </c>
      <c r="J987" s="21" t="s">
        <v>122</v>
      </c>
      <c r="K987" s="21" t="s">
        <v>123</v>
      </c>
      <c r="L987" s="21" t="s">
        <v>263</v>
      </c>
      <c r="M987" s="23">
        <v>233.26</v>
      </c>
      <c r="N987" s="24">
        <v>2</v>
      </c>
      <c r="O987" s="25">
        <v>0.17399999999999999</v>
      </c>
      <c r="P987" s="23">
        <v>132.87</v>
      </c>
      <c r="Q987" s="23">
        <f>M987*N987*(1-O987)</f>
        <v>385.34552000000002</v>
      </c>
      <c r="R987" s="23">
        <f>M987*N987*O987</f>
        <v>81.174479999999988</v>
      </c>
      <c r="S987" s="23">
        <f>P987*N987</f>
        <v>265.74</v>
      </c>
      <c r="T987" s="23">
        <f>Q987-S987</f>
        <v>119.60552000000001</v>
      </c>
      <c r="U987" s="25">
        <f>IFERROR(T987/Q987,0)</f>
        <v>0.3103851317643449</v>
      </c>
      <c r="V987" s="21" t="s">
        <v>125</v>
      </c>
      <c r="W987" s="21" t="s">
        <v>172</v>
      </c>
    </row>
    <row r="988" spans="1:23" ht="15" customHeight="1">
      <c r="A988" s="21" t="s">
        <v>1450</v>
      </c>
      <c r="B988" s="22">
        <v>45487</v>
      </c>
      <c r="C988" s="21">
        <f>YEAR(B988)</f>
        <v>2024</v>
      </c>
      <c r="D988" s="21" t="str">
        <f>"Q"&amp;ROUNDUP(MONTH(B988)/3,0)</f>
        <v>Q3</v>
      </c>
      <c r="E988" s="21" t="s">
        <v>158</v>
      </c>
      <c r="F988" s="21" t="s">
        <v>118</v>
      </c>
      <c r="G988" s="21" t="s">
        <v>164</v>
      </c>
      <c r="H988" s="21" t="s">
        <v>284</v>
      </c>
      <c r="I988" s="21" t="s">
        <v>269</v>
      </c>
      <c r="J988" s="21" t="s">
        <v>122</v>
      </c>
      <c r="K988" s="21" t="s">
        <v>143</v>
      </c>
      <c r="L988" s="21" t="s">
        <v>230</v>
      </c>
      <c r="M988" s="23">
        <v>131.69999999999999</v>
      </c>
      <c r="N988" s="24">
        <v>1</v>
      </c>
      <c r="O988" s="25">
        <v>0.1598</v>
      </c>
      <c r="P988" s="23">
        <v>75.92</v>
      </c>
      <c r="Q988" s="23">
        <f>M988*N988*(1-O988)</f>
        <v>110.65434</v>
      </c>
      <c r="R988" s="23">
        <f>M988*N988*O988</f>
        <v>21.045659999999998</v>
      </c>
      <c r="S988" s="23">
        <f>P988*N988</f>
        <v>75.92</v>
      </c>
      <c r="T988" s="23">
        <f>Q988-S988</f>
        <v>34.734340000000003</v>
      </c>
      <c r="U988" s="25">
        <f>IFERROR(T988/Q988,0)</f>
        <v>0.3138994819362711</v>
      </c>
      <c r="V988" s="21" t="s">
        <v>125</v>
      </c>
      <c r="W988" s="21" t="s">
        <v>156</v>
      </c>
    </row>
    <row r="989" spans="1:23" ht="15" customHeight="1">
      <c r="A989" s="21" t="s">
        <v>1451</v>
      </c>
      <c r="B989" s="22">
        <v>45487</v>
      </c>
      <c r="C989" s="21">
        <f>YEAR(B989)</f>
        <v>2024</v>
      </c>
      <c r="D989" s="21" t="str">
        <f>"Q"&amp;ROUNDUP(MONTH(B989)/3,0)</f>
        <v>Q3</v>
      </c>
      <c r="E989" s="21" t="s">
        <v>128</v>
      </c>
      <c r="F989" s="21" t="s">
        <v>129</v>
      </c>
      <c r="G989" s="21" t="s">
        <v>152</v>
      </c>
      <c r="H989" s="21" t="s">
        <v>341</v>
      </c>
      <c r="I989" s="21" t="s">
        <v>342</v>
      </c>
      <c r="J989" s="21" t="s">
        <v>142</v>
      </c>
      <c r="K989" s="21" t="s">
        <v>165</v>
      </c>
      <c r="L989" s="21" t="s">
        <v>320</v>
      </c>
      <c r="M989" s="23">
        <v>81.319999999999993</v>
      </c>
      <c r="N989" s="24">
        <v>1</v>
      </c>
      <c r="O989" s="25">
        <v>0.14019999999999999</v>
      </c>
      <c r="P989" s="23">
        <v>32.700000000000003</v>
      </c>
      <c r="Q989" s="23">
        <f>M989*N989*(1-O989)</f>
        <v>69.918935999999988</v>
      </c>
      <c r="R989" s="23">
        <f>M989*N989*O989</f>
        <v>11.401063999999998</v>
      </c>
      <c r="S989" s="23">
        <f>P989*N989</f>
        <v>32.700000000000003</v>
      </c>
      <c r="T989" s="23">
        <f>Q989-S989</f>
        <v>37.218935999999985</v>
      </c>
      <c r="U989" s="25">
        <f>IFERROR(T989/Q989,0)</f>
        <v>0.53231553752477001</v>
      </c>
      <c r="V989" s="21" t="s">
        <v>171</v>
      </c>
      <c r="W989" s="21" t="s">
        <v>156</v>
      </c>
    </row>
    <row r="990" spans="1:23" ht="15" customHeight="1">
      <c r="A990" s="21" t="s">
        <v>1452</v>
      </c>
      <c r="B990" s="22">
        <v>45487</v>
      </c>
      <c r="C990" s="21">
        <f>YEAR(B990)</f>
        <v>2024</v>
      </c>
      <c r="D990" s="21" t="str">
        <f>"Q"&amp;ROUNDUP(MONTH(B990)/3,0)</f>
        <v>Q3</v>
      </c>
      <c r="E990" s="21" t="s">
        <v>188</v>
      </c>
      <c r="F990" s="21" t="s">
        <v>159</v>
      </c>
      <c r="G990" s="21" t="s">
        <v>189</v>
      </c>
      <c r="H990" s="21" t="s">
        <v>950</v>
      </c>
      <c r="I990" s="21" t="s">
        <v>951</v>
      </c>
      <c r="J990" s="21" t="s">
        <v>142</v>
      </c>
      <c r="K990" s="21" t="s">
        <v>149</v>
      </c>
      <c r="L990" s="21" t="s">
        <v>176</v>
      </c>
      <c r="M990" s="23">
        <v>21.83</v>
      </c>
      <c r="N990" s="24">
        <v>5</v>
      </c>
      <c r="O990" s="25">
        <v>9.6199999999999994E-2</v>
      </c>
      <c r="P990" s="23">
        <v>11.36</v>
      </c>
      <c r="Q990" s="23">
        <f>M990*N990*(1-O990)</f>
        <v>98.649770000000004</v>
      </c>
      <c r="R990" s="23">
        <f>M990*N990*O990</f>
        <v>10.500229999999998</v>
      </c>
      <c r="S990" s="23">
        <f>P990*N990</f>
        <v>56.8</v>
      </c>
      <c r="T990" s="23">
        <f>Q990-S990</f>
        <v>41.849770000000007</v>
      </c>
      <c r="U990" s="25">
        <f>IFERROR(T990/Q990,0)</f>
        <v>0.4242257229793846</v>
      </c>
      <c r="V990" s="21" t="s">
        <v>125</v>
      </c>
      <c r="W990" s="21" t="s">
        <v>126</v>
      </c>
    </row>
    <row r="991" spans="1:23" ht="15" customHeight="1">
      <c r="A991" s="21" t="s">
        <v>1453</v>
      </c>
      <c r="B991" s="22">
        <v>45487</v>
      </c>
      <c r="C991" s="21">
        <f>YEAR(B991)</f>
        <v>2024</v>
      </c>
      <c r="D991" s="21" t="str">
        <f>"Q"&amp;ROUNDUP(MONTH(B991)/3,0)</f>
        <v>Q3</v>
      </c>
      <c r="E991" s="21" t="s">
        <v>117</v>
      </c>
      <c r="F991" s="21" t="s">
        <v>118</v>
      </c>
      <c r="G991" s="21" t="s">
        <v>194</v>
      </c>
      <c r="H991" s="21" t="s">
        <v>724</v>
      </c>
      <c r="I991" s="21" t="s">
        <v>216</v>
      </c>
      <c r="J991" s="21" t="s">
        <v>133</v>
      </c>
      <c r="K991" s="21" t="s">
        <v>123</v>
      </c>
      <c r="L991" s="21" t="s">
        <v>263</v>
      </c>
      <c r="M991" s="23">
        <v>238.14</v>
      </c>
      <c r="N991" s="24">
        <v>1</v>
      </c>
      <c r="O991" s="25">
        <v>6.93E-2</v>
      </c>
      <c r="P991" s="23">
        <v>107.98</v>
      </c>
      <c r="Q991" s="23">
        <f>M991*N991*(1-O991)</f>
        <v>221.63689799999997</v>
      </c>
      <c r="R991" s="23">
        <f>M991*N991*O991</f>
        <v>16.503101999999998</v>
      </c>
      <c r="S991" s="23">
        <f>P991*N991</f>
        <v>107.98</v>
      </c>
      <c r="T991" s="23">
        <f>Q991-S991</f>
        <v>113.65689799999997</v>
      </c>
      <c r="U991" s="25">
        <f>IFERROR(T991/Q991,0)</f>
        <v>0.51280675296222555</v>
      </c>
      <c r="V991" s="21" t="s">
        <v>125</v>
      </c>
      <c r="W991" s="21" t="s">
        <v>126</v>
      </c>
    </row>
    <row r="992" spans="1:23" ht="15" customHeight="1">
      <c r="A992" s="21" t="s">
        <v>1454</v>
      </c>
      <c r="B992" s="22">
        <v>45487</v>
      </c>
      <c r="C992" s="21">
        <f>YEAR(B992)</f>
        <v>2024</v>
      </c>
      <c r="D992" s="21" t="str">
        <f>"Q"&amp;ROUNDUP(MONTH(B992)/3,0)</f>
        <v>Q3</v>
      </c>
      <c r="E992" s="21" t="s">
        <v>138</v>
      </c>
      <c r="F992" s="21" t="s">
        <v>118</v>
      </c>
      <c r="G992" s="21" t="s">
        <v>139</v>
      </c>
      <c r="H992" s="21" t="s">
        <v>243</v>
      </c>
      <c r="I992" s="21" t="s">
        <v>244</v>
      </c>
      <c r="J992" s="21" t="s">
        <v>122</v>
      </c>
      <c r="K992" s="21" t="s">
        <v>134</v>
      </c>
      <c r="L992" s="21" t="s">
        <v>135</v>
      </c>
      <c r="M992" s="23">
        <v>138.97999999999999</v>
      </c>
      <c r="N992" s="24">
        <v>1</v>
      </c>
      <c r="O992" s="25">
        <v>0.15989999999999999</v>
      </c>
      <c r="P992" s="23">
        <v>78.540000000000006</v>
      </c>
      <c r="Q992" s="23">
        <f>M992*N992*(1-O992)</f>
        <v>116.757098</v>
      </c>
      <c r="R992" s="23">
        <f>M992*N992*O992</f>
        <v>22.222901999999998</v>
      </c>
      <c r="S992" s="23">
        <f>P992*N992</f>
        <v>78.540000000000006</v>
      </c>
      <c r="T992" s="23">
        <f>Q992-S992</f>
        <v>38.217097999999993</v>
      </c>
      <c r="U992" s="25">
        <f>IFERROR(T992/Q992,0)</f>
        <v>0.32732141047219238</v>
      </c>
      <c r="V992" s="21" t="s">
        <v>125</v>
      </c>
      <c r="W992" s="21" t="s">
        <v>136</v>
      </c>
    </row>
    <row r="993" spans="1:23" ht="15" customHeight="1">
      <c r="A993" s="21" t="s">
        <v>1455</v>
      </c>
      <c r="B993" s="22">
        <v>45487</v>
      </c>
      <c r="C993" s="21">
        <f>YEAR(B993)</f>
        <v>2024</v>
      </c>
      <c r="D993" s="21" t="str">
        <f>"Q"&amp;ROUNDUP(MONTH(B993)/3,0)</f>
        <v>Q3</v>
      </c>
      <c r="E993" s="21" t="s">
        <v>128</v>
      </c>
      <c r="F993" s="21" t="s">
        <v>129</v>
      </c>
      <c r="G993" s="21" t="s">
        <v>152</v>
      </c>
      <c r="H993" s="21" t="s">
        <v>752</v>
      </c>
      <c r="I993" s="21" t="s">
        <v>200</v>
      </c>
      <c r="J993" s="21" t="s">
        <v>133</v>
      </c>
      <c r="K993" s="21" t="s">
        <v>123</v>
      </c>
      <c r="L993" s="21" t="s">
        <v>263</v>
      </c>
      <c r="M993" s="23">
        <v>62.57</v>
      </c>
      <c r="N993" s="24">
        <v>1</v>
      </c>
      <c r="O993" s="25">
        <v>0.13600000000000001</v>
      </c>
      <c r="P993" s="23">
        <v>31.57</v>
      </c>
      <c r="Q993" s="23">
        <f>M993*N993*(1-O993)</f>
        <v>54.060479999999998</v>
      </c>
      <c r="R993" s="23">
        <f>M993*N993*O993</f>
        <v>8.5095200000000002</v>
      </c>
      <c r="S993" s="23">
        <f>P993*N993</f>
        <v>31.57</v>
      </c>
      <c r="T993" s="23">
        <f>Q993-S993</f>
        <v>22.490479999999998</v>
      </c>
      <c r="U993" s="25">
        <f>IFERROR(T993/Q993,0)</f>
        <v>0.41602442301659176</v>
      </c>
      <c r="V993" s="21" t="s">
        <v>125</v>
      </c>
      <c r="W993" s="21" t="s">
        <v>136</v>
      </c>
    </row>
    <row r="994" spans="1:23" ht="15" customHeight="1">
      <c r="A994" s="21" t="s">
        <v>1456</v>
      </c>
      <c r="B994" s="22">
        <v>45487</v>
      </c>
      <c r="C994" s="21">
        <f>YEAR(B994)</f>
        <v>2024</v>
      </c>
      <c r="D994" s="21" t="str">
        <f>"Q"&amp;ROUNDUP(MONTH(B994)/3,0)</f>
        <v>Q3</v>
      </c>
      <c r="E994" s="21" t="s">
        <v>138</v>
      </c>
      <c r="F994" s="21" t="s">
        <v>129</v>
      </c>
      <c r="G994" s="21" t="s">
        <v>146</v>
      </c>
      <c r="H994" s="21" t="s">
        <v>752</v>
      </c>
      <c r="I994" s="21" t="s">
        <v>200</v>
      </c>
      <c r="J994" s="21" t="s">
        <v>133</v>
      </c>
      <c r="K994" s="21" t="s">
        <v>143</v>
      </c>
      <c r="L994" s="21" t="s">
        <v>230</v>
      </c>
      <c r="M994" s="23">
        <v>307.89999999999998</v>
      </c>
      <c r="N994" s="24">
        <v>1</v>
      </c>
      <c r="O994" s="25">
        <v>0.1084</v>
      </c>
      <c r="P994" s="23">
        <v>178.13</v>
      </c>
      <c r="Q994" s="23">
        <f>M994*N994*(1-O994)</f>
        <v>274.52363999999994</v>
      </c>
      <c r="R994" s="23">
        <f>M994*N994*O994</f>
        <v>33.376359999999998</v>
      </c>
      <c r="S994" s="23">
        <f>P994*N994</f>
        <v>178.13</v>
      </c>
      <c r="T994" s="23">
        <f>Q994-S994</f>
        <v>96.393639999999948</v>
      </c>
      <c r="U994" s="25">
        <f>IFERROR(T994/Q994,0)</f>
        <v>0.3511305620164441</v>
      </c>
      <c r="V994" s="21" t="s">
        <v>171</v>
      </c>
      <c r="W994" s="21" t="s">
        <v>126</v>
      </c>
    </row>
    <row r="995" spans="1:23" ht="15" customHeight="1">
      <c r="A995" s="21" t="s">
        <v>1457</v>
      </c>
      <c r="B995" s="22">
        <v>45487</v>
      </c>
      <c r="C995" s="21">
        <f>YEAR(B995)</f>
        <v>2024</v>
      </c>
      <c r="D995" s="21" t="str">
        <f>"Q"&amp;ROUNDUP(MONTH(B995)/3,0)</f>
        <v>Q3</v>
      </c>
      <c r="E995" s="21" t="s">
        <v>138</v>
      </c>
      <c r="F995" s="21" t="s">
        <v>118</v>
      </c>
      <c r="G995" s="21" t="s">
        <v>139</v>
      </c>
      <c r="H995" s="21" t="s">
        <v>583</v>
      </c>
      <c r="I995" s="21" t="s">
        <v>584</v>
      </c>
      <c r="J995" s="21" t="s">
        <v>133</v>
      </c>
      <c r="K995" s="21" t="s">
        <v>149</v>
      </c>
      <c r="L995" s="21" t="s">
        <v>273</v>
      </c>
      <c r="M995" s="23">
        <v>306.45</v>
      </c>
      <c r="N995" s="24">
        <v>1</v>
      </c>
      <c r="O995" s="25">
        <v>0.112</v>
      </c>
      <c r="P995" s="23">
        <v>165.94</v>
      </c>
      <c r="Q995" s="23">
        <f>M995*N995*(1-O995)</f>
        <v>272.12759999999997</v>
      </c>
      <c r="R995" s="23">
        <f>M995*N995*O995</f>
        <v>34.322400000000002</v>
      </c>
      <c r="S995" s="23">
        <f>P995*N995</f>
        <v>165.94</v>
      </c>
      <c r="T995" s="23">
        <f>Q995-S995</f>
        <v>106.18759999999997</v>
      </c>
      <c r="U995" s="25">
        <f>IFERROR(T995/Q995,0)</f>
        <v>0.3902125326501244</v>
      </c>
      <c r="V995" s="21" t="s">
        <v>125</v>
      </c>
      <c r="W995" s="21" t="s">
        <v>136</v>
      </c>
    </row>
    <row r="996" spans="1:23" ht="15" customHeight="1">
      <c r="A996" s="21" t="s">
        <v>1458</v>
      </c>
      <c r="B996" s="22">
        <v>45487</v>
      </c>
      <c r="C996" s="21">
        <f>YEAR(B996)</f>
        <v>2024</v>
      </c>
      <c r="D996" s="21" t="str">
        <f>"Q"&amp;ROUNDUP(MONTH(B996)/3,0)</f>
        <v>Q3</v>
      </c>
      <c r="E996" s="21" t="s">
        <v>117</v>
      </c>
      <c r="F996" s="21" t="s">
        <v>159</v>
      </c>
      <c r="G996" s="21" t="s">
        <v>194</v>
      </c>
      <c r="H996" s="21" t="s">
        <v>281</v>
      </c>
      <c r="I996" s="21" t="s">
        <v>282</v>
      </c>
      <c r="J996" s="21" t="s">
        <v>133</v>
      </c>
      <c r="K996" s="21" t="s">
        <v>134</v>
      </c>
      <c r="L996" s="21" t="s">
        <v>170</v>
      </c>
      <c r="M996" s="23">
        <v>54.59</v>
      </c>
      <c r="N996" s="24">
        <v>5</v>
      </c>
      <c r="O996" s="25">
        <v>7.5200000000000003E-2</v>
      </c>
      <c r="P996" s="23">
        <v>31.8</v>
      </c>
      <c r="Q996" s="23">
        <f>M996*N996*(1-O996)</f>
        <v>252.42416000000003</v>
      </c>
      <c r="R996" s="23">
        <f>M996*N996*O996</f>
        <v>20.525840000000006</v>
      </c>
      <c r="S996" s="23">
        <f>P996*N996</f>
        <v>159</v>
      </c>
      <c r="T996" s="23">
        <f>Q996-S996</f>
        <v>93.424160000000029</v>
      </c>
      <c r="U996" s="25">
        <f>IFERROR(T996/Q996,0)</f>
        <v>0.37010783753821352</v>
      </c>
      <c r="V996" s="21" t="s">
        <v>125</v>
      </c>
      <c r="W996" s="21" t="s">
        <v>136</v>
      </c>
    </row>
    <row r="997" spans="1:23" ht="15" customHeight="1">
      <c r="A997" s="21" t="s">
        <v>1459</v>
      </c>
      <c r="B997" s="22">
        <v>45488</v>
      </c>
      <c r="C997" s="21">
        <f>YEAR(B997)</f>
        <v>2024</v>
      </c>
      <c r="D997" s="21" t="str">
        <f>"Q"&amp;ROUNDUP(MONTH(B997)/3,0)</f>
        <v>Q3</v>
      </c>
      <c r="E997" s="21" t="s">
        <v>128</v>
      </c>
      <c r="F997" s="21" t="s">
        <v>159</v>
      </c>
      <c r="G997" s="21" t="s">
        <v>152</v>
      </c>
      <c r="H997" s="21" t="s">
        <v>308</v>
      </c>
      <c r="I997" s="21" t="s">
        <v>309</v>
      </c>
      <c r="J997" s="21" t="s">
        <v>133</v>
      </c>
      <c r="K997" s="21" t="s">
        <v>123</v>
      </c>
      <c r="L997" s="21" t="s">
        <v>226</v>
      </c>
      <c r="M997" s="23">
        <v>27.16</v>
      </c>
      <c r="N997" s="24">
        <v>15</v>
      </c>
      <c r="O997" s="25">
        <v>8.9899999999999994E-2</v>
      </c>
      <c r="P997" s="23">
        <v>13.72</v>
      </c>
      <c r="Q997" s="23">
        <f>M997*N997*(1-O997)</f>
        <v>370.77474000000001</v>
      </c>
      <c r="R997" s="23">
        <f>M997*N997*O997</f>
        <v>36.625259999999997</v>
      </c>
      <c r="S997" s="23">
        <f>P997*N997</f>
        <v>205.8</v>
      </c>
      <c r="T997" s="23">
        <f>Q997-S997</f>
        <v>164.97474</v>
      </c>
      <c r="U997" s="25">
        <f>IFERROR(T997/Q997,0)</f>
        <v>0.44494600683962449</v>
      </c>
      <c r="V997" s="21" t="s">
        <v>125</v>
      </c>
      <c r="W997" s="21" t="s">
        <v>126</v>
      </c>
    </row>
    <row r="998" spans="1:23" ht="15" customHeight="1">
      <c r="A998" s="21" t="s">
        <v>1460</v>
      </c>
      <c r="B998" s="22">
        <v>45488</v>
      </c>
      <c r="C998" s="21">
        <f>YEAR(B998)</f>
        <v>2024</v>
      </c>
      <c r="D998" s="21" t="str">
        <f>"Q"&amp;ROUNDUP(MONTH(B998)/3,0)</f>
        <v>Q3</v>
      </c>
      <c r="E998" s="21" t="s">
        <v>138</v>
      </c>
      <c r="F998" s="21" t="s">
        <v>159</v>
      </c>
      <c r="G998" s="21" t="s">
        <v>139</v>
      </c>
      <c r="H998" s="21" t="s">
        <v>762</v>
      </c>
      <c r="I998" s="21" t="s">
        <v>763</v>
      </c>
      <c r="J998" s="21" t="s">
        <v>133</v>
      </c>
      <c r="K998" s="21" t="s">
        <v>149</v>
      </c>
      <c r="L998" s="21" t="s">
        <v>205</v>
      </c>
      <c r="M998" s="23">
        <v>210.23</v>
      </c>
      <c r="N998" s="24">
        <v>15</v>
      </c>
      <c r="O998" s="25">
        <v>4.0599999999999997E-2</v>
      </c>
      <c r="P998" s="23">
        <v>92.27</v>
      </c>
      <c r="Q998" s="23">
        <f>M998*N998*(1-O998)</f>
        <v>3025.41993</v>
      </c>
      <c r="R998" s="23">
        <f>M998*N998*O998</f>
        <v>128.03006999999999</v>
      </c>
      <c r="S998" s="23">
        <f>P998*N998</f>
        <v>1384.05</v>
      </c>
      <c r="T998" s="23">
        <f>Q998-S998</f>
        <v>1641.3699300000001</v>
      </c>
      <c r="U998" s="25">
        <f>IFERROR(T998/Q998,0)</f>
        <v>0.54252631633850579</v>
      </c>
      <c r="V998" s="21" t="s">
        <v>125</v>
      </c>
      <c r="W998" s="21" t="s">
        <v>136</v>
      </c>
    </row>
    <row r="999" spans="1:23" ht="15" customHeight="1">
      <c r="A999" s="21" t="s">
        <v>1461</v>
      </c>
      <c r="B999" s="22">
        <v>45488</v>
      </c>
      <c r="C999" s="21">
        <f>YEAR(B999)</f>
        <v>2024</v>
      </c>
      <c r="D999" s="21" t="str">
        <f>"Q"&amp;ROUNDUP(MONTH(B999)/3,0)</f>
        <v>Q3</v>
      </c>
      <c r="E999" s="21" t="s">
        <v>158</v>
      </c>
      <c r="F999" s="21" t="s">
        <v>118</v>
      </c>
      <c r="G999" s="21" t="s">
        <v>160</v>
      </c>
      <c r="H999" s="21" t="s">
        <v>284</v>
      </c>
      <c r="I999" s="21" t="s">
        <v>269</v>
      </c>
      <c r="J999" s="21" t="s">
        <v>122</v>
      </c>
      <c r="K999" s="21" t="s">
        <v>143</v>
      </c>
      <c r="L999" s="21" t="s">
        <v>252</v>
      </c>
      <c r="M999" s="23">
        <v>172.18</v>
      </c>
      <c r="N999" s="24">
        <v>3</v>
      </c>
      <c r="O999" s="25">
        <v>0.14269999999999999</v>
      </c>
      <c r="P999" s="23">
        <v>95.45</v>
      </c>
      <c r="Q999" s="23">
        <f>M999*N999*(1-O999)</f>
        <v>442.82974199999995</v>
      </c>
      <c r="R999" s="23">
        <f>M999*N999*O999</f>
        <v>73.710257999999996</v>
      </c>
      <c r="S999" s="23">
        <f>P999*N999</f>
        <v>286.35000000000002</v>
      </c>
      <c r="T999" s="23">
        <f>Q999-S999</f>
        <v>156.47974199999993</v>
      </c>
      <c r="U999" s="25">
        <f>IFERROR(T999/Q999,0)</f>
        <v>0.35336321651132446</v>
      </c>
      <c r="V999" s="21" t="s">
        <v>125</v>
      </c>
      <c r="W999" s="21" t="s">
        <v>136</v>
      </c>
    </row>
    <row r="1000" spans="1:23" ht="15" customHeight="1">
      <c r="A1000" s="21" t="s">
        <v>1462</v>
      </c>
      <c r="B1000" s="22">
        <v>45488</v>
      </c>
      <c r="C1000" s="21">
        <f>YEAR(B1000)</f>
        <v>2024</v>
      </c>
      <c r="D1000" s="21" t="str">
        <f>"Q"&amp;ROUNDUP(MONTH(B1000)/3,0)</f>
        <v>Q3</v>
      </c>
      <c r="E1000" s="21" t="s">
        <v>138</v>
      </c>
      <c r="F1000" s="21" t="s">
        <v>118</v>
      </c>
      <c r="G1000" s="21" t="s">
        <v>139</v>
      </c>
      <c r="H1000" s="21" t="s">
        <v>287</v>
      </c>
      <c r="I1000" s="21" t="s">
        <v>288</v>
      </c>
      <c r="J1000" s="21" t="s">
        <v>133</v>
      </c>
      <c r="K1000" s="21" t="s">
        <v>165</v>
      </c>
      <c r="L1000" s="21" t="s">
        <v>184</v>
      </c>
      <c r="M1000" s="23">
        <v>49.46</v>
      </c>
      <c r="N1000" s="24">
        <v>2</v>
      </c>
      <c r="O1000" s="25">
        <v>0.16980000000000001</v>
      </c>
      <c r="P1000" s="23">
        <v>22.16</v>
      </c>
      <c r="Q1000" s="23">
        <f>M1000*N1000*(1-O1000)</f>
        <v>82.123384000000001</v>
      </c>
      <c r="R1000" s="23">
        <f>M1000*N1000*O1000</f>
        <v>16.796616</v>
      </c>
      <c r="S1000" s="23">
        <f>P1000*N1000</f>
        <v>44.32</v>
      </c>
      <c r="T1000" s="23">
        <f>Q1000-S1000</f>
        <v>37.803384000000001</v>
      </c>
      <c r="U1000" s="25">
        <f>IFERROR(T1000/Q1000,0)</f>
        <v>0.46032423603002037</v>
      </c>
      <c r="V1000" s="21" t="s">
        <v>125</v>
      </c>
      <c r="W1000" s="21" t="s">
        <v>156</v>
      </c>
    </row>
    <row r="1001" spans="1:23" ht="15" customHeight="1">
      <c r="A1001" s="21" t="s">
        <v>1463</v>
      </c>
      <c r="B1001" s="22">
        <v>45488</v>
      </c>
      <c r="C1001" s="21">
        <f>YEAR(B1001)</f>
        <v>2024</v>
      </c>
      <c r="D1001" s="21" t="str">
        <f>"Q"&amp;ROUNDUP(MONTH(B1001)/3,0)</f>
        <v>Q3</v>
      </c>
      <c r="E1001" s="21" t="s">
        <v>138</v>
      </c>
      <c r="F1001" s="21" t="s">
        <v>118</v>
      </c>
      <c r="G1001" s="21" t="s">
        <v>139</v>
      </c>
      <c r="H1001" s="21" t="s">
        <v>1156</v>
      </c>
      <c r="I1001" s="21" t="s">
        <v>1157</v>
      </c>
      <c r="J1001" s="21" t="s">
        <v>142</v>
      </c>
      <c r="K1001" s="21" t="s">
        <v>123</v>
      </c>
      <c r="L1001" s="21" t="s">
        <v>292</v>
      </c>
      <c r="M1001" s="23">
        <v>98.05</v>
      </c>
      <c r="N1001" s="24">
        <v>2</v>
      </c>
      <c r="O1001" s="25">
        <v>9.1300000000000006E-2</v>
      </c>
      <c r="P1001" s="23">
        <v>51.04</v>
      </c>
      <c r="Q1001" s="23">
        <f>M1001*N1001*(1-O1001)</f>
        <v>178.19606999999999</v>
      </c>
      <c r="R1001" s="23">
        <f>M1001*N1001*O1001</f>
        <v>17.903929999999999</v>
      </c>
      <c r="S1001" s="23">
        <f>P1001*N1001</f>
        <v>102.08</v>
      </c>
      <c r="T1001" s="23">
        <f>Q1001-S1001</f>
        <v>76.116069999999993</v>
      </c>
      <c r="U1001" s="25">
        <f>IFERROR(T1001/Q1001,0)</f>
        <v>0.42714786021936396</v>
      </c>
      <c r="V1001" s="21" t="s">
        <v>125</v>
      </c>
      <c r="W1001" s="21" t="s">
        <v>156</v>
      </c>
    </row>
    <row r="1002" spans="1:23" ht="15" customHeight="1">
      <c r="A1002" s="21" t="s">
        <v>1464</v>
      </c>
      <c r="B1002" s="22">
        <v>45489</v>
      </c>
      <c r="C1002" s="21">
        <f>YEAR(B1002)</f>
        <v>2024</v>
      </c>
      <c r="D1002" s="21" t="str">
        <f>"Q"&amp;ROUNDUP(MONTH(B1002)/3,0)</f>
        <v>Q3</v>
      </c>
      <c r="E1002" s="21" t="s">
        <v>158</v>
      </c>
      <c r="F1002" s="21" t="s">
        <v>129</v>
      </c>
      <c r="G1002" s="21" t="s">
        <v>164</v>
      </c>
      <c r="H1002" s="21" t="s">
        <v>434</v>
      </c>
      <c r="I1002" s="21" t="s">
        <v>435</v>
      </c>
      <c r="J1002" s="21" t="s">
        <v>133</v>
      </c>
      <c r="K1002" s="21" t="s">
        <v>134</v>
      </c>
      <c r="L1002" s="21" t="s">
        <v>135</v>
      </c>
      <c r="M1002" s="23">
        <v>72.05</v>
      </c>
      <c r="N1002" s="24">
        <v>1</v>
      </c>
      <c r="O1002" s="25">
        <v>6.4699999999999994E-2</v>
      </c>
      <c r="P1002" s="23">
        <v>41.32</v>
      </c>
      <c r="Q1002" s="23">
        <f>M1002*N1002*(1-O1002)</f>
        <v>67.388364999999993</v>
      </c>
      <c r="R1002" s="23">
        <f>M1002*N1002*O1002</f>
        <v>4.6616349999999995</v>
      </c>
      <c r="S1002" s="23">
        <f>P1002*N1002</f>
        <v>41.32</v>
      </c>
      <c r="T1002" s="23">
        <f>Q1002-S1002</f>
        <v>26.068364999999993</v>
      </c>
      <c r="U1002" s="25">
        <f>IFERROR(T1002/Q1002,0)</f>
        <v>0.38683777236619399</v>
      </c>
      <c r="V1002" s="21" t="s">
        <v>125</v>
      </c>
      <c r="W1002" s="21" t="s">
        <v>126</v>
      </c>
    </row>
    <row r="1003" spans="1:23" ht="15" customHeight="1">
      <c r="A1003" s="21" t="s">
        <v>1465</v>
      </c>
      <c r="B1003" s="22">
        <v>45489</v>
      </c>
      <c r="C1003" s="21">
        <f>YEAR(B1003)</f>
        <v>2024</v>
      </c>
      <c r="D1003" s="21" t="str">
        <f>"Q"&amp;ROUNDUP(MONTH(B1003)/3,0)</f>
        <v>Q3</v>
      </c>
      <c r="E1003" s="21" t="s">
        <v>158</v>
      </c>
      <c r="F1003" s="21" t="s">
        <v>129</v>
      </c>
      <c r="G1003" s="21" t="s">
        <v>164</v>
      </c>
      <c r="H1003" s="21" t="s">
        <v>752</v>
      </c>
      <c r="I1003" s="21" t="s">
        <v>200</v>
      </c>
      <c r="J1003" s="21" t="s">
        <v>133</v>
      </c>
      <c r="K1003" s="21" t="s">
        <v>134</v>
      </c>
      <c r="L1003" s="21" t="s">
        <v>192</v>
      </c>
      <c r="M1003" s="23">
        <v>154.1</v>
      </c>
      <c r="N1003" s="24">
        <v>1</v>
      </c>
      <c r="O1003" s="25">
        <v>9.0499999999999997E-2</v>
      </c>
      <c r="P1003" s="23">
        <v>85.71</v>
      </c>
      <c r="Q1003" s="23">
        <f>M1003*N1003*(1-O1003)</f>
        <v>140.15394999999998</v>
      </c>
      <c r="R1003" s="23">
        <f>M1003*N1003*O1003</f>
        <v>13.94605</v>
      </c>
      <c r="S1003" s="23">
        <f>P1003*N1003</f>
        <v>85.71</v>
      </c>
      <c r="T1003" s="23">
        <f>Q1003-S1003</f>
        <v>54.443949999999987</v>
      </c>
      <c r="U1003" s="25">
        <f>IFERROR(T1003/Q1003,0)</f>
        <v>0.38845819186687208</v>
      </c>
      <c r="V1003" s="21" t="s">
        <v>125</v>
      </c>
      <c r="W1003" s="21" t="s">
        <v>136</v>
      </c>
    </row>
    <row r="1004" spans="1:23" ht="15" customHeight="1">
      <c r="A1004" s="21" t="s">
        <v>1466</v>
      </c>
      <c r="B1004" s="22">
        <v>45489</v>
      </c>
      <c r="C1004" s="21">
        <f>YEAR(B1004)</f>
        <v>2024</v>
      </c>
      <c r="D1004" s="21" t="str">
        <f>"Q"&amp;ROUNDUP(MONTH(B1004)/3,0)</f>
        <v>Q3</v>
      </c>
      <c r="E1004" s="21" t="s">
        <v>128</v>
      </c>
      <c r="F1004" s="21" t="s">
        <v>118</v>
      </c>
      <c r="G1004" s="21" t="s">
        <v>130</v>
      </c>
      <c r="H1004" s="21" t="s">
        <v>1117</v>
      </c>
      <c r="I1004" s="21" t="s">
        <v>1118</v>
      </c>
      <c r="J1004" s="21" t="s">
        <v>142</v>
      </c>
      <c r="K1004" s="21" t="s">
        <v>149</v>
      </c>
      <c r="L1004" s="21" t="s">
        <v>238</v>
      </c>
      <c r="M1004" s="23">
        <v>208.35</v>
      </c>
      <c r="N1004" s="24">
        <v>2</v>
      </c>
      <c r="O1004" s="25">
        <v>0.2041</v>
      </c>
      <c r="P1004" s="23">
        <v>91.26</v>
      </c>
      <c r="Q1004" s="23">
        <f>M1004*N1004*(1-O1004)</f>
        <v>331.65153000000004</v>
      </c>
      <c r="R1004" s="23">
        <f>M1004*N1004*O1004</f>
        <v>85.048469999999995</v>
      </c>
      <c r="S1004" s="23">
        <f>P1004*N1004</f>
        <v>182.52</v>
      </c>
      <c r="T1004" s="23">
        <f>Q1004-S1004</f>
        <v>149.13153000000003</v>
      </c>
      <c r="U1004" s="25">
        <f>IFERROR(T1004/Q1004,0)</f>
        <v>0.44966332584083063</v>
      </c>
      <c r="V1004" s="21" t="s">
        <v>125</v>
      </c>
      <c r="W1004" s="21" t="s">
        <v>156</v>
      </c>
    </row>
    <row r="1005" spans="1:23" ht="15" customHeight="1">
      <c r="A1005" s="21" t="s">
        <v>1467</v>
      </c>
      <c r="B1005" s="22">
        <v>45489</v>
      </c>
      <c r="C1005" s="21">
        <f>YEAR(B1005)</f>
        <v>2024</v>
      </c>
      <c r="D1005" s="21" t="str">
        <f>"Q"&amp;ROUNDUP(MONTH(B1005)/3,0)</f>
        <v>Q3</v>
      </c>
      <c r="E1005" s="21" t="s">
        <v>128</v>
      </c>
      <c r="F1005" s="21" t="s">
        <v>129</v>
      </c>
      <c r="G1005" s="21" t="s">
        <v>130</v>
      </c>
      <c r="H1005" s="21" t="s">
        <v>467</v>
      </c>
      <c r="I1005" s="21" t="s">
        <v>468</v>
      </c>
      <c r="J1005" s="21" t="s">
        <v>133</v>
      </c>
      <c r="K1005" s="21" t="s">
        <v>165</v>
      </c>
      <c r="L1005" s="21" t="s">
        <v>180</v>
      </c>
      <c r="M1005" s="23">
        <v>137.61000000000001</v>
      </c>
      <c r="N1005" s="24">
        <v>5</v>
      </c>
      <c r="O1005" s="25">
        <v>0.1157</v>
      </c>
      <c r="P1005" s="23">
        <v>64.849999999999994</v>
      </c>
      <c r="Q1005" s="23">
        <f>M1005*N1005*(1-O1005)</f>
        <v>608.44261500000005</v>
      </c>
      <c r="R1005" s="23">
        <f>M1005*N1005*O1005</f>
        <v>79.607385000000008</v>
      </c>
      <c r="S1005" s="23">
        <f>P1005*N1005</f>
        <v>324.25</v>
      </c>
      <c r="T1005" s="23">
        <f>Q1005-S1005</f>
        <v>284.19261500000005</v>
      </c>
      <c r="U1005" s="25">
        <f>IFERROR(T1005/Q1005,0)</f>
        <v>0.46708203533705478</v>
      </c>
      <c r="V1005" s="21" t="s">
        <v>125</v>
      </c>
      <c r="W1005" s="21" t="s">
        <v>172</v>
      </c>
    </row>
    <row r="1006" spans="1:23" ht="15" customHeight="1">
      <c r="A1006" s="21" t="s">
        <v>1468</v>
      </c>
      <c r="B1006" s="22">
        <v>45489</v>
      </c>
      <c r="C1006" s="21">
        <f>YEAR(B1006)</f>
        <v>2024</v>
      </c>
      <c r="D1006" s="21" t="str">
        <f>"Q"&amp;ROUNDUP(MONTH(B1006)/3,0)</f>
        <v>Q3</v>
      </c>
      <c r="E1006" s="21" t="s">
        <v>117</v>
      </c>
      <c r="F1006" s="21" t="s">
        <v>129</v>
      </c>
      <c r="G1006" s="21" t="s">
        <v>119</v>
      </c>
      <c r="H1006" s="21" t="s">
        <v>203</v>
      </c>
      <c r="I1006" s="21" t="s">
        <v>204</v>
      </c>
      <c r="J1006" s="21" t="s">
        <v>122</v>
      </c>
      <c r="K1006" s="21" t="s">
        <v>123</v>
      </c>
      <c r="L1006" s="21" t="s">
        <v>292</v>
      </c>
      <c r="M1006" s="23">
        <v>78.67</v>
      </c>
      <c r="N1006" s="24">
        <v>1</v>
      </c>
      <c r="O1006" s="25">
        <v>9.7199999999999995E-2</v>
      </c>
      <c r="P1006" s="23">
        <v>43.11</v>
      </c>
      <c r="Q1006" s="23">
        <f>M1006*N1006*(1-O1006)</f>
        <v>71.02327600000001</v>
      </c>
      <c r="R1006" s="23">
        <f>M1006*N1006*O1006</f>
        <v>7.6467239999999999</v>
      </c>
      <c r="S1006" s="23">
        <f>P1006*N1006</f>
        <v>43.11</v>
      </c>
      <c r="T1006" s="23">
        <f>Q1006-S1006</f>
        <v>27.91327600000001</v>
      </c>
      <c r="U1006" s="25">
        <f>IFERROR(T1006/Q1006,0)</f>
        <v>0.39301588960779571</v>
      </c>
      <c r="V1006" s="21" t="s">
        <v>125</v>
      </c>
      <c r="W1006" s="21" t="s">
        <v>156</v>
      </c>
    </row>
    <row r="1007" spans="1:23" ht="15" customHeight="1">
      <c r="A1007" s="21" t="s">
        <v>1469</v>
      </c>
      <c r="B1007" s="22">
        <v>45489</v>
      </c>
      <c r="C1007" s="21">
        <f>YEAR(B1007)</f>
        <v>2024</v>
      </c>
      <c r="D1007" s="21" t="str">
        <f>"Q"&amp;ROUNDUP(MONTH(B1007)/3,0)</f>
        <v>Q3</v>
      </c>
      <c r="E1007" s="21" t="s">
        <v>138</v>
      </c>
      <c r="F1007" s="21" t="s">
        <v>118</v>
      </c>
      <c r="G1007" s="21" t="s">
        <v>146</v>
      </c>
      <c r="H1007" s="21" t="s">
        <v>1470</v>
      </c>
      <c r="I1007" s="21" t="s">
        <v>229</v>
      </c>
      <c r="J1007" s="21" t="s">
        <v>142</v>
      </c>
      <c r="K1007" s="21" t="s">
        <v>165</v>
      </c>
      <c r="L1007" s="21" t="s">
        <v>180</v>
      </c>
      <c r="M1007" s="23">
        <v>31.4</v>
      </c>
      <c r="N1007" s="24">
        <v>3</v>
      </c>
      <c r="O1007" s="25">
        <v>0.1096</v>
      </c>
      <c r="P1007" s="23">
        <v>13.17</v>
      </c>
      <c r="Q1007" s="23">
        <f>M1007*N1007*(1-O1007)</f>
        <v>83.875679999999988</v>
      </c>
      <c r="R1007" s="23">
        <f>M1007*N1007*O1007</f>
        <v>10.324319999999998</v>
      </c>
      <c r="S1007" s="23">
        <f>P1007*N1007</f>
        <v>39.51</v>
      </c>
      <c r="T1007" s="23">
        <f>Q1007-S1007</f>
        <v>44.36567999999999</v>
      </c>
      <c r="U1007" s="25">
        <f>IFERROR(T1007/Q1007,0)</f>
        <v>0.52894569677408276</v>
      </c>
      <c r="V1007" s="21" t="s">
        <v>125</v>
      </c>
      <c r="W1007" s="21" t="s">
        <v>126</v>
      </c>
    </row>
    <row r="1008" spans="1:23" ht="15" customHeight="1">
      <c r="A1008" s="21" t="s">
        <v>1471</v>
      </c>
      <c r="B1008" s="22">
        <v>45489</v>
      </c>
      <c r="C1008" s="21">
        <f>YEAR(B1008)</f>
        <v>2024</v>
      </c>
      <c r="D1008" s="21" t="str">
        <f>"Q"&amp;ROUNDUP(MONTH(B1008)/3,0)</f>
        <v>Q3</v>
      </c>
      <c r="E1008" s="21" t="s">
        <v>158</v>
      </c>
      <c r="F1008" s="21" t="s">
        <v>129</v>
      </c>
      <c r="G1008" s="21" t="s">
        <v>164</v>
      </c>
      <c r="H1008" s="21" t="s">
        <v>207</v>
      </c>
      <c r="I1008" s="21" t="s">
        <v>208</v>
      </c>
      <c r="J1008" s="21" t="s">
        <v>122</v>
      </c>
      <c r="K1008" s="21" t="s">
        <v>143</v>
      </c>
      <c r="L1008" s="21" t="s">
        <v>322</v>
      </c>
      <c r="M1008" s="23">
        <v>151.1</v>
      </c>
      <c r="N1008" s="24">
        <v>2</v>
      </c>
      <c r="O1008" s="25">
        <v>8.0799999999999997E-2</v>
      </c>
      <c r="P1008" s="23">
        <v>97.38</v>
      </c>
      <c r="Q1008" s="23">
        <f>M1008*N1008*(1-O1008)</f>
        <v>277.78224</v>
      </c>
      <c r="R1008" s="23">
        <f>M1008*N1008*O1008</f>
        <v>24.417759999999998</v>
      </c>
      <c r="S1008" s="23">
        <f>P1008*N1008</f>
        <v>194.76</v>
      </c>
      <c r="T1008" s="23">
        <f>Q1008-S1008</f>
        <v>83.022240000000011</v>
      </c>
      <c r="U1008" s="25">
        <f>IFERROR(T1008/Q1008,0)</f>
        <v>0.29887526286777732</v>
      </c>
      <c r="V1008" s="21" t="s">
        <v>171</v>
      </c>
      <c r="W1008" s="21" t="s">
        <v>156</v>
      </c>
    </row>
    <row r="1009" spans="1:23" ht="15" customHeight="1">
      <c r="A1009" s="21" t="s">
        <v>1472</v>
      </c>
      <c r="B1009" s="22">
        <v>45490</v>
      </c>
      <c r="C1009" s="21">
        <f>YEAR(B1009)</f>
        <v>2024</v>
      </c>
      <c r="D1009" s="21" t="str">
        <f>"Q"&amp;ROUNDUP(MONTH(B1009)/3,0)</f>
        <v>Q3</v>
      </c>
      <c r="E1009" s="21" t="s">
        <v>158</v>
      </c>
      <c r="F1009" s="21" t="s">
        <v>129</v>
      </c>
      <c r="G1009" s="21" t="s">
        <v>164</v>
      </c>
      <c r="H1009" s="21" t="s">
        <v>736</v>
      </c>
      <c r="I1009" s="21" t="s">
        <v>132</v>
      </c>
      <c r="J1009" s="21" t="s">
        <v>133</v>
      </c>
      <c r="K1009" s="21" t="s">
        <v>165</v>
      </c>
      <c r="L1009" s="21" t="s">
        <v>184</v>
      </c>
      <c r="M1009" s="23">
        <v>38.979999999999997</v>
      </c>
      <c r="N1009" s="24">
        <v>3</v>
      </c>
      <c r="O1009" s="25">
        <v>2.1499999999999998E-2</v>
      </c>
      <c r="P1009" s="23">
        <v>15.82</v>
      </c>
      <c r="Q1009" s="23">
        <f>M1009*N1009*(1-O1009)</f>
        <v>114.42579000000001</v>
      </c>
      <c r="R1009" s="23">
        <f>M1009*N1009*O1009</f>
        <v>2.5142099999999998</v>
      </c>
      <c r="S1009" s="23">
        <f>P1009*N1009</f>
        <v>47.46</v>
      </c>
      <c r="T1009" s="23">
        <f>Q1009-S1009</f>
        <v>66.965789999999998</v>
      </c>
      <c r="U1009" s="25">
        <f>IFERROR(T1009/Q1009,0)</f>
        <v>0.58523336391210401</v>
      </c>
      <c r="V1009" s="21" t="s">
        <v>125</v>
      </c>
      <c r="W1009" s="21" t="s">
        <v>172</v>
      </c>
    </row>
    <row r="1010" spans="1:23" ht="15" customHeight="1">
      <c r="A1010" s="21" t="s">
        <v>1473</v>
      </c>
      <c r="B1010" s="22">
        <v>45490</v>
      </c>
      <c r="C1010" s="21">
        <f>YEAR(B1010)</f>
        <v>2024</v>
      </c>
      <c r="D1010" s="21" t="str">
        <f>"Q"&amp;ROUNDUP(MONTH(B1010)/3,0)</f>
        <v>Q3</v>
      </c>
      <c r="E1010" s="21" t="s">
        <v>138</v>
      </c>
      <c r="F1010" s="21" t="s">
        <v>118</v>
      </c>
      <c r="G1010" s="21" t="s">
        <v>146</v>
      </c>
      <c r="H1010" s="21" t="s">
        <v>1156</v>
      </c>
      <c r="I1010" s="21" t="s">
        <v>1157</v>
      </c>
      <c r="J1010" s="21" t="s">
        <v>142</v>
      </c>
      <c r="K1010" s="21" t="s">
        <v>149</v>
      </c>
      <c r="L1010" s="21" t="s">
        <v>150</v>
      </c>
      <c r="M1010" s="23">
        <v>207.7</v>
      </c>
      <c r="N1010" s="24">
        <v>2</v>
      </c>
      <c r="O1010" s="25">
        <v>0.12239999999999999</v>
      </c>
      <c r="P1010" s="23">
        <v>113.5</v>
      </c>
      <c r="Q1010" s="23">
        <f>M1010*N1010*(1-O1010)</f>
        <v>364.55504000000002</v>
      </c>
      <c r="R1010" s="23">
        <f>M1010*N1010*O1010</f>
        <v>50.844959999999993</v>
      </c>
      <c r="S1010" s="23">
        <f>P1010*N1010</f>
        <v>227</v>
      </c>
      <c r="T1010" s="23">
        <f>Q1010-S1010</f>
        <v>137.55504000000002</v>
      </c>
      <c r="U1010" s="25">
        <f>IFERROR(T1010/Q1010,0)</f>
        <v>0.37732310599793112</v>
      </c>
      <c r="V1010" s="21" t="s">
        <v>125</v>
      </c>
      <c r="W1010" s="21" t="s">
        <v>136</v>
      </c>
    </row>
    <row r="1011" spans="1:23" ht="15" customHeight="1">
      <c r="A1011" s="21" t="s">
        <v>1474</v>
      </c>
      <c r="B1011" s="22">
        <v>45490</v>
      </c>
      <c r="C1011" s="21">
        <f>YEAR(B1011)</f>
        <v>2024</v>
      </c>
      <c r="D1011" s="21" t="str">
        <f>"Q"&amp;ROUNDUP(MONTH(B1011)/3,0)</f>
        <v>Q3</v>
      </c>
      <c r="E1011" s="21" t="s">
        <v>117</v>
      </c>
      <c r="F1011" s="21" t="s">
        <v>159</v>
      </c>
      <c r="G1011" s="21" t="s">
        <v>194</v>
      </c>
      <c r="H1011" s="21" t="s">
        <v>147</v>
      </c>
      <c r="I1011" s="21" t="s">
        <v>148</v>
      </c>
      <c r="J1011" s="21" t="s">
        <v>122</v>
      </c>
      <c r="K1011" s="21" t="s">
        <v>143</v>
      </c>
      <c r="L1011" s="21" t="s">
        <v>201</v>
      </c>
      <c r="M1011" s="23">
        <v>227.31</v>
      </c>
      <c r="N1011" s="24">
        <v>6</v>
      </c>
      <c r="O1011" s="25">
        <v>6.2300000000000001E-2</v>
      </c>
      <c r="P1011" s="23">
        <v>146.54</v>
      </c>
      <c r="Q1011" s="23">
        <f>M1011*N1011*(1-O1011)</f>
        <v>1278.8915220000001</v>
      </c>
      <c r="R1011" s="23">
        <f>M1011*N1011*O1011</f>
        <v>84.968478000000005</v>
      </c>
      <c r="S1011" s="23">
        <f>P1011*N1011</f>
        <v>879.24</v>
      </c>
      <c r="T1011" s="23">
        <f>Q1011-S1011</f>
        <v>399.65152200000011</v>
      </c>
      <c r="U1011" s="25">
        <f>IFERROR(T1011/Q1011,0)</f>
        <v>0.31249837466668268</v>
      </c>
      <c r="V1011" s="21" t="s">
        <v>125</v>
      </c>
      <c r="W1011" s="21" t="s">
        <v>136</v>
      </c>
    </row>
    <row r="1012" spans="1:23" ht="15" customHeight="1">
      <c r="A1012" s="21" t="s">
        <v>1475</v>
      </c>
      <c r="B1012" s="22">
        <v>45490</v>
      </c>
      <c r="C1012" s="21">
        <f>YEAR(B1012)</f>
        <v>2024</v>
      </c>
      <c r="D1012" s="21" t="str">
        <f>"Q"&amp;ROUNDUP(MONTH(B1012)/3,0)</f>
        <v>Q3</v>
      </c>
      <c r="E1012" s="21" t="s">
        <v>158</v>
      </c>
      <c r="F1012" s="21" t="s">
        <v>129</v>
      </c>
      <c r="G1012" s="21" t="s">
        <v>160</v>
      </c>
      <c r="H1012" s="21" t="s">
        <v>308</v>
      </c>
      <c r="I1012" s="21" t="s">
        <v>309</v>
      </c>
      <c r="J1012" s="21" t="s">
        <v>133</v>
      </c>
      <c r="K1012" s="21" t="s">
        <v>165</v>
      </c>
      <c r="L1012" s="21" t="s">
        <v>180</v>
      </c>
      <c r="M1012" s="23">
        <v>134.77000000000001</v>
      </c>
      <c r="N1012" s="24">
        <v>2</v>
      </c>
      <c r="O1012" s="25">
        <v>0.12720000000000001</v>
      </c>
      <c r="P1012" s="23">
        <v>67.239999999999995</v>
      </c>
      <c r="Q1012" s="23">
        <f>M1012*N1012*(1-O1012)</f>
        <v>235.25451200000003</v>
      </c>
      <c r="R1012" s="23">
        <f>M1012*N1012*O1012</f>
        <v>34.285488000000008</v>
      </c>
      <c r="S1012" s="23">
        <f>P1012*N1012</f>
        <v>134.47999999999999</v>
      </c>
      <c r="T1012" s="23">
        <f>Q1012-S1012</f>
        <v>100.77451200000004</v>
      </c>
      <c r="U1012" s="25">
        <f>IFERROR(T1012/Q1012,0)</f>
        <v>0.42836377990488883</v>
      </c>
      <c r="V1012" s="21" t="s">
        <v>125</v>
      </c>
      <c r="W1012" s="21" t="s">
        <v>136</v>
      </c>
    </row>
    <row r="1013" spans="1:23" ht="15" customHeight="1">
      <c r="A1013" s="21" t="s">
        <v>1476</v>
      </c>
      <c r="B1013" s="22">
        <v>45490</v>
      </c>
      <c r="C1013" s="21">
        <f>YEAR(B1013)</f>
        <v>2024</v>
      </c>
      <c r="D1013" s="21" t="str">
        <f>"Q"&amp;ROUNDUP(MONTH(B1013)/3,0)</f>
        <v>Q3</v>
      </c>
      <c r="E1013" s="21" t="s">
        <v>158</v>
      </c>
      <c r="F1013" s="21" t="s">
        <v>118</v>
      </c>
      <c r="G1013" s="21" t="s">
        <v>160</v>
      </c>
      <c r="H1013" s="21" t="s">
        <v>337</v>
      </c>
      <c r="I1013" s="21" t="s">
        <v>338</v>
      </c>
      <c r="J1013" s="21" t="s">
        <v>133</v>
      </c>
      <c r="K1013" s="21" t="s">
        <v>165</v>
      </c>
      <c r="L1013" s="21" t="s">
        <v>180</v>
      </c>
      <c r="M1013" s="23">
        <v>33.79</v>
      </c>
      <c r="N1013" s="24">
        <v>12</v>
      </c>
      <c r="O1013" s="25">
        <v>0.14299999999999999</v>
      </c>
      <c r="P1013" s="23">
        <v>15.28</v>
      </c>
      <c r="Q1013" s="23">
        <f>M1013*N1013*(1-O1013)</f>
        <v>347.49635999999998</v>
      </c>
      <c r="R1013" s="23">
        <f>M1013*N1013*O1013</f>
        <v>57.983640000000001</v>
      </c>
      <c r="S1013" s="23">
        <f>P1013*N1013</f>
        <v>183.35999999999999</v>
      </c>
      <c r="T1013" s="23">
        <f>Q1013-S1013</f>
        <v>164.13636</v>
      </c>
      <c r="U1013" s="25">
        <f>IFERROR(T1013/Q1013,0)</f>
        <v>0.47233979659527947</v>
      </c>
      <c r="V1013" s="21" t="s">
        <v>171</v>
      </c>
      <c r="W1013" s="21" t="s">
        <v>156</v>
      </c>
    </row>
    <row r="1014" spans="1:23" ht="15" customHeight="1">
      <c r="A1014" s="21" t="s">
        <v>1477</v>
      </c>
      <c r="B1014" s="22">
        <v>45491</v>
      </c>
      <c r="C1014" s="21">
        <f>YEAR(B1014)</f>
        <v>2024</v>
      </c>
      <c r="D1014" s="21" t="str">
        <f>"Q"&amp;ROUNDUP(MONTH(B1014)/3,0)</f>
        <v>Q3</v>
      </c>
      <c r="E1014" s="21" t="s">
        <v>128</v>
      </c>
      <c r="F1014" s="21" t="s">
        <v>118</v>
      </c>
      <c r="G1014" s="21" t="s">
        <v>130</v>
      </c>
      <c r="H1014" s="21" t="s">
        <v>1105</v>
      </c>
      <c r="I1014" s="21" t="s">
        <v>1106</v>
      </c>
      <c r="J1014" s="21" t="s">
        <v>142</v>
      </c>
      <c r="K1014" s="21" t="s">
        <v>143</v>
      </c>
      <c r="L1014" s="21" t="s">
        <v>230</v>
      </c>
      <c r="M1014" s="23">
        <v>277.62</v>
      </c>
      <c r="N1014" s="24">
        <v>1</v>
      </c>
      <c r="O1014" s="25">
        <v>0.121</v>
      </c>
      <c r="P1014" s="23">
        <v>187</v>
      </c>
      <c r="Q1014" s="23">
        <f>M1014*N1014*(1-O1014)</f>
        <v>244.02798000000001</v>
      </c>
      <c r="R1014" s="23">
        <f>M1014*N1014*O1014</f>
        <v>33.592019999999998</v>
      </c>
      <c r="S1014" s="23">
        <f>P1014*N1014</f>
        <v>187</v>
      </c>
      <c r="T1014" s="23">
        <f>Q1014-S1014</f>
        <v>57.027980000000014</v>
      </c>
      <c r="U1014" s="25">
        <f>IFERROR(T1014/Q1014,0)</f>
        <v>0.23369443126972575</v>
      </c>
      <c r="V1014" s="21" t="s">
        <v>125</v>
      </c>
      <c r="W1014" s="21" t="s">
        <v>136</v>
      </c>
    </row>
    <row r="1015" spans="1:23" ht="15" customHeight="1">
      <c r="A1015" s="21" t="s">
        <v>1478</v>
      </c>
      <c r="B1015" s="22">
        <v>45491</v>
      </c>
      <c r="C1015" s="21">
        <f>YEAR(B1015)</f>
        <v>2024</v>
      </c>
      <c r="D1015" s="21" t="str">
        <f>"Q"&amp;ROUNDUP(MONTH(B1015)/3,0)</f>
        <v>Q3</v>
      </c>
      <c r="E1015" s="21" t="s">
        <v>158</v>
      </c>
      <c r="F1015" s="21" t="s">
        <v>159</v>
      </c>
      <c r="G1015" s="21" t="s">
        <v>164</v>
      </c>
      <c r="H1015" s="21" t="s">
        <v>1470</v>
      </c>
      <c r="I1015" s="21" t="s">
        <v>229</v>
      </c>
      <c r="J1015" s="21" t="s">
        <v>142</v>
      </c>
      <c r="K1015" s="21" t="s">
        <v>123</v>
      </c>
      <c r="L1015" s="21" t="s">
        <v>155</v>
      </c>
      <c r="M1015" s="23">
        <v>34.01</v>
      </c>
      <c r="N1015" s="24">
        <v>10</v>
      </c>
      <c r="O1015" s="25">
        <v>8.9300000000000004E-2</v>
      </c>
      <c r="P1015" s="23">
        <v>17.63</v>
      </c>
      <c r="Q1015" s="23">
        <f>M1015*N1015*(1-O1015)</f>
        <v>309.72906999999998</v>
      </c>
      <c r="R1015" s="23">
        <f>M1015*N1015*O1015</f>
        <v>30.370929999999998</v>
      </c>
      <c r="S1015" s="23">
        <f>P1015*N1015</f>
        <v>176.29999999999998</v>
      </c>
      <c r="T1015" s="23">
        <f>Q1015-S1015</f>
        <v>133.42907</v>
      </c>
      <c r="U1015" s="25">
        <f>IFERROR(T1015/Q1015,0)</f>
        <v>0.43079285389647154</v>
      </c>
      <c r="V1015" s="21" t="s">
        <v>125</v>
      </c>
      <c r="W1015" s="21" t="s">
        <v>156</v>
      </c>
    </row>
    <row r="1016" spans="1:23" ht="15" customHeight="1">
      <c r="A1016" s="21" t="s">
        <v>1479</v>
      </c>
      <c r="B1016" s="22">
        <v>45491</v>
      </c>
      <c r="C1016" s="21">
        <f>YEAR(B1016)</f>
        <v>2024</v>
      </c>
      <c r="D1016" s="21" t="str">
        <f>"Q"&amp;ROUNDUP(MONTH(B1016)/3,0)</f>
        <v>Q3</v>
      </c>
      <c r="E1016" s="21" t="s">
        <v>117</v>
      </c>
      <c r="F1016" s="21" t="s">
        <v>129</v>
      </c>
      <c r="G1016" s="21" t="s">
        <v>119</v>
      </c>
      <c r="H1016" s="21" t="s">
        <v>257</v>
      </c>
      <c r="I1016" s="21" t="s">
        <v>258</v>
      </c>
      <c r="J1016" s="21" t="s">
        <v>133</v>
      </c>
      <c r="K1016" s="21" t="s">
        <v>143</v>
      </c>
      <c r="L1016" s="21" t="s">
        <v>230</v>
      </c>
      <c r="M1016" s="23">
        <v>104.4</v>
      </c>
      <c r="N1016" s="24">
        <v>1</v>
      </c>
      <c r="O1016" s="25">
        <v>0.1575</v>
      </c>
      <c r="P1016" s="23">
        <v>70.680000000000007</v>
      </c>
      <c r="Q1016" s="23">
        <f>M1016*N1016*(1-O1016)</f>
        <v>87.957000000000008</v>
      </c>
      <c r="R1016" s="23">
        <f>M1016*N1016*O1016</f>
        <v>16.443000000000001</v>
      </c>
      <c r="S1016" s="23">
        <f>P1016*N1016</f>
        <v>70.680000000000007</v>
      </c>
      <c r="T1016" s="23">
        <f>Q1016-S1016</f>
        <v>17.277000000000001</v>
      </c>
      <c r="U1016" s="25">
        <f>IFERROR(T1016/Q1016,0)</f>
        <v>0.19642552610934888</v>
      </c>
      <c r="V1016" s="21" t="s">
        <v>125</v>
      </c>
      <c r="W1016" s="21" t="s">
        <v>136</v>
      </c>
    </row>
    <row r="1017" spans="1:23" ht="15" customHeight="1">
      <c r="A1017" s="21" t="s">
        <v>1480</v>
      </c>
      <c r="B1017" s="22">
        <v>45491</v>
      </c>
      <c r="C1017" s="21">
        <f>YEAR(B1017)</f>
        <v>2024</v>
      </c>
      <c r="D1017" s="21" t="str">
        <f>"Q"&amp;ROUNDUP(MONTH(B1017)/3,0)</f>
        <v>Q3</v>
      </c>
      <c r="E1017" s="21" t="s">
        <v>128</v>
      </c>
      <c r="F1017" s="21" t="s">
        <v>129</v>
      </c>
      <c r="G1017" s="21" t="s">
        <v>152</v>
      </c>
      <c r="H1017" s="21" t="s">
        <v>287</v>
      </c>
      <c r="I1017" s="21" t="s">
        <v>288</v>
      </c>
      <c r="J1017" s="21" t="s">
        <v>133</v>
      </c>
      <c r="K1017" s="21" t="s">
        <v>134</v>
      </c>
      <c r="L1017" s="21" t="s">
        <v>135</v>
      </c>
      <c r="M1017" s="23">
        <v>168.34</v>
      </c>
      <c r="N1017" s="24">
        <v>2</v>
      </c>
      <c r="O1017" s="25">
        <v>8.8400000000000006E-2</v>
      </c>
      <c r="P1017" s="23">
        <v>102.89</v>
      </c>
      <c r="Q1017" s="23">
        <f>M1017*N1017*(1-O1017)</f>
        <v>306.91748799999999</v>
      </c>
      <c r="R1017" s="23">
        <f>M1017*N1017*O1017</f>
        <v>29.762512000000001</v>
      </c>
      <c r="S1017" s="23">
        <f>P1017*N1017</f>
        <v>205.78</v>
      </c>
      <c r="T1017" s="23">
        <f>Q1017-S1017</f>
        <v>101.13748799999999</v>
      </c>
      <c r="U1017" s="25">
        <f>IFERROR(T1017/Q1017,0)</f>
        <v>0.32952663811714761</v>
      </c>
      <c r="V1017" s="21" t="s">
        <v>125</v>
      </c>
      <c r="W1017" s="21" t="s">
        <v>126</v>
      </c>
    </row>
    <row r="1018" spans="1:23" ht="15" customHeight="1">
      <c r="A1018" s="21" t="s">
        <v>1481</v>
      </c>
      <c r="B1018" s="22">
        <v>45491</v>
      </c>
      <c r="C1018" s="21">
        <f>YEAR(B1018)</f>
        <v>2024</v>
      </c>
      <c r="D1018" s="21" t="str">
        <f>"Q"&amp;ROUNDUP(MONTH(B1018)/3,0)</f>
        <v>Q3</v>
      </c>
      <c r="E1018" s="21" t="s">
        <v>128</v>
      </c>
      <c r="F1018" s="21" t="s">
        <v>118</v>
      </c>
      <c r="G1018" s="21" t="s">
        <v>152</v>
      </c>
      <c r="H1018" s="21" t="s">
        <v>706</v>
      </c>
      <c r="I1018" s="21" t="s">
        <v>707</v>
      </c>
      <c r="J1018" s="21" t="s">
        <v>142</v>
      </c>
      <c r="K1018" s="21" t="s">
        <v>165</v>
      </c>
      <c r="L1018" s="21" t="s">
        <v>166</v>
      </c>
      <c r="M1018" s="23">
        <v>39.14</v>
      </c>
      <c r="N1018" s="24">
        <v>1</v>
      </c>
      <c r="O1018" s="25">
        <v>0.1187</v>
      </c>
      <c r="P1018" s="23">
        <v>16.03</v>
      </c>
      <c r="Q1018" s="23">
        <f>M1018*N1018*(1-O1018)</f>
        <v>34.494081999999999</v>
      </c>
      <c r="R1018" s="23">
        <f>M1018*N1018*O1018</f>
        <v>4.645918</v>
      </c>
      <c r="S1018" s="23">
        <f>P1018*N1018</f>
        <v>16.03</v>
      </c>
      <c r="T1018" s="23">
        <f>Q1018-S1018</f>
        <v>18.464081999999998</v>
      </c>
      <c r="U1018" s="25">
        <f>IFERROR(T1018/Q1018,0)</f>
        <v>0.53528260296940211</v>
      </c>
      <c r="V1018" s="21" t="s">
        <v>125</v>
      </c>
      <c r="W1018" s="21" t="s">
        <v>156</v>
      </c>
    </row>
    <row r="1019" spans="1:23" ht="15" customHeight="1">
      <c r="A1019" s="21" t="s">
        <v>1482</v>
      </c>
      <c r="B1019" s="22">
        <v>45491</v>
      </c>
      <c r="C1019" s="21">
        <f>YEAR(B1019)</f>
        <v>2024</v>
      </c>
      <c r="D1019" s="21" t="str">
        <f>"Q"&amp;ROUNDUP(MONTH(B1019)/3,0)</f>
        <v>Q3</v>
      </c>
      <c r="E1019" s="21" t="s">
        <v>188</v>
      </c>
      <c r="F1019" s="21" t="s">
        <v>159</v>
      </c>
      <c r="G1019" s="21" t="s">
        <v>232</v>
      </c>
      <c r="H1019" s="21" t="s">
        <v>224</v>
      </c>
      <c r="I1019" s="21" t="s">
        <v>225</v>
      </c>
      <c r="J1019" s="21" t="s">
        <v>122</v>
      </c>
      <c r="K1019" s="21" t="s">
        <v>165</v>
      </c>
      <c r="L1019" s="21" t="s">
        <v>180</v>
      </c>
      <c r="M1019" s="23">
        <v>124.97</v>
      </c>
      <c r="N1019" s="24">
        <v>8</v>
      </c>
      <c r="O1019" s="25">
        <v>0</v>
      </c>
      <c r="P1019" s="23">
        <v>56.85</v>
      </c>
      <c r="Q1019" s="23">
        <f>M1019*N1019*(1-O1019)</f>
        <v>999.76</v>
      </c>
      <c r="R1019" s="23">
        <f>M1019*N1019*O1019</f>
        <v>0</v>
      </c>
      <c r="S1019" s="23">
        <f>P1019*N1019</f>
        <v>454.8</v>
      </c>
      <c r="T1019" s="23">
        <f>Q1019-S1019</f>
        <v>544.96</v>
      </c>
      <c r="U1019" s="25">
        <f>IFERROR(T1019/Q1019,0)</f>
        <v>0.54509082179723134</v>
      </c>
      <c r="V1019" s="21" t="s">
        <v>125</v>
      </c>
      <c r="W1019" s="21" t="s">
        <v>126</v>
      </c>
    </row>
    <row r="1020" spans="1:23" ht="15" customHeight="1">
      <c r="A1020" s="21" t="s">
        <v>1483</v>
      </c>
      <c r="B1020" s="22">
        <v>45491</v>
      </c>
      <c r="C1020" s="21">
        <f>YEAR(B1020)</f>
        <v>2024</v>
      </c>
      <c r="D1020" s="21" t="str">
        <f>"Q"&amp;ROUNDUP(MONTH(B1020)/3,0)</f>
        <v>Q3</v>
      </c>
      <c r="E1020" s="21" t="s">
        <v>158</v>
      </c>
      <c r="F1020" s="21" t="s">
        <v>129</v>
      </c>
      <c r="G1020" s="21" t="s">
        <v>160</v>
      </c>
      <c r="H1020" s="21" t="s">
        <v>224</v>
      </c>
      <c r="I1020" s="21" t="s">
        <v>225</v>
      </c>
      <c r="J1020" s="21" t="s">
        <v>122</v>
      </c>
      <c r="K1020" s="21" t="s">
        <v>143</v>
      </c>
      <c r="L1020" s="21" t="s">
        <v>144</v>
      </c>
      <c r="M1020" s="23">
        <v>250.88</v>
      </c>
      <c r="N1020" s="24">
        <v>12</v>
      </c>
      <c r="O1020" s="25">
        <v>6.7599999999999993E-2</v>
      </c>
      <c r="P1020" s="23">
        <v>160.66999999999999</v>
      </c>
      <c r="Q1020" s="23">
        <f>M1020*N1020*(1-O1020)</f>
        <v>2807.0461439999999</v>
      </c>
      <c r="R1020" s="23">
        <f>M1020*N1020*O1020</f>
        <v>203.51385599999998</v>
      </c>
      <c r="S1020" s="23">
        <f>P1020*N1020</f>
        <v>1928.04</v>
      </c>
      <c r="T1020" s="23">
        <f>Q1020-S1020</f>
        <v>879.00614399999995</v>
      </c>
      <c r="U1020" s="25">
        <f>IFERROR(T1020/Q1020,0)</f>
        <v>0.31314274825116661</v>
      </c>
      <c r="V1020" s="21" t="s">
        <v>125</v>
      </c>
      <c r="W1020" s="21" t="s">
        <v>136</v>
      </c>
    </row>
    <row r="1021" spans="1:23" ht="15" customHeight="1">
      <c r="A1021" s="21" t="s">
        <v>1484</v>
      </c>
      <c r="B1021" s="22">
        <v>45492</v>
      </c>
      <c r="C1021" s="21">
        <f>YEAR(B1021)</f>
        <v>2024</v>
      </c>
      <c r="D1021" s="21" t="str">
        <f>"Q"&amp;ROUNDUP(MONTH(B1021)/3,0)</f>
        <v>Q3</v>
      </c>
      <c r="E1021" s="21" t="s">
        <v>138</v>
      </c>
      <c r="F1021" s="21" t="s">
        <v>118</v>
      </c>
      <c r="G1021" s="21" t="s">
        <v>146</v>
      </c>
      <c r="H1021" s="21" t="s">
        <v>281</v>
      </c>
      <c r="I1021" s="21" t="s">
        <v>282</v>
      </c>
      <c r="J1021" s="21" t="s">
        <v>133</v>
      </c>
      <c r="K1021" s="21" t="s">
        <v>134</v>
      </c>
      <c r="L1021" s="21" t="s">
        <v>135</v>
      </c>
      <c r="M1021" s="23">
        <v>48.83</v>
      </c>
      <c r="N1021" s="24">
        <v>1</v>
      </c>
      <c r="O1021" s="25">
        <v>0.17319999999999999</v>
      </c>
      <c r="P1021" s="23">
        <v>28.75</v>
      </c>
      <c r="Q1021" s="23">
        <f>M1021*N1021*(1-O1021)</f>
        <v>40.372644000000001</v>
      </c>
      <c r="R1021" s="23">
        <f>M1021*N1021*O1021</f>
        <v>8.457355999999999</v>
      </c>
      <c r="S1021" s="23">
        <f>P1021*N1021</f>
        <v>28.75</v>
      </c>
      <c r="T1021" s="23">
        <f>Q1021-S1021</f>
        <v>11.622644000000001</v>
      </c>
      <c r="U1021" s="25">
        <f>IFERROR(T1021/Q1021,0)</f>
        <v>0.28788414253968603</v>
      </c>
      <c r="V1021" s="21" t="s">
        <v>125</v>
      </c>
      <c r="W1021" s="21" t="s">
        <v>172</v>
      </c>
    </row>
    <row r="1022" spans="1:23" ht="15" customHeight="1">
      <c r="A1022" s="21" t="s">
        <v>1485</v>
      </c>
      <c r="B1022" s="22">
        <v>45492</v>
      </c>
      <c r="C1022" s="21">
        <f>YEAR(B1022)</f>
        <v>2024</v>
      </c>
      <c r="D1022" s="21" t="str">
        <f>"Q"&amp;ROUNDUP(MONTH(B1022)/3,0)</f>
        <v>Q3</v>
      </c>
      <c r="E1022" s="21" t="s">
        <v>158</v>
      </c>
      <c r="F1022" s="21" t="s">
        <v>129</v>
      </c>
      <c r="G1022" s="21" t="s">
        <v>160</v>
      </c>
      <c r="H1022" s="21" t="s">
        <v>250</v>
      </c>
      <c r="I1022" s="21" t="s">
        <v>251</v>
      </c>
      <c r="J1022" s="21" t="s">
        <v>142</v>
      </c>
      <c r="K1022" s="21" t="s">
        <v>134</v>
      </c>
      <c r="L1022" s="21" t="s">
        <v>299</v>
      </c>
      <c r="M1022" s="23">
        <v>210.75</v>
      </c>
      <c r="N1022" s="24">
        <v>5</v>
      </c>
      <c r="O1022" s="25">
        <v>0.1069</v>
      </c>
      <c r="P1022" s="23">
        <v>117.71</v>
      </c>
      <c r="Q1022" s="23">
        <f>M1022*N1022*(1-O1022)</f>
        <v>941.10412499999995</v>
      </c>
      <c r="R1022" s="23">
        <f>M1022*N1022*O1022</f>
        <v>112.64587499999999</v>
      </c>
      <c r="S1022" s="23">
        <f>P1022*N1022</f>
        <v>588.54999999999995</v>
      </c>
      <c r="T1022" s="23">
        <f>Q1022-S1022</f>
        <v>352.554125</v>
      </c>
      <c r="U1022" s="25">
        <f>IFERROR(T1022/Q1022,0)</f>
        <v>0.37461755361023419</v>
      </c>
      <c r="V1022" s="21" t="s">
        <v>125</v>
      </c>
      <c r="W1022" s="21" t="s">
        <v>136</v>
      </c>
    </row>
    <row r="1023" spans="1:23" ht="15" customHeight="1">
      <c r="A1023" s="21" t="s">
        <v>1486</v>
      </c>
      <c r="B1023" s="22">
        <v>45492</v>
      </c>
      <c r="C1023" s="21">
        <f>YEAR(B1023)</f>
        <v>2024</v>
      </c>
      <c r="D1023" s="21" t="str">
        <f>"Q"&amp;ROUNDUP(MONTH(B1023)/3,0)</f>
        <v>Q3</v>
      </c>
      <c r="E1023" s="21" t="s">
        <v>128</v>
      </c>
      <c r="F1023" s="21" t="s">
        <v>118</v>
      </c>
      <c r="G1023" s="21" t="s">
        <v>130</v>
      </c>
      <c r="H1023" s="21" t="s">
        <v>1487</v>
      </c>
      <c r="I1023" s="21" t="s">
        <v>1488</v>
      </c>
      <c r="J1023" s="21" t="s">
        <v>142</v>
      </c>
      <c r="K1023" s="21" t="s">
        <v>165</v>
      </c>
      <c r="L1023" s="21" t="s">
        <v>166</v>
      </c>
      <c r="M1023" s="23">
        <v>95.88</v>
      </c>
      <c r="N1023" s="24">
        <v>1</v>
      </c>
      <c r="O1023" s="25">
        <v>0.13880000000000001</v>
      </c>
      <c r="P1023" s="23">
        <v>45.75</v>
      </c>
      <c r="Q1023" s="23">
        <f>M1023*N1023*(1-O1023)</f>
        <v>82.571855999999997</v>
      </c>
      <c r="R1023" s="23">
        <f>M1023*N1023*O1023</f>
        <v>13.308144</v>
      </c>
      <c r="S1023" s="23">
        <f>P1023*N1023</f>
        <v>45.75</v>
      </c>
      <c r="T1023" s="23">
        <f>Q1023-S1023</f>
        <v>36.821855999999997</v>
      </c>
      <c r="U1023" s="25">
        <f>IFERROR(T1023/Q1023,0)</f>
        <v>0.44593712414554421</v>
      </c>
      <c r="V1023" s="21" t="s">
        <v>125</v>
      </c>
      <c r="W1023" s="21" t="s">
        <v>172</v>
      </c>
    </row>
    <row r="1024" spans="1:23" ht="15" customHeight="1">
      <c r="A1024" s="21" t="s">
        <v>1489</v>
      </c>
      <c r="B1024" s="22">
        <v>45493</v>
      </c>
      <c r="C1024" s="21">
        <f>YEAR(B1024)</f>
        <v>2024</v>
      </c>
      <c r="D1024" s="21" t="str">
        <f>"Q"&amp;ROUNDUP(MONTH(B1024)/3,0)</f>
        <v>Q3</v>
      </c>
      <c r="E1024" s="21" t="s">
        <v>117</v>
      </c>
      <c r="F1024" s="21" t="s">
        <v>159</v>
      </c>
      <c r="G1024" s="21" t="s">
        <v>194</v>
      </c>
      <c r="H1024" s="21" t="s">
        <v>153</v>
      </c>
      <c r="I1024" s="21" t="s">
        <v>154</v>
      </c>
      <c r="J1024" s="21" t="s">
        <v>133</v>
      </c>
      <c r="K1024" s="21" t="s">
        <v>143</v>
      </c>
      <c r="L1024" s="21" t="s">
        <v>230</v>
      </c>
      <c r="M1024" s="23">
        <v>108.25</v>
      </c>
      <c r="N1024" s="24">
        <v>9</v>
      </c>
      <c r="O1024" s="25">
        <v>0.1142</v>
      </c>
      <c r="P1024" s="23">
        <v>67.16</v>
      </c>
      <c r="Q1024" s="23">
        <f>M1024*N1024*(1-O1024)</f>
        <v>862.99065000000007</v>
      </c>
      <c r="R1024" s="23">
        <f>M1024*N1024*O1024</f>
        <v>111.25935</v>
      </c>
      <c r="S1024" s="23">
        <f>P1024*N1024</f>
        <v>604.43999999999994</v>
      </c>
      <c r="T1024" s="23">
        <f>Q1024-S1024</f>
        <v>258.55065000000013</v>
      </c>
      <c r="U1024" s="25">
        <f>IFERROR(T1024/Q1024,0)</f>
        <v>0.29959843713254614</v>
      </c>
      <c r="V1024" s="21" t="s">
        <v>125</v>
      </c>
      <c r="W1024" s="21" t="s">
        <v>126</v>
      </c>
    </row>
    <row r="1025" spans="1:23" ht="15" customHeight="1">
      <c r="A1025" s="21" t="s">
        <v>1490</v>
      </c>
      <c r="B1025" s="22">
        <v>45493</v>
      </c>
      <c r="C1025" s="21">
        <f>YEAR(B1025)</f>
        <v>2024</v>
      </c>
      <c r="D1025" s="21" t="str">
        <f>"Q"&amp;ROUNDUP(MONTH(B1025)/3,0)</f>
        <v>Q3</v>
      </c>
      <c r="E1025" s="21" t="s">
        <v>158</v>
      </c>
      <c r="F1025" s="21" t="s">
        <v>118</v>
      </c>
      <c r="G1025" s="21" t="s">
        <v>160</v>
      </c>
      <c r="H1025" s="21" t="s">
        <v>182</v>
      </c>
      <c r="I1025" s="21" t="s">
        <v>183</v>
      </c>
      <c r="J1025" s="21" t="s">
        <v>122</v>
      </c>
      <c r="K1025" s="21" t="s">
        <v>123</v>
      </c>
      <c r="L1025" s="21" t="s">
        <v>124</v>
      </c>
      <c r="M1025" s="23">
        <v>10.25</v>
      </c>
      <c r="N1025" s="24">
        <v>1</v>
      </c>
      <c r="O1025" s="25">
        <v>0.1671</v>
      </c>
      <c r="P1025" s="23">
        <v>5.78</v>
      </c>
      <c r="Q1025" s="23">
        <f>M1025*N1025*(1-O1025)</f>
        <v>8.5372249999999994</v>
      </c>
      <c r="R1025" s="23">
        <f>M1025*N1025*O1025</f>
        <v>1.7127749999999999</v>
      </c>
      <c r="S1025" s="23">
        <f>P1025*N1025</f>
        <v>5.78</v>
      </c>
      <c r="T1025" s="23">
        <f>Q1025-S1025</f>
        <v>2.7572249999999991</v>
      </c>
      <c r="U1025" s="25">
        <f>IFERROR(T1025/Q1025,0)</f>
        <v>0.32296501497852048</v>
      </c>
      <c r="V1025" s="21" t="s">
        <v>125</v>
      </c>
      <c r="W1025" s="21" t="s">
        <v>126</v>
      </c>
    </row>
    <row r="1026" spans="1:23" ht="15" customHeight="1">
      <c r="A1026" s="21" t="s">
        <v>1491</v>
      </c>
      <c r="B1026" s="22">
        <v>45493</v>
      </c>
      <c r="C1026" s="21">
        <f>YEAR(B1026)</f>
        <v>2024</v>
      </c>
      <c r="D1026" s="21" t="str">
        <f>"Q"&amp;ROUNDUP(MONTH(B1026)/3,0)</f>
        <v>Q3</v>
      </c>
      <c r="E1026" s="21" t="s">
        <v>158</v>
      </c>
      <c r="F1026" s="21" t="s">
        <v>129</v>
      </c>
      <c r="G1026" s="21" t="s">
        <v>164</v>
      </c>
      <c r="H1026" s="21" t="s">
        <v>358</v>
      </c>
      <c r="I1026" s="21" t="s">
        <v>269</v>
      </c>
      <c r="J1026" s="21" t="s">
        <v>133</v>
      </c>
      <c r="K1026" s="21" t="s">
        <v>149</v>
      </c>
      <c r="L1026" s="21" t="s">
        <v>205</v>
      </c>
      <c r="M1026" s="23">
        <v>39.08</v>
      </c>
      <c r="N1026" s="24">
        <v>3</v>
      </c>
      <c r="O1026" s="25">
        <v>9.06E-2</v>
      </c>
      <c r="P1026" s="23">
        <v>17.260000000000002</v>
      </c>
      <c r="Q1026" s="23">
        <f>M1026*N1026*(1-O1026)</f>
        <v>106.618056</v>
      </c>
      <c r="R1026" s="23">
        <f>M1026*N1026*O1026</f>
        <v>10.621943999999999</v>
      </c>
      <c r="S1026" s="23">
        <f>P1026*N1026</f>
        <v>51.78</v>
      </c>
      <c r="T1026" s="23">
        <f>Q1026-S1026</f>
        <v>54.838055999999995</v>
      </c>
      <c r="U1026" s="25">
        <f>IFERROR(T1026/Q1026,0)</f>
        <v>0.51434117313112515</v>
      </c>
      <c r="V1026" s="21" t="s">
        <v>125</v>
      </c>
      <c r="W1026" s="21" t="s">
        <v>126</v>
      </c>
    </row>
    <row r="1027" spans="1:23" ht="15" customHeight="1">
      <c r="A1027" s="21" t="s">
        <v>1492</v>
      </c>
      <c r="B1027" s="22">
        <v>45493</v>
      </c>
      <c r="C1027" s="21">
        <f>YEAR(B1027)</f>
        <v>2024</v>
      </c>
      <c r="D1027" s="21" t="str">
        <f>"Q"&amp;ROUNDUP(MONTH(B1027)/3,0)</f>
        <v>Q3</v>
      </c>
      <c r="E1027" s="21" t="s">
        <v>117</v>
      </c>
      <c r="F1027" s="21" t="s">
        <v>129</v>
      </c>
      <c r="G1027" s="21" t="s">
        <v>194</v>
      </c>
      <c r="H1027" s="21" t="s">
        <v>257</v>
      </c>
      <c r="I1027" s="21" t="s">
        <v>258</v>
      </c>
      <c r="J1027" s="21" t="s">
        <v>133</v>
      </c>
      <c r="K1027" s="21" t="s">
        <v>165</v>
      </c>
      <c r="L1027" s="21" t="s">
        <v>320</v>
      </c>
      <c r="M1027" s="23">
        <v>99.32</v>
      </c>
      <c r="N1027" s="24">
        <v>2</v>
      </c>
      <c r="O1027" s="25">
        <v>8.4699999999999998E-2</v>
      </c>
      <c r="P1027" s="23">
        <v>42.3</v>
      </c>
      <c r="Q1027" s="23">
        <f>M1027*N1027*(1-O1027)</f>
        <v>181.815192</v>
      </c>
      <c r="R1027" s="23">
        <f>M1027*N1027*O1027</f>
        <v>16.824807999999997</v>
      </c>
      <c r="S1027" s="23">
        <f>P1027*N1027</f>
        <v>84.6</v>
      </c>
      <c r="T1027" s="23">
        <f>Q1027-S1027</f>
        <v>97.215192000000002</v>
      </c>
      <c r="U1027" s="25">
        <f>IFERROR(T1027/Q1027,0)</f>
        <v>0.53469234848097846</v>
      </c>
      <c r="V1027" s="21" t="s">
        <v>125</v>
      </c>
      <c r="W1027" s="21" t="s">
        <v>126</v>
      </c>
    </row>
    <row r="1028" spans="1:23" ht="15" customHeight="1">
      <c r="A1028" s="21" t="s">
        <v>1493</v>
      </c>
      <c r="B1028" s="22">
        <v>45494</v>
      </c>
      <c r="C1028" s="21">
        <f>YEAR(B1028)</f>
        <v>2024</v>
      </c>
      <c r="D1028" s="21" t="str">
        <f>"Q"&amp;ROUNDUP(MONTH(B1028)/3,0)</f>
        <v>Q3</v>
      </c>
      <c r="E1028" s="21" t="s">
        <v>138</v>
      </c>
      <c r="F1028" s="21" t="s">
        <v>129</v>
      </c>
      <c r="G1028" s="21" t="s">
        <v>146</v>
      </c>
      <c r="H1028" s="21" t="s">
        <v>497</v>
      </c>
      <c r="I1028" s="21" t="s">
        <v>225</v>
      </c>
      <c r="J1028" s="21" t="s">
        <v>142</v>
      </c>
      <c r="K1028" s="21" t="s">
        <v>165</v>
      </c>
      <c r="L1028" s="21" t="s">
        <v>184</v>
      </c>
      <c r="M1028" s="23">
        <v>24.47</v>
      </c>
      <c r="N1028" s="24">
        <v>1</v>
      </c>
      <c r="O1028" s="25">
        <v>0.13969999999999999</v>
      </c>
      <c r="P1028" s="23">
        <v>9.6300000000000008</v>
      </c>
      <c r="Q1028" s="23">
        <f>M1028*N1028*(1-O1028)</f>
        <v>21.051541</v>
      </c>
      <c r="R1028" s="23">
        <f>M1028*N1028*O1028</f>
        <v>3.4184589999999995</v>
      </c>
      <c r="S1028" s="23">
        <f>P1028*N1028</f>
        <v>9.6300000000000008</v>
      </c>
      <c r="T1028" s="23">
        <f>Q1028-S1028</f>
        <v>11.421540999999999</v>
      </c>
      <c r="U1028" s="25">
        <f>IFERROR(T1028/Q1028,0)</f>
        <v>0.54255130301387433</v>
      </c>
      <c r="V1028" s="21" t="s">
        <v>125</v>
      </c>
      <c r="W1028" s="21" t="s">
        <v>156</v>
      </c>
    </row>
    <row r="1029" spans="1:23" ht="15" customHeight="1">
      <c r="A1029" s="21" t="s">
        <v>1494</v>
      </c>
      <c r="B1029" s="22">
        <v>45494</v>
      </c>
      <c r="C1029" s="21">
        <f>YEAR(B1029)</f>
        <v>2024</v>
      </c>
      <c r="D1029" s="21" t="str">
        <f>"Q"&amp;ROUNDUP(MONTH(B1029)/3,0)</f>
        <v>Q3</v>
      </c>
      <c r="E1029" s="21" t="s">
        <v>138</v>
      </c>
      <c r="F1029" s="21" t="s">
        <v>118</v>
      </c>
      <c r="G1029" s="21" t="s">
        <v>139</v>
      </c>
      <c r="H1029" s="21" t="s">
        <v>228</v>
      </c>
      <c r="I1029" s="21" t="s">
        <v>229</v>
      </c>
      <c r="J1029" s="21" t="s">
        <v>133</v>
      </c>
      <c r="K1029" s="21" t="s">
        <v>123</v>
      </c>
      <c r="L1029" s="21" t="s">
        <v>292</v>
      </c>
      <c r="M1029" s="23">
        <v>165.48</v>
      </c>
      <c r="N1029" s="24">
        <v>1</v>
      </c>
      <c r="O1029" s="25">
        <v>0.13789999999999999</v>
      </c>
      <c r="P1029" s="23">
        <v>77.91</v>
      </c>
      <c r="Q1029" s="23">
        <f>M1029*N1029*(1-O1029)</f>
        <v>142.66030799999999</v>
      </c>
      <c r="R1029" s="23">
        <f>M1029*N1029*O1029</f>
        <v>22.819691999999996</v>
      </c>
      <c r="S1029" s="23">
        <f>P1029*N1029</f>
        <v>77.91</v>
      </c>
      <c r="T1029" s="23">
        <f>Q1029-S1029</f>
        <v>64.75030799999999</v>
      </c>
      <c r="U1029" s="25">
        <f>IFERROR(T1029/Q1029,0)</f>
        <v>0.45387752842928109</v>
      </c>
      <c r="V1029" s="21" t="s">
        <v>171</v>
      </c>
      <c r="W1029" s="21" t="s">
        <v>172</v>
      </c>
    </row>
    <row r="1030" spans="1:23" ht="15" customHeight="1">
      <c r="A1030" s="21" t="s">
        <v>1495</v>
      </c>
      <c r="B1030" s="22">
        <v>45494</v>
      </c>
      <c r="C1030" s="21">
        <f>YEAR(B1030)</f>
        <v>2024</v>
      </c>
      <c r="D1030" s="21" t="str">
        <f>"Q"&amp;ROUNDUP(MONTH(B1030)/3,0)</f>
        <v>Q3</v>
      </c>
      <c r="E1030" s="21" t="s">
        <v>117</v>
      </c>
      <c r="F1030" s="21" t="s">
        <v>118</v>
      </c>
      <c r="G1030" s="21" t="s">
        <v>119</v>
      </c>
      <c r="H1030" s="21" t="s">
        <v>901</v>
      </c>
      <c r="I1030" s="21" t="s">
        <v>282</v>
      </c>
      <c r="J1030" s="21" t="s">
        <v>142</v>
      </c>
      <c r="K1030" s="21" t="s">
        <v>143</v>
      </c>
      <c r="L1030" s="21" t="s">
        <v>252</v>
      </c>
      <c r="M1030" s="23">
        <v>55.33</v>
      </c>
      <c r="N1030" s="24">
        <v>1</v>
      </c>
      <c r="O1030" s="25">
        <v>0.1157</v>
      </c>
      <c r="P1030" s="23">
        <v>32.57</v>
      </c>
      <c r="Q1030" s="23">
        <f>M1030*N1030*(1-O1030)</f>
        <v>48.928318999999995</v>
      </c>
      <c r="R1030" s="23">
        <f>M1030*N1030*O1030</f>
        <v>6.401681</v>
      </c>
      <c r="S1030" s="23">
        <f>P1030*N1030</f>
        <v>32.57</v>
      </c>
      <c r="T1030" s="23">
        <f>Q1030-S1030</f>
        <v>16.358318999999995</v>
      </c>
      <c r="U1030" s="25">
        <f>IFERROR(T1030/Q1030,0)</f>
        <v>0.33433233216125813</v>
      </c>
      <c r="V1030" s="21" t="s">
        <v>125</v>
      </c>
      <c r="W1030" s="21" t="s">
        <v>136</v>
      </c>
    </row>
    <row r="1031" spans="1:23" ht="15" customHeight="1">
      <c r="A1031" s="21" t="s">
        <v>1496</v>
      </c>
      <c r="B1031" s="22">
        <v>45494</v>
      </c>
      <c r="C1031" s="21">
        <f>YEAR(B1031)</f>
        <v>2024</v>
      </c>
      <c r="D1031" s="21" t="str">
        <f>"Q"&amp;ROUNDUP(MONTH(B1031)/3,0)</f>
        <v>Q3</v>
      </c>
      <c r="E1031" s="21" t="s">
        <v>138</v>
      </c>
      <c r="F1031" s="21" t="s">
        <v>159</v>
      </c>
      <c r="G1031" s="21" t="s">
        <v>146</v>
      </c>
      <c r="H1031" s="21" t="s">
        <v>294</v>
      </c>
      <c r="I1031" s="21" t="s">
        <v>295</v>
      </c>
      <c r="J1031" s="21" t="s">
        <v>133</v>
      </c>
      <c r="K1031" s="21" t="s">
        <v>134</v>
      </c>
      <c r="L1031" s="21" t="s">
        <v>170</v>
      </c>
      <c r="M1031" s="23">
        <v>41.53</v>
      </c>
      <c r="N1031" s="24">
        <v>9</v>
      </c>
      <c r="O1031" s="25">
        <v>5.62E-2</v>
      </c>
      <c r="P1031" s="23">
        <v>23.01</v>
      </c>
      <c r="Q1031" s="23">
        <f>M1031*N1031*(1-O1031)</f>
        <v>352.76412599999998</v>
      </c>
      <c r="R1031" s="23">
        <f>M1031*N1031*O1031</f>
        <v>21.005873999999999</v>
      </c>
      <c r="S1031" s="23">
        <f>P1031*N1031</f>
        <v>207.09</v>
      </c>
      <c r="T1031" s="23">
        <f>Q1031-S1031</f>
        <v>145.67412599999997</v>
      </c>
      <c r="U1031" s="25">
        <f>IFERROR(T1031/Q1031,0)</f>
        <v>0.41295051073305561</v>
      </c>
      <c r="V1031" s="21" t="s">
        <v>125</v>
      </c>
      <c r="W1031" s="21" t="s">
        <v>172</v>
      </c>
    </row>
    <row r="1032" spans="1:23" ht="15" customHeight="1">
      <c r="A1032" s="21" t="s">
        <v>1497</v>
      </c>
      <c r="B1032" s="22">
        <v>45495</v>
      </c>
      <c r="C1032" s="21">
        <f>YEAR(B1032)</f>
        <v>2024</v>
      </c>
      <c r="D1032" s="21" t="str">
        <f>"Q"&amp;ROUNDUP(MONTH(B1032)/3,0)</f>
        <v>Q3</v>
      </c>
      <c r="E1032" s="21" t="s">
        <v>138</v>
      </c>
      <c r="F1032" s="21" t="s">
        <v>129</v>
      </c>
      <c r="G1032" s="21" t="s">
        <v>139</v>
      </c>
      <c r="H1032" s="21" t="s">
        <v>257</v>
      </c>
      <c r="I1032" s="21" t="s">
        <v>258</v>
      </c>
      <c r="J1032" s="21" t="s">
        <v>133</v>
      </c>
      <c r="K1032" s="21" t="s">
        <v>149</v>
      </c>
      <c r="L1032" s="21" t="s">
        <v>238</v>
      </c>
      <c r="M1032" s="23">
        <v>113.21</v>
      </c>
      <c r="N1032" s="24">
        <v>1</v>
      </c>
      <c r="O1032" s="25">
        <v>7.7600000000000002E-2</v>
      </c>
      <c r="P1032" s="23">
        <v>47.05</v>
      </c>
      <c r="Q1032" s="23">
        <f>M1032*N1032*(1-O1032)</f>
        <v>104.424904</v>
      </c>
      <c r="R1032" s="23">
        <f>M1032*N1032*O1032</f>
        <v>8.7850959999999993</v>
      </c>
      <c r="S1032" s="23">
        <f>P1032*N1032</f>
        <v>47.05</v>
      </c>
      <c r="T1032" s="23">
        <f>Q1032-S1032</f>
        <v>57.374904000000001</v>
      </c>
      <c r="U1032" s="25">
        <f>IFERROR(T1032/Q1032,0)</f>
        <v>0.54943698104812244</v>
      </c>
      <c r="V1032" s="21" t="s">
        <v>125</v>
      </c>
      <c r="W1032" s="21" t="s">
        <v>156</v>
      </c>
    </row>
    <row r="1033" spans="1:23" ht="15" customHeight="1">
      <c r="A1033" s="21" t="s">
        <v>1498</v>
      </c>
      <c r="B1033" s="22">
        <v>45495</v>
      </c>
      <c r="C1033" s="21">
        <f>YEAR(B1033)</f>
        <v>2024</v>
      </c>
      <c r="D1033" s="21" t="str">
        <f>"Q"&amp;ROUNDUP(MONTH(B1033)/3,0)</f>
        <v>Q3</v>
      </c>
      <c r="E1033" s="21" t="s">
        <v>128</v>
      </c>
      <c r="F1033" s="21" t="s">
        <v>118</v>
      </c>
      <c r="G1033" s="21" t="s">
        <v>130</v>
      </c>
      <c r="H1033" s="21" t="s">
        <v>337</v>
      </c>
      <c r="I1033" s="21" t="s">
        <v>338</v>
      </c>
      <c r="J1033" s="21" t="s">
        <v>133</v>
      </c>
      <c r="K1033" s="21" t="s">
        <v>165</v>
      </c>
      <c r="L1033" s="21" t="s">
        <v>213</v>
      </c>
      <c r="M1033" s="23">
        <v>37.36</v>
      </c>
      <c r="N1033" s="24">
        <v>1</v>
      </c>
      <c r="O1033" s="25">
        <v>7.2999999999999995E-2</v>
      </c>
      <c r="P1033" s="23">
        <v>13.35</v>
      </c>
      <c r="Q1033" s="23">
        <f>M1033*N1033*(1-O1033)</f>
        <v>34.632719999999999</v>
      </c>
      <c r="R1033" s="23">
        <f>M1033*N1033*O1033</f>
        <v>2.7272799999999999</v>
      </c>
      <c r="S1033" s="23">
        <f>P1033*N1033</f>
        <v>13.35</v>
      </c>
      <c r="T1033" s="23">
        <f>Q1033-S1033</f>
        <v>21.282719999999998</v>
      </c>
      <c r="U1033" s="25">
        <f>IFERROR(T1033/Q1033,0)</f>
        <v>0.61452637852296899</v>
      </c>
      <c r="V1033" s="21" t="s">
        <v>125</v>
      </c>
      <c r="W1033" s="21" t="s">
        <v>126</v>
      </c>
    </row>
    <row r="1034" spans="1:23" ht="15" customHeight="1">
      <c r="A1034" s="21" t="s">
        <v>1499</v>
      </c>
      <c r="B1034" s="22">
        <v>45495</v>
      </c>
      <c r="C1034" s="21">
        <f>YEAR(B1034)</f>
        <v>2024</v>
      </c>
      <c r="D1034" s="21" t="str">
        <f>"Q"&amp;ROUNDUP(MONTH(B1034)/3,0)</f>
        <v>Q3</v>
      </c>
      <c r="E1034" s="21" t="s">
        <v>188</v>
      </c>
      <c r="F1034" s="21" t="s">
        <v>118</v>
      </c>
      <c r="G1034" s="21" t="s">
        <v>232</v>
      </c>
      <c r="H1034" s="21" t="s">
        <v>203</v>
      </c>
      <c r="I1034" s="21" t="s">
        <v>204</v>
      </c>
      <c r="J1034" s="21" t="s">
        <v>122</v>
      </c>
      <c r="K1034" s="21" t="s">
        <v>143</v>
      </c>
      <c r="L1034" s="21" t="s">
        <v>252</v>
      </c>
      <c r="M1034" s="23">
        <v>98.81</v>
      </c>
      <c r="N1034" s="24">
        <v>1</v>
      </c>
      <c r="O1034" s="25">
        <v>0.15809999999999999</v>
      </c>
      <c r="P1034" s="23">
        <v>61.33</v>
      </c>
      <c r="Q1034" s="23">
        <f>M1034*N1034*(1-O1034)</f>
        <v>83.188139000000007</v>
      </c>
      <c r="R1034" s="23">
        <f>M1034*N1034*O1034</f>
        <v>15.621860999999999</v>
      </c>
      <c r="S1034" s="23">
        <f>P1034*N1034</f>
        <v>61.33</v>
      </c>
      <c r="T1034" s="23">
        <f>Q1034-S1034</f>
        <v>21.858139000000008</v>
      </c>
      <c r="U1034" s="25">
        <f>IFERROR(T1034/Q1034,0)</f>
        <v>0.26275547527274301</v>
      </c>
      <c r="V1034" s="21" t="s">
        <v>125</v>
      </c>
      <c r="W1034" s="21" t="s">
        <v>156</v>
      </c>
    </row>
    <row r="1035" spans="1:23" ht="15" customHeight="1">
      <c r="A1035" s="21" t="s">
        <v>1500</v>
      </c>
      <c r="B1035" s="22">
        <v>45495</v>
      </c>
      <c r="C1035" s="21">
        <f>YEAR(B1035)</f>
        <v>2024</v>
      </c>
      <c r="D1035" s="21" t="str">
        <f>"Q"&amp;ROUNDUP(MONTH(B1035)/3,0)</f>
        <v>Q3</v>
      </c>
      <c r="E1035" s="21" t="s">
        <v>188</v>
      </c>
      <c r="F1035" s="21" t="s">
        <v>118</v>
      </c>
      <c r="G1035" s="21" t="s">
        <v>189</v>
      </c>
      <c r="H1035" s="21" t="s">
        <v>178</v>
      </c>
      <c r="I1035" s="21" t="s">
        <v>179</v>
      </c>
      <c r="J1035" s="21" t="s">
        <v>133</v>
      </c>
      <c r="K1035" s="21" t="s">
        <v>143</v>
      </c>
      <c r="L1035" s="21" t="s">
        <v>201</v>
      </c>
      <c r="M1035" s="23">
        <v>265.06</v>
      </c>
      <c r="N1035" s="24">
        <v>3</v>
      </c>
      <c r="O1035" s="25">
        <v>0.12790000000000001</v>
      </c>
      <c r="P1035" s="23">
        <v>146.34</v>
      </c>
      <c r="Q1035" s="23">
        <f>M1035*N1035*(1-O1035)</f>
        <v>693.47647800000004</v>
      </c>
      <c r="R1035" s="23">
        <f>M1035*N1035*O1035</f>
        <v>101.70352200000002</v>
      </c>
      <c r="S1035" s="23">
        <f>P1035*N1035</f>
        <v>439.02</v>
      </c>
      <c r="T1035" s="23">
        <f>Q1035-S1035</f>
        <v>254.45647800000006</v>
      </c>
      <c r="U1035" s="25">
        <f>IFERROR(T1035/Q1035,0)</f>
        <v>0.36692877995495621</v>
      </c>
      <c r="V1035" s="21" t="s">
        <v>125</v>
      </c>
      <c r="W1035" s="21" t="s">
        <v>126</v>
      </c>
    </row>
    <row r="1036" spans="1:23" ht="15" customHeight="1">
      <c r="A1036" s="21" t="s">
        <v>1501</v>
      </c>
      <c r="B1036" s="22">
        <v>45495</v>
      </c>
      <c r="C1036" s="21">
        <f>YEAR(B1036)</f>
        <v>2024</v>
      </c>
      <c r="D1036" s="21" t="str">
        <f>"Q"&amp;ROUNDUP(MONTH(B1036)/3,0)</f>
        <v>Q3</v>
      </c>
      <c r="E1036" s="21" t="s">
        <v>158</v>
      </c>
      <c r="F1036" s="21" t="s">
        <v>118</v>
      </c>
      <c r="G1036" s="21" t="s">
        <v>160</v>
      </c>
      <c r="H1036" s="21" t="s">
        <v>168</v>
      </c>
      <c r="I1036" s="21" t="s">
        <v>169</v>
      </c>
      <c r="J1036" s="21" t="s">
        <v>122</v>
      </c>
      <c r="K1036" s="21" t="s">
        <v>134</v>
      </c>
      <c r="L1036" s="21" t="s">
        <v>299</v>
      </c>
      <c r="M1036" s="23">
        <v>168.43</v>
      </c>
      <c r="N1036" s="24">
        <v>1</v>
      </c>
      <c r="O1036" s="25">
        <v>0.1401</v>
      </c>
      <c r="P1036" s="23">
        <v>92.99</v>
      </c>
      <c r="Q1036" s="23">
        <f>M1036*N1036*(1-O1036)</f>
        <v>144.83295699999999</v>
      </c>
      <c r="R1036" s="23">
        <f>M1036*N1036*O1036</f>
        <v>23.597043000000003</v>
      </c>
      <c r="S1036" s="23">
        <f>P1036*N1036</f>
        <v>92.99</v>
      </c>
      <c r="T1036" s="23">
        <f>Q1036-S1036</f>
        <v>51.842956999999998</v>
      </c>
      <c r="U1036" s="25">
        <f>IFERROR(T1036/Q1036,0)</f>
        <v>0.35795000028895357</v>
      </c>
      <c r="V1036" s="21" t="s">
        <v>125</v>
      </c>
      <c r="W1036" s="21" t="s">
        <v>172</v>
      </c>
    </row>
    <row r="1037" spans="1:23" ht="15" customHeight="1">
      <c r="A1037" s="21" t="s">
        <v>1502</v>
      </c>
      <c r="B1037" s="22">
        <v>45495</v>
      </c>
      <c r="C1037" s="21">
        <f>YEAR(B1037)</f>
        <v>2024</v>
      </c>
      <c r="D1037" s="21" t="str">
        <f>"Q"&amp;ROUNDUP(MONTH(B1037)/3,0)</f>
        <v>Q3</v>
      </c>
      <c r="E1037" s="21" t="s">
        <v>138</v>
      </c>
      <c r="F1037" s="21" t="s">
        <v>129</v>
      </c>
      <c r="G1037" s="21" t="s">
        <v>146</v>
      </c>
      <c r="H1037" s="21" t="s">
        <v>377</v>
      </c>
      <c r="I1037" s="21" t="s">
        <v>378</v>
      </c>
      <c r="J1037" s="21" t="s">
        <v>133</v>
      </c>
      <c r="K1037" s="21" t="s">
        <v>123</v>
      </c>
      <c r="L1037" s="21" t="s">
        <v>226</v>
      </c>
      <c r="M1037" s="23">
        <v>140.80000000000001</v>
      </c>
      <c r="N1037" s="24">
        <v>1</v>
      </c>
      <c r="O1037" s="25">
        <v>7.85E-2</v>
      </c>
      <c r="P1037" s="23">
        <v>68.66</v>
      </c>
      <c r="Q1037" s="23">
        <f>M1037*N1037*(1-O1037)</f>
        <v>129.74720000000002</v>
      </c>
      <c r="R1037" s="23">
        <f>M1037*N1037*O1037</f>
        <v>11.052800000000001</v>
      </c>
      <c r="S1037" s="23">
        <f>P1037*N1037</f>
        <v>68.66</v>
      </c>
      <c r="T1037" s="23">
        <f>Q1037-S1037</f>
        <v>61.087200000000024</v>
      </c>
      <c r="U1037" s="25">
        <f>IFERROR(T1037/Q1037,0)</f>
        <v>0.47081709663098714</v>
      </c>
      <c r="V1037" s="21" t="s">
        <v>125</v>
      </c>
      <c r="W1037" s="21" t="s">
        <v>172</v>
      </c>
    </row>
    <row r="1038" spans="1:23" ht="15" customHeight="1">
      <c r="A1038" s="21" t="s">
        <v>1503</v>
      </c>
      <c r="B1038" s="22">
        <v>45495</v>
      </c>
      <c r="C1038" s="21">
        <f>YEAR(B1038)</f>
        <v>2024</v>
      </c>
      <c r="D1038" s="21" t="str">
        <f>"Q"&amp;ROUNDUP(MONTH(B1038)/3,0)</f>
        <v>Q3</v>
      </c>
      <c r="E1038" s="21" t="s">
        <v>158</v>
      </c>
      <c r="F1038" s="21" t="s">
        <v>129</v>
      </c>
      <c r="G1038" s="21" t="s">
        <v>160</v>
      </c>
      <c r="H1038" s="21" t="s">
        <v>294</v>
      </c>
      <c r="I1038" s="21" t="s">
        <v>295</v>
      </c>
      <c r="J1038" s="21" t="s">
        <v>133</v>
      </c>
      <c r="K1038" s="21" t="s">
        <v>165</v>
      </c>
      <c r="L1038" s="21" t="s">
        <v>213</v>
      </c>
      <c r="M1038" s="23">
        <v>93.37</v>
      </c>
      <c r="N1038" s="24">
        <v>2</v>
      </c>
      <c r="O1038" s="25">
        <v>8.5199999999999998E-2</v>
      </c>
      <c r="P1038" s="23">
        <v>33.85</v>
      </c>
      <c r="Q1038" s="23">
        <f>M1038*N1038*(1-O1038)</f>
        <v>170.82975200000001</v>
      </c>
      <c r="R1038" s="23">
        <f>M1038*N1038*O1038</f>
        <v>15.910248000000001</v>
      </c>
      <c r="S1038" s="23">
        <f>P1038*N1038</f>
        <v>67.7</v>
      </c>
      <c r="T1038" s="23">
        <f>Q1038-S1038</f>
        <v>103.12975200000001</v>
      </c>
      <c r="U1038" s="25">
        <f>IFERROR(T1038/Q1038,0)</f>
        <v>0.60369900905786011</v>
      </c>
      <c r="V1038" s="21" t="s">
        <v>171</v>
      </c>
      <c r="W1038" s="21" t="s">
        <v>136</v>
      </c>
    </row>
    <row r="1039" spans="1:23" ht="15" customHeight="1">
      <c r="A1039" s="21" t="s">
        <v>1504</v>
      </c>
      <c r="B1039" s="22">
        <v>45496</v>
      </c>
      <c r="C1039" s="21">
        <f>YEAR(B1039)</f>
        <v>2024</v>
      </c>
      <c r="D1039" s="21" t="str">
        <f>"Q"&amp;ROUNDUP(MONTH(B1039)/3,0)</f>
        <v>Q3</v>
      </c>
      <c r="E1039" s="21" t="s">
        <v>138</v>
      </c>
      <c r="F1039" s="21" t="s">
        <v>129</v>
      </c>
      <c r="G1039" s="21" t="s">
        <v>139</v>
      </c>
      <c r="H1039" s="21" t="s">
        <v>294</v>
      </c>
      <c r="I1039" s="21" t="s">
        <v>295</v>
      </c>
      <c r="J1039" s="21" t="s">
        <v>133</v>
      </c>
      <c r="K1039" s="21" t="s">
        <v>143</v>
      </c>
      <c r="L1039" s="21" t="s">
        <v>201</v>
      </c>
      <c r="M1039" s="23">
        <v>255.75</v>
      </c>
      <c r="N1039" s="24">
        <v>1</v>
      </c>
      <c r="O1039" s="25">
        <v>9.6000000000000002E-2</v>
      </c>
      <c r="P1039" s="23">
        <v>157.54</v>
      </c>
      <c r="Q1039" s="23">
        <f>M1039*N1039*(1-O1039)</f>
        <v>231.19800000000001</v>
      </c>
      <c r="R1039" s="23">
        <f>M1039*N1039*O1039</f>
        <v>24.552</v>
      </c>
      <c r="S1039" s="23">
        <f>P1039*N1039</f>
        <v>157.54</v>
      </c>
      <c r="T1039" s="23">
        <f>Q1039-S1039</f>
        <v>73.658000000000015</v>
      </c>
      <c r="U1039" s="25">
        <f>IFERROR(T1039/Q1039,0)</f>
        <v>0.31859272139032352</v>
      </c>
      <c r="V1039" s="21" t="s">
        <v>125</v>
      </c>
      <c r="W1039" s="21" t="s">
        <v>156</v>
      </c>
    </row>
    <row r="1040" spans="1:23" ht="15" customHeight="1">
      <c r="A1040" s="21" t="s">
        <v>1505</v>
      </c>
      <c r="B1040" s="22">
        <v>45496</v>
      </c>
      <c r="C1040" s="21">
        <f>YEAR(B1040)</f>
        <v>2024</v>
      </c>
      <c r="D1040" s="21" t="str">
        <f>"Q"&amp;ROUNDUP(MONTH(B1040)/3,0)</f>
        <v>Q3</v>
      </c>
      <c r="E1040" s="21" t="s">
        <v>128</v>
      </c>
      <c r="F1040" s="21" t="s">
        <v>118</v>
      </c>
      <c r="G1040" s="21" t="s">
        <v>152</v>
      </c>
      <c r="H1040" s="21" t="s">
        <v>284</v>
      </c>
      <c r="I1040" s="21" t="s">
        <v>269</v>
      </c>
      <c r="J1040" s="21" t="s">
        <v>122</v>
      </c>
      <c r="K1040" s="21" t="s">
        <v>149</v>
      </c>
      <c r="L1040" s="21" t="s">
        <v>150</v>
      </c>
      <c r="M1040" s="23">
        <v>290.95</v>
      </c>
      <c r="N1040" s="24">
        <v>5</v>
      </c>
      <c r="O1040" s="25">
        <v>0.16170000000000001</v>
      </c>
      <c r="P1040" s="23">
        <v>159.36000000000001</v>
      </c>
      <c r="Q1040" s="23">
        <f>M1040*N1040*(1-O1040)</f>
        <v>1219.5169250000001</v>
      </c>
      <c r="R1040" s="23">
        <f>M1040*N1040*O1040</f>
        <v>235.23307500000001</v>
      </c>
      <c r="S1040" s="23">
        <f>P1040*N1040</f>
        <v>796.80000000000007</v>
      </c>
      <c r="T1040" s="23">
        <f>Q1040-S1040</f>
        <v>422.71692500000006</v>
      </c>
      <c r="U1040" s="25">
        <f>IFERROR(T1040/Q1040,0)</f>
        <v>0.34662653410898747</v>
      </c>
      <c r="V1040" s="21" t="s">
        <v>125</v>
      </c>
      <c r="W1040" s="21" t="s">
        <v>126</v>
      </c>
    </row>
    <row r="1041" spans="1:23" ht="15" customHeight="1">
      <c r="A1041" s="21" t="s">
        <v>1506</v>
      </c>
      <c r="B1041" s="22">
        <v>45496</v>
      </c>
      <c r="C1041" s="21">
        <f>YEAR(B1041)</f>
        <v>2024</v>
      </c>
      <c r="D1041" s="21" t="str">
        <f>"Q"&amp;ROUNDUP(MONTH(B1041)/3,0)</f>
        <v>Q3</v>
      </c>
      <c r="E1041" s="21" t="s">
        <v>138</v>
      </c>
      <c r="F1041" s="21" t="s">
        <v>118</v>
      </c>
      <c r="G1041" s="21" t="s">
        <v>139</v>
      </c>
      <c r="H1041" s="21" t="s">
        <v>434</v>
      </c>
      <c r="I1041" s="21" t="s">
        <v>435</v>
      </c>
      <c r="J1041" s="21" t="s">
        <v>133</v>
      </c>
      <c r="K1041" s="21" t="s">
        <v>143</v>
      </c>
      <c r="L1041" s="21" t="s">
        <v>230</v>
      </c>
      <c r="M1041" s="23">
        <v>310.58999999999997</v>
      </c>
      <c r="N1041" s="24">
        <v>1</v>
      </c>
      <c r="O1041" s="25">
        <v>0.1739</v>
      </c>
      <c r="P1041" s="23">
        <v>173.84</v>
      </c>
      <c r="Q1041" s="23">
        <f>M1041*N1041*(1-O1041)</f>
        <v>256.57839899999999</v>
      </c>
      <c r="R1041" s="23">
        <f>M1041*N1041*O1041</f>
        <v>54.011600999999999</v>
      </c>
      <c r="S1041" s="23">
        <f>P1041*N1041</f>
        <v>173.84</v>
      </c>
      <c r="T1041" s="23">
        <f>Q1041-S1041</f>
        <v>82.738398999999987</v>
      </c>
      <c r="U1041" s="25">
        <f>IFERROR(T1041/Q1041,0)</f>
        <v>0.32246829554813766</v>
      </c>
      <c r="V1041" s="21" t="s">
        <v>125</v>
      </c>
      <c r="W1041" s="21" t="s">
        <v>156</v>
      </c>
    </row>
    <row r="1042" spans="1:23" ht="15" customHeight="1">
      <c r="A1042" s="21" t="s">
        <v>1507</v>
      </c>
      <c r="B1042" s="22">
        <v>45496</v>
      </c>
      <c r="C1042" s="21">
        <f>YEAR(B1042)</f>
        <v>2024</v>
      </c>
      <c r="D1042" s="21" t="str">
        <f>"Q"&amp;ROUNDUP(MONTH(B1042)/3,0)</f>
        <v>Q3</v>
      </c>
      <c r="E1042" s="21" t="s">
        <v>158</v>
      </c>
      <c r="F1042" s="21" t="s">
        <v>129</v>
      </c>
      <c r="G1042" s="21" t="s">
        <v>164</v>
      </c>
      <c r="H1042" s="21" t="s">
        <v>425</v>
      </c>
      <c r="I1042" s="21" t="s">
        <v>426</v>
      </c>
      <c r="J1042" s="21" t="s">
        <v>133</v>
      </c>
      <c r="K1042" s="21" t="s">
        <v>143</v>
      </c>
      <c r="L1042" s="21" t="s">
        <v>230</v>
      </c>
      <c r="M1042" s="23">
        <v>254.45</v>
      </c>
      <c r="N1042" s="24">
        <v>3</v>
      </c>
      <c r="O1042" s="25">
        <v>7.4300000000000005E-2</v>
      </c>
      <c r="P1042" s="23">
        <v>144.80000000000001</v>
      </c>
      <c r="Q1042" s="23">
        <f>M1042*N1042*(1-O1042)</f>
        <v>706.63309499999991</v>
      </c>
      <c r="R1042" s="23">
        <f>M1042*N1042*O1042</f>
        <v>56.716904999999997</v>
      </c>
      <c r="S1042" s="23">
        <f>P1042*N1042</f>
        <v>434.40000000000003</v>
      </c>
      <c r="T1042" s="23">
        <f>Q1042-S1042</f>
        <v>272.23309499999988</v>
      </c>
      <c r="U1042" s="25">
        <f>IFERROR(T1042/Q1042,0)</f>
        <v>0.38525381407447368</v>
      </c>
      <c r="V1042" s="21" t="s">
        <v>171</v>
      </c>
      <c r="W1042" s="21" t="s">
        <v>136</v>
      </c>
    </row>
    <row r="1043" spans="1:23" ht="15" customHeight="1">
      <c r="A1043" s="21" t="s">
        <v>1508</v>
      </c>
      <c r="B1043" s="22">
        <v>45496</v>
      </c>
      <c r="C1043" s="21">
        <f>YEAR(B1043)</f>
        <v>2024</v>
      </c>
      <c r="D1043" s="21" t="str">
        <f>"Q"&amp;ROUNDUP(MONTH(B1043)/3,0)</f>
        <v>Q3</v>
      </c>
      <c r="E1043" s="21" t="s">
        <v>117</v>
      </c>
      <c r="F1043" s="21" t="s">
        <v>118</v>
      </c>
      <c r="G1043" s="21" t="s">
        <v>194</v>
      </c>
      <c r="H1043" s="21" t="s">
        <v>1509</v>
      </c>
      <c r="I1043" s="21" t="s">
        <v>414</v>
      </c>
      <c r="J1043" s="21" t="s">
        <v>142</v>
      </c>
      <c r="K1043" s="21" t="s">
        <v>123</v>
      </c>
      <c r="L1043" s="21" t="s">
        <v>155</v>
      </c>
      <c r="M1043" s="23">
        <v>190.64</v>
      </c>
      <c r="N1043" s="24">
        <v>3</v>
      </c>
      <c r="O1043" s="25">
        <v>0.1724</v>
      </c>
      <c r="P1043" s="23">
        <v>96.79</v>
      </c>
      <c r="Q1043" s="23">
        <f>M1043*N1043*(1-O1043)</f>
        <v>473.32099199999999</v>
      </c>
      <c r="R1043" s="23">
        <f>M1043*N1043*O1043</f>
        <v>98.599007999999998</v>
      </c>
      <c r="S1043" s="23">
        <f>P1043*N1043</f>
        <v>290.37</v>
      </c>
      <c r="T1043" s="23">
        <f>Q1043-S1043</f>
        <v>182.95099199999999</v>
      </c>
      <c r="U1043" s="25">
        <f>IFERROR(T1043/Q1043,0)</f>
        <v>0.38652625827337062</v>
      </c>
      <c r="V1043" s="21" t="s">
        <v>125</v>
      </c>
      <c r="W1043" s="21" t="s">
        <v>126</v>
      </c>
    </row>
    <row r="1044" spans="1:23" ht="15" customHeight="1">
      <c r="A1044" s="21" t="s">
        <v>1510</v>
      </c>
      <c r="B1044" s="22">
        <v>45496</v>
      </c>
      <c r="C1044" s="21">
        <f>YEAR(B1044)</f>
        <v>2024</v>
      </c>
      <c r="D1044" s="21" t="str">
        <f>"Q"&amp;ROUNDUP(MONTH(B1044)/3,0)</f>
        <v>Q3</v>
      </c>
      <c r="E1044" s="21" t="s">
        <v>128</v>
      </c>
      <c r="F1044" s="21" t="s">
        <v>118</v>
      </c>
      <c r="G1044" s="21" t="s">
        <v>152</v>
      </c>
      <c r="H1044" s="21" t="s">
        <v>174</v>
      </c>
      <c r="I1044" s="21" t="s">
        <v>175</v>
      </c>
      <c r="J1044" s="21" t="s">
        <v>142</v>
      </c>
      <c r="K1044" s="21" t="s">
        <v>143</v>
      </c>
      <c r="L1044" s="21" t="s">
        <v>201</v>
      </c>
      <c r="M1044" s="23">
        <v>312.70999999999998</v>
      </c>
      <c r="N1044" s="24">
        <v>2</v>
      </c>
      <c r="O1044" s="25">
        <v>0.1527</v>
      </c>
      <c r="P1044" s="23">
        <v>172.65</v>
      </c>
      <c r="Q1044" s="23">
        <f>M1044*N1044*(1-O1044)</f>
        <v>529.91836599999988</v>
      </c>
      <c r="R1044" s="23">
        <f>M1044*N1044*O1044</f>
        <v>95.501633999999996</v>
      </c>
      <c r="S1044" s="23">
        <f>P1044*N1044</f>
        <v>345.3</v>
      </c>
      <c r="T1044" s="23">
        <f>Q1044-S1044</f>
        <v>184.61836599999987</v>
      </c>
      <c r="U1044" s="25">
        <f>IFERROR(T1044/Q1044,0)</f>
        <v>0.34839020091634249</v>
      </c>
      <c r="V1044" s="21" t="s">
        <v>125</v>
      </c>
      <c r="W1044" s="21" t="s">
        <v>156</v>
      </c>
    </row>
    <row r="1045" spans="1:23" ht="15" customHeight="1">
      <c r="A1045" s="21" t="s">
        <v>1511</v>
      </c>
      <c r="B1045" s="22">
        <v>45496</v>
      </c>
      <c r="C1045" s="21">
        <f>YEAR(B1045)</f>
        <v>2024</v>
      </c>
      <c r="D1045" s="21" t="str">
        <f>"Q"&amp;ROUNDUP(MONTH(B1045)/3,0)</f>
        <v>Q3</v>
      </c>
      <c r="E1045" s="21" t="s">
        <v>158</v>
      </c>
      <c r="F1045" s="21" t="s">
        <v>159</v>
      </c>
      <c r="G1045" s="21" t="s">
        <v>160</v>
      </c>
      <c r="H1045" s="21" t="s">
        <v>284</v>
      </c>
      <c r="I1045" s="21" t="s">
        <v>269</v>
      </c>
      <c r="J1045" s="21" t="s">
        <v>122</v>
      </c>
      <c r="K1045" s="21" t="s">
        <v>123</v>
      </c>
      <c r="L1045" s="21" t="s">
        <v>226</v>
      </c>
      <c r="M1045" s="23">
        <v>52.76</v>
      </c>
      <c r="N1045" s="24">
        <v>10</v>
      </c>
      <c r="O1045" s="25">
        <v>9.9099999999999994E-2</v>
      </c>
      <c r="P1045" s="23">
        <v>25.14</v>
      </c>
      <c r="Q1045" s="23">
        <f>M1045*N1045*(1-O1045)</f>
        <v>475.31484000000006</v>
      </c>
      <c r="R1045" s="23">
        <f>M1045*N1045*O1045</f>
        <v>52.285159999999998</v>
      </c>
      <c r="S1045" s="23">
        <f>P1045*N1045</f>
        <v>251.4</v>
      </c>
      <c r="T1045" s="23">
        <f>Q1045-S1045</f>
        <v>223.91484000000005</v>
      </c>
      <c r="U1045" s="25">
        <f>IFERROR(T1045/Q1045,0)</f>
        <v>0.47108741650060837</v>
      </c>
      <c r="V1045" s="21" t="s">
        <v>125</v>
      </c>
      <c r="W1045" s="21" t="s">
        <v>156</v>
      </c>
    </row>
    <row r="1046" spans="1:23" ht="15" customHeight="1">
      <c r="A1046" s="21" t="s">
        <v>1512</v>
      </c>
      <c r="B1046" s="22">
        <v>45497</v>
      </c>
      <c r="C1046" s="21">
        <f>YEAR(B1046)</f>
        <v>2024</v>
      </c>
      <c r="D1046" s="21" t="str">
        <f>"Q"&amp;ROUNDUP(MONTH(B1046)/3,0)</f>
        <v>Q3</v>
      </c>
      <c r="E1046" s="21" t="s">
        <v>188</v>
      </c>
      <c r="F1046" s="21" t="s">
        <v>118</v>
      </c>
      <c r="G1046" s="21" t="s">
        <v>232</v>
      </c>
      <c r="H1046" s="21" t="s">
        <v>328</v>
      </c>
      <c r="I1046" s="21" t="s">
        <v>329</v>
      </c>
      <c r="J1046" s="21" t="s">
        <v>142</v>
      </c>
      <c r="K1046" s="21" t="s">
        <v>149</v>
      </c>
      <c r="L1046" s="21" t="s">
        <v>273</v>
      </c>
      <c r="M1046" s="23">
        <v>54.68</v>
      </c>
      <c r="N1046" s="24">
        <v>4</v>
      </c>
      <c r="O1046" s="25">
        <v>0.1711</v>
      </c>
      <c r="P1046" s="23">
        <v>22.74</v>
      </c>
      <c r="Q1046" s="23">
        <f>M1046*N1046*(1-O1046)</f>
        <v>181.29700800000001</v>
      </c>
      <c r="R1046" s="23">
        <f>M1046*N1046*O1046</f>
        <v>37.422992000000001</v>
      </c>
      <c r="S1046" s="23">
        <f>P1046*N1046</f>
        <v>90.96</v>
      </c>
      <c r="T1046" s="23">
        <f>Q1046-S1046</f>
        <v>90.337008000000012</v>
      </c>
      <c r="U1046" s="25">
        <f>IFERROR(T1046/Q1046,0)</f>
        <v>0.49828184698999561</v>
      </c>
      <c r="V1046" s="21" t="s">
        <v>125</v>
      </c>
      <c r="W1046" s="21" t="s">
        <v>136</v>
      </c>
    </row>
    <row r="1047" spans="1:23" ht="15" customHeight="1">
      <c r="A1047" s="21" t="s">
        <v>1513</v>
      </c>
      <c r="B1047" s="22">
        <v>45497</v>
      </c>
      <c r="C1047" s="21">
        <f>YEAR(B1047)</f>
        <v>2024</v>
      </c>
      <c r="D1047" s="21" t="str">
        <f>"Q"&amp;ROUNDUP(MONTH(B1047)/3,0)</f>
        <v>Q3</v>
      </c>
      <c r="E1047" s="21" t="s">
        <v>138</v>
      </c>
      <c r="F1047" s="21" t="s">
        <v>118</v>
      </c>
      <c r="G1047" s="21" t="s">
        <v>139</v>
      </c>
      <c r="H1047" s="21" t="s">
        <v>752</v>
      </c>
      <c r="I1047" s="21" t="s">
        <v>200</v>
      </c>
      <c r="J1047" s="21" t="s">
        <v>133</v>
      </c>
      <c r="K1047" s="21" t="s">
        <v>123</v>
      </c>
      <c r="L1047" s="21" t="s">
        <v>263</v>
      </c>
      <c r="M1047" s="23">
        <v>25.48</v>
      </c>
      <c r="N1047" s="24">
        <v>1</v>
      </c>
      <c r="O1047" s="25">
        <v>0.11650000000000001</v>
      </c>
      <c r="P1047" s="23">
        <v>12.3</v>
      </c>
      <c r="Q1047" s="23">
        <f>M1047*N1047*(1-O1047)</f>
        <v>22.511579999999999</v>
      </c>
      <c r="R1047" s="23">
        <f>M1047*N1047*O1047</f>
        <v>2.9684200000000001</v>
      </c>
      <c r="S1047" s="23">
        <f>P1047*N1047</f>
        <v>12.3</v>
      </c>
      <c r="T1047" s="23">
        <f>Q1047-S1047</f>
        <v>10.211579999999998</v>
      </c>
      <c r="U1047" s="25">
        <f>IFERROR(T1047/Q1047,0)</f>
        <v>0.45361453971689231</v>
      </c>
      <c r="V1047" s="21" t="s">
        <v>171</v>
      </c>
      <c r="W1047" s="21" t="s">
        <v>126</v>
      </c>
    </row>
    <row r="1048" spans="1:23" ht="15" customHeight="1">
      <c r="A1048" s="21" t="s">
        <v>1514</v>
      </c>
      <c r="B1048" s="22">
        <v>45497</v>
      </c>
      <c r="C1048" s="21">
        <f>YEAR(B1048)</f>
        <v>2024</v>
      </c>
      <c r="D1048" s="21" t="str">
        <f>"Q"&amp;ROUNDUP(MONTH(B1048)/3,0)</f>
        <v>Q3</v>
      </c>
      <c r="E1048" s="21" t="s">
        <v>188</v>
      </c>
      <c r="F1048" s="21" t="s">
        <v>118</v>
      </c>
      <c r="G1048" s="21" t="s">
        <v>232</v>
      </c>
      <c r="H1048" s="21" t="s">
        <v>182</v>
      </c>
      <c r="I1048" s="21" t="s">
        <v>183</v>
      </c>
      <c r="J1048" s="21" t="s">
        <v>122</v>
      </c>
      <c r="K1048" s="21" t="s">
        <v>134</v>
      </c>
      <c r="L1048" s="21" t="s">
        <v>192</v>
      </c>
      <c r="M1048" s="23">
        <v>198.82</v>
      </c>
      <c r="N1048" s="24">
        <v>3</v>
      </c>
      <c r="O1048" s="25">
        <v>0.1095</v>
      </c>
      <c r="P1048" s="23">
        <v>103.87</v>
      </c>
      <c r="Q1048" s="23">
        <f>M1048*N1048*(1-O1048)</f>
        <v>531.14763000000005</v>
      </c>
      <c r="R1048" s="23">
        <f>M1048*N1048*O1048</f>
        <v>65.312370000000001</v>
      </c>
      <c r="S1048" s="23">
        <f>P1048*N1048</f>
        <v>311.61</v>
      </c>
      <c r="T1048" s="23">
        <f>Q1048-S1048</f>
        <v>219.53763000000004</v>
      </c>
      <c r="U1048" s="25">
        <f>IFERROR(T1048/Q1048,0)</f>
        <v>0.4133269501739093</v>
      </c>
      <c r="V1048" s="21" t="s">
        <v>171</v>
      </c>
      <c r="W1048" s="21" t="s">
        <v>136</v>
      </c>
    </row>
    <row r="1049" spans="1:23" ht="15" customHeight="1">
      <c r="A1049" s="21" t="s">
        <v>1515</v>
      </c>
      <c r="B1049" s="22">
        <v>45498</v>
      </c>
      <c r="C1049" s="21">
        <f>YEAR(B1049)</f>
        <v>2024</v>
      </c>
      <c r="D1049" s="21" t="str">
        <f>"Q"&amp;ROUNDUP(MONTH(B1049)/3,0)</f>
        <v>Q3</v>
      </c>
      <c r="E1049" s="21" t="s">
        <v>138</v>
      </c>
      <c r="F1049" s="21" t="s">
        <v>118</v>
      </c>
      <c r="G1049" s="21" t="s">
        <v>139</v>
      </c>
      <c r="H1049" s="21" t="s">
        <v>857</v>
      </c>
      <c r="I1049" s="21" t="s">
        <v>858</v>
      </c>
      <c r="J1049" s="21" t="s">
        <v>142</v>
      </c>
      <c r="K1049" s="21" t="s">
        <v>134</v>
      </c>
      <c r="L1049" s="21" t="s">
        <v>339</v>
      </c>
      <c r="M1049" s="23">
        <v>113.47</v>
      </c>
      <c r="N1049" s="24">
        <v>2</v>
      </c>
      <c r="O1049" s="25">
        <v>0.1125</v>
      </c>
      <c r="P1049" s="23">
        <v>70.25</v>
      </c>
      <c r="Q1049" s="23">
        <f>M1049*N1049*(1-O1049)</f>
        <v>201.40924999999999</v>
      </c>
      <c r="R1049" s="23">
        <f>M1049*N1049*O1049</f>
        <v>25.530750000000001</v>
      </c>
      <c r="S1049" s="23">
        <f>P1049*N1049</f>
        <v>140.5</v>
      </c>
      <c r="T1049" s="23">
        <f>Q1049-S1049</f>
        <v>60.909249999999986</v>
      </c>
      <c r="U1049" s="25">
        <f>IFERROR(T1049/Q1049,0)</f>
        <v>0.30241535579919981</v>
      </c>
      <c r="V1049" s="21" t="s">
        <v>125</v>
      </c>
      <c r="W1049" s="21" t="s">
        <v>126</v>
      </c>
    </row>
    <row r="1050" spans="1:23" ht="15" customHeight="1">
      <c r="A1050" s="21" t="s">
        <v>1516</v>
      </c>
      <c r="B1050" s="22">
        <v>45498</v>
      </c>
      <c r="C1050" s="21">
        <f>YEAR(B1050)</f>
        <v>2024</v>
      </c>
      <c r="D1050" s="21" t="str">
        <f>"Q"&amp;ROUNDUP(MONTH(B1050)/3,0)</f>
        <v>Q3</v>
      </c>
      <c r="E1050" s="21" t="s">
        <v>128</v>
      </c>
      <c r="F1050" s="21" t="s">
        <v>159</v>
      </c>
      <c r="G1050" s="21" t="s">
        <v>152</v>
      </c>
      <c r="H1050" s="21" t="s">
        <v>493</v>
      </c>
      <c r="I1050" s="21" t="s">
        <v>494</v>
      </c>
      <c r="J1050" s="21" t="s">
        <v>142</v>
      </c>
      <c r="K1050" s="21" t="s">
        <v>143</v>
      </c>
      <c r="L1050" s="21" t="s">
        <v>322</v>
      </c>
      <c r="M1050" s="23">
        <v>139.49</v>
      </c>
      <c r="N1050" s="24">
        <v>15</v>
      </c>
      <c r="O1050" s="25">
        <v>1.1299999999999999E-2</v>
      </c>
      <c r="P1050" s="23">
        <v>89.8</v>
      </c>
      <c r="Q1050" s="23">
        <f>M1050*N1050*(1-O1050)</f>
        <v>2068.7064450000003</v>
      </c>
      <c r="R1050" s="23">
        <f>M1050*N1050*O1050</f>
        <v>23.643555000000003</v>
      </c>
      <c r="S1050" s="23">
        <f>P1050*N1050</f>
        <v>1347</v>
      </c>
      <c r="T1050" s="23">
        <f>Q1050-S1050</f>
        <v>721.70644500000026</v>
      </c>
      <c r="U1050" s="25">
        <f>IFERROR(T1050/Q1050,0)</f>
        <v>0.348868466448849</v>
      </c>
      <c r="V1050" s="21" t="s">
        <v>125</v>
      </c>
      <c r="W1050" s="21" t="s">
        <v>136</v>
      </c>
    </row>
    <row r="1051" spans="1:23" ht="15" customHeight="1">
      <c r="A1051" s="21" t="s">
        <v>1517</v>
      </c>
      <c r="B1051" s="22">
        <v>45498</v>
      </c>
      <c r="C1051" s="21">
        <f>YEAR(B1051)</f>
        <v>2024</v>
      </c>
      <c r="D1051" s="21" t="str">
        <f>"Q"&amp;ROUNDUP(MONTH(B1051)/3,0)</f>
        <v>Q3</v>
      </c>
      <c r="E1051" s="21" t="s">
        <v>128</v>
      </c>
      <c r="F1051" s="21" t="s">
        <v>118</v>
      </c>
      <c r="G1051" s="21" t="s">
        <v>152</v>
      </c>
      <c r="H1051" s="21" t="s">
        <v>358</v>
      </c>
      <c r="I1051" s="21" t="s">
        <v>269</v>
      </c>
      <c r="J1051" s="21" t="s">
        <v>133</v>
      </c>
      <c r="K1051" s="21" t="s">
        <v>134</v>
      </c>
      <c r="L1051" s="21" t="s">
        <v>170</v>
      </c>
      <c r="M1051" s="23">
        <v>42.96</v>
      </c>
      <c r="N1051" s="24">
        <v>4</v>
      </c>
      <c r="O1051" s="25">
        <v>0.16919999999999999</v>
      </c>
      <c r="P1051" s="23">
        <v>22.6</v>
      </c>
      <c r="Q1051" s="23">
        <f>M1051*N1051*(1-O1051)</f>
        <v>142.76467199999999</v>
      </c>
      <c r="R1051" s="23">
        <f>M1051*N1051*O1051</f>
        <v>29.075327999999999</v>
      </c>
      <c r="S1051" s="23">
        <f>P1051*N1051</f>
        <v>90.4</v>
      </c>
      <c r="T1051" s="23">
        <f>Q1051-S1051</f>
        <v>52.364671999999985</v>
      </c>
      <c r="U1051" s="25">
        <f>IFERROR(T1051/Q1051,0)</f>
        <v>0.36679012578125764</v>
      </c>
      <c r="V1051" s="21" t="s">
        <v>125</v>
      </c>
      <c r="W1051" s="21" t="s">
        <v>172</v>
      </c>
    </row>
    <row r="1052" spans="1:23" ht="15" customHeight="1">
      <c r="A1052" s="21" t="s">
        <v>1518</v>
      </c>
      <c r="B1052" s="22">
        <v>45498</v>
      </c>
      <c r="C1052" s="21">
        <f>YEAR(B1052)</f>
        <v>2024</v>
      </c>
      <c r="D1052" s="21" t="str">
        <f>"Q"&amp;ROUNDUP(MONTH(B1052)/3,0)</f>
        <v>Q3</v>
      </c>
      <c r="E1052" s="21" t="s">
        <v>158</v>
      </c>
      <c r="F1052" s="21" t="s">
        <v>118</v>
      </c>
      <c r="G1052" s="21" t="s">
        <v>160</v>
      </c>
      <c r="H1052" s="21" t="s">
        <v>762</v>
      </c>
      <c r="I1052" s="21" t="s">
        <v>763</v>
      </c>
      <c r="J1052" s="21" t="s">
        <v>133</v>
      </c>
      <c r="K1052" s="21" t="s">
        <v>143</v>
      </c>
      <c r="L1052" s="21" t="s">
        <v>201</v>
      </c>
      <c r="M1052" s="23">
        <v>257.92</v>
      </c>
      <c r="N1052" s="24">
        <v>1</v>
      </c>
      <c r="O1052" s="25">
        <v>0.16600000000000001</v>
      </c>
      <c r="P1052" s="23">
        <v>174.67</v>
      </c>
      <c r="Q1052" s="23">
        <f>M1052*N1052*(1-O1052)</f>
        <v>215.10527999999999</v>
      </c>
      <c r="R1052" s="23">
        <f>M1052*N1052*O1052</f>
        <v>42.814720000000008</v>
      </c>
      <c r="S1052" s="23">
        <f>P1052*N1052</f>
        <v>174.67</v>
      </c>
      <c r="T1052" s="23">
        <f>Q1052-S1052</f>
        <v>40.435280000000006</v>
      </c>
      <c r="U1052" s="25">
        <f>IFERROR(T1052/Q1052,0)</f>
        <v>0.18797902124950167</v>
      </c>
      <c r="V1052" s="21" t="s">
        <v>171</v>
      </c>
      <c r="W1052" s="21" t="s">
        <v>172</v>
      </c>
    </row>
    <row r="1053" spans="1:23" ht="15" customHeight="1">
      <c r="A1053" s="21" t="s">
        <v>1519</v>
      </c>
      <c r="B1053" s="22">
        <v>45499</v>
      </c>
      <c r="C1053" s="21">
        <f>YEAR(B1053)</f>
        <v>2024</v>
      </c>
      <c r="D1053" s="21" t="str">
        <f>"Q"&amp;ROUNDUP(MONTH(B1053)/3,0)</f>
        <v>Q3</v>
      </c>
      <c r="E1053" s="21" t="s">
        <v>128</v>
      </c>
      <c r="F1053" s="21" t="s">
        <v>129</v>
      </c>
      <c r="G1053" s="21" t="s">
        <v>130</v>
      </c>
      <c r="H1053" s="21" t="s">
        <v>318</v>
      </c>
      <c r="I1053" s="21" t="s">
        <v>319</v>
      </c>
      <c r="J1053" s="21" t="s">
        <v>122</v>
      </c>
      <c r="K1053" s="21" t="s">
        <v>143</v>
      </c>
      <c r="L1053" s="21" t="s">
        <v>144</v>
      </c>
      <c r="M1053" s="23">
        <v>37.08</v>
      </c>
      <c r="N1053" s="24">
        <v>1</v>
      </c>
      <c r="O1053" s="25"/>
      <c r="P1053" s="23">
        <v>21.76</v>
      </c>
      <c r="Q1053" s="23">
        <f>M1053*N1053*(1-O1053)</f>
        <v>37.08</v>
      </c>
      <c r="R1053" s="23">
        <f>M1053*N1053*O1053</f>
        <v>0</v>
      </c>
      <c r="S1053" s="23">
        <f>P1053*N1053</f>
        <v>21.76</v>
      </c>
      <c r="T1053" s="23">
        <f>Q1053-S1053</f>
        <v>15.319999999999997</v>
      </c>
      <c r="U1053" s="25">
        <f>IFERROR(T1053/Q1053,0)</f>
        <v>0.413160733549083</v>
      </c>
      <c r="V1053" s="21" t="s">
        <v>125</v>
      </c>
      <c r="W1053" s="21" t="s">
        <v>126</v>
      </c>
    </row>
    <row r="1054" spans="1:23" ht="15" customHeight="1">
      <c r="A1054" s="21" t="s">
        <v>1520</v>
      </c>
      <c r="B1054" s="22">
        <v>45499</v>
      </c>
      <c r="C1054" s="21">
        <f>YEAR(B1054)</f>
        <v>2024</v>
      </c>
      <c r="D1054" s="21" t="str">
        <f>"Q"&amp;ROUNDUP(MONTH(B1054)/3,0)</f>
        <v>Q3</v>
      </c>
      <c r="E1054" s="21" t="s">
        <v>188</v>
      </c>
      <c r="F1054" s="21" t="s">
        <v>118</v>
      </c>
      <c r="G1054" s="21" t="s">
        <v>189</v>
      </c>
      <c r="H1054" s="21" t="s">
        <v>178</v>
      </c>
      <c r="I1054" s="21" t="s">
        <v>179</v>
      </c>
      <c r="J1054" s="21" t="s">
        <v>133</v>
      </c>
      <c r="K1054" s="21" t="s">
        <v>134</v>
      </c>
      <c r="L1054" s="21" t="s">
        <v>192</v>
      </c>
      <c r="M1054" s="23">
        <v>88.19</v>
      </c>
      <c r="N1054" s="24">
        <v>1</v>
      </c>
      <c r="O1054" s="25">
        <v>0.12959999999999999</v>
      </c>
      <c r="P1054" s="23">
        <v>52.87</v>
      </c>
      <c r="Q1054" s="23">
        <f>M1054*N1054*(1-O1054)</f>
        <v>76.760576</v>
      </c>
      <c r="R1054" s="23">
        <f>M1054*N1054*O1054</f>
        <v>11.429423999999999</v>
      </c>
      <c r="S1054" s="23">
        <f>P1054*N1054</f>
        <v>52.87</v>
      </c>
      <c r="T1054" s="23">
        <f>Q1054-S1054</f>
        <v>23.890576000000003</v>
      </c>
      <c r="U1054" s="25">
        <f>IFERROR(T1054/Q1054,0)</f>
        <v>0.3112349756208187</v>
      </c>
      <c r="V1054" s="21" t="s">
        <v>125</v>
      </c>
      <c r="W1054" s="21" t="s">
        <v>136</v>
      </c>
    </row>
    <row r="1055" spans="1:23" ht="15" customHeight="1">
      <c r="A1055" s="21" t="s">
        <v>1521</v>
      </c>
      <c r="B1055" s="22">
        <v>45499</v>
      </c>
      <c r="C1055" s="21">
        <f>YEAR(B1055)</f>
        <v>2024</v>
      </c>
      <c r="D1055" s="21" t="str">
        <f>"Q"&amp;ROUNDUP(MONTH(B1055)/3,0)</f>
        <v>Q3</v>
      </c>
      <c r="E1055" s="21" t="s">
        <v>188</v>
      </c>
      <c r="F1055" s="21" t="s">
        <v>118</v>
      </c>
      <c r="G1055" s="21" t="s">
        <v>198</v>
      </c>
      <c r="H1055" s="21" t="s">
        <v>1099</v>
      </c>
      <c r="I1055" s="21" t="s">
        <v>371</v>
      </c>
      <c r="J1055" s="21" t="s">
        <v>142</v>
      </c>
      <c r="K1055" s="21" t="s">
        <v>123</v>
      </c>
      <c r="L1055" s="21" t="s">
        <v>226</v>
      </c>
      <c r="M1055" s="23">
        <v>99.44</v>
      </c>
      <c r="N1055" s="24">
        <v>2</v>
      </c>
      <c r="O1055" s="25">
        <v>0.1321</v>
      </c>
      <c r="P1055" s="23">
        <v>45.69</v>
      </c>
      <c r="Q1055" s="23">
        <f>M1055*N1055*(1-O1055)</f>
        <v>172.60795199999998</v>
      </c>
      <c r="R1055" s="23">
        <f>M1055*N1055*O1055</f>
        <v>26.272047999999998</v>
      </c>
      <c r="S1055" s="23">
        <f>P1055*N1055</f>
        <v>91.38</v>
      </c>
      <c r="T1055" s="23">
        <f>Q1055-S1055</f>
        <v>81.227951999999988</v>
      </c>
      <c r="U1055" s="25">
        <f>IFERROR(T1055/Q1055,0)</f>
        <v>0.47059217758403155</v>
      </c>
      <c r="V1055" s="21" t="s">
        <v>125</v>
      </c>
      <c r="W1055" s="21" t="s">
        <v>156</v>
      </c>
    </row>
    <row r="1056" spans="1:23" ht="15" customHeight="1">
      <c r="A1056" s="21" t="s">
        <v>1522</v>
      </c>
      <c r="B1056" s="22">
        <v>45499</v>
      </c>
      <c r="C1056" s="21">
        <f>YEAR(B1056)</f>
        <v>2024</v>
      </c>
      <c r="D1056" s="21" t="str">
        <f>"Q"&amp;ROUNDUP(MONTH(B1056)/3,0)</f>
        <v>Q3</v>
      </c>
      <c r="E1056" s="21" t="s">
        <v>138</v>
      </c>
      <c r="F1056" s="21" t="s">
        <v>118</v>
      </c>
      <c r="G1056" s="21" t="s">
        <v>146</v>
      </c>
      <c r="H1056" s="21" t="s">
        <v>762</v>
      </c>
      <c r="I1056" s="21" t="s">
        <v>763</v>
      </c>
      <c r="J1056" s="21" t="s">
        <v>133</v>
      </c>
      <c r="K1056" s="21" t="s">
        <v>123</v>
      </c>
      <c r="L1056" s="21" t="s">
        <v>263</v>
      </c>
      <c r="M1056" s="23">
        <v>123.7</v>
      </c>
      <c r="N1056" s="24">
        <v>2</v>
      </c>
      <c r="O1056" s="25">
        <v>0.15529999999999999</v>
      </c>
      <c r="P1056" s="23">
        <v>58.39</v>
      </c>
      <c r="Q1056" s="23">
        <f>M1056*N1056*(1-O1056)</f>
        <v>208.97878</v>
      </c>
      <c r="R1056" s="23">
        <f>M1056*N1056*O1056</f>
        <v>38.421219999999998</v>
      </c>
      <c r="S1056" s="23">
        <f>P1056*N1056</f>
        <v>116.78</v>
      </c>
      <c r="T1056" s="23">
        <f>Q1056-S1056</f>
        <v>92.198779999999999</v>
      </c>
      <c r="U1056" s="25">
        <f>IFERROR(T1056/Q1056,0)</f>
        <v>0.44118728226856335</v>
      </c>
      <c r="V1056" s="21" t="s">
        <v>125</v>
      </c>
      <c r="W1056" s="21" t="s">
        <v>126</v>
      </c>
    </row>
    <row r="1057" spans="1:23" ht="15" customHeight="1">
      <c r="A1057" s="21" t="s">
        <v>1523</v>
      </c>
      <c r="B1057" s="22">
        <v>45499</v>
      </c>
      <c r="C1057" s="21">
        <f>YEAR(B1057)</f>
        <v>2024</v>
      </c>
      <c r="D1057" s="21" t="str">
        <f>"Q"&amp;ROUNDUP(MONTH(B1057)/3,0)</f>
        <v>Q3</v>
      </c>
      <c r="E1057" s="21" t="s">
        <v>128</v>
      </c>
      <c r="F1057" s="21" t="s">
        <v>118</v>
      </c>
      <c r="G1057" s="21" t="s">
        <v>152</v>
      </c>
      <c r="H1057" s="21" t="s">
        <v>377</v>
      </c>
      <c r="I1057" s="21" t="s">
        <v>378</v>
      </c>
      <c r="J1057" s="21" t="s">
        <v>133</v>
      </c>
      <c r="K1057" s="21" t="s">
        <v>143</v>
      </c>
      <c r="L1057" s="21" t="s">
        <v>201</v>
      </c>
      <c r="M1057" s="23">
        <v>192.69</v>
      </c>
      <c r="N1057" s="24">
        <v>4</v>
      </c>
      <c r="O1057" s="25">
        <v>0.14949999999999999</v>
      </c>
      <c r="P1057" s="23">
        <v>114.02</v>
      </c>
      <c r="Q1057" s="23">
        <f>M1057*N1057*(1-O1057)</f>
        <v>655.53138000000001</v>
      </c>
      <c r="R1057" s="23">
        <f>M1057*N1057*O1057</f>
        <v>115.22861999999999</v>
      </c>
      <c r="S1057" s="23">
        <f>P1057*N1057</f>
        <v>456.08</v>
      </c>
      <c r="T1057" s="23">
        <f>Q1057-S1057</f>
        <v>199.45138000000003</v>
      </c>
      <c r="U1057" s="25">
        <f>IFERROR(T1057/Q1057,0)</f>
        <v>0.30425908825295295</v>
      </c>
      <c r="V1057" s="21" t="s">
        <v>125</v>
      </c>
      <c r="W1057" s="21" t="s">
        <v>172</v>
      </c>
    </row>
    <row r="1058" spans="1:23" ht="15" customHeight="1">
      <c r="A1058" s="21" t="s">
        <v>1524</v>
      </c>
      <c r="B1058" s="22">
        <v>45500</v>
      </c>
      <c r="C1058" s="21">
        <f>YEAR(B1058)</f>
        <v>2024</v>
      </c>
      <c r="D1058" s="21" t="str">
        <f>"Q"&amp;ROUNDUP(MONTH(B1058)/3,0)</f>
        <v>Q3</v>
      </c>
      <c r="E1058" s="21" t="s">
        <v>158</v>
      </c>
      <c r="F1058" s="21" t="s">
        <v>118</v>
      </c>
      <c r="G1058" s="21" t="s">
        <v>164</v>
      </c>
      <c r="H1058" s="21" t="s">
        <v>131</v>
      </c>
      <c r="I1058" s="21" t="s">
        <v>132</v>
      </c>
      <c r="J1058" s="21" t="s">
        <v>133</v>
      </c>
      <c r="K1058" s="21" t="s">
        <v>123</v>
      </c>
      <c r="L1058" s="21" t="s">
        <v>155</v>
      </c>
      <c r="M1058" s="23">
        <v>151.66999999999999</v>
      </c>
      <c r="N1058" s="24">
        <v>4</v>
      </c>
      <c r="O1058" s="25">
        <v>0.15679999999999999</v>
      </c>
      <c r="P1058" s="23">
        <v>83.88</v>
      </c>
      <c r="Q1058" s="23">
        <f>M1058*N1058*(1-O1058)</f>
        <v>511.55257599999993</v>
      </c>
      <c r="R1058" s="23">
        <f>M1058*N1058*O1058</f>
        <v>95.127423999999991</v>
      </c>
      <c r="S1058" s="23">
        <f>P1058*N1058</f>
        <v>335.52</v>
      </c>
      <c r="T1058" s="23">
        <f>Q1058-S1058</f>
        <v>176.03257599999995</v>
      </c>
      <c r="U1058" s="25">
        <f>IFERROR(T1058/Q1058,0)</f>
        <v>0.34411433791704721</v>
      </c>
      <c r="V1058" s="21" t="s">
        <v>125</v>
      </c>
      <c r="W1058" s="21" t="s">
        <v>126</v>
      </c>
    </row>
    <row r="1059" spans="1:23" ht="15" customHeight="1">
      <c r="A1059" s="21" t="s">
        <v>1525</v>
      </c>
      <c r="B1059" s="22">
        <v>45500</v>
      </c>
      <c r="C1059" s="21">
        <f>YEAR(B1059)</f>
        <v>2024</v>
      </c>
      <c r="D1059" s="21" t="str">
        <f>"Q"&amp;ROUNDUP(MONTH(B1059)/3,0)</f>
        <v>Q3</v>
      </c>
      <c r="E1059" s="21" t="s">
        <v>117</v>
      </c>
      <c r="F1059" s="21" t="s">
        <v>118</v>
      </c>
      <c r="G1059" s="21" t="s">
        <v>194</v>
      </c>
      <c r="H1059" s="21" t="s">
        <v>1102</v>
      </c>
      <c r="I1059" s="21" t="s">
        <v>154</v>
      </c>
      <c r="J1059" s="21" t="s">
        <v>142</v>
      </c>
      <c r="K1059" s="21" t="s">
        <v>143</v>
      </c>
      <c r="L1059" s="21" t="s">
        <v>144</v>
      </c>
      <c r="M1059" s="23">
        <v>283.38</v>
      </c>
      <c r="N1059" s="24">
        <v>1</v>
      </c>
      <c r="O1059" s="25">
        <v>0.1656</v>
      </c>
      <c r="P1059" s="23">
        <v>161.13</v>
      </c>
      <c r="Q1059" s="23">
        <f>M1059*N1059*(1-O1059)</f>
        <v>236.45227199999999</v>
      </c>
      <c r="R1059" s="23">
        <f>M1059*N1059*O1059</f>
        <v>46.927728000000002</v>
      </c>
      <c r="S1059" s="23">
        <f>P1059*N1059</f>
        <v>161.13</v>
      </c>
      <c r="T1059" s="23">
        <f>Q1059-S1059</f>
        <v>75.322271999999998</v>
      </c>
      <c r="U1059" s="25">
        <f>IFERROR(T1059/Q1059,0)</f>
        <v>0.3185516948638159</v>
      </c>
      <c r="V1059" s="21" t="s">
        <v>125</v>
      </c>
      <c r="W1059" s="21" t="s">
        <v>156</v>
      </c>
    </row>
    <row r="1060" spans="1:23" ht="15" customHeight="1">
      <c r="A1060" s="21" t="s">
        <v>1526</v>
      </c>
      <c r="B1060" s="22">
        <v>45500</v>
      </c>
      <c r="C1060" s="21">
        <f>YEAR(B1060)</f>
        <v>2024</v>
      </c>
      <c r="D1060" s="21" t="str">
        <f>"Q"&amp;ROUNDUP(MONTH(B1060)/3,0)</f>
        <v>Q3</v>
      </c>
      <c r="E1060" s="21" t="s">
        <v>117</v>
      </c>
      <c r="F1060" s="21" t="s">
        <v>118</v>
      </c>
      <c r="G1060" s="21" t="s">
        <v>119</v>
      </c>
      <c r="H1060" s="21" t="s">
        <v>168</v>
      </c>
      <c r="I1060" s="21" t="s">
        <v>169</v>
      </c>
      <c r="J1060" s="21" t="s">
        <v>122</v>
      </c>
      <c r="K1060" s="21" t="s">
        <v>149</v>
      </c>
      <c r="L1060" s="21" t="s">
        <v>150</v>
      </c>
      <c r="M1060" s="23">
        <v>46.92</v>
      </c>
      <c r="N1060" s="24">
        <v>5</v>
      </c>
      <c r="O1060" s="25">
        <v>0.13830000000000001</v>
      </c>
      <c r="P1060" s="23">
        <v>23.25</v>
      </c>
      <c r="Q1060" s="23">
        <f>M1060*N1060*(1-O1060)</f>
        <v>202.15482000000003</v>
      </c>
      <c r="R1060" s="23">
        <f>M1060*N1060*O1060</f>
        <v>32.445180000000008</v>
      </c>
      <c r="S1060" s="23">
        <f>P1060*N1060</f>
        <v>116.25</v>
      </c>
      <c r="T1060" s="23">
        <f>Q1060-S1060</f>
        <v>85.904820000000029</v>
      </c>
      <c r="U1060" s="25">
        <f>IFERROR(T1060/Q1060,0)</f>
        <v>0.42494569261321602</v>
      </c>
      <c r="V1060" s="21" t="s">
        <v>125</v>
      </c>
      <c r="W1060" s="21" t="s">
        <v>172</v>
      </c>
    </row>
    <row r="1061" spans="1:23" ht="15" customHeight="1">
      <c r="A1061" s="21" t="s">
        <v>1527</v>
      </c>
      <c r="B1061" s="22">
        <v>45501</v>
      </c>
      <c r="C1061" s="21">
        <f>YEAR(B1061)</f>
        <v>2024</v>
      </c>
      <c r="D1061" s="21" t="str">
        <f>"Q"&amp;ROUNDUP(MONTH(B1061)/3,0)</f>
        <v>Q3</v>
      </c>
      <c r="E1061" s="21" t="s">
        <v>128</v>
      </c>
      <c r="F1061" s="21" t="s">
        <v>129</v>
      </c>
      <c r="G1061" s="21" t="s">
        <v>152</v>
      </c>
      <c r="H1061" s="21" t="s">
        <v>297</v>
      </c>
      <c r="I1061" s="21" t="s">
        <v>298</v>
      </c>
      <c r="J1061" s="21" t="s">
        <v>142</v>
      </c>
      <c r="K1061" s="21" t="s">
        <v>143</v>
      </c>
      <c r="L1061" s="21" t="s">
        <v>144</v>
      </c>
      <c r="M1061" s="23">
        <v>151.12</v>
      </c>
      <c r="N1061" s="24">
        <v>2</v>
      </c>
      <c r="O1061" s="25">
        <v>7.8200000000000006E-2</v>
      </c>
      <c r="P1061" s="23">
        <v>90.51</v>
      </c>
      <c r="Q1061" s="23">
        <f>M1061*N1061*(1-O1061)</f>
        <v>278.60483199999999</v>
      </c>
      <c r="R1061" s="23">
        <f>M1061*N1061*O1061</f>
        <v>23.635168000000004</v>
      </c>
      <c r="S1061" s="23">
        <f>P1061*N1061</f>
        <v>181.02</v>
      </c>
      <c r="T1061" s="23">
        <f>Q1061-S1061</f>
        <v>97.584831999999977</v>
      </c>
      <c r="U1061" s="25">
        <f>IFERROR(T1061/Q1061,0)</f>
        <v>0.35026252523861462</v>
      </c>
      <c r="V1061" s="21" t="s">
        <v>171</v>
      </c>
      <c r="W1061" s="21" t="s">
        <v>126</v>
      </c>
    </row>
    <row r="1062" spans="1:23" ht="15" customHeight="1">
      <c r="A1062" s="21" t="s">
        <v>1528</v>
      </c>
      <c r="B1062" s="22">
        <v>45501</v>
      </c>
      <c r="C1062" s="21">
        <f>YEAR(B1062)</f>
        <v>2024</v>
      </c>
      <c r="D1062" s="21" t="str">
        <f>"Q"&amp;ROUNDUP(MONTH(B1062)/3,0)</f>
        <v>Q3</v>
      </c>
      <c r="E1062" s="21" t="s">
        <v>128</v>
      </c>
      <c r="F1062" s="21" t="s">
        <v>118</v>
      </c>
      <c r="G1062" s="21" t="s">
        <v>130</v>
      </c>
      <c r="H1062" s="21" t="s">
        <v>284</v>
      </c>
      <c r="I1062" s="21" t="s">
        <v>269</v>
      </c>
      <c r="J1062" s="21" t="s">
        <v>122</v>
      </c>
      <c r="K1062" s="21" t="s">
        <v>143</v>
      </c>
      <c r="L1062" s="21" t="s">
        <v>201</v>
      </c>
      <c r="M1062" s="23">
        <v>162.43</v>
      </c>
      <c r="N1062" s="24">
        <v>3</v>
      </c>
      <c r="O1062" s="25">
        <v>0.21560000000000001</v>
      </c>
      <c r="P1062" s="23">
        <v>102.9</v>
      </c>
      <c r="Q1062" s="23">
        <f>M1062*N1062*(1-O1062)</f>
        <v>382.230276</v>
      </c>
      <c r="R1062" s="23">
        <f>M1062*N1062*O1062</f>
        <v>105.05972400000002</v>
      </c>
      <c r="S1062" s="23">
        <f>P1062*N1062</f>
        <v>308.70000000000005</v>
      </c>
      <c r="T1062" s="23">
        <f>Q1062-S1062</f>
        <v>73.530275999999958</v>
      </c>
      <c r="U1062" s="25">
        <f>IFERROR(T1062/Q1062,0)</f>
        <v>0.19237166864301444</v>
      </c>
      <c r="V1062" s="21" t="s">
        <v>125</v>
      </c>
      <c r="W1062" s="21" t="s">
        <v>136</v>
      </c>
    </row>
    <row r="1063" spans="1:23" ht="15" customHeight="1">
      <c r="A1063" s="21" t="s">
        <v>1529</v>
      </c>
      <c r="B1063" s="22">
        <v>45502</v>
      </c>
      <c r="C1063" s="21">
        <f>YEAR(B1063)</f>
        <v>2024</v>
      </c>
      <c r="D1063" s="21" t="str">
        <f>"Q"&amp;ROUNDUP(MONTH(B1063)/3,0)</f>
        <v>Q3</v>
      </c>
      <c r="E1063" s="21" t="s">
        <v>117</v>
      </c>
      <c r="F1063" s="21" t="s">
        <v>129</v>
      </c>
      <c r="G1063" s="21" t="s">
        <v>194</v>
      </c>
      <c r="H1063" s="21" t="s">
        <v>207</v>
      </c>
      <c r="I1063" s="21" t="s">
        <v>208</v>
      </c>
      <c r="J1063" s="21" t="s">
        <v>122</v>
      </c>
      <c r="K1063" s="21" t="s">
        <v>143</v>
      </c>
      <c r="L1063" s="21" t="s">
        <v>144</v>
      </c>
      <c r="M1063" s="23">
        <v>78.040000000000006</v>
      </c>
      <c r="N1063" s="24">
        <v>1</v>
      </c>
      <c r="O1063" s="25">
        <v>0.16389999999999999</v>
      </c>
      <c r="P1063" s="23">
        <v>50.69</v>
      </c>
      <c r="Q1063" s="23">
        <f>M1063*N1063*(1-O1063)</f>
        <v>65.249244000000004</v>
      </c>
      <c r="R1063" s="23">
        <f>M1063*N1063*O1063</f>
        <v>12.790756</v>
      </c>
      <c r="S1063" s="23">
        <f>P1063*N1063</f>
        <v>50.69</v>
      </c>
      <c r="T1063" s="23">
        <f>Q1063-S1063</f>
        <v>14.559244000000007</v>
      </c>
      <c r="U1063" s="25">
        <f>IFERROR(T1063/Q1063,0)</f>
        <v>0.22313276150755104</v>
      </c>
      <c r="V1063" s="21" t="s">
        <v>125</v>
      </c>
      <c r="W1063" s="21" t="s">
        <v>136</v>
      </c>
    </row>
    <row r="1064" spans="1:23" ht="15" customHeight="1">
      <c r="A1064" s="21" t="s">
        <v>1530</v>
      </c>
      <c r="B1064" s="22">
        <v>45502</v>
      </c>
      <c r="C1064" s="21">
        <f>YEAR(B1064)</f>
        <v>2024</v>
      </c>
      <c r="D1064" s="21" t="str">
        <f>"Q"&amp;ROUNDUP(MONTH(B1064)/3,0)</f>
        <v>Q3</v>
      </c>
      <c r="E1064" s="21" t="s">
        <v>188</v>
      </c>
      <c r="F1064" s="21" t="s">
        <v>159</v>
      </c>
      <c r="G1064" s="21" t="s">
        <v>232</v>
      </c>
      <c r="H1064" s="21" t="s">
        <v>153</v>
      </c>
      <c r="I1064" s="21" t="s">
        <v>154</v>
      </c>
      <c r="J1064" s="21" t="s">
        <v>133</v>
      </c>
      <c r="K1064" s="21" t="s">
        <v>123</v>
      </c>
      <c r="L1064" s="21" t="s">
        <v>226</v>
      </c>
      <c r="M1064" s="23">
        <v>257.69</v>
      </c>
      <c r="N1064" s="24">
        <v>16</v>
      </c>
      <c r="O1064" s="25">
        <v>7.1999999999999995E-2</v>
      </c>
      <c r="P1064" s="23">
        <v>123.48</v>
      </c>
      <c r="Q1064" s="23">
        <f>M1064*N1064*(1-O1064)</f>
        <v>3826.1811200000002</v>
      </c>
      <c r="R1064" s="23">
        <f>M1064*N1064*O1064</f>
        <v>296.85888</v>
      </c>
      <c r="S1064" s="23">
        <f>P1064*N1064</f>
        <v>1975.68</v>
      </c>
      <c r="T1064" s="23">
        <f>Q1064-S1064</f>
        <v>1850.5011200000001</v>
      </c>
      <c r="U1064" s="25">
        <f>IFERROR(T1064/Q1064,0)</f>
        <v>0.48364179895383519</v>
      </c>
      <c r="V1064" s="21" t="s">
        <v>125</v>
      </c>
      <c r="W1064" s="21" t="s">
        <v>156</v>
      </c>
    </row>
    <row r="1065" spans="1:23" ht="15" customHeight="1">
      <c r="A1065" s="21" t="s">
        <v>1531</v>
      </c>
      <c r="B1065" s="22">
        <v>45502</v>
      </c>
      <c r="C1065" s="21">
        <f>YEAR(B1065)</f>
        <v>2024</v>
      </c>
      <c r="D1065" s="21" t="str">
        <f>"Q"&amp;ROUNDUP(MONTH(B1065)/3,0)</f>
        <v>Q3</v>
      </c>
      <c r="E1065" s="21" t="s">
        <v>188</v>
      </c>
      <c r="F1065" s="21" t="s">
        <v>129</v>
      </c>
      <c r="G1065" s="21" t="s">
        <v>232</v>
      </c>
      <c r="H1065" s="21" t="s">
        <v>182</v>
      </c>
      <c r="I1065" s="21" t="s">
        <v>183</v>
      </c>
      <c r="J1065" s="21" t="s">
        <v>122</v>
      </c>
      <c r="K1065" s="21" t="s">
        <v>143</v>
      </c>
      <c r="L1065" s="21" t="s">
        <v>252</v>
      </c>
      <c r="M1065" s="23">
        <v>32.770000000000003</v>
      </c>
      <c r="N1065" s="24">
        <v>3</v>
      </c>
      <c r="O1065" s="25">
        <v>0.1196</v>
      </c>
      <c r="P1065" s="23">
        <v>21.35</v>
      </c>
      <c r="Q1065" s="23">
        <f>M1065*N1065*(1-O1065)</f>
        <v>86.552123999999992</v>
      </c>
      <c r="R1065" s="23">
        <f>M1065*N1065*O1065</f>
        <v>11.757876</v>
      </c>
      <c r="S1065" s="23">
        <f>P1065*N1065</f>
        <v>64.050000000000011</v>
      </c>
      <c r="T1065" s="23">
        <f>Q1065-S1065</f>
        <v>22.502123999999981</v>
      </c>
      <c r="U1065" s="25">
        <f>IFERROR(T1065/Q1065,0)</f>
        <v>0.25998349849854618</v>
      </c>
      <c r="V1065" s="21" t="s">
        <v>125</v>
      </c>
      <c r="W1065" s="21" t="s">
        <v>136</v>
      </c>
    </row>
    <row r="1066" spans="1:23" ht="15" customHeight="1">
      <c r="A1066" s="21" t="s">
        <v>1532</v>
      </c>
      <c r="B1066" s="22">
        <v>45502</v>
      </c>
      <c r="C1066" s="21">
        <f>YEAR(B1066)</f>
        <v>2024</v>
      </c>
      <c r="D1066" s="21" t="str">
        <f>"Q"&amp;ROUNDUP(MONTH(B1066)/3,0)</f>
        <v>Q3</v>
      </c>
      <c r="E1066" s="21" t="s">
        <v>158</v>
      </c>
      <c r="F1066" s="21" t="s">
        <v>118</v>
      </c>
      <c r="G1066" s="21" t="s">
        <v>164</v>
      </c>
      <c r="H1066" s="21" t="s">
        <v>420</v>
      </c>
      <c r="I1066" s="21" t="s">
        <v>421</v>
      </c>
      <c r="J1066" s="21" t="s">
        <v>142</v>
      </c>
      <c r="K1066" s="21" t="s">
        <v>143</v>
      </c>
      <c r="L1066" s="21" t="s">
        <v>252</v>
      </c>
      <c r="M1066" s="23">
        <v>170.8</v>
      </c>
      <c r="N1066" s="24">
        <v>3</v>
      </c>
      <c r="O1066" s="25">
        <v>9.7500000000000003E-2</v>
      </c>
      <c r="P1066" s="23">
        <v>101.96</v>
      </c>
      <c r="Q1066" s="23">
        <f>M1066*N1066*(1-O1066)</f>
        <v>462.44100000000009</v>
      </c>
      <c r="R1066" s="23">
        <f>M1066*N1066*O1066</f>
        <v>49.95900000000001</v>
      </c>
      <c r="S1066" s="23">
        <f>P1066*N1066</f>
        <v>305.88</v>
      </c>
      <c r="T1066" s="23">
        <f>Q1066-S1066</f>
        <v>156.56100000000009</v>
      </c>
      <c r="U1066" s="25">
        <f>IFERROR(T1066/Q1066,0)</f>
        <v>0.33855345871148984</v>
      </c>
      <c r="V1066" s="21" t="s">
        <v>125</v>
      </c>
      <c r="W1066" s="21" t="s">
        <v>136</v>
      </c>
    </row>
    <row r="1067" spans="1:23" ht="15" customHeight="1">
      <c r="A1067" s="21" t="s">
        <v>1533</v>
      </c>
      <c r="B1067" s="22">
        <v>45502</v>
      </c>
      <c r="C1067" s="21">
        <f>YEAR(B1067)</f>
        <v>2024</v>
      </c>
      <c r="D1067" s="21" t="str">
        <f>"Q"&amp;ROUNDUP(MONTH(B1067)/3,0)</f>
        <v>Q3</v>
      </c>
      <c r="E1067" s="21" t="s">
        <v>128</v>
      </c>
      <c r="F1067" s="21" t="s">
        <v>118</v>
      </c>
      <c r="G1067" s="21" t="s">
        <v>152</v>
      </c>
      <c r="H1067" s="21" t="s">
        <v>308</v>
      </c>
      <c r="I1067" s="21" t="s">
        <v>309</v>
      </c>
      <c r="J1067" s="21" t="s">
        <v>133</v>
      </c>
      <c r="K1067" s="21" t="s">
        <v>149</v>
      </c>
      <c r="L1067" s="21" t="s">
        <v>205</v>
      </c>
      <c r="M1067" s="23">
        <v>160</v>
      </c>
      <c r="N1067" s="24">
        <v>1</v>
      </c>
      <c r="O1067" s="25">
        <v>0.14760000000000001</v>
      </c>
      <c r="P1067" s="23">
        <v>64.260000000000005</v>
      </c>
      <c r="Q1067" s="23">
        <f>M1067*N1067*(1-O1067)</f>
        <v>136.38400000000001</v>
      </c>
      <c r="R1067" s="23">
        <f>M1067*N1067*O1067</f>
        <v>23.616</v>
      </c>
      <c r="S1067" s="23">
        <f>P1067*N1067</f>
        <v>64.260000000000005</v>
      </c>
      <c r="T1067" s="23">
        <f>Q1067-S1067</f>
        <v>72.124000000000009</v>
      </c>
      <c r="U1067" s="25">
        <f>IFERROR(T1067/Q1067,0)</f>
        <v>0.52883036133270767</v>
      </c>
      <c r="V1067" s="21" t="s">
        <v>125</v>
      </c>
      <c r="W1067" s="21" t="s">
        <v>136</v>
      </c>
    </row>
    <row r="1068" spans="1:23" ht="15" customHeight="1">
      <c r="A1068" s="21" t="s">
        <v>1534</v>
      </c>
      <c r="B1068" s="22">
        <v>45503</v>
      </c>
      <c r="C1068" s="21">
        <f>YEAR(B1068)</f>
        <v>2024</v>
      </c>
      <c r="D1068" s="21" t="str">
        <f>"Q"&amp;ROUNDUP(MONTH(B1068)/3,0)</f>
        <v>Q3</v>
      </c>
      <c r="E1068" s="21" t="s">
        <v>158</v>
      </c>
      <c r="F1068" s="21" t="s">
        <v>118</v>
      </c>
      <c r="G1068" s="21" t="s">
        <v>160</v>
      </c>
      <c r="H1068" s="21" t="s">
        <v>240</v>
      </c>
      <c r="I1068" s="21" t="s">
        <v>241</v>
      </c>
      <c r="J1068" s="21" t="s">
        <v>133</v>
      </c>
      <c r="K1068" s="21" t="s">
        <v>134</v>
      </c>
      <c r="L1068" s="21" t="s">
        <v>192</v>
      </c>
      <c r="M1068" s="23">
        <v>200.04</v>
      </c>
      <c r="N1068" s="24">
        <v>1</v>
      </c>
      <c r="O1068" s="25">
        <v>0.1951</v>
      </c>
      <c r="P1068" s="23">
        <v>109.97</v>
      </c>
      <c r="Q1068" s="23">
        <f>M1068*N1068*(1-O1068)</f>
        <v>161.01219599999999</v>
      </c>
      <c r="R1068" s="23">
        <f>M1068*N1068*O1068</f>
        <v>39.027803999999996</v>
      </c>
      <c r="S1068" s="23">
        <f>P1068*N1068</f>
        <v>109.97</v>
      </c>
      <c r="T1068" s="23">
        <f>Q1068-S1068</f>
        <v>51.04219599999999</v>
      </c>
      <c r="U1068" s="25">
        <f>IFERROR(T1068/Q1068,0)</f>
        <v>0.31700825942402522</v>
      </c>
      <c r="V1068" s="21" t="s">
        <v>171</v>
      </c>
      <c r="W1068" s="21" t="s">
        <v>172</v>
      </c>
    </row>
    <row r="1069" spans="1:23" ht="15" customHeight="1">
      <c r="A1069" s="21" t="s">
        <v>1535</v>
      </c>
      <c r="B1069" s="22">
        <v>45503</v>
      </c>
      <c r="C1069" s="21">
        <f>YEAR(B1069)</f>
        <v>2024</v>
      </c>
      <c r="D1069" s="21" t="str">
        <f>"Q"&amp;ROUNDUP(MONTH(B1069)/3,0)</f>
        <v>Q3</v>
      </c>
      <c r="E1069" s="21" t="s">
        <v>138</v>
      </c>
      <c r="F1069" s="21" t="s">
        <v>118</v>
      </c>
      <c r="G1069" s="21" t="s">
        <v>146</v>
      </c>
      <c r="H1069" s="21" t="s">
        <v>1250</v>
      </c>
      <c r="I1069" s="21" t="s">
        <v>1251</v>
      </c>
      <c r="J1069" s="21" t="s">
        <v>133</v>
      </c>
      <c r="K1069" s="21" t="s">
        <v>149</v>
      </c>
      <c r="L1069" s="21" t="s">
        <v>150</v>
      </c>
      <c r="M1069" s="23">
        <v>15.64</v>
      </c>
      <c r="N1069" s="24">
        <v>5</v>
      </c>
      <c r="O1069" s="25">
        <v>0.15290000000000001</v>
      </c>
      <c r="P1069" s="23">
        <v>7.98</v>
      </c>
      <c r="Q1069" s="23">
        <f>M1069*N1069*(1-O1069)</f>
        <v>66.243219999999994</v>
      </c>
      <c r="R1069" s="23">
        <f>M1069*N1069*O1069</f>
        <v>11.95678</v>
      </c>
      <c r="S1069" s="23">
        <f>P1069*N1069</f>
        <v>39.900000000000006</v>
      </c>
      <c r="T1069" s="23">
        <f>Q1069-S1069</f>
        <v>26.343219999999988</v>
      </c>
      <c r="U1069" s="25">
        <f>IFERROR(T1069/Q1069,0)</f>
        <v>0.3976742072622676</v>
      </c>
      <c r="V1069" s="21" t="s">
        <v>125</v>
      </c>
      <c r="W1069" s="21" t="s">
        <v>156</v>
      </c>
    </row>
    <row r="1070" spans="1:23" ht="15" customHeight="1">
      <c r="A1070" s="21" t="s">
        <v>1536</v>
      </c>
      <c r="B1070" s="22">
        <v>45503</v>
      </c>
      <c r="C1070" s="21">
        <f>YEAR(B1070)</f>
        <v>2024</v>
      </c>
      <c r="D1070" s="21" t="str">
        <f>"Q"&amp;ROUNDUP(MONTH(B1070)/3,0)</f>
        <v>Q3</v>
      </c>
      <c r="E1070" s="21" t="s">
        <v>117</v>
      </c>
      <c r="F1070" s="21" t="s">
        <v>159</v>
      </c>
      <c r="G1070" s="21" t="s">
        <v>194</v>
      </c>
      <c r="H1070" s="21" t="s">
        <v>287</v>
      </c>
      <c r="I1070" s="21" t="s">
        <v>288</v>
      </c>
      <c r="J1070" s="21" t="s">
        <v>133</v>
      </c>
      <c r="K1070" s="21" t="s">
        <v>134</v>
      </c>
      <c r="L1070" s="21" t="s">
        <v>339</v>
      </c>
      <c r="M1070" s="23">
        <v>206.29</v>
      </c>
      <c r="N1070" s="24">
        <v>3</v>
      </c>
      <c r="O1070" s="25">
        <v>7.6899999999999996E-2</v>
      </c>
      <c r="P1070" s="23">
        <v>109.87</v>
      </c>
      <c r="Q1070" s="23">
        <f>M1070*N1070*(1-O1070)</f>
        <v>571.27889700000003</v>
      </c>
      <c r="R1070" s="23">
        <f>M1070*N1070*O1070</f>
        <v>47.591102999999997</v>
      </c>
      <c r="S1070" s="23">
        <f>P1070*N1070</f>
        <v>329.61</v>
      </c>
      <c r="T1070" s="23">
        <f>Q1070-S1070</f>
        <v>241.66889700000002</v>
      </c>
      <c r="U1070" s="25">
        <f>IFERROR(T1070/Q1070,0)</f>
        <v>0.42303137446367112</v>
      </c>
      <c r="V1070" s="21" t="s">
        <v>125</v>
      </c>
      <c r="W1070" s="21" t="s">
        <v>172</v>
      </c>
    </row>
    <row r="1071" spans="1:23" ht="15" customHeight="1">
      <c r="A1071" s="21" t="s">
        <v>1537</v>
      </c>
      <c r="B1071" s="22">
        <v>45503</v>
      </c>
      <c r="C1071" s="21">
        <f>YEAR(B1071)</f>
        <v>2024</v>
      </c>
      <c r="D1071" s="21" t="str">
        <f>"Q"&amp;ROUNDUP(MONTH(B1071)/3,0)</f>
        <v>Q3</v>
      </c>
      <c r="E1071" s="21" t="s">
        <v>188</v>
      </c>
      <c r="F1071" s="21" t="s">
        <v>118</v>
      </c>
      <c r="G1071" s="21" t="s">
        <v>198</v>
      </c>
      <c r="H1071" s="21" t="s">
        <v>1015</v>
      </c>
      <c r="I1071" s="21" t="s">
        <v>1016</v>
      </c>
      <c r="J1071" s="21" t="s">
        <v>142</v>
      </c>
      <c r="K1071" s="21" t="s">
        <v>134</v>
      </c>
      <c r="L1071" s="21" t="s">
        <v>299</v>
      </c>
      <c r="M1071" s="23">
        <v>185.56</v>
      </c>
      <c r="N1071" s="24">
        <v>1</v>
      </c>
      <c r="O1071" s="25">
        <v>0.11360000000000001</v>
      </c>
      <c r="P1071" s="23">
        <v>94.02</v>
      </c>
      <c r="Q1071" s="23">
        <f>M1071*N1071*(1-O1071)</f>
        <v>164.48038399999999</v>
      </c>
      <c r="R1071" s="23">
        <f>M1071*N1071*O1071</f>
        <v>21.079616000000001</v>
      </c>
      <c r="S1071" s="23">
        <f>P1071*N1071</f>
        <v>94.02</v>
      </c>
      <c r="T1071" s="23">
        <f>Q1071-S1071</f>
        <v>70.460383999999991</v>
      </c>
      <c r="U1071" s="25">
        <f>IFERROR(T1071/Q1071,0)</f>
        <v>0.42838168471202009</v>
      </c>
      <c r="V1071" s="21" t="s">
        <v>125</v>
      </c>
      <c r="W1071" s="21" t="s">
        <v>172</v>
      </c>
    </row>
    <row r="1072" spans="1:23" ht="15" customHeight="1">
      <c r="A1072" s="21" t="s">
        <v>1538</v>
      </c>
      <c r="B1072" s="22">
        <v>45503</v>
      </c>
      <c r="C1072" s="21">
        <f>YEAR(B1072)</f>
        <v>2024</v>
      </c>
      <c r="D1072" s="21" t="str">
        <f>"Q"&amp;ROUNDUP(MONTH(B1072)/3,0)</f>
        <v>Q3</v>
      </c>
      <c r="E1072" s="21" t="s">
        <v>128</v>
      </c>
      <c r="F1072" s="21" t="s">
        <v>159</v>
      </c>
      <c r="G1072" s="21" t="s">
        <v>152</v>
      </c>
      <c r="H1072" s="21" t="s">
        <v>203</v>
      </c>
      <c r="I1072" s="21" t="s">
        <v>204</v>
      </c>
      <c r="J1072" s="21" t="s">
        <v>122</v>
      </c>
      <c r="K1072" s="21" t="s">
        <v>143</v>
      </c>
      <c r="L1072" s="21" t="s">
        <v>201</v>
      </c>
      <c r="M1072" s="23">
        <v>131.44999999999999</v>
      </c>
      <c r="N1072" s="24">
        <v>6</v>
      </c>
      <c r="O1072" s="25">
        <v>6.6100000000000006E-2</v>
      </c>
      <c r="P1072" s="23">
        <v>86.81</v>
      </c>
      <c r="Q1072" s="23">
        <f>M1072*N1072*(1-O1072)</f>
        <v>736.56692999999984</v>
      </c>
      <c r="R1072" s="23">
        <f>M1072*N1072*O1072</f>
        <v>52.133070000000004</v>
      </c>
      <c r="S1072" s="23">
        <f>P1072*N1072</f>
        <v>520.86</v>
      </c>
      <c r="T1072" s="23">
        <f>Q1072-S1072</f>
        <v>215.70692999999983</v>
      </c>
      <c r="U1072" s="25">
        <f>IFERROR(T1072/Q1072,0)</f>
        <v>0.29285448642121342</v>
      </c>
      <c r="V1072" s="21" t="s">
        <v>125</v>
      </c>
      <c r="W1072" s="21" t="s">
        <v>172</v>
      </c>
    </row>
    <row r="1073" spans="1:23" ht="15" customHeight="1">
      <c r="A1073" s="21" t="s">
        <v>1539</v>
      </c>
      <c r="B1073" s="22">
        <v>45503</v>
      </c>
      <c r="C1073" s="21">
        <f>YEAR(B1073)</f>
        <v>2024</v>
      </c>
      <c r="D1073" s="21" t="str">
        <f>"Q"&amp;ROUNDUP(MONTH(B1073)/3,0)</f>
        <v>Q3</v>
      </c>
      <c r="E1073" s="21" t="s">
        <v>128</v>
      </c>
      <c r="F1073" s="21" t="s">
        <v>129</v>
      </c>
      <c r="G1073" s="21" t="s">
        <v>152</v>
      </c>
      <c r="H1073" s="21" t="s">
        <v>168</v>
      </c>
      <c r="I1073" s="21" t="s">
        <v>169</v>
      </c>
      <c r="J1073" s="21" t="s">
        <v>122</v>
      </c>
      <c r="K1073" s="21" t="s">
        <v>123</v>
      </c>
      <c r="L1073" s="21" t="s">
        <v>155</v>
      </c>
      <c r="M1073" s="23">
        <v>147.33000000000001</v>
      </c>
      <c r="N1073" s="24">
        <v>1</v>
      </c>
      <c r="O1073" s="25">
        <v>5.0299999999999997E-2</v>
      </c>
      <c r="P1073" s="23">
        <v>76.62</v>
      </c>
      <c r="Q1073" s="23">
        <f>M1073*N1073*(1-O1073)</f>
        <v>139.91930100000002</v>
      </c>
      <c r="R1073" s="23">
        <f>M1073*N1073*O1073</f>
        <v>7.4106990000000001</v>
      </c>
      <c r="S1073" s="23">
        <f>P1073*N1073</f>
        <v>76.62</v>
      </c>
      <c r="T1073" s="23">
        <f>Q1073-S1073</f>
        <v>63.299301000000014</v>
      </c>
      <c r="U1073" s="25">
        <f>IFERROR(T1073/Q1073,0)</f>
        <v>0.45239863655408058</v>
      </c>
      <c r="V1073" s="21" t="s">
        <v>125</v>
      </c>
      <c r="W1073" s="21" t="s">
        <v>172</v>
      </c>
    </row>
    <row r="1074" spans="1:23" ht="15" customHeight="1">
      <c r="A1074" s="21" t="s">
        <v>1540</v>
      </c>
      <c r="B1074" s="22">
        <v>45503</v>
      </c>
      <c r="C1074" s="21">
        <f>YEAR(B1074)</f>
        <v>2024</v>
      </c>
      <c r="D1074" s="21" t="str">
        <f>"Q"&amp;ROUNDUP(MONTH(B1074)/3,0)</f>
        <v>Q3</v>
      </c>
      <c r="E1074" s="21" t="s">
        <v>158</v>
      </c>
      <c r="F1074" s="21" t="s">
        <v>129</v>
      </c>
      <c r="G1074" s="21" t="s">
        <v>164</v>
      </c>
      <c r="H1074" s="21" t="s">
        <v>221</v>
      </c>
      <c r="I1074" s="21" t="s">
        <v>222</v>
      </c>
      <c r="J1074" s="21" t="s">
        <v>133</v>
      </c>
      <c r="K1074" s="21" t="s">
        <v>143</v>
      </c>
      <c r="L1074" s="21" t="s">
        <v>322</v>
      </c>
      <c r="M1074" s="23">
        <v>69.58</v>
      </c>
      <c r="N1074" s="24">
        <v>1</v>
      </c>
      <c r="O1074" s="25">
        <v>8.0600000000000005E-2</v>
      </c>
      <c r="P1074" s="23">
        <v>42.15</v>
      </c>
      <c r="Q1074" s="23">
        <f>M1074*N1074*(1-O1074)</f>
        <v>63.971851999999998</v>
      </c>
      <c r="R1074" s="23">
        <f>M1074*N1074*O1074</f>
        <v>5.6081479999999999</v>
      </c>
      <c r="S1074" s="23">
        <f>P1074*N1074</f>
        <v>42.15</v>
      </c>
      <c r="T1074" s="23">
        <f>Q1074-S1074</f>
        <v>21.821852</v>
      </c>
      <c r="U1074" s="25">
        <f>IFERROR(T1074/Q1074,0)</f>
        <v>0.34111646478516833</v>
      </c>
      <c r="V1074" s="21" t="s">
        <v>125</v>
      </c>
      <c r="W1074" s="21" t="s">
        <v>172</v>
      </c>
    </row>
    <row r="1075" spans="1:23" ht="15" customHeight="1">
      <c r="A1075" s="21" t="s">
        <v>1541</v>
      </c>
      <c r="B1075" s="22">
        <v>45503</v>
      </c>
      <c r="C1075" s="21">
        <f>YEAR(B1075)</f>
        <v>2024</v>
      </c>
      <c r="D1075" s="21" t="str">
        <f>"Q"&amp;ROUNDUP(MONTH(B1075)/3,0)</f>
        <v>Q3</v>
      </c>
      <c r="E1075" s="21" t="s">
        <v>138</v>
      </c>
      <c r="F1075" s="21" t="s">
        <v>118</v>
      </c>
      <c r="G1075" s="21" t="s">
        <v>139</v>
      </c>
      <c r="H1075" s="21" t="s">
        <v>434</v>
      </c>
      <c r="I1075" s="21" t="s">
        <v>435</v>
      </c>
      <c r="J1075" s="21" t="s">
        <v>133</v>
      </c>
      <c r="K1075" s="21" t="s">
        <v>143</v>
      </c>
      <c r="L1075" s="21" t="s">
        <v>201</v>
      </c>
      <c r="M1075" s="23">
        <v>283.76</v>
      </c>
      <c r="N1075" s="24">
        <v>3</v>
      </c>
      <c r="O1075" s="25">
        <v>0.1804</v>
      </c>
      <c r="P1075" s="23">
        <v>181.11</v>
      </c>
      <c r="Q1075" s="23">
        <f>M1075*N1075*(1-O1075)</f>
        <v>697.70908799999995</v>
      </c>
      <c r="R1075" s="23">
        <f>M1075*N1075*O1075</f>
        <v>153.57091199999999</v>
      </c>
      <c r="S1075" s="23">
        <f>P1075*N1075</f>
        <v>543.33000000000004</v>
      </c>
      <c r="T1075" s="23">
        <f>Q1075-S1075</f>
        <v>154.37908799999991</v>
      </c>
      <c r="U1075" s="25">
        <f>IFERROR(T1075/Q1075,0)</f>
        <v>0.22126569748794775</v>
      </c>
      <c r="V1075" s="21" t="s">
        <v>125</v>
      </c>
      <c r="W1075" s="21" t="s">
        <v>136</v>
      </c>
    </row>
    <row r="1076" spans="1:23" ht="15" customHeight="1">
      <c r="A1076" s="21" t="s">
        <v>1542</v>
      </c>
      <c r="B1076" s="22">
        <v>45503</v>
      </c>
      <c r="C1076" s="21">
        <f>YEAR(B1076)</f>
        <v>2024</v>
      </c>
      <c r="D1076" s="21" t="str">
        <f>"Q"&amp;ROUNDUP(MONTH(B1076)/3,0)</f>
        <v>Q3</v>
      </c>
      <c r="E1076" s="21" t="s">
        <v>128</v>
      </c>
      <c r="F1076" s="21" t="s">
        <v>118</v>
      </c>
      <c r="G1076" s="21" t="s">
        <v>152</v>
      </c>
      <c r="H1076" s="21" t="s">
        <v>297</v>
      </c>
      <c r="I1076" s="21" t="s">
        <v>298</v>
      </c>
      <c r="J1076" s="21" t="s">
        <v>142</v>
      </c>
      <c r="K1076" s="21" t="s">
        <v>123</v>
      </c>
      <c r="L1076" s="21" t="s">
        <v>124</v>
      </c>
      <c r="M1076" s="23">
        <v>155.31</v>
      </c>
      <c r="N1076" s="24">
        <v>1</v>
      </c>
      <c r="O1076" s="25">
        <v>0.14610000000000001</v>
      </c>
      <c r="P1076" s="23">
        <v>70.55</v>
      </c>
      <c r="Q1076" s="23">
        <f>M1076*N1076*(1-O1076)</f>
        <v>132.61920900000001</v>
      </c>
      <c r="R1076" s="23">
        <f>M1076*N1076*O1076</f>
        <v>22.690791000000001</v>
      </c>
      <c r="S1076" s="23">
        <f>P1076*N1076</f>
        <v>70.55</v>
      </c>
      <c r="T1076" s="23">
        <f>Q1076-S1076</f>
        <v>62.069209000000015</v>
      </c>
      <c r="U1076" s="25">
        <f>IFERROR(T1076/Q1076,0)</f>
        <v>0.46802578199663375</v>
      </c>
      <c r="V1076" s="21" t="s">
        <v>125</v>
      </c>
      <c r="W1076" s="21" t="s">
        <v>136</v>
      </c>
    </row>
    <row r="1077" spans="1:23" ht="15" customHeight="1">
      <c r="A1077" s="21" t="s">
        <v>1543</v>
      </c>
      <c r="B1077" s="22">
        <v>45504</v>
      </c>
      <c r="C1077" s="21">
        <f>YEAR(B1077)</f>
        <v>2024</v>
      </c>
      <c r="D1077" s="21" t="str">
        <f>"Q"&amp;ROUNDUP(MONTH(B1077)/3,0)</f>
        <v>Q3</v>
      </c>
      <c r="E1077" s="21" t="s">
        <v>138</v>
      </c>
      <c r="F1077" s="21" t="s">
        <v>118</v>
      </c>
      <c r="G1077" s="21" t="s">
        <v>146</v>
      </c>
      <c r="H1077" s="21" t="s">
        <v>318</v>
      </c>
      <c r="I1077" s="21" t="s">
        <v>319</v>
      </c>
      <c r="J1077" s="21" t="s">
        <v>122</v>
      </c>
      <c r="K1077" s="21" t="s">
        <v>134</v>
      </c>
      <c r="L1077" s="21" t="s">
        <v>192</v>
      </c>
      <c r="M1077" s="23">
        <v>182</v>
      </c>
      <c r="N1077" s="24">
        <v>2</v>
      </c>
      <c r="O1077" s="25">
        <v>0.15329999999999999</v>
      </c>
      <c r="P1077" s="23">
        <v>110.51</v>
      </c>
      <c r="Q1077" s="23">
        <f>M1077*N1077*(1-O1077)</f>
        <v>308.19880000000001</v>
      </c>
      <c r="R1077" s="23">
        <f>M1077*N1077*O1077</f>
        <v>55.801199999999994</v>
      </c>
      <c r="S1077" s="23">
        <f>P1077*N1077</f>
        <v>221.02</v>
      </c>
      <c r="T1077" s="23">
        <f>Q1077-S1077</f>
        <v>87.178799999999995</v>
      </c>
      <c r="U1077" s="25">
        <f>IFERROR(T1077/Q1077,0)</f>
        <v>0.28286547514136978</v>
      </c>
      <c r="V1077" s="21" t="s">
        <v>125</v>
      </c>
      <c r="W1077" s="21" t="s">
        <v>136</v>
      </c>
    </row>
    <row r="1078" spans="1:23" ht="15" customHeight="1">
      <c r="A1078" s="21" t="s">
        <v>1544</v>
      </c>
      <c r="B1078" s="22">
        <v>45504</v>
      </c>
      <c r="C1078" s="21">
        <f>YEAR(B1078)</f>
        <v>2024</v>
      </c>
      <c r="D1078" s="21" t="str">
        <f>"Q"&amp;ROUNDUP(MONTH(B1078)/3,0)</f>
        <v>Q3</v>
      </c>
      <c r="E1078" s="21" t="s">
        <v>138</v>
      </c>
      <c r="F1078" s="21" t="s">
        <v>118</v>
      </c>
      <c r="G1078" s="21" t="s">
        <v>146</v>
      </c>
      <c r="H1078" s="21" t="s">
        <v>182</v>
      </c>
      <c r="I1078" s="21" t="s">
        <v>183</v>
      </c>
      <c r="J1078" s="21" t="s">
        <v>122</v>
      </c>
      <c r="K1078" s="21" t="s">
        <v>165</v>
      </c>
      <c r="L1078" s="21" t="s">
        <v>320</v>
      </c>
      <c r="M1078" s="23">
        <v>133.59</v>
      </c>
      <c r="N1078" s="24">
        <v>1</v>
      </c>
      <c r="O1078" s="25">
        <v>0.14530000000000001</v>
      </c>
      <c r="P1078" s="23">
        <v>58.74</v>
      </c>
      <c r="Q1078" s="23">
        <f>M1078*N1078*(1-O1078)</f>
        <v>114.179373</v>
      </c>
      <c r="R1078" s="23">
        <f>M1078*N1078*O1078</f>
        <v>19.410627000000002</v>
      </c>
      <c r="S1078" s="23">
        <f>P1078*N1078</f>
        <v>58.74</v>
      </c>
      <c r="T1078" s="23">
        <f>Q1078-S1078</f>
        <v>55.439372999999996</v>
      </c>
      <c r="U1078" s="25">
        <f>IFERROR(T1078/Q1078,0)</f>
        <v>0.48554630791325154</v>
      </c>
      <c r="V1078" s="21" t="s">
        <v>125</v>
      </c>
      <c r="W1078" s="21" t="s">
        <v>126</v>
      </c>
    </row>
    <row r="1079" spans="1:23" ht="15" customHeight="1">
      <c r="A1079" s="21" t="s">
        <v>1545</v>
      </c>
      <c r="B1079" s="22">
        <v>45504</v>
      </c>
      <c r="C1079" s="21">
        <f>YEAR(B1079)</f>
        <v>2024</v>
      </c>
      <c r="D1079" s="21" t="str">
        <f>"Q"&amp;ROUNDUP(MONTH(B1079)/3,0)</f>
        <v>Q3</v>
      </c>
      <c r="E1079" s="21" t="s">
        <v>138</v>
      </c>
      <c r="F1079" s="21" t="s">
        <v>129</v>
      </c>
      <c r="G1079" s="21" t="s">
        <v>139</v>
      </c>
      <c r="H1079" s="21" t="s">
        <v>291</v>
      </c>
      <c r="I1079" s="21" t="s">
        <v>208</v>
      </c>
      <c r="J1079" s="21" t="s">
        <v>133</v>
      </c>
      <c r="K1079" s="21" t="s">
        <v>149</v>
      </c>
      <c r="L1079" s="21" t="s">
        <v>176</v>
      </c>
      <c r="M1079" s="23">
        <v>258.63</v>
      </c>
      <c r="N1079" s="24">
        <v>12</v>
      </c>
      <c r="O1079" s="25">
        <v>0.13059999999999999</v>
      </c>
      <c r="P1079" s="23">
        <v>106.07</v>
      </c>
      <c r="Q1079" s="23">
        <f>M1079*N1079*(1-O1079)</f>
        <v>2698.235064</v>
      </c>
      <c r="R1079" s="23">
        <f>M1079*N1079*O1079</f>
        <v>405.32493599999998</v>
      </c>
      <c r="S1079" s="23">
        <f>P1079*N1079</f>
        <v>1272.8399999999999</v>
      </c>
      <c r="T1079" s="23">
        <f>Q1079-S1079</f>
        <v>1425.395064</v>
      </c>
      <c r="U1079" s="25">
        <f>IFERROR(T1079/Q1079,0)</f>
        <v>0.52826941693023677</v>
      </c>
      <c r="V1079" s="21" t="s">
        <v>171</v>
      </c>
      <c r="W1079" s="21" t="s">
        <v>172</v>
      </c>
    </row>
    <row r="1080" spans="1:23" ht="15" customHeight="1">
      <c r="A1080" s="21" t="s">
        <v>1546</v>
      </c>
      <c r="B1080" s="22">
        <v>45504</v>
      </c>
      <c r="C1080" s="21">
        <f>YEAR(B1080)</f>
        <v>2024</v>
      </c>
      <c r="D1080" s="21" t="str">
        <f>"Q"&amp;ROUNDUP(MONTH(B1080)/3,0)</f>
        <v>Q3</v>
      </c>
      <c r="E1080" s="21" t="s">
        <v>117</v>
      </c>
      <c r="F1080" s="21" t="s">
        <v>159</v>
      </c>
      <c r="G1080" s="21" t="s">
        <v>119</v>
      </c>
      <c r="H1080" s="21" t="s">
        <v>471</v>
      </c>
      <c r="I1080" s="21" t="s">
        <v>472</v>
      </c>
      <c r="J1080" s="21" t="s">
        <v>142</v>
      </c>
      <c r="K1080" s="21" t="s">
        <v>123</v>
      </c>
      <c r="L1080" s="21" t="s">
        <v>155</v>
      </c>
      <c r="M1080" s="23">
        <v>79.23</v>
      </c>
      <c r="N1080" s="24">
        <v>4</v>
      </c>
      <c r="O1080" s="25">
        <v>3.9699999999999999E-2</v>
      </c>
      <c r="P1080" s="23">
        <v>45.77</v>
      </c>
      <c r="Q1080" s="23">
        <f>M1080*N1080*(1-O1080)</f>
        <v>304.33827600000001</v>
      </c>
      <c r="R1080" s="23">
        <f>M1080*N1080*O1080</f>
        <v>12.581724000000001</v>
      </c>
      <c r="S1080" s="23">
        <f>P1080*N1080</f>
        <v>183.08</v>
      </c>
      <c r="T1080" s="23">
        <f>Q1080-S1080</f>
        <v>121.258276</v>
      </c>
      <c r="U1080" s="25">
        <f>IFERROR(T1080/Q1080,0)</f>
        <v>0.39843255207241823</v>
      </c>
      <c r="V1080" s="21" t="s">
        <v>125</v>
      </c>
      <c r="W1080" s="21" t="s">
        <v>172</v>
      </c>
    </row>
    <row r="1081" spans="1:23" ht="15" customHeight="1">
      <c r="A1081" s="21" t="s">
        <v>1547</v>
      </c>
      <c r="B1081" s="22">
        <v>45504</v>
      </c>
      <c r="C1081" s="21">
        <f>YEAR(B1081)</f>
        <v>2024</v>
      </c>
      <c r="D1081" s="21" t="str">
        <f>"Q"&amp;ROUNDUP(MONTH(B1081)/3,0)</f>
        <v>Q3</v>
      </c>
      <c r="E1081" s="21" t="s">
        <v>158</v>
      </c>
      <c r="F1081" s="21" t="s">
        <v>118</v>
      </c>
      <c r="G1081" s="21" t="s">
        <v>160</v>
      </c>
      <c r="H1081" s="21" t="s">
        <v>950</v>
      </c>
      <c r="I1081" s="21" t="s">
        <v>951</v>
      </c>
      <c r="J1081" s="21" t="s">
        <v>142</v>
      </c>
      <c r="K1081" s="21" t="s">
        <v>165</v>
      </c>
      <c r="L1081" s="21" t="s">
        <v>213</v>
      </c>
      <c r="M1081" s="23">
        <v>62.07</v>
      </c>
      <c r="N1081" s="24">
        <v>8</v>
      </c>
      <c r="O1081" s="25">
        <v>0.1171</v>
      </c>
      <c r="P1081" s="23">
        <v>28.22</v>
      </c>
      <c r="Q1081" s="23">
        <f>M1081*N1081*(1-O1081)</f>
        <v>438.412824</v>
      </c>
      <c r="R1081" s="23">
        <f>M1081*N1081*O1081</f>
        <v>58.147175999999995</v>
      </c>
      <c r="S1081" s="23">
        <f>P1081*N1081</f>
        <v>225.76</v>
      </c>
      <c r="T1081" s="23">
        <f>Q1081-S1081</f>
        <v>212.65282400000001</v>
      </c>
      <c r="U1081" s="25">
        <f>IFERROR(T1081/Q1081,0)</f>
        <v>0.48505155953193563</v>
      </c>
      <c r="V1081" s="21" t="s">
        <v>171</v>
      </c>
      <c r="W1081" s="21" t="s">
        <v>136</v>
      </c>
    </row>
    <row r="1082" spans="1:23" ht="15" customHeight="1">
      <c r="A1082" s="21" t="s">
        <v>1548</v>
      </c>
      <c r="B1082" s="22">
        <v>45504</v>
      </c>
      <c r="C1082" s="21">
        <f>YEAR(B1082)</f>
        <v>2024</v>
      </c>
      <c r="D1082" s="21" t="str">
        <f>"Q"&amp;ROUNDUP(MONTH(B1082)/3,0)</f>
        <v>Q3</v>
      </c>
      <c r="E1082" s="21" t="s">
        <v>158</v>
      </c>
      <c r="F1082" s="21" t="s">
        <v>159</v>
      </c>
      <c r="G1082" s="21" t="s">
        <v>160</v>
      </c>
      <c r="H1082" s="21" t="s">
        <v>741</v>
      </c>
      <c r="I1082" s="21" t="s">
        <v>652</v>
      </c>
      <c r="J1082" s="21" t="s">
        <v>133</v>
      </c>
      <c r="K1082" s="21" t="s">
        <v>149</v>
      </c>
      <c r="L1082" s="21" t="s">
        <v>150</v>
      </c>
      <c r="M1082" s="23">
        <v>96.63</v>
      </c>
      <c r="N1082" s="24">
        <v>15</v>
      </c>
      <c r="O1082" s="25">
        <v>5.1900000000000002E-2</v>
      </c>
      <c r="P1082" s="23">
        <v>50.63</v>
      </c>
      <c r="Q1082" s="23">
        <f>M1082*N1082*(1-O1082)</f>
        <v>1374.2235449999998</v>
      </c>
      <c r="R1082" s="23">
        <f>M1082*N1082*O1082</f>
        <v>75.226454999999987</v>
      </c>
      <c r="S1082" s="23">
        <f>P1082*N1082</f>
        <v>759.45</v>
      </c>
      <c r="T1082" s="23">
        <f>Q1082-S1082</f>
        <v>614.77354499999979</v>
      </c>
      <c r="U1082" s="25">
        <f>IFERROR(T1082/Q1082,0)</f>
        <v>0.44736065484891679</v>
      </c>
      <c r="V1082" s="21" t="s">
        <v>125</v>
      </c>
      <c r="W1082" s="21" t="s">
        <v>156</v>
      </c>
    </row>
    <row r="1083" spans="1:23" ht="15" customHeight="1">
      <c r="A1083" s="21" t="s">
        <v>1549</v>
      </c>
      <c r="B1083" s="22">
        <v>45504</v>
      </c>
      <c r="C1083" s="21">
        <f>YEAR(B1083)</f>
        <v>2024</v>
      </c>
      <c r="D1083" s="21" t="str">
        <f>"Q"&amp;ROUNDUP(MONTH(B1083)/3,0)</f>
        <v>Q3</v>
      </c>
      <c r="E1083" s="21" t="s">
        <v>188</v>
      </c>
      <c r="F1083" s="21" t="s">
        <v>118</v>
      </c>
      <c r="G1083" s="21" t="s">
        <v>232</v>
      </c>
      <c r="H1083" s="21" t="s">
        <v>207</v>
      </c>
      <c r="I1083" s="21" t="s">
        <v>208</v>
      </c>
      <c r="J1083" s="21" t="s">
        <v>122</v>
      </c>
      <c r="K1083" s="21" t="s">
        <v>143</v>
      </c>
      <c r="L1083" s="21" t="s">
        <v>252</v>
      </c>
      <c r="M1083" s="23">
        <v>51.44</v>
      </c>
      <c r="N1083" s="24">
        <v>2</v>
      </c>
      <c r="O1083" s="25">
        <v>0.1047</v>
      </c>
      <c r="P1083" s="23">
        <v>28.4</v>
      </c>
      <c r="Q1083" s="23">
        <f>M1083*N1083*(1-O1083)</f>
        <v>92.108463999999998</v>
      </c>
      <c r="R1083" s="23">
        <f>M1083*N1083*O1083</f>
        <v>10.771535999999999</v>
      </c>
      <c r="S1083" s="23">
        <f>P1083*N1083</f>
        <v>56.8</v>
      </c>
      <c r="T1083" s="23">
        <f>Q1083-S1083</f>
        <v>35.308464000000001</v>
      </c>
      <c r="U1083" s="25">
        <f>IFERROR(T1083/Q1083,0)</f>
        <v>0.3833357160314822</v>
      </c>
      <c r="V1083" s="21" t="s">
        <v>125</v>
      </c>
      <c r="W1083" s="21" t="s">
        <v>126</v>
      </c>
    </row>
    <row r="1084" spans="1:23" ht="15" customHeight="1">
      <c r="A1084" s="21" t="s">
        <v>1550</v>
      </c>
      <c r="B1084" s="22">
        <v>45504</v>
      </c>
      <c r="C1084" s="21">
        <f>YEAR(B1084)</f>
        <v>2024</v>
      </c>
      <c r="D1084" s="21" t="str">
        <f>"Q"&amp;ROUNDUP(MONTH(B1084)/3,0)</f>
        <v>Q3</v>
      </c>
      <c r="E1084" s="21" t="s">
        <v>128</v>
      </c>
      <c r="F1084" s="21" t="s">
        <v>129</v>
      </c>
      <c r="G1084" s="21" t="s">
        <v>130</v>
      </c>
      <c r="H1084" s="21" t="s">
        <v>207</v>
      </c>
      <c r="I1084" s="21" t="s">
        <v>208</v>
      </c>
      <c r="J1084" s="21" t="s">
        <v>122</v>
      </c>
      <c r="K1084" s="21" t="s">
        <v>143</v>
      </c>
      <c r="L1084" s="21" t="s">
        <v>230</v>
      </c>
      <c r="M1084" s="23">
        <v>289.47000000000003</v>
      </c>
      <c r="N1084" s="24">
        <v>1</v>
      </c>
      <c r="O1084" s="25">
        <v>0.16650000000000001</v>
      </c>
      <c r="P1084" s="23">
        <v>194.35</v>
      </c>
      <c r="Q1084" s="23">
        <f>M1084*N1084*(1-O1084)</f>
        <v>241.27324500000003</v>
      </c>
      <c r="R1084" s="23">
        <f>M1084*N1084*O1084</f>
        <v>48.19675500000001</v>
      </c>
      <c r="S1084" s="23">
        <f>P1084*N1084</f>
        <v>194.35</v>
      </c>
      <c r="T1084" s="23">
        <f>Q1084-S1084</f>
        <v>46.923245000000037</v>
      </c>
      <c r="U1084" s="25">
        <f>IFERROR(T1084/Q1084,0)</f>
        <v>0.19448175863842687</v>
      </c>
      <c r="V1084" s="21" t="s">
        <v>125</v>
      </c>
      <c r="W1084" s="21" t="s">
        <v>156</v>
      </c>
    </row>
    <row r="1085" spans="1:23" ht="15" customHeight="1">
      <c r="A1085" s="21" t="s">
        <v>1551</v>
      </c>
      <c r="B1085" s="22">
        <v>45504</v>
      </c>
      <c r="C1085" s="21">
        <f>YEAR(B1085)</f>
        <v>2024</v>
      </c>
      <c r="D1085" s="21" t="str">
        <f>"Q"&amp;ROUNDUP(MONTH(B1085)/3,0)</f>
        <v>Q3</v>
      </c>
      <c r="E1085" s="21" t="s">
        <v>138</v>
      </c>
      <c r="F1085" s="21" t="s">
        <v>129</v>
      </c>
      <c r="G1085" s="21" t="s">
        <v>139</v>
      </c>
      <c r="H1085" s="21" t="s">
        <v>221</v>
      </c>
      <c r="I1085" s="21" t="s">
        <v>222</v>
      </c>
      <c r="J1085" s="21" t="s">
        <v>133</v>
      </c>
      <c r="K1085" s="21" t="s">
        <v>143</v>
      </c>
      <c r="L1085" s="21" t="s">
        <v>201</v>
      </c>
      <c r="M1085" s="23">
        <v>246.75</v>
      </c>
      <c r="N1085" s="24">
        <v>3</v>
      </c>
      <c r="O1085" s="25">
        <v>6.6100000000000006E-2</v>
      </c>
      <c r="P1085" s="23">
        <v>166.47</v>
      </c>
      <c r="Q1085" s="23">
        <f>M1085*N1085*(1-O1085)</f>
        <v>691.31947500000001</v>
      </c>
      <c r="R1085" s="23">
        <f>M1085*N1085*O1085</f>
        <v>48.930525000000003</v>
      </c>
      <c r="S1085" s="23">
        <f>P1085*N1085</f>
        <v>499.40999999999997</v>
      </c>
      <c r="T1085" s="23">
        <f>Q1085-S1085</f>
        <v>191.90947500000004</v>
      </c>
      <c r="U1085" s="25">
        <f>IFERROR(T1085/Q1085,0)</f>
        <v>0.27759882650492385</v>
      </c>
      <c r="V1085" s="21" t="s">
        <v>125</v>
      </c>
      <c r="W1085" s="21" t="s">
        <v>156</v>
      </c>
    </row>
    <row r="1086" spans="1:23" ht="15" customHeight="1">
      <c r="A1086" s="21" t="s">
        <v>1552</v>
      </c>
      <c r="B1086" s="22">
        <v>45504</v>
      </c>
      <c r="C1086" s="21">
        <f>YEAR(B1086)</f>
        <v>2024</v>
      </c>
      <c r="D1086" s="21" t="str">
        <f>"Q"&amp;ROUNDUP(MONTH(B1086)/3,0)</f>
        <v>Q3</v>
      </c>
      <c r="E1086" s="21" t="s">
        <v>117</v>
      </c>
      <c r="F1086" s="21" t="s">
        <v>129</v>
      </c>
      <c r="G1086" s="21" t="s">
        <v>194</v>
      </c>
      <c r="H1086" s="21" t="s">
        <v>565</v>
      </c>
      <c r="I1086" s="21" t="s">
        <v>566</v>
      </c>
      <c r="J1086" s="21" t="s">
        <v>142</v>
      </c>
      <c r="K1086" s="21" t="s">
        <v>165</v>
      </c>
      <c r="L1086" s="21" t="s">
        <v>320</v>
      </c>
      <c r="M1086" s="23">
        <v>101.78</v>
      </c>
      <c r="N1086" s="24">
        <v>2</v>
      </c>
      <c r="O1086" s="25">
        <v>5.0500000000000003E-2</v>
      </c>
      <c r="P1086" s="23">
        <v>45.74</v>
      </c>
      <c r="Q1086" s="23">
        <f>M1086*N1086*(1-O1086)</f>
        <v>193.28022000000001</v>
      </c>
      <c r="R1086" s="23">
        <f>M1086*N1086*O1086</f>
        <v>10.279780000000001</v>
      </c>
      <c r="S1086" s="23">
        <f>P1086*N1086</f>
        <v>91.48</v>
      </c>
      <c r="T1086" s="23">
        <f>Q1086-S1086</f>
        <v>101.80022000000001</v>
      </c>
      <c r="U1086" s="25">
        <f>IFERROR(T1086/Q1086,0)</f>
        <v>0.52669755860170275</v>
      </c>
      <c r="V1086" s="21" t="s">
        <v>125</v>
      </c>
      <c r="W1086" s="21" t="s">
        <v>172</v>
      </c>
    </row>
    <row r="1087" spans="1:23" ht="15" customHeight="1">
      <c r="A1087" s="21" t="s">
        <v>1553</v>
      </c>
      <c r="B1087" s="22">
        <v>45505</v>
      </c>
      <c r="C1087" s="21">
        <f>YEAR(B1087)</f>
        <v>2024</v>
      </c>
      <c r="D1087" s="21" t="str">
        <f>"Q"&amp;ROUNDUP(MONTH(B1087)/3,0)</f>
        <v>Q3</v>
      </c>
      <c r="E1087" s="21" t="s">
        <v>158</v>
      </c>
      <c r="F1087" s="21" t="s">
        <v>129</v>
      </c>
      <c r="G1087" s="21" t="s">
        <v>160</v>
      </c>
      <c r="H1087" s="21" t="s">
        <v>434</v>
      </c>
      <c r="I1087" s="21" t="s">
        <v>435</v>
      </c>
      <c r="J1087" s="21" t="s">
        <v>133</v>
      </c>
      <c r="K1087" s="21" t="s">
        <v>143</v>
      </c>
      <c r="L1087" s="21" t="s">
        <v>230</v>
      </c>
      <c r="M1087" s="23">
        <v>65.73</v>
      </c>
      <c r="N1087" s="24">
        <v>1</v>
      </c>
      <c r="O1087" s="25">
        <v>0.12959999999999999</v>
      </c>
      <c r="P1087" s="23">
        <v>37.76</v>
      </c>
      <c r="Q1087" s="23">
        <f>M1087*N1087*(1-O1087)</f>
        <v>57.211392000000011</v>
      </c>
      <c r="R1087" s="23">
        <f>M1087*N1087*O1087</f>
        <v>8.5186080000000004</v>
      </c>
      <c r="S1087" s="23">
        <f>P1087*N1087</f>
        <v>37.76</v>
      </c>
      <c r="T1087" s="23">
        <f>Q1087-S1087</f>
        <v>19.451392000000013</v>
      </c>
      <c r="U1087" s="25">
        <f>IFERROR(T1087/Q1087,0)</f>
        <v>0.33999158768938903</v>
      </c>
      <c r="V1087" s="21" t="s">
        <v>171</v>
      </c>
      <c r="W1087" s="21" t="s">
        <v>136</v>
      </c>
    </row>
    <row r="1088" spans="1:23" ht="15" customHeight="1">
      <c r="A1088" s="21" t="s">
        <v>1554</v>
      </c>
      <c r="B1088" s="22">
        <v>45505</v>
      </c>
      <c r="C1088" s="21">
        <f>YEAR(B1088)</f>
        <v>2024</v>
      </c>
      <c r="D1088" s="21" t="str">
        <f>"Q"&amp;ROUNDUP(MONTH(B1088)/3,0)</f>
        <v>Q3</v>
      </c>
      <c r="E1088" s="21" t="s">
        <v>138</v>
      </c>
      <c r="F1088" s="21" t="s">
        <v>118</v>
      </c>
      <c r="G1088" s="21" t="s">
        <v>146</v>
      </c>
      <c r="H1088" s="21" t="s">
        <v>243</v>
      </c>
      <c r="I1088" s="21" t="s">
        <v>244</v>
      </c>
      <c r="J1088" s="21" t="s">
        <v>122</v>
      </c>
      <c r="K1088" s="21" t="s">
        <v>123</v>
      </c>
      <c r="L1088" s="21" t="s">
        <v>292</v>
      </c>
      <c r="M1088" s="23">
        <v>141.5</v>
      </c>
      <c r="N1088" s="24">
        <v>3</v>
      </c>
      <c r="O1088" s="25">
        <v>0.2014</v>
      </c>
      <c r="P1088" s="23">
        <v>63.78</v>
      </c>
      <c r="Q1088" s="23">
        <f>M1088*N1088*(1-O1088)</f>
        <v>339.00569999999999</v>
      </c>
      <c r="R1088" s="23">
        <f>M1088*N1088*O1088</f>
        <v>85.494299999999996</v>
      </c>
      <c r="S1088" s="23">
        <f>P1088*N1088</f>
        <v>191.34</v>
      </c>
      <c r="T1088" s="23">
        <f>Q1088-S1088</f>
        <v>147.66569999999999</v>
      </c>
      <c r="U1088" s="25">
        <f>IFERROR(T1088/Q1088,0)</f>
        <v>0.43558471140750726</v>
      </c>
      <c r="V1088" s="21" t="s">
        <v>125</v>
      </c>
      <c r="W1088" s="21" t="s">
        <v>126</v>
      </c>
    </row>
    <row r="1089" spans="1:23" ht="15" customHeight="1">
      <c r="A1089" s="21" t="s">
        <v>1555</v>
      </c>
      <c r="B1089" s="22">
        <v>45505</v>
      </c>
      <c r="C1089" s="21">
        <f>YEAR(B1089)</f>
        <v>2024</v>
      </c>
      <c r="D1089" s="21" t="str">
        <f>"Q"&amp;ROUNDUP(MONTH(B1089)/3,0)</f>
        <v>Q3</v>
      </c>
      <c r="E1089" s="21" t="s">
        <v>117</v>
      </c>
      <c r="F1089" s="21" t="s">
        <v>159</v>
      </c>
      <c r="G1089" s="21" t="s">
        <v>119</v>
      </c>
      <c r="H1089" s="21" t="s">
        <v>228</v>
      </c>
      <c r="I1089" s="21" t="s">
        <v>229</v>
      </c>
      <c r="J1089" s="21" t="s">
        <v>133</v>
      </c>
      <c r="K1089" s="21" t="s">
        <v>143</v>
      </c>
      <c r="L1089" s="21" t="s">
        <v>144</v>
      </c>
      <c r="M1089" s="23">
        <v>151.06</v>
      </c>
      <c r="N1089" s="24">
        <v>15</v>
      </c>
      <c r="O1089" s="25">
        <v>4.9599999999999998E-2</v>
      </c>
      <c r="P1089" s="23">
        <v>98.91</v>
      </c>
      <c r="Q1089" s="23">
        <f>M1089*N1089*(1-O1089)</f>
        <v>2153.51136</v>
      </c>
      <c r="R1089" s="23">
        <f>M1089*N1089*O1089</f>
        <v>112.38864</v>
      </c>
      <c r="S1089" s="23">
        <f>P1089*N1089</f>
        <v>1483.6499999999999</v>
      </c>
      <c r="T1089" s="23">
        <f>Q1089-S1089</f>
        <v>669.8613600000001</v>
      </c>
      <c r="U1089" s="25">
        <f>IFERROR(T1089/Q1089,0)</f>
        <v>0.31105541045300089</v>
      </c>
      <c r="V1089" s="21" t="s">
        <v>125</v>
      </c>
      <c r="W1089" s="21" t="s">
        <v>126</v>
      </c>
    </row>
    <row r="1090" spans="1:23" ht="15" customHeight="1">
      <c r="A1090" s="21" t="s">
        <v>1556</v>
      </c>
      <c r="B1090" s="22">
        <v>45505</v>
      </c>
      <c r="C1090" s="21">
        <f>YEAR(B1090)</f>
        <v>2024</v>
      </c>
      <c r="D1090" s="21" t="str">
        <f>"Q"&amp;ROUNDUP(MONTH(B1090)/3,0)</f>
        <v>Q3</v>
      </c>
      <c r="E1090" s="21" t="s">
        <v>138</v>
      </c>
      <c r="F1090" s="21" t="s">
        <v>118</v>
      </c>
      <c r="G1090" s="21" t="s">
        <v>139</v>
      </c>
      <c r="H1090" s="21" t="s">
        <v>261</v>
      </c>
      <c r="I1090" s="21" t="s">
        <v>262</v>
      </c>
      <c r="J1090" s="21" t="s">
        <v>133</v>
      </c>
      <c r="K1090" s="21" t="s">
        <v>143</v>
      </c>
      <c r="L1090" s="21" t="s">
        <v>322</v>
      </c>
      <c r="M1090" s="23">
        <v>282.56</v>
      </c>
      <c r="N1090" s="24">
        <v>2</v>
      </c>
      <c r="O1090" s="25">
        <v>0.14729999999999999</v>
      </c>
      <c r="P1090" s="23">
        <v>167.42</v>
      </c>
      <c r="Q1090" s="23">
        <f>M1090*N1090*(1-O1090)</f>
        <v>481.87782400000003</v>
      </c>
      <c r="R1090" s="23">
        <f>M1090*N1090*O1090</f>
        <v>83.242175999999986</v>
      </c>
      <c r="S1090" s="23">
        <f>P1090*N1090</f>
        <v>334.84</v>
      </c>
      <c r="T1090" s="23">
        <f>Q1090-S1090</f>
        <v>147.03782400000006</v>
      </c>
      <c r="U1090" s="25">
        <f>IFERROR(T1090/Q1090,0)</f>
        <v>0.30513507091789316</v>
      </c>
      <c r="V1090" s="21" t="s">
        <v>125</v>
      </c>
      <c r="W1090" s="21" t="s">
        <v>156</v>
      </c>
    </row>
    <row r="1091" spans="1:23" ht="15" customHeight="1">
      <c r="A1091" s="21" t="s">
        <v>1557</v>
      </c>
      <c r="B1091" s="22">
        <v>45506</v>
      </c>
      <c r="C1091" s="21">
        <f>YEAR(B1091)</f>
        <v>2024</v>
      </c>
      <c r="D1091" s="21" t="str">
        <f>"Q"&amp;ROUNDUP(MONTH(B1091)/3,0)</f>
        <v>Q3</v>
      </c>
      <c r="E1091" s="21" t="s">
        <v>128</v>
      </c>
      <c r="F1091" s="21" t="s">
        <v>118</v>
      </c>
      <c r="G1091" s="21" t="s">
        <v>152</v>
      </c>
      <c r="H1091" s="21" t="s">
        <v>315</v>
      </c>
      <c r="I1091" s="21" t="s">
        <v>316</v>
      </c>
      <c r="J1091" s="21" t="s">
        <v>133</v>
      </c>
      <c r="K1091" s="21" t="s">
        <v>149</v>
      </c>
      <c r="L1091" s="21" t="s">
        <v>273</v>
      </c>
      <c r="M1091" s="23">
        <v>123.34</v>
      </c>
      <c r="N1091" s="24">
        <v>3</v>
      </c>
      <c r="O1091" s="25">
        <v>0.17949999999999999</v>
      </c>
      <c r="P1091" s="23">
        <v>67.47</v>
      </c>
      <c r="Q1091" s="23">
        <f>M1091*N1091*(1-O1091)</f>
        <v>303.60140999999999</v>
      </c>
      <c r="R1091" s="23">
        <f>M1091*N1091*O1091</f>
        <v>66.418589999999995</v>
      </c>
      <c r="S1091" s="23">
        <f>P1091*N1091</f>
        <v>202.41</v>
      </c>
      <c r="T1091" s="23">
        <f>Q1091-S1091</f>
        <v>101.19140999999999</v>
      </c>
      <c r="U1091" s="25">
        <f>IFERROR(T1091/Q1091,0)</f>
        <v>0.33330349157469324</v>
      </c>
      <c r="V1091" s="21" t="s">
        <v>125</v>
      </c>
      <c r="W1091" s="21" t="s">
        <v>156</v>
      </c>
    </row>
    <row r="1092" spans="1:23" ht="15" customHeight="1">
      <c r="A1092" s="21" t="s">
        <v>1558</v>
      </c>
      <c r="B1092" s="22">
        <v>45506</v>
      </c>
      <c r="C1092" s="21">
        <f>YEAR(B1092)</f>
        <v>2024</v>
      </c>
      <c r="D1092" s="21" t="str">
        <f>"Q"&amp;ROUNDUP(MONTH(B1092)/3,0)</f>
        <v>Q3</v>
      </c>
      <c r="E1092" s="21" t="s">
        <v>158</v>
      </c>
      <c r="F1092" s="21" t="s">
        <v>129</v>
      </c>
      <c r="G1092" s="21" t="s">
        <v>160</v>
      </c>
      <c r="H1092" s="21" t="s">
        <v>182</v>
      </c>
      <c r="I1092" s="21" t="s">
        <v>183</v>
      </c>
      <c r="J1092" s="21" t="s">
        <v>122</v>
      </c>
      <c r="K1092" s="21" t="s">
        <v>165</v>
      </c>
      <c r="L1092" s="21" t="s">
        <v>213</v>
      </c>
      <c r="M1092" s="23">
        <v>61.16</v>
      </c>
      <c r="N1092" s="24">
        <v>4</v>
      </c>
      <c r="O1092" s="25">
        <v>9.8000000000000004E-2</v>
      </c>
      <c r="P1092" s="23">
        <v>28.35</v>
      </c>
      <c r="Q1092" s="23">
        <f>M1092*N1092*(1-O1092)</f>
        <v>220.66528</v>
      </c>
      <c r="R1092" s="23">
        <f>M1092*N1092*O1092</f>
        <v>23.974719999999998</v>
      </c>
      <c r="S1092" s="23">
        <f>P1092*N1092</f>
        <v>113.4</v>
      </c>
      <c r="T1092" s="23">
        <f>Q1092-S1092</f>
        <v>107.26527999999999</v>
      </c>
      <c r="U1092" s="25">
        <f>IFERROR(T1092/Q1092,0)</f>
        <v>0.48609948968863609</v>
      </c>
      <c r="V1092" s="21" t="s">
        <v>125</v>
      </c>
      <c r="W1092" s="21" t="s">
        <v>126</v>
      </c>
    </row>
    <row r="1093" spans="1:23" ht="15" customHeight="1">
      <c r="A1093" s="21" t="s">
        <v>1559</v>
      </c>
      <c r="B1093" s="22">
        <v>45507</v>
      </c>
      <c r="C1093" s="21">
        <f>YEAR(B1093)</f>
        <v>2024</v>
      </c>
      <c r="D1093" s="21" t="str">
        <f>"Q"&amp;ROUNDUP(MONTH(B1093)/3,0)</f>
        <v>Q3</v>
      </c>
      <c r="E1093" s="21" t="s">
        <v>138</v>
      </c>
      <c r="F1093" s="21" t="s">
        <v>118</v>
      </c>
      <c r="G1093" s="21" t="s">
        <v>139</v>
      </c>
      <c r="H1093" s="21" t="s">
        <v>471</v>
      </c>
      <c r="I1093" s="21" t="s">
        <v>472</v>
      </c>
      <c r="J1093" s="21" t="s">
        <v>142</v>
      </c>
      <c r="K1093" s="21" t="s">
        <v>165</v>
      </c>
      <c r="L1093" s="21" t="s">
        <v>184</v>
      </c>
      <c r="M1093" s="23">
        <v>58.54</v>
      </c>
      <c r="N1093" s="24">
        <v>4</v>
      </c>
      <c r="O1093" s="25">
        <v>8.6499999999999994E-2</v>
      </c>
      <c r="P1093" s="23">
        <v>27.27</v>
      </c>
      <c r="Q1093" s="23">
        <f>M1093*N1093*(1-O1093)</f>
        <v>213.90516</v>
      </c>
      <c r="R1093" s="23">
        <f>M1093*N1093*O1093</f>
        <v>20.254839999999998</v>
      </c>
      <c r="S1093" s="23">
        <f>P1093*N1093</f>
        <v>109.08</v>
      </c>
      <c r="T1093" s="23">
        <f>Q1093-S1093</f>
        <v>104.82516</v>
      </c>
      <c r="U1093" s="25">
        <f>IFERROR(T1093/Q1093,0)</f>
        <v>0.49005437736985868</v>
      </c>
      <c r="V1093" s="21" t="s">
        <v>125</v>
      </c>
      <c r="W1093" s="21" t="s">
        <v>172</v>
      </c>
    </row>
    <row r="1094" spans="1:23" ht="15" customHeight="1">
      <c r="A1094" s="21" t="s">
        <v>1560</v>
      </c>
      <c r="B1094" s="22">
        <v>45507</v>
      </c>
      <c r="C1094" s="21">
        <f>YEAR(B1094)</f>
        <v>2024</v>
      </c>
      <c r="D1094" s="21" t="str">
        <f>"Q"&amp;ROUNDUP(MONTH(B1094)/3,0)</f>
        <v>Q3</v>
      </c>
      <c r="E1094" s="21" t="s">
        <v>128</v>
      </c>
      <c r="F1094" s="21" t="s">
        <v>129</v>
      </c>
      <c r="G1094" s="21" t="s">
        <v>152</v>
      </c>
      <c r="H1094" s="21" t="s">
        <v>174</v>
      </c>
      <c r="I1094" s="21" t="s">
        <v>175</v>
      </c>
      <c r="J1094" s="21" t="s">
        <v>142</v>
      </c>
      <c r="K1094" s="21" t="s">
        <v>165</v>
      </c>
      <c r="L1094" s="21" t="s">
        <v>180</v>
      </c>
      <c r="M1094" s="23">
        <v>107.67</v>
      </c>
      <c r="N1094" s="24">
        <v>5</v>
      </c>
      <c r="O1094" s="25">
        <v>0.12820000000000001</v>
      </c>
      <c r="P1094" s="23">
        <v>49.61</v>
      </c>
      <c r="Q1094" s="23">
        <f>M1094*N1094*(1-O1094)</f>
        <v>469.33353000000005</v>
      </c>
      <c r="R1094" s="23">
        <f>M1094*N1094*O1094</f>
        <v>69.016470000000012</v>
      </c>
      <c r="S1094" s="23">
        <f>P1094*N1094</f>
        <v>248.05</v>
      </c>
      <c r="T1094" s="23">
        <f>Q1094-S1094</f>
        <v>221.28353000000004</v>
      </c>
      <c r="U1094" s="25">
        <f>IFERROR(T1094/Q1094,0)</f>
        <v>0.47148459646597168</v>
      </c>
      <c r="V1094" s="21" t="s">
        <v>125</v>
      </c>
      <c r="W1094" s="21" t="s">
        <v>136</v>
      </c>
    </row>
    <row r="1095" spans="1:23" ht="15" customHeight="1">
      <c r="A1095" s="21" t="s">
        <v>1561</v>
      </c>
      <c r="B1095" s="22">
        <v>45507</v>
      </c>
      <c r="C1095" s="21">
        <f>YEAR(B1095)</f>
        <v>2024</v>
      </c>
      <c r="D1095" s="21" t="str">
        <f>"Q"&amp;ROUNDUP(MONTH(B1095)/3,0)</f>
        <v>Q3</v>
      </c>
      <c r="E1095" s="21" t="s">
        <v>158</v>
      </c>
      <c r="F1095" s="21" t="s">
        <v>118</v>
      </c>
      <c r="G1095" s="21" t="s">
        <v>164</v>
      </c>
      <c r="H1095" s="21" t="s">
        <v>203</v>
      </c>
      <c r="I1095" s="21" t="s">
        <v>204</v>
      </c>
      <c r="J1095" s="21" t="s">
        <v>122</v>
      </c>
      <c r="K1095" s="21" t="s">
        <v>165</v>
      </c>
      <c r="L1095" s="21" t="s">
        <v>180</v>
      </c>
      <c r="M1095" s="23">
        <v>37.51</v>
      </c>
      <c r="N1095" s="24">
        <v>5</v>
      </c>
      <c r="O1095" s="25">
        <v>0.14280000000000001</v>
      </c>
      <c r="P1095" s="23">
        <v>13.66</v>
      </c>
      <c r="Q1095" s="23">
        <f>M1095*N1095*(1-O1095)</f>
        <v>160.76785999999998</v>
      </c>
      <c r="R1095" s="23">
        <f>M1095*N1095*O1095</f>
        <v>26.782139999999998</v>
      </c>
      <c r="S1095" s="23">
        <f>P1095*N1095</f>
        <v>68.3</v>
      </c>
      <c r="T1095" s="23">
        <f>Q1095-S1095</f>
        <v>92.467859999999988</v>
      </c>
      <c r="U1095" s="25">
        <f>IFERROR(T1095/Q1095,0)</f>
        <v>0.57516384182758917</v>
      </c>
      <c r="V1095" s="21" t="s">
        <v>125</v>
      </c>
      <c r="W1095" s="21" t="s">
        <v>126</v>
      </c>
    </row>
    <row r="1096" spans="1:23" ht="15" customHeight="1">
      <c r="A1096" s="21" t="s">
        <v>1562</v>
      </c>
      <c r="B1096" s="22">
        <v>45508</v>
      </c>
      <c r="C1096" s="21">
        <f>YEAR(B1096)</f>
        <v>2024</v>
      </c>
      <c r="D1096" s="21" t="str">
        <f>"Q"&amp;ROUNDUP(MONTH(B1096)/3,0)</f>
        <v>Q3</v>
      </c>
      <c r="E1096" s="21" t="s">
        <v>128</v>
      </c>
      <c r="F1096" s="21" t="s">
        <v>118</v>
      </c>
      <c r="G1096" s="21" t="s">
        <v>130</v>
      </c>
      <c r="H1096" s="21" t="s">
        <v>199</v>
      </c>
      <c r="I1096" s="21" t="s">
        <v>200</v>
      </c>
      <c r="J1096" s="21" t="s">
        <v>133</v>
      </c>
      <c r="K1096" s="21" t="s">
        <v>143</v>
      </c>
      <c r="L1096" s="21" t="s">
        <v>322</v>
      </c>
      <c r="M1096" s="23">
        <v>242.91</v>
      </c>
      <c r="N1096" s="24">
        <v>1</v>
      </c>
      <c r="O1096" s="25">
        <v>0.15379999999999999</v>
      </c>
      <c r="P1096" s="23">
        <v>141.44999999999999</v>
      </c>
      <c r="Q1096" s="23">
        <f>M1096*N1096*(1-O1096)</f>
        <v>205.550442</v>
      </c>
      <c r="R1096" s="23">
        <f>M1096*N1096*O1096</f>
        <v>37.359558</v>
      </c>
      <c r="S1096" s="23">
        <f>P1096*N1096</f>
        <v>141.44999999999999</v>
      </c>
      <c r="T1096" s="23">
        <f>Q1096-S1096</f>
        <v>64.100442000000015</v>
      </c>
      <c r="U1096" s="25">
        <f>IFERROR(T1096/Q1096,0)</f>
        <v>0.31184774586862729</v>
      </c>
      <c r="V1096" s="21" t="s">
        <v>125</v>
      </c>
      <c r="W1096" s="21" t="s">
        <v>126</v>
      </c>
    </row>
    <row r="1097" spans="1:23" ht="15" customHeight="1">
      <c r="A1097" s="21" t="s">
        <v>1563</v>
      </c>
      <c r="B1097" s="22">
        <v>45508</v>
      </c>
      <c r="C1097" s="21">
        <f>YEAR(B1097)</f>
        <v>2024</v>
      </c>
      <c r="D1097" s="21" t="str">
        <f>"Q"&amp;ROUNDUP(MONTH(B1097)/3,0)</f>
        <v>Q3</v>
      </c>
      <c r="E1097" s="21" t="s">
        <v>188</v>
      </c>
      <c r="F1097" s="21" t="s">
        <v>129</v>
      </c>
      <c r="G1097" s="21" t="s">
        <v>198</v>
      </c>
      <c r="H1097" s="21" t="s">
        <v>318</v>
      </c>
      <c r="I1097" s="21" t="s">
        <v>319</v>
      </c>
      <c r="J1097" s="21" t="s">
        <v>122</v>
      </c>
      <c r="K1097" s="21" t="s">
        <v>149</v>
      </c>
      <c r="L1097" s="21" t="s">
        <v>150</v>
      </c>
      <c r="M1097" s="23">
        <v>219.03</v>
      </c>
      <c r="N1097" s="24">
        <v>3</v>
      </c>
      <c r="O1097" s="25">
        <v>0.11409999999999999</v>
      </c>
      <c r="P1097" s="23">
        <v>117.6</v>
      </c>
      <c r="Q1097" s="23">
        <f>M1097*N1097*(1-O1097)</f>
        <v>582.11603100000002</v>
      </c>
      <c r="R1097" s="23">
        <f>M1097*N1097*O1097</f>
        <v>74.973968999999997</v>
      </c>
      <c r="S1097" s="23">
        <f>P1097*N1097</f>
        <v>352.79999999999995</v>
      </c>
      <c r="T1097" s="23">
        <f>Q1097-S1097</f>
        <v>229.31603100000007</v>
      </c>
      <c r="U1097" s="25">
        <f>IFERROR(T1097/Q1097,0)</f>
        <v>0.39393526167981457</v>
      </c>
      <c r="V1097" s="21" t="s">
        <v>125</v>
      </c>
      <c r="W1097" s="21" t="s">
        <v>136</v>
      </c>
    </row>
    <row r="1098" spans="1:23" ht="15" customHeight="1">
      <c r="A1098" s="21" t="s">
        <v>1564</v>
      </c>
      <c r="B1098" s="22">
        <v>45508</v>
      </c>
      <c r="C1098" s="21">
        <f>YEAR(B1098)</f>
        <v>2024</v>
      </c>
      <c r="D1098" s="21" t="str">
        <f>"Q"&amp;ROUNDUP(MONTH(B1098)/3,0)</f>
        <v>Q3</v>
      </c>
      <c r="E1098" s="21" t="s">
        <v>117</v>
      </c>
      <c r="F1098" s="21" t="s">
        <v>159</v>
      </c>
      <c r="G1098" s="21" t="s">
        <v>194</v>
      </c>
      <c r="H1098" s="21" t="s">
        <v>318</v>
      </c>
      <c r="I1098" s="21" t="s">
        <v>319</v>
      </c>
      <c r="J1098" s="21" t="s">
        <v>122</v>
      </c>
      <c r="K1098" s="21" t="s">
        <v>134</v>
      </c>
      <c r="L1098" s="21" t="s">
        <v>170</v>
      </c>
      <c r="M1098" s="23">
        <v>172.61</v>
      </c>
      <c r="N1098" s="24">
        <v>12</v>
      </c>
      <c r="O1098" s="25">
        <v>0.1062</v>
      </c>
      <c r="P1098" s="23">
        <v>89.07</v>
      </c>
      <c r="Q1098" s="23">
        <f>M1098*N1098*(1-O1098)</f>
        <v>1851.3458160000002</v>
      </c>
      <c r="R1098" s="23">
        <f>M1098*N1098*O1098</f>
        <v>219.97418400000004</v>
      </c>
      <c r="S1098" s="23">
        <f>P1098*N1098</f>
        <v>1068.8399999999999</v>
      </c>
      <c r="T1098" s="23">
        <f>Q1098-S1098</f>
        <v>782.50581600000032</v>
      </c>
      <c r="U1098" s="25">
        <f>IFERROR(T1098/Q1098,0)</f>
        <v>0.42266863880173117</v>
      </c>
      <c r="V1098" s="21" t="s">
        <v>125</v>
      </c>
      <c r="W1098" s="21" t="s">
        <v>136</v>
      </c>
    </row>
    <row r="1099" spans="1:23" ht="15" customHeight="1">
      <c r="A1099" s="21" t="s">
        <v>1565</v>
      </c>
      <c r="B1099" s="22">
        <v>45508</v>
      </c>
      <c r="C1099" s="21">
        <f>YEAR(B1099)</f>
        <v>2024</v>
      </c>
      <c r="D1099" s="21" t="str">
        <f>"Q"&amp;ROUNDUP(MONTH(B1099)/3,0)</f>
        <v>Q3</v>
      </c>
      <c r="E1099" s="21" t="s">
        <v>188</v>
      </c>
      <c r="F1099" s="21" t="s">
        <v>118</v>
      </c>
      <c r="G1099" s="21" t="s">
        <v>189</v>
      </c>
      <c r="H1099" s="21" t="s">
        <v>1509</v>
      </c>
      <c r="I1099" s="21" t="s">
        <v>414</v>
      </c>
      <c r="J1099" s="21" t="s">
        <v>142</v>
      </c>
      <c r="K1099" s="21" t="s">
        <v>165</v>
      </c>
      <c r="L1099" s="21" t="s">
        <v>213</v>
      </c>
      <c r="M1099" s="23">
        <v>30.4</v>
      </c>
      <c r="N1099" s="24">
        <v>2</v>
      </c>
      <c r="O1099" s="25">
        <v>0.1376</v>
      </c>
      <c r="P1099" s="23">
        <v>13.51</v>
      </c>
      <c r="Q1099" s="23">
        <f>M1099*N1099*(1-O1099)</f>
        <v>52.433920000000001</v>
      </c>
      <c r="R1099" s="23">
        <f>M1099*N1099*O1099</f>
        <v>8.3660800000000002</v>
      </c>
      <c r="S1099" s="23">
        <f>P1099*N1099</f>
        <v>27.02</v>
      </c>
      <c r="T1099" s="23">
        <f>Q1099-S1099</f>
        <v>25.413920000000001</v>
      </c>
      <c r="U1099" s="25">
        <f>IFERROR(T1099/Q1099,0)</f>
        <v>0.4846847231715653</v>
      </c>
      <c r="V1099" s="21" t="s">
        <v>125</v>
      </c>
      <c r="W1099" s="21" t="s">
        <v>172</v>
      </c>
    </row>
    <row r="1100" spans="1:23" ht="15" customHeight="1">
      <c r="A1100" s="21" t="s">
        <v>1566</v>
      </c>
      <c r="B1100" s="22">
        <v>45508</v>
      </c>
      <c r="C1100" s="21">
        <f>YEAR(B1100)</f>
        <v>2024</v>
      </c>
      <c r="D1100" s="21" t="str">
        <f>"Q"&amp;ROUNDUP(MONTH(B1100)/3,0)</f>
        <v>Q3</v>
      </c>
      <c r="E1100" s="21" t="s">
        <v>138</v>
      </c>
      <c r="F1100" s="21" t="s">
        <v>118</v>
      </c>
      <c r="G1100" s="21" t="s">
        <v>146</v>
      </c>
      <c r="H1100" s="21" t="s">
        <v>392</v>
      </c>
      <c r="I1100" s="21" t="s">
        <v>393</v>
      </c>
      <c r="J1100" s="21" t="s">
        <v>142</v>
      </c>
      <c r="K1100" s="21" t="s">
        <v>123</v>
      </c>
      <c r="L1100" s="21" t="s">
        <v>155</v>
      </c>
      <c r="M1100" s="23">
        <v>100.47</v>
      </c>
      <c r="N1100" s="24">
        <v>1</v>
      </c>
      <c r="O1100" s="25">
        <v>9.8299999999999998E-2</v>
      </c>
      <c r="P1100" s="23">
        <v>49.81</v>
      </c>
      <c r="Q1100" s="23">
        <f>M1100*N1100*(1-O1100)</f>
        <v>90.59379899999999</v>
      </c>
      <c r="R1100" s="23">
        <f>M1100*N1100*O1100</f>
        <v>9.876201</v>
      </c>
      <c r="S1100" s="23">
        <f>P1100*N1100</f>
        <v>49.81</v>
      </c>
      <c r="T1100" s="23">
        <f>Q1100-S1100</f>
        <v>40.783798999999988</v>
      </c>
      <c r="U1100" s="25">
        <f>IFERROR(T1100/Q1100,0)</f>
        <v>0.4501831190454878</v>
      </c>
      <c r="V1100" s="21" t="s">
        <v>125</v>
      </c>
      <c r="W1100" s="21" t="s">
        <v>156</v>
      </c>
    </row>
    <row r="1101" spans="1:23" ht="15" customHeight="1">
      <c r="A1101" s="21" t="s">
        <v>1567</v>
      </c>
      <c r="B1101" s="22">
        <v>45508</v>
      </c>
      <c r="C1101" s="21">
        <f>YEAR(B1101)</f>
        <v>2024</v>
      </c>
      <c r="D1101" s="21" t="str">
        <f>"Q"&amp;ROUNDUP(MONTH(B1101)/3,0)</f>
        <v>Q3</v>
      </c>
      <c r="E1101" s="21" t="s">
        <v>117</v>
      </c>
      <c r="F1101" s="21" t="s">
        <v>118</v>
      </c>
      <c r="G1101" s="21" t="s">
        <v>194</v>
      </c>
      <c r="H1101" s="21" t="s">
        <v>228</v>
      </c>
      <c r="I1101" s="21" t="s">
        <v>229</v>
      </c>
      <c r="J1101" s="21" t="s">
        <v>133</v>
      </c>
      <c r="K1101" s="21" t="s">
        <v>123</v>
      </c>
      <c r="L1101" s="21" t="s">
        <v>124</v>
      </c>
      <c r="M1101" s="23">
        <v>219.03</v>
      </c>
      <c r="N1101" s="24">
        <v>5</v>
      </c>
      <c r="O1101" s="25">
        <v>0.1108</v>
      </c>
      <c r="P1101" s="23">
        <v>101.01</v>
      </c>
      <c r="Q1101" s="23">
        <f>M1101*N1101*(1-O1101)</f>
        <v>973.80738000000008</v>
      </c>
      <c r="R1101" s="23">
        <f>M1101*N1101*O1101</f>
        <v>121.34262000000001</v>
      </c>
      <c r="S1101" s="23">
        <f>P1101*N1101</f>
        <v>505.05</v>
      </c>
      <c r="T1101" s="23">
        <f>Q1101-S1101</f>
        <v>468.75738000000007</v>
      </c>
      <c r="U1101" s="25">
        <f>IFERROR(T1101/Q1101,0)</f>
        <v>0.48136560640976045</v>
      </c>
      <c r="V1101" s="21" t="s">
        <v>125</v>
      </c>
      <c r="W1101" s="21" t="s">
        <v>126</v>
      </c>
    </row>
    <row r="1102" spans="1:23" ht="15" customHeight="1">
      <c r="A1102" s="21" t="s">
        <v>1568</v>
      </c>
      <c r="B1102" s="22">
        <v>45509</v>
      </c>
      <c r="C1102" s="21">
        <f>YEAR(B1102)</f>
        <v>2024</v>
      </c>
      <c r="D1102" s="21" t="str">
        <f>"Q"&amp;ROUNDUP(MONTH(B1102)/3,0)</f>
        <v>Q3</v>
      </c>
      <c r="E1102" s="21" t="s">
        <v>158</v>
      </c>
      <c r="F1102" s="21" t="s">
        <v>118</v>
      </c>
      <c r="G1102" s="21" t="s">
        <v>164</v>
      </c>
      <c r="H1102" s="21" t="s">
        <v>318</v>
      </c>
      <c r="I1102" s="21" t="s">
        <v>319</v>
      </c>
      <c r="J1102" s="21" t="s">
        <v>122</v>
      </c>
      <c r="K1102" s="21" t="s">
        <v>134</v>
      </c>
      <c r="L1102" s="21" t="s">
        <v>135</v>
      </c>
      <c r="M1102" s="23">
        <v>187.76</v>
      </c>
      <c r="N1102" s="24">
        <v>5</v>
      </c>
      <c r="O1102" s="25">
        <v>0.1661</v>
      </c>
      <c r="P1102" s="23">
        <v>110.89</v>
      </c>
      <c r="Q1102" s="23">
        <f>M1102*N1102*(1-O1102)</f>
        <v>782.86531999999988</v>
      </c>
      <c r="R1102" s="23">
        <f>M1102*N1102*O1102</f>
        <v>155.93467999999999</v>
      </c>
      <c r="S1102" s="23">
        <f>P1102*N1102</f>
        <v>554.45000000000005</v>
      </c>
      <c r="T1102" s="23">
        <f>Q1102-S1102</f>
        <v>228.41531999999984</v>
      </c>
      <c r="U1102" s="25">
        <f>IFERROR(T1102/Q1102,0)</f>
        <v>0.29176834656566453</v>
      </c>
      <c r="V1102" s="21" t="s">
        <v>171</v>
      </c>
      <c r="W1102" s="21" t="s">
        <v>126</v>
      </c>
    </row>
    <row r="1103" spans="1:23" ht="15" customHeight="1">
      <c r="A1103" s="21" t="s">
        <v>1569</v>
      </c>
      <c r="B1103" s="22">
        <v>45509</v>
      </c>
      <c r="C1103" s="21">
        <f>YEAR(B1103)</f>
        <v>2024</v>
      </c>
      <c r="D1103" s="21" t="str">
        <f>"Q"&amp;ROUNDUP(MONTH(B1103)/3,0)</f>
        <v>Q3</v>
      </c>
      <c r="E1103" s="21" t="s">
        <v>117</v>
      </c>
      <c r="F1103" s="21" t="s">
        <v>118</v>
      </c>
      <c r="G1103" s="21" t="s">
        <v>194</v>
      </c>
      <c r="H1103" s="21" t="s">
        <v>199</v>
      </c>
      <c r="I1103" s="21" t="s">
        <v>200</v>
      </c>
      <c r="J1103" s="21" t="s">
        <v>133</v>
      </c>
      <c r="K1103" s="21" t="s">
        <v>143</v>
      </c>
      <c r="L1103" s="21" t="s">
        <v>201</v>
      </c>
      <c r="M1103" s="23">
        <v>262.07</v>
      </c>
      <c r="N1103" s="24">
        <v>1</v>
      </c>
      <c r="O1103" s="25">
        <v>0.1734</v>
      </c>
      <c r="P1103" s="23">
        <v>169.5</v>
      </c>
      <c r="Q1103" s="23">
        <f>M1103*N1103*(1-O1103)</f>
        <v>216.627062</v>
      </c>
      <c r="R1103" s="23">
        <f>M1103*N1103*O1103</f>
        <v>45.442937999999998</v>
      </c>
      <c r="S1103" s="23">
        <f>P1103*N1103</f>
        <v>169.5</v>
      </c>
      <c r="T1103" s="23">
        <f>Q1103-S1103</f>
        <v>47.127061999999995</v>
      </c>
      <c r="U1103" s="25">
        <f>IFERROR(T1103/Q1103,0)</f>
        <v>0.21754928292384815</v>
      </c>
      <c r="V1103" s="21" t="s">
        <v>125</v>
      </c>
      <c r="W1103" s="21" t="s">
        <v>126</v>
      </c>
    </row>
    <row r="1104" spans="1:23" ht="15" customHeight="1">
      <c r="A1104" s="21" t="s">
        <v>1570</v>
      </c>
      <c r="B1104" s="22">
        <v>45509</v>
      </c>
      <c r="C1104" s="21">
        <f>YEAR(B1104)</f>
        <v>2024</v>
      </c>
      <c r="D1104" s="21" t="str">
        <f>"Q"&amp;ROUNDUP(MONTH(B1104)/3,0)</f>
        <v>Q3</v>
      </c>
      <c r="E1104" s="21" t="s">
        <v>138</v>
      </c>
      <c r="F1104" s="21" t="s">
        <v>118</v>
      </c>
      <c r="G1104" s="21" t="s">
        <v>139</v>
      </c>
      <c r="H1104" s="21" t="s">
        <v>1201</v>
      </c>
      <c r="I1104" s="21" t="s">
        <v>1202</v>
      </c>
      <c r="J1104" s="21" t="s">
        <v>142</v>
      </c>
      <c r="K1104" s="21" t="s">
        <v>123</v>
      </c>
      <c r="L1104" s="21" t="s">
        <v>226</v>
      </c>
      <c r="M1104" s="23">
        <v>218.82</v>
      </c>
      <c r="N1104" s="24">
        <v>2</v>
      </c>
      <c r="O1104" s="25">
        <v>0.14630000000000001</v>
      </c>
      <c r="P1104" s="23">
        <v>106.23</v>
      </c>
      <c r="Q1104" s="23">
        <f>M1104*N1104*(1-O1104)</f>
        <v>373.61326800000001</v>
      </c>
      <c r="R1104" s="23">
        <f>M1104*N1104*O1104</f>
        <v>64.02673200000001</v>
      </c>
      <c r="S1104" s="23">
        <f>P1104*N1104</f>
        <v>212.46</v>
      </c>
      <c r="T1104" s="23">
        <f>Q1104-S1104</f>
        <v>161.153268</v>
      </c>
      <c r="U1104" s="25">
        <f>IFERROR(T1104/Q1104,0)</f>
        <v>0.43133711193575702</v>
      </c>
      <c r="V1104" s="21" t="s">
        <v>125</v>
      </c>
      <c r="W1104" s="21" t="s">
        <v>156</v>
      </c>
    </row>
    <row r="1105" spans="1:23" ht="15" customHeight="1">
      <c r="A1105" s="21" t="s">
        <v>1571</v>
      </c>
      <c r="B1105" s="22">
        <v>45509</v>
      </c>
      <c r="C1105" s="21">
        <f>YEAR(B1105)</f>
        <v>2024</v>
      </c>
      <c r="D1105" s="21" t="str">
        <f>"Q"&amp;ROUNDUP(MONTH(B1105)/3,0)</f>
        <v>Q3</v>
      </c>
      <c r="E1105" s="21" t="s">
        <v>188</v>
      </c>
      <c r="F1105" s="21" t="s">
        <v>118</v>
      </c>
      <c r="G1105" s="21" t="s">
        <v>232</v>
      </c>
      <c r="H1105" s="21" t="s">
        <v>1004</v>
      </c>
      <c r="I1105" s="21" t="s">
        <v>338</v>
      </c>
      <c r="J1105" s="21" t="s">
        <v>142</v>
      </c>
      <c r="K1105" s="21" t="s">
        <v>123</v>
      </c>
      <c r="L1105" s="21" t="s">
        <v>263</v>
      </c>
      <c r="M1105" s="23">
        <v>90.83</v>
      </c>
      <c r="N1105" s="24">
        <v>4</v>
      </c>
      <c r="O1105" s="25">
        <v>0.14430000000000001</v>
      </c>
      <c r="P1105" s="23">
        <v>51.45</v>
      </c>
      <c r="Q1105" s="23">
        <f>M1105*N1105*(1-O1105)</f>
        <v>310.89292399999999</v>
      </c>
      <c r="R1105" s="23">
        <f>M1105*N1105*O1105</f>
        <v>52.427076000000007</v>
      </c>
      <c r="S1105" s="23">
        <f>P1105*N1105</f>
        <v>205.8</v>
      </c>
      <c r="T1105" s="23">
        <f>Q1105-S1105</f>
        <v>105.09292399999998</v>
      </c>
      <c r="U1105" s="25">
        <f>IFERROR(T1105/Q1105,0)</f>
        <v>0.3380357540720354</v>
      </c>
      <c r="V1105" s="21" t="s">
        <v>125</v>
      </c>
      <c r="W1105" s="21" t="s">
        <v>136</v>
      </c>
    </row>
    <row r="1106" spans="1:23" ht="15" customHeight="1">
      <c r="A1106" s="21" t="s">
        <v>1572</v>
      </c>
      <c r="B1106" s="22">
        <v>45510</v>
      </c>
      <c r="C1106" s="21">
        <f>YEAR(B1106)</f>
        <v>2024</v>
      </c>
      <c r="D1106" s="21" t="str">
        <f>"Q"&amp;ROUNDUP(MONTH(B1106)/3,0)</f>
        <v>Q3</v>
      </c>
      <c r="E1106" s="21" t="s">
        <v>158</v>
      </c>
      <c r="F1106" s="21" t="s">
        <v>118</v>
      </c>
      <c r="G1106" s="21" t="s">
        <v>164</v>
      </c>
      <c r="H1106" s="21" t="s">
        <v>1250</v>
      </c>
      <c r="I1106" s="21" t="s">
        <v>1251</v>
      </c>
      <c r="J1106" s="21" t="s">
        <v>133</v>
      </c>
      <c r="K1106" s="21" t="s">
        <v>165</v>
      </c>
      <c r="L1106" s="21" t="s">
        <v>184</v>
      </c>
      <c r="M1106" s="23">
        <v>125.07</v>
      </c>
      <c r="N1106" s="24">
        <v>4</v>
      </c>
      <c r="O1106" s="25">
        <v>0.1542</v>
      </c>
      <c r="P1106" s="23">
        <v>50.25</v>
      </c>
      <c r="Q1106" s="23">
        <f>M1106*N1106*(1-O1106)</f>
        <v>423.13682399999999</v>
      </c>
      <c r="R1106" s="23">
        <f>M1106*N1106*O1106</f>
        <v>77.143175999999997</v>
      </c>
      <c r="S1106" s="23">
        <f>P1106*N1106</f>
        <v>201</v>
      </c>
      <c r="T1106" s="23">
        <f>Q1106-S1106</f>
        <v>222.13682399999999</v>
      </c>
      <c r="U1106" s="25">
        <f>IFERROR(T1106/Q1106,0)</f>
        <v>0.52497634665802562</v>
      </c>
      <c r="V1106" s="21" t="s">
        <v>171</v>
      </c>
      <c r="W1106" s="21" t="s">
        <v>172</v>
      </c>
    </row>
    <row r="1107" spans="1:23" ht="15" customHeight="1">
      <c r="A1107" s="21" t="s">
        <v>1573</v>
      </c>
      <c r="B1107" s="22">
        <v>45510</v>
      </c>
      <c r="C1107" s="21">
        <f>YEAR(B1107)</f>
        <v>2024</v>
      </c>
      <c r="D1107" s="21" t="str">
        <f>"Q"&amp;ROUNDUP(MONTH(B1107)/3,0)</f>
        <v>Q3</v>
      </c>
      <c r="E1107" s="21" t="s">
        <v>128</v>
      </c>
      <c r="F1107" s="21" t="s">
        <v>159</v>
      </c>
      <c r="G1107" s="21" t="s">
        <v>130</v>
      </c>
      <c r="H1107" s="21" t="s">
        <v>1124</v>
      </c>
      <c r="I1107" s="21" t="s">
        <v>1125</v>
      </c>
      <c r="J1107" s="21" t="s">
        <v>142</v>
      </c>
      <c r="K1107" s="21" t="s">
        <v>149</v>
      </c>
      <c r="L1107" s="21" t="s">
        <v>273</v>
      </c>
      <c r="M1107" s="23">
        <v>148.41</v>
      </c>
      <c r="N1107" s="24">
        <v>5</v>
      </c>
      <c r="O1107" s="25"/>
      <c r="P1107" s="23">
        <v>61.2</v>
      </c>
      <c r="Q1107" s="23">
        <f>M1107*N1107*(1-O1107)</f>
        <v>742.05</v>
      </c>
      <c r="R1107" s="23">
        <f>M1107*N1107*O1107</f>
        <v>0</v>
      </c>
      <c r="S1107" s="23">
        <f>P1107*N1107</f>
        <v>306</v>
      </c>
      <c r="T1107" s="23">
        <f>Q1107-S1107</f>
        <v>436.04999999999995</v>
      </c>
      <c r="U1107" s="25">
        <f>IFERROR(T1107/Q1107,0)</f>
        <v>0.58762886597938147</v>
      </c>
      <c r="V1107" s="21" t="s">
        <v>125</v>
      </c>
      <c r="W1107" s="21" t="s">
        <v>136</v>
      </c>
    </row>
    <row r="1108" spans="1:23" ht="15" customHeight="1">
      <c r="A1108" s="21" t="s">
        <v>1574</v>
      </c>
      <c r="B1108" s="22">
        <v>45510</v>
      </c>
      <c r="C1108" s="21">
        <f>YEAR(B1108)</f>
        <v>2024</v>
      </c>
      <c r="D1108" s="21" t="str">
        <f>"Q"&amp;ROUNDUP(MONTH(B1108)/3,0)</f>
        <v>Q3</v>
      </c>
      <c r="E1108" s="21" t="s">
        <v>117</v>
      </c>
      <c r="F1108" s="21" t="s">
        <v>129</v>
      </c>
      <c r="G1108" s="21" t="s">
        <v>194</v>
      </c>
      <c r="H1108" s="21" t="s">
        <v>308</v>
      </c>
      <c r="I1108" s="21" t="s">
        <v>309</v>
      </c>
      <c r="J1108" s="21" t="s">
        <v>133</v>
      </c>
      <c r="K1108" s="21" t="s">
        <v>134</v>
      </c>
      <c r="L1108" s="21" t="s">
        <v>170</v>
      </c>
      <c r="M1108" s="23">
        <v>82.22</v>
      </c>
      <c r="N1108" s="24">
        <v>1</v>
      </c>
      <c r="O1108" s="25">
        <v>0.1007</v>
      </c>
      <c r="P1108" s="23">
        <v>47.77</v>
      </c>
      <c r="Q1108" s="23">
        <f>M1108*N1108*(1-O1108)</f>
        <v>73.940445999999994</v>
      </c>
      <c r="R1108" s="23">
        <f>M1108*N1108*O1108</f>
        <v>8.2795539999999992</v>
      </c>
      <c r="S1108" s="23">
        <f>P1108*N1108</f>
        <v>47.77</v>
      </c>
      <c r="T1108" s="23">
        <f>Q1108-S1108</f>
        <v>26.170445999999991</v>
      </c>
      <c r="U1108" s="25">
        <f>IFERROR(T1108/Q1108,0)</f>
        <v>0.35393952046218374</v>
      </c>
      <c r="V1108" s="21" t="s">
        <v>125</v>
      </c>
      <c r="W1108" s="21" t="s">
        <v>156</v>
      </c>
    </row>
    <row r="1109" spans="1:23" ht="15" customHeight="1">
      <c r="A1109" s="21" t="s">
        <v>1575</v>
      </c>
      <c r="B1109" s="22">
        <v>45510</v>
      </c>
      <c r="C1109" s="21">
        <f>YEAR(B1109)</f>
        <v>2024</v>
      </c>
      <c r="D1109" s="21" t="str">
        <f>"Q"&amp;ROUNDUP(MONTH(B1109)/3,0)</f>
        <v>Q3</v>
      </c>
      <c r="E1109" s="21" t="s">
        <v>188</v>
      </c>
      <c r="F1109" s="21" t="s">
        <v>118</v>
      </c>
      <c r="G1109" s="21" t="s">
        <v>232</v>
      </c>
      <c r="H1109" s="21" t="s">
        <v>207</v>
      </c>
      <c r="I1109" s="21" t="s">
        <v>208</v>
      </c>
      <c r="J1109" s="21" t="s">
        <v>122</v>
      </c>
      <c r="K1109" s="21" t="s">
        <v>123</v>
      </c>
      <c r="L1109" s="21" t="s">
        <v>226</v>
      </c>
      <c r="M1109" s="23">
        <v>223.09</v>
      </c>
      <c r="N1109" s="24">
        <v>2</v>
      </c>
      <c r="O1109" s="25">
        <v>0.1308</v>
      </c>
      <c r="P1109" s="23">
        <v>118.09</v>
      </c>
      <c r="Q1109" s="23">
        <f>M1109*N1109*(1-O1109)</f>
        <v>387.81965600000001</v>
      </c>
      <c r="R1109" s="23">
        <f>M1109*N1109*O1109</f>
        <v>58.360343999999998</v>
      </c>
      <c r="S1109" s="23">
        <f>P1109*N1109</f>
        <v>236.18</v>
      </c>
      <c r="T1109" s="23">
        <f>Q1109-S1109</f>
        <v>151.639656</v>
      </c>
      <c r="U1109" s="25">
        <f>IFERROR(T1109/Q1109,0)</f>
        <v>0.39100559668383594</v>
      </c>
      <c r="V1109" s="21" t="s">
        <v>125</v>
      </c>
      <c r="W1109" s="21" t="s">
        <v>136</v>
      </c>
    </row>
    <row r="1110" spans="1:23" ht="15" customHeight="1">
      <c r="A1110" s="21" t="s">
        <v>1576</v>
      </c>
      <c r="B1110" s="22">
        <v>45510</v>
      </c>
      <c r="C1110" s="21">
        <f>YEAR(B1110)</f>
        <v>2024</v>
      </c>
      <c r="D1110" s="21" t="str">
        <f>"Q"&amp;ROUNDUP(MONTH(B1110)/3,0)</f>
        <v>Q3</v>
      </c>
      <c r="E1110" s="21" t="s">
        <v>158</v>
      </c>
      <c r="F1110" s="21" t="s">
        <v>129</v>
      </c>
      <c r="G1110" s="21" t="s">
        <v>160</v>
      </c>
      <c r="H1110" s="21" t="s">
        <v>529</v>
      </c>
      <c r="I1110" s="21" t="s">
        <v>530</v>
      </c>
      <c r="J1110" s="21" t="s">
        <v>133</v>
      </c>
      <c r="K1110" s="21" t="s">
        <v>149</v>
      </c>
      <c r="L1110" s="21" t="s">
        <v>150</v>
      </c>
      <c r="M1110" s="23">
        <v>133.44999999999999</v>
      </c>
      <c r="N1110" s="24">
        <v>3</v>
      </c>
      <c r="O1110" s="25">
        <v>0.16389999999999999</v>
      </c>
      <c r="P1110" s="23">
        <v>68.69</v>
      </c>
      <c r="Q1110" s="23">
        <f>M1110*N1110*(1-O1110)</f>
        <v>334.73263500000002</v>
      </c>
      <c r="R1110" s="23">
        <f>M1110*N1110*O1110</f>
        <v>65.617364999999992</v>
      </c>
      <c r="S1110" s="23">
        <f>P1110*N1110</f>
        <v>206.07</v>
      </c>
      <c r="T1110" s="23">
        <f>Q1110-S1110</f>
        <v>128.66263500000002</v>
      </c>
      <c r="U1110" s="25">
        <f>IFERROR(T1110/Q1110,0)</f>
        <v>0.38437433804445154</v>
      </c>
      <c r="V1110" s="21" t="s">
        <v>125</v>
      </c>
      <c r="W1110" s="21" t="s">
        <v>156</v>
      </c>
    </row>
    <row r="1111" spans="1:23" ht="15" customHeight="1">
      <c r="A1111" s="21" t="s">
        <v>1577</v>
      </c>
      <c r="B1111" s="22">
        <v>45511</v>
      </c>
      <c r="C1111" s="21">
        <f>YEAR(B1111)</f>
        <v>2024</v>
      </c>
      <c r="D1111" s="21" t="str">
        <f>"Q"&amp;ROUNDUP(MONTH(B1111)/3,0)</f>
        <v>Q3</v>
      </c>
      <c r="E1111" s="21" t="s">
        <v>128</v>
      </c>
      <c r="F1111" s="21" t="s">
        <v>118</v>
      </c>
      <c r="G1111" s="21" t="s">
        <v>152</v>
      </c>
      <c r="H1111" s="21" t="s">
        <v>182</v>
      </c>
      <c r="I1111" s="21" t="s">
        <v>183</v>
      </c>
      <c r="J1111" s="21" t="s">
        <v>122</v>
      </c>
      <c r="K1111" s="21" t="s">
        <v>123</v>
      </c>
      <c r="L1111" s="21" t="s">
        <v>292</v>
      </c>
      <c r="M1111" s="23">
        <v>110.73</v>
      </c>
      <c r="N1111" s="24">
        <v>3</v>
      </c>
      <c r="O1111" s="25">
        <v>0.1275</v>
      </c>
      <c r="P1111" s="23">
        <v>59.34</v>
      </c>
      <c r="Q1111" s="23">
        <f>M1111*N1111*(1-O1111)</f>
        <v>289.83577500000001</v>
      </c>
      <c r="R1111" s="23">
        <f>M1111*N1111*O1111</f>
        <v>42.354225</v>
      </c>
      <c r="S1111" s="23">
        <f>P1111*N1111</f>
        <v>178.02</v>
      </c>
      <c r="T1111" s="23">
        <f>Q1111-S1111</f>
        <v>111.815775</v>
      </c>
      <c r="U1111" s="25">
        <f>IFERROR(T1111/Q1111,0)</f>
        <v>0.38579010820869164</v>
      </c>
      <c r="V1111" s="21" t="s">
        <v>125</v>
      </c>
      <c r="W1111" s="21" t="s">
        <v>126</v>
      </c>
    </row>
    <row r="1112" spans="1:23" ht="15" customHeight="1">
      <c r="A1112" s="21" t="s">
        <v>1578</v>
      </c>
      <c r="B1112" s="22">
        <v>45511</v>
      </c>
      <c r="C1112" s="21">
        <f>YEAR(B1112)</f>
        <v>2024</v>
      </c>
      <c r="D1112" s="21" t="str">
        <f>"Q"&amp;ROUNDUP(MONTH(B1112)/3,0)</f>
        <v>Q3</v>
      </c>
      <c r="E1112" s="21" t="s">
        <v>117</v>
      </c>
      <c r="F1112" s="21" t="s">
        <v>129</v>
      </c>
      <c r="G1112" s="21" t="s">
        <v>194</v>
      </c>
      <c r="H1112" s="21" t="s">
        <v>401</v>
      </c>
      <c r="I1112" s="21" t="s">
        <v>402</v>
      </c>
      <c r="J1112" s="21" t="s">
        <v>142</v>
      </c>
      <c r="K1112" s="21" t="s">
        <v>143</v>
      </c>
      <c r="L1112" s="21" t="s">
        <v>322</v>
      </c>
      <c r="M1112" s="23">
        <v>252.68</v>
      </c>
      <c r="N1112" s="24">
        <v>2</v>
      </c>
      <c r="O1112" s="25">
        <v>0.15079999999999999</v>
      </c>
      <c r="P1112" s="23">
        <v>147.57</v>
      </c>
      <c r="Q1112" s="23">
        <f>M1112*N1112*(1-O1112)</f>
        <v>429.15171199999997</v>
      </c>
      <c r="R1112" s="23">
        <f>M1112*N1112*O1112</f>
        <v>76.208287999999996</v>
      </c>
      <c r="S1112" s="23">
        <f>P1112*N1112</f>
        <v>295.14</v>
      </c>
      <c r="T1112" s="23">
        <f>Q1112-S1112</f>
        <v>134.01171199999999</v>
      </c>
      <c r="U1112" s="25">
        <f>IFERROR(T1112/Q1112,0)</f>
        <v>0.31227118115283203</v>
      </c>
      <c r="V1112" s="21" t="s">
        <v>125</v>
      </c>
      <c r="W1112" s="21" t="s">
        <v>136</v>
      </c>
    </row>
    <row r="1113" spans="1:23" ht="15" customHeight="1">
      <c r="A1113" s="21" t="s">
        <v>1579</v>
      </c>
      <c r="B1113" s="22">
        <v>45511</v>
      </c>
      <c r="C1113" s="21">
        <f>YEAR(B1113)</f>
        <v>2024</v>
      </c>
      <c r="D1113" s="21" t="str">
        <f>"Q"&amp;ROUNDUP(MONTH(B1113)/3,0)</f>
        <v>Q3</v>
      </c>
      <c r="E1113" s="21" t="s">
        <v>138</v>
      </c>
      <c r="F1113" s="21" t="s">
        <v>129</v>
      </c>
      <c r="G1113" s="21" t="s">
        <v>146</v>
      </c>
      <c r="H1113" s="21" t="s">
        <v>203</v>
      </c>
      <c r="I1113" s="21" t="s">
        <v>204</v>
      </c>
      <c r="J1113" s="21" t="s">
        <v>122</v>
      </c>
      <c r="K1113" s="21" t="s">
        <v>143</v>
      </c>
      <c r="L1113" s="21" t="s">
        <v>252</v>
      </c>
      <c r="M1113" s="23">
        <v>274.42</v>
      </c>
      <c r="N1113" s="24">
        <v>2</v>
      </c>
      <c r="O1113" s="25">
        <v>8.9800000000000005E-2</v>
      </c>
      <c r="P1113" s="23">
        <v>177.87</v>
      </c>
      <c r="Q1113" s="23">
        <f>M1113*N1113*(1-O1113)</f>
        <v>499.55416800000006</v>
      </c>
      <c r="R1113" s="23">
        <f>M1113*N1113*O1113</f>
        <v>49.285832000000006</v>
      </c>
      <c r="S1113" s="23">
        <f>P1113*N1113</f>
        <v>355.74</v>
      </c>
      <c r="T1113" s="23">
        <f>Q1113-S1113</f>
        <v>143.81416800000005</v>
      </c>
      <c r="U1113" s="25">
        <f>IFERROR(T1113/Q1113,0)</f>
        <v>0.28788503271981514</v>
      </c>
      <c r="V1113" s="21" t="s">
        <v>125</v>
      </c>
      <c r="W1113" s="21" t="s">
        <v>136</v>
      </c>
    </row>
    <row r="1114" spans="1:23" ht="15" customHeight="1">
      <c r="A1114" s="21" t="s">
        <v>1580</v>
      </c>
      <c r="B1114" s="22">
        <v>45511</v>
      </c>
      <c r="C1114" s="21">
        <f>YEAR(B1114)</f>
        <v>2024</v>
      </c>
      <c r="D1114" s="21" t="str">
        <f>"Q"&amp;ROUNDUP(MONTH(B1114)/3,0)</f>
        <v>Q3</v>
      </c>
      <c r="E1114" s="21" t="s">
        <v>128</v>
      </c>
      <c r="F1114" s="21" t="s">
        <v>159</v>
      </c>
      <c r="G1114" s="21" t="s">
        <v>130</v>
      </c>
      <c r="H1114" s="21" t="s">
        <v>207</v>
      </c>
      <c r="I1114" s="21" t="s">
        <v>208</v>
      </c>
      <c r="J1114" s="21" t="s">
        <v>122</v>
      </c>
      <c r="K1114" s="21" t="s">
        <v>143</v>
      </c>
      <c r="L1114" s="21" t="s">
        <v>252</v>
      </c>
      <c r="M1114" s="23">
        <v>286.22000000000003</v>
      </c>
      <c r="N1114" s="24">
        <v>15</v>
      </c>
      <c r="O1114" s="25">
        <v>0.1144</v>
      </c>
      <c r="P1114" s="23">
        <v>175.85</v>
      </c>
      <c r="Q1114" s="23">
        <f>M1114*N1114*(1-O1114)</f>
        <v>3802.1464799999999</v>
      </c>
      <c r="R1114" s="23">
        <f>M1114*N1114*O1114</f>
        <v>491.15352000000001</v>
      </c>
      <c r="S1114" s="23">
        <f>P1114*N1114</f>
        <v>2637.75</v>
      </c>
      <c r="T1114" s="23">
        <f>Q1114-S1114</f>
        <v>1164.3964799999999</v>
      </c>
      <c r="U1114" s="25">
        <f>IFERROR(T1114/Q1114,0)</f>
        <v>0.30624713858998931</v>
      </c>
      <c r="V1114" s="21" t="s">
        <v>125</v>
      </c>
      <c r="W1114" s="21" t="s">
        <v>136</v>
      </c>
    </row>
    <row r="1115" spans="1:23" ht="15" customHeight="1">
      <c r="A1115" s="21" t="s">
        <v>1581</v>
      </c>
      <c r="B1115" s="22">
        <v>45512</v>
      </c>
      <c r="C1115" s="21">
        <f>YEAR(B1115)</f>
        <v>2024</v>
      </c>
      <c r="D1115" s="21" t="str">
        <f>"Q"&amp;ROUNDUP(MONTH(B1115)/3,0)</f>
        <v>Q3</v>
      </c>
      <c r="E1115" s="21" t="s">
        <v>128</v>
      </c>
      <c r="F1115" s="21" t="s">
        <v>159</v>
      </c>
      <c r="G1115" s="21" t="s">
        <v>130</v>
      </c>
      <c r="H1115" s="21" t="s">
        <v>284</v>
      </c>
      <c r="I1115" s="21" t="s">
        <v>269</v>
      </c>
      <c r="J1115" s="21" t="s">
        <v>122</v>
      </c>
      <c r="K1115" s="21" t="s">
        <v>123</v>
      </c>
      <c r="L1115" s="21" t="s">
        <v>155</v>
      </c>
      <c r="M1115" s="23">
        <v>81.569999999999993</v>
      </c>
      <c r="N1115" s="24">
        <v>24</v>
      </c>
      <c r="O1115" s="25"/>
      <c r="P1115" s="23">
        <v>46.51</v>
      </c>
      <c r="Q1115" s="23">
        <f>M1115*N1115*(1-O1115)</f>
        <v>1957.6799999999998</v>
      </c>
      <c r="R1115" s="23">
        <f>M1115*N1115*O1115</f>
        <v>0</v>
      </c>
      <c r="S1115" s="23">
        <f>P1115*N1115</f>
        <v>1116.24</v>
      </c>
      <c r="T1115" s="23">
        <f>Q1115-S1115</f>
        <v>841.43999999999983</v>
      </c>
      <c r="U1115" s="25">
        <f>IFERROR(T1115/Q1115,0)</f>
        <v>0.42981488292264308</v>
      </c>
      <c r="V1115" s="21" t="s">
        <v>125</v>
      </c>
      <c r="W1115" s="21" t="s">
        <v>172</v>
      </c>
    </row>
    <row r="1116" spans="1:23" ht="15" customHeight="1">
      <c r="A1116" s="21" t="s">
        <v>1582</v>
      </c>
      <c r="B1116" s="22">
        <v>45512</v>
      </c>
      <c r="C1116" s="21">
        <f>YEAR(B1116)</f>
        <v>2024</v>
      </c>
      <c r="D1116" s="21" t="str">
        <f>"Q"&amp;ROUNDUP(MONTH(B1116)/3,0)</f>
        <v>Q3</v>
      </c>
      <c r="E1116" s="21" t="s">
        <v>117</v>
      </c>
      <c r="F1116" s="21" t="s">
        <v>129</v>
      </c>
      <c r="G1116" s="21" t="s">
        <v>194</v>
      </c>
      <c r="H1116" s="21" t="s">
        <v>207</v>
      </c>
      <c r="I1116" s="21" t="s">
        <v>208</v>
      </c>
      <c r="J1116" s="21" t="s">
        <v>122</v>
      </c>
      <c r="K1116" s="21" t="s">
        <v>149</v>
      </c>
      <c r="L1116" s="21" t="s">
        <v>205</v>
      </c>
      <c r="M1116" s="23">
        <v>122.29</v>
      </c>
      <c r="N1116" s="24">
        <v>4</v>
      </c>
      <c r="O1116" s="25">
        <v>0.1163</v>
      </c>
      <c r="P1116" s="23">
        <v>66.319999999999993</v>
      </c>
      <c r="Q1116" s="23">
        <f>M1116*N1116*(1-O1116)</f>
        <v>432.27069200000005</v>
      </c>
      <c r="R1116" s="23">
        <f>M1116*N1116*O1116</f>
        <v>56.889308</v>
      </c>
      <c r="S1116" s="23">
        <f>P1116*N1116</f>
        <v>265.27999999999997</v>
      </c>
      <c r="T1116" s="23">
        <f>Q1116-S1116</f>
        <v>166.99069200000008</v>
      </c>
      <c r="U1116" s="25">
        <f>IFERROR(T1116/Q1116,0)</f>
        <v>0.3863104649250661</v>
      </c>
      <c r="V1116" s="21" t="s">
        <v>125</v>
      </c>
      <c r="W1116" s="21" t="s">
        <v>136</v>
      </c>
    </row>
    <row r="1117" spans="1:23" ht="15" customHeight="1">
      <c r="A1117" s="21" t="s">
        <v>1583</v>
      </c>
      <c r="B1117" s="22">
        <v>45512</v>
      </c>
      <c r="C1117" s="21">
        <f>YEAR(B1117)</f>
        <v>2024</v>
      </c>
      <c r="D1117" s="21" t="str">
        <f>"Q"&amp;ROUNDUP(MONTH(B1117)/3,0)</f>
        <v>Q3</v>
      </c>
      <c r="E1117" s="21" t="s">
        <v>158</v>
      </c>
      <c r="F1117" s="21" t="s">
        <v>118</v>
      </c>
      <c r="G1117" s="21" t="s">
        <v>164</v>
      </c>
      <c r="H1117" s="21" t="s">
        <v>1105</v>
      </c>
      <c r="I1117" s="21" t="s">
        <v>1106</v>
      </c>
      <c r="J1117" s="21" t="s">
        <v>142</v>
      </c>
      <c r="K1117" s="21" t="s">
        <v>149</v>
      </c>
      <c r="L1117" s="21" t="s">
        <v>150</v>
      </c>
      <c r="M1117" s="23">
        <v>214.68</v>
      </c>
      <c r="N1117" s="24">
        <v>1</v>
      </c>
      <c r="O1117" s="25">
        <v>0.18210000000000001</v>
      </c>
      <c r="P1117" s="23">
        <v>116.52</v>
      </c>
      <c r="Q1117" s="23">
        <f>M1117*N1117*(1-O1117)</f>
        <v>175.586772</v>
      </c>
      <c r="R1117" s="23">
        <f>M1117*N1117*O1117</f>
        <v>39.093228000000003</v>
      </c>
      <c r="S1117" s="23">
        <f>P1117*N1117</f>
        <v>116.52</v>
      </c>
      <c r="T1117" s="23">
        <f>Q1117-S1117</f>
        <v>59.066772</v>
      </c>
      <c r="U1117" s="25">
        <f>IFERROR(T1117/Q1117,0)</f>
        <v>0.33639647979860354</v>
      </c>
      <c r="V1117" s="21" t="s">
        <v>171</v>
      </c>
      <c r="W1117" s="21" t="s">
        <v>136</v>
      </c>
    </row>
    <row r="1118" spans="1:23" ht="15" customHeight="1">
      <c r="A1118" s="21" t="s">
        <v>1584</v>
      </c>
      <c r="B1118" s="22">
        <v>45512</v>
      </c>
      <c r="C1118" s="21">
        <f>YEAR(B1118)</f>
        <v>2024</v>
      </c>
      <c r="D1118" s="21" t="str">
        <f>"Q"&amp;ROUNDUP(MONTH(B1118)/3,0)</f>
        <v>Q3</v>
      </c>
      <c r="E1118" s="21" t="s">
        <v>138</v>
      </c>
      <c r="F1118" s="21" t="s">
        <v>118</v>
      </c>
      <c r="G1118" s="21" t="s">
        <v>146</v>
      </c>
      <c r="H1118" s="21" t="s">
        <v>284</v>
      </c>
      <c r="I1118" s="21" t="s">
        <v>269</v>
      </c>
      <c r="J1118" s="21" t="s">
        <v>122</v>
      </c>
      <c r="K1118" s="21" t="s">
        <v>165</v>
      </c>
      <c r="L1118" s="21" t="s">
        <v>166</v>
      </c>
      <c r="M1118" s="23">
        <v>132.51</v>
      </c>
      <c r="N1118" s="24">
        <v>2</v>
      </c>
      <c r="O1118" s="25">
        <v>0.17910000000000001</v>
      </c>
      <c r="P1118" s="23">
        <v>58.16</v>
      </c>
      <c r="Q1118" s="23">
        <f>M1118*N1118*(1-O1118)</f>
        <v>217.55491799999999</v>
      </c>
      <c r="R1118" s="23">
        <f>M1118*N1118*O1118</f>
        <v>47.465082000000002</v>
      </c>
      <c r="S1118" s="23">
        <f>P1118*N1118</f>
        <v>116.32</v>
      </c>
      <c r="T1118" s="23">
        <f>Q1118-S1118</f>
        <v>101.23491799999999</v>
      </c>
      <c r="U1118" s="25">
        <f>IFERROR(T1118/Q1118,0)</f>
        <v>0.46533040452801899</v>
      </c>
      <c r="V1118" s="21" t="s">
        <v>125</v>
      </c>
      <c r="W1118" s="21" t="s">
        <v>126</v>
      </c>
    </row>
    <row r="1119" spans="1:23" ht="15" customHeight="1">
      <c r="A1119" s="21" t="s">
        <v>1585</v>
      </c>
      <c r="B1119" s="22">
        <v>45512</v>
      </c>
      <c r="C1119" s="21">
        <f>YEAR(B1119)</f>
        <v>2024</v>
      </c>
      <c r="D1119" s="21" t="str">
        <f>"Q"&amp;ROUNDUP(MONTH(B1119)/3,0)</f>
        <v>Q3</v>
      </c>
      <c r="E1119" s="21" t="s">
        <v>128</v>
      </c>
      <c r="F1119" s="21" t="s">
        <v>129</v>
      </c>
      <c r="G1119" s="21" t="s">
        <v>152</v>
      </c>
      <c r="H1119" s="21" t="s">
        <v>203</v>
      </c>
      <c r="I1119" s="21" t="s">
        <v>204</v>
      </c>
      <c r="J1119" s="21" t="s">
        <v>122</v>
      </c>
      <c r="K1119" s="21" t="s">
        <v>165</v>
      </c>
      <c r="L1119" s="21" t="s">
        <v>184</v>
      </c>
      <c r="M1119" s="23">
        <v>111.59</v>
      </c>
      <c r="N1119" s="24">
        <v>2</v>
      </c>
      <c r="O1119" s="25">
        <v>0.1313</v>
      </c>
      <c r="P1119" s="23">
        <v>52.27</v>
      </c>
      <c r="Q1119" s="23">
        <f>M1119*N1119*(1-O1119)</f>
        <v>193.87646600000002</v>
      </c>
      <c r="R1119" s="23">
        <f>M1119*N1119*O1119</f>
        <v>29.303534000000003</v>
      </c>
      <c r="S1119" s="23">
        <f>P1119*N1119</f>
        <v>104.54</v>
      </c>
      <c r="T1119" s="23">
        <f>Q1119-S1119</f>
        <v>89.336466000000016</v>
      </c>
      <c r="U1119" s="25">
        <f>IFERROR(T1119/Q1119,0)</f>
        <v>0.46079066656806095</v>
      </c>
      <c r="V1119" s="21" t="s">
        <v>125</v>
      </c>
      <c r="W1119" s="21" t="s">
        <v>156</v>
      </c>
    </row>
    <row r="1120" spans="1:23" ht="15" customHeight="1">
      <c r="A1120" s="21" t="s">
        <v>1586</v>
      </c>
      <c r="B1120" s="22">
        <v>45512</v>
      </c>
      <c r="C1120" s="21">
        <f>YEAR(B1120)</f>
        <v>2024</v>
      </c>
      <c r="D1120" s="21" t="str">
        <f>"Q"&amp;ROUNDUP(MONTH(B1120)/3,0)</f>
        <v>Q3</v>
      </c>
      <c r="E1120" s="21" t="s">
        <v>138</v>
      </c>
      <c r="F1120" s="21" t="s">
        <v>129</v>
      </c>
      <c r="G1120" s="21" t="s">
        <v>146</v>
      </c>
      <c r="H1120" s="21" t="s">
        <v>221</v>
      </c>
      <c r="I1120" s="21" t="s">
        <v>222</v>
      </c>
      <c r="J1120" s="21" t="s">
        <v>133</v>
      </c>
      <c r="K1120" s="21" t="s">
        <v>123</v>
      </c>
      <c r="L1120" s="21" t="s">
        <v>226</v>
      </c>
      <c r="M1120" s="23">
        <v>20.059999999999999</v>
      </c>
      <c r="N1120" s="24">
        <v>1</v>
      </c>
      <c r="O1120" s="25">
        <v>0.1507</v>
      </c>
      <c r="P1120" s="23">
        <v>10.62</v>
      </c>
      <c r="Q1120" s="23">
        <f>M1120*N1120*(1-O1120)</f>
        <v>17.036957999999998</v>
      </c>
      <c r="R1120" s="23">
        <f>M1120*N1120*O1120</f>
        <v>3.0230419999999998</v>
      </c>
      <c r="S1120" s="23">
        <f>P1120*N1120</f>
        <v>10.62</v>
      </c>
      <c r="T1120" s="23">
        <f>Q1120-S1120</f>
        <v>6.4169579999999993</v>
      </c>
      <c r="U1120" s="25">
        <f>IFERROR(T1120/Q1120,0)</f>
        <v>0.37664928210775656</v>
      </c>
      <c r="V1120" s="21" t="s">
        <v>125</v>
      </c>
      <c r="W1120" s="21" t="s">
        <v>126</v>
      </c>
    </row>
    <row r="1121" spans="1:23" ht="15" customHeight="1">
      <c r="A1121" s="21" t="s">
        <v>1587</v>
      </c>
      <c r="B1121" s="22">
        <v>45512</v>
      </c>
      <c r="C1121" s="21">
        <f>YEAR(B1121)</f>
        <v>2024</v>
      </c>
      <c r="D1121" s="21" t="str">
        <f>"Q"&amp;ROUNDUP(MONTH(B1121)/3,0)</f>
        <v>Q3</v>
      </c>
      <c r="E1121" s="21" t="s">
        <v>117</v>
      </c>
      <c r="F1121" s="21" t="s">
        <v>118</v>
      </c>
      <c r="G1121" s="21" t="s">
        <v>194</v>
      </c>
      <c r="H1121" s="21" t="s">
        <v>1048</v>
      </c>
      <c r="I1121" s="21" t="s">
        <v>179</v>
      </c>
      <c r="J1121" s="21" t="s">
        <v>133</v>
      </c>
      <c r="K1121" s="21" t="s">
        <v>165</v>
      </c>
      <c r="L1121" s="21" t="s">
        <v>184</v>
      </c>
      <c r="M1121" s="23">
        <v>55.25</v>
      </c>
      <c r="N1121" s="24">
        <v>1</v>
      </c>
      <c r="O1121" s="25">
        <v>0.1956</v>
      </c>
      <c r="P1121" s="23">
        <v>24.96</v>
      </c>
      <c r="Q1121" s="23">
        <f>M1121*N1121*(1-O1121)</f>
        <v>44.443100000000001</v>
      </c>
      <c r="R1121" s="23">
        <f>M1121*N1121*O1121</f>
        <v>10.806900000000001</v>
      </c>
      <c r="S1121" s="23">
        <f>P1121*N1121</f>
        <v>24.96</v>
      </c>
      <c r="T1121" s="23">
        <f>Q1121-S1121</f>
        <v>19.4831</v>
      </c>
      <c r="U1121" s="25">
        <f>IFERROR(T1121/Q1121,0)</f>
        <v>0.43838301108608535</v>
      </c>
      <c r="V1121" s="21" t="s">
        <v>125</v>
      </c>
      <c r="W1121" s="21" t="s">
        <v>172</v>
      </c>
    </row>
    <row r="1122" spans="1:23" ht="15" customHeight="1">
      <c r="A1122" s="21" t="s">
        <v>1588</v>
      </c>
      <c r="B1122" s="22">
        <v>45512</v>
      </c>
      <c r="C1122" s="21">
        <f>YEAR(B1122)</f>
        <v>2024</v>
      </c>
      <c r="D1122" s="21" t="str">
        <f>"Q"&amp;ROUNDUP(MONTH(B1122)/3,0)</f>
        <v>Q3</v>
      </c>
      <c r="E1122" s="21" t="s">
        <v>138</v>
      </c>
      <c r="F1122" s="21" t="s">
        <v>159</v>
      </c>
      <c r="G1122" s="21" t="s">
        <v>139</v>
      </c>
      <c r="H1122" s="21" t="s">
        <v>619</v>
      </c>
      <c r="I1122" s="21" t="s">
        <v>620</v>
      </c>
      <c r="J1122" s="21" t="s">
        <v>142</v>
      </c>
      <c r="K1122" s="21" t="s">
        <v>149</v>
      </c>
      <c r="L1122" s="21" t="s">
        <v>238</v>
      </c>
      <c r="M1122" s="23">
        <v>153.97</v>
      </c>
      <c r="N1122" s="24">
        <v>10</v>
      </c>
      <c r="O1122" s="25">
        <v>0</v>
      </c>
      <c r="P1122" s="23">
        <v>82.55</v>
      </c>
      <c r="Q1122" s="23">
        <f>M1122*N1122*(1-O1122)</f>
        <v>1539.7</v>
      </c>
      <c r="R1122" s="23">
        <f>M1122*N1122*O1122</f>
        <v>0</v>
      </c>
      <c r="S1122" s="23">
        <f>P1122*N1122</f>
        <v>825.5</v>
      </c>
      <c r="T1122" s="23">
        <f>Q1122-S1122</f>
        <v>714.2</v>
      </c>
      <c r="U1122" s="25">
        <f>IFERROR(T1122/Q1122,0)</f>
        <v>0.46385659544067026</v>
      </c>
      <c r="V1122" s="21" t="s">
        <v>125</v>
      </c>
      <c r="W1122" s="21" t="s">
        <v>136</v>
      </c>
    </row>
    <row r="1123" spans="1:23" ht="15" customHeight="1">
      <c r="A1123" s="21" t="s">
        <v>1589</v>
      </c>
      <c r="B1123" s="22">
        <v>45513</v>
      </c>
      <c r="C1123" s="21">
        <f>YEAR(B1123)</f>
        <v>2024</v>
      </c>
      <c r="D1123" s="21" t="str">
        <f>"Q"&amp;ROUNDUP(MONTH(B1123)/3,0)</f>
        <v>Q3</v>
      </c>
      <c r="E1123" s="21" t="s">
        <v>188</v>
      </c>
      <c r="F1123" s="21" t="s">
        <v>129</v>
      </c>
      <c r="G1123" s="21" t="s">
        <v>189</v>
      </c>
      <c r="H1123" s="21" t="s">
        <v>182</v>
      </c>
      <c r="I1123" s="21" t="s">
        <v>183</v>
      </c>
      <c r="J1123" s="21" t="s">
        <v>122</v>
      </c>
      <c r="K1123" s="21" t="s">
        <v>143</v>
      </c>
      <c r="L1123" s="21" t="s">
        <v>322</v>
      </c>
      <c r="M1123" s="23">
        <v>142.61000000000001</v>
      </c>
      <c r="N1123" s="24">
        <v>8</v>
      </c>
      <c r="O1123" s="25">
        <v>7.6899999999999996E-2</v>
      </c>
      <c r="P1123" s="23">
        <v>81.8</v>
      </c>
      <c r="Q1123" s="23">
        <f>M1123*N1123*(1-O1123)</f>
        <v>1053.146328</v>
      </c>
      <c r="R1123" s="23">
        <f>M1123*N1123*O1123</f>
        <v>87.733671999999999</v>
      </c>
      <c r="S1123" s="23">
        <f>P1123*N1123</f>
        <v>654.4</v>
      </c>
      <c r="T1123" s="23">
        <f>Q1123-S1123</f>
        <v>398.74632800000006</v>
      </c>
      <c r="U1123" s="25">
        <f>IFERROR(T1123/Q1123,0)</f>
        <v>0.37862386014035465</v>
      </c>
      <c r="V1123" s="21" t="s">
        <v>125</v>
      </c>
      <c r="W1123" s="21" t="s">
        <v>126</v>
      </c>
    </row>
    <row r="1124" spans="1:23" ht="15" customHeight="1">
      <c r="A1124" s="21" t="s">
        <v>1590</v>
      </c>
      <c r="B1124" s="22">
        <v>45513</v>
      </c>
      <c r="C1124" s="21">
        <f>YEAR(B1124)</f>
        <v>2024</v>
      </c>
      <c r="D1124" s="21" t="str">
        <f>"Q"&amp;ROUNDUP(MONTH(B1124)/3,0)</f>
        <v>Q3</v>
      </c>
      <c r="E1124" s="21" t="s">
        <v>188</v>
      </c>
      <c r="F1124" s="21" t="s">
        <v>129</v>
      </c>
      <c r="G1124" s="21" t="s">
        <v>189</v>
      </c>
      <c r="H1124" s="21" t="s">
        <v>284</v>
      </c>
      <c r="I1124" s="21" t="s">
        <v>269</v>
      </c>
      <c r="J1124" s="21" t="s">
        <v>122</v>
      </c>
      <c r="K1124" s="21" t="s">
        <v>143</v>
      </c>
      <c r="L1124" s="21" t="s">
        <v>322</v>
      </c>
      <c r="M1124" s="23">
        <v>267.88</v>
      </c>
      <c r="N1124" s="24">
        <v>8</v>
      </c>
      <c r="O1124" s="25">
        <v>7.8E-2</v>
      </c>
      <c r="P1124" s="23">
        <v>177.39</v>
      </c>
      <c r="Q1124" s="23">
        <f>M1124*N1124*(1-O1124)</f>
        <v>1975.8828800000001</v>
      </c>
      <c r="R1124" s="23">
        <f>M1124*N1124*O1124</f>
        <v>167.15711999999999</v>
      </c>
      <c r="S1124" s="23">
        <f>P1124*N1124</f>
        <v>1419.12</v>
      </c>
      <c r="T1124" s="23">
        <f>Q1124-S1124</f>
        <v>556.76288000000022</v>
      </c>
      <c r="U1124" s="25">
        <f>IFERROR(T1124/Q1124,0)</f>
        <v>0.28177929250543443</v>
      </c>
      <c r="V1124" s="21" t="s">
        <v>125</v>
      </c>
      <c r="W1124" s="21" t="s">
        <v>136</v>
      </c>
    </row>
    <row r="1125" spans="1:23" ht="15" customHeight="1">
      <c r="A1125" s="21" t="s">
        <v>1591</v>
      </c>
      <c r="B1125" s="22">
        <v>45513</v>
      </c>
      <c r="C1125" s="21">
        <f>YEAR(B1125)</f>
        <v>2024</v>
      </c>
      <c r="D1125" s="21" t="str">
        <f>"Q"&amp;ROUNDUP(MONTH(B1125)/3,0)</f>
        <v>Q3</v>
      </c>
      <c r="E1125" s="21" t="s">
        <v>128</v>
      </c>
      <c r="F1125" s="21" t="s">
        <v>118</v>
      </c>
      <c r="G1125" s="21" t="s">
        <v>152</v>
      </c>
      <c r="H1125" s="21" t="s">
        <v>120</v>
      </c>
      <c r="I1125" s="21" t="s">
        <v>121</v>
      </c>
      <c r="J1125" s="21" t="s">
        <v>122</v>
      </c>
      <c r="K1125" s="21" t="s">
        <v>143</v>
      </c>
      <c r="L1125" s="21" t="s">
        <v>144</v>
      </c>
      <c r="M1125" s="23">
        <v>192.18</v>
      </c>
      <c r="N1125" s="24">
        <v>2</v>
      </c>
      <c r="O1125" s="25">
        <v>0.15959999999999999</v>
      </c>
      <c r="P1125" s="23">
        <v>111.89</v>
      </c>
      <c r="Q1125" s="23">
        <f>M1125*N1125*(1-O1125)</f>
        <v>323.016144</v>
      </c>
      <c r="R1125" s="23">
        <f>M1125*N1125*O1125</f>
        <v>61.343856000000002</v>
      </c>
      <c r="S1125" s="23">
        <f>P1125*N1125</f>
        <v>223.78</v>
      </c>
      <c r="T1125" s="23">
        <f>Q1125-S1125</f>
        <v>99.236143999999996</v>
      </c>
      <c r="U1125" s="25">
        <f>IFERROR(T1125/Q1125,0)</f>
        <v>0.30721728880523075</v>
      </c>
      <c r="V1125" s="21" t="s">
        <v>125</v>
      </c>
      <c r="W1125" s="21" t="s">
        <v>172</v>
      </c>
    </row>
    <row r="1126" spans="1:23" ht="15" customHeight="1">
      <c r="A1126" s="21" t="s">
        <v>1592</v>
      </c>
      <c r="B1126" s="22">
        <v>45513</v>
      </c>
      <c r="C1126" s="21">
        <f>YEAR(B1126)</f>
        <v>2024</v>
      </c>
      <c r="D1126" s="21" t="str">
        <f>"Q"&amp;ROUNDUP(MONTH(B1126)/3,0)</f>
        <v>Q3</v>
      </c>
      <c r="E1126" s="21" t="s">
        <v>138</v>
      </c>
      <c r="F1126" s="21" t="s">
        <v>118</v>
      </c>
      <c r="G1126" s="21" t="s">
        <v>146</v>
      </c>
      <c r="H1126" s="21" t="s">
        <v>380</v>
      </c>
      <c r="I1126" s="21" t="s">
        <v>255</v>
      </c>
      <c r="J1126" s="21" t="s">
        <v>142</v>
      </c>
      <c r="K1126" s="21" t="s">
        <v>149</v>
      </c>
      <c r="L1126" s="21" t="s">
        <v>150</v>
      </c>
      <c r="M1126" s="23">
        <v>60.24</v>
      </c>
      <c r="N1126" s="24">
        <v>1</v>
      </c>
      <c r="O1126" s="25">
        <v>0.156</v>
      </c>
      <c r="P1126" s="23">
        <v>30.84</v>
      </c>
      <c r="Q1126" s="23">
        <f>M1126*N1126*(1-O1126)</f>
        <v>50.842559999999999</v>
      </c>
      <c r="R1126" s="23">
        <f>M1126*N1126*O1126</f>
        <v>9.3974399999999996</v>
      </c>
      <c r="S1126" s="23">
        <f>P1126*N1126</f>
        <v>30.84</v>
      </c>
      <c r="T1126" s="23">
        <f>Q1126-S1126</f>
        <v>20.002559999999999</v>
      </c>
      <c r="U1126" s="25">
        <f>IFERROR(T1126/Q1126,0)</f>
        <v>0.39342157436604291</v>
      </c>
      <c r="V1126" s="21" t="s">
        <v>125</v>
      </c>
      <c r="W1126" s="21" t="s">
        <v>126</v>
      </c>
    </row>
    <row r="1127" spans="1:23" ht="15" customHeight="1">
      <c r="A1127" s="21" t="s">
        <v>1593</v>
      </c>
      <c r="B1127" s="22">
        <v>45513</v>
      </c>
      <c r="C1127" s="21">
        <f>YEAR(B1127)</f>
        <v>2024</v>
      </c>
      <c r="D1127" s="21" t="str">
        <f>"Q"&amp;ROUNDUP(MONTH(B1127)/3,0)</f>
        <v>Q3</v>
      </c>
      <c r="E1127" s="21" t="s">
        <v>138</v>
      </c>
      <c r="F1127" s="21" t="s">
        <v>129</v>
      </c>
      <c r="G1127" s="21" t="s">
        <v>146</v>
      </c>
      <c r="H1127" s="21" t="s">
        <v>287</v>
      </c>
      <c r="I1127" s="21" t="s">
        <v>288</v>
      </c>
      <c r="J1127" s="21" t="s">
        <v>133</v>
      </c>
      <c r="K1127" s="21" t="s">
        <v>165</v>
      </c>
      <c r="L1127" s="21" t="s">
        <v>166</v>
      </c>
      <c r="M1127" s="23">
        <v>105.21</v>
      </c>
      <c r="N1127" s="24">
        <v>1</v>
      </c>
      <c r="O1127" s="25">
        <v>9.3600000000000003E-2</v>
      </c>
      <c r="P1127" s="23">
        <v>42.19</v>
      </c>
      <c r="Q1127" s="23">
        <f>M1127*N1127*(1-O1127)</f>
        <v>95.362343999999993</v>
      </c>
      <c r="R1127" s="23">
        <f>M1127*N1127*O1127</f>
        <v>9.8476559999999989</v>
      </c>
      <c r="S1127" s="23">
        <f>P1127*N1127</f>
        <v>42.19</v>
      </c>
      <c r="T1127" s="23">
        <f>Q1127-S1127</f>
        <v>53.172343999999995</v>
      </c>
      <c r="U1127" s="25">
        <f>IFERROR(T1127/Q1127,0)</f>
        <v>0.55758218359229927</v>
      </c>
      <c r="V1127" s="21" t="s">
        <v>125</v>
      </c>
      <c r="W1127" s="21" t="s">
        <v>156</v>
      </c>
    </row>
    <row r="1128" spans="1:23" ht="15" customHeight="1">
      <c r="A1128" s="21" t="s">
        <v>1594</v>
      </c>
      <c r="B1128" s="22">
        <v>45513</v>
      </c>
      <c r="C1128" s="21">
        <f>YEAR(B1128)</f>
        <v>2024</v>
      </c>
      <c r="D1128" s="21" t="str">
        <f>"Q"&amp;ROUNDUP(MONTH(B1128)/3,0)</f>
        <v>Q3</v>
      </c>
      <c r="E1128" s="21" t="s">
        <v>117</v>
      </c>
      <c r="F1128" s="21" t="s">
        <v>159</v>
      </c>
      <c r="G1128" s="21" t="s">
        <v>194</v>
      </c>
      <c r="H1128" s="21" t="s">
        <v>236</v>
      </c>
      <c r="I1128" s="21" t="s">
        <v>237</v>
      </c>
      <c r="J1128" s="21" t="s">
        <v>142</v>
      </c>
      <c r="K1128" s="21" t="s">
        <v>123</v>
      </c>
      <c r="L1128" s="21" t="s">
        <v>226</v>
      </c>
      <c r="M1128" s="23">
        <v>231.34</v>
      </c>
      <c r="N1128" s="24">
        <v>4</v>
      </c>
      <c r="O1128" s="25">
        <v>9.8599999999999993E-2</v>
      </c>
      <c r="P1128" s="23">
        <v>112.78</v>
      </c>
      <c r="Q1128" s="23">
        <f>M1128*N1128*(1-O1128)</f>
        <v>834.11950400000001</v>
      </c>
      <c r="R1128" s="23">
        <f>M1128*N1128*O1128</f>
        <v>91.240495999999993</v>
      </c>
      <c r="S1128" s="23">
        <f>P1128*N1128</f>
        <v>451.12</v>
      </c>
      <c r="T1128" s="23">
        <f>Q1128-S1128</f>
        <v>382.999504</v>
      </c>
      <c r="U1128" s="25">
        <f>IFERROR(T1128/Q1128,0)</f>
        <v>0.45916622517916811</v>
      </c>
      <c r="V1128" s="21" t="s">
        <v>125</v>
      </c>
      <c r="W1128" s="21" t="s">
        <v>126</v>
      </c>
    </row>
    <row r="1129" spans="1:23" ht="15" customHeight="1">
      <c r="A1129" s="21" t="s">
        <v>1595</v>
      </c>
      <c r="B1129" s="22">
        <v>45513</v>
      </c>
      <c r="C1129" s="21">
        <f>YEAR(B1129)</f>
        <v>2024</v>
      </c>
      <c r="D1129" s="21" t="str">
        <f>"Q"&amp;ROUNDUP(MONTH(B1129)/3,0)</f>
        <v>Q3</v>
      </c>
      <c r="E1129" s="21" t="s">
        <v>128</v>
      </c>
      <c r="F1129" s="21" t="s">
        <v>118</v>
      </c>
      <c r="G1129" s="21" t="s">
        <v>152</v>
      </c>
      <c r="H1129" s="21" t="s">
        <v>549</v>
      </c>
      <c r="I1129" s="21" t="s">
        <v>550</v>
      </c>
      <c r="J1129" s="21" t="s">
        <v>133</v>
      </c>
      <c r="K1129" s="21" t="s">
        <v>123</v>
      </c>
      <c r="L1129" s="21" t="s">
        <v>263</v>
      </c>
      <c r="M1129" s="23">
        <v>11.81</v>
      </c>
      <c r="N1129" s="24">
        <v>5</v>
      </c>
      <c r="O1129" s="25">
        <v>0.2253</v>
      </c>
      <c r="P1129" s="23">
        <v>6.55</v>
      </c>
      <c r="Q1129" s="23">
        <f>M1129*N1129*(1-O1129)</f>
        <v>45.746034999999999</v>
      </c>
      <c r="R1129" s="23">
        <f>M1129*N1129*O1129</f>
        <v>13.303965000000002</v>
      </c>
      <c r="S1129" s="23">
        <f>P1129*N1129</f>
        <v>32.75</v>
      </c>
      <c r="T1129" s="23">
        <f>Q1129-S1129</f>
        <v>12.996034999999999</v>
      </c>
      <c r="U1129" s="25">
        <f>IFERROR(T1129/Q1129,0)</f>
        <v>0.28409096001434875</v>
      </c>
      <c r="V1129" s="21" t="s">
        <v>125</v>
      </c>
      <c r="W1129" s="21" t="s">
        <v>126</v>
      </c>
    </row>
    <row r="1130" spans="1:23" ht="15" customHeight="1">
      <c r="A1130" s="21" t="s">
        <v>1596</v>
      </c>
      <c r="B1130" s="22">
        <v>45513</v>
      </c>
      <c r="C1130" s="21">
        <f>YEAR(B1130)</f>
        <v>2024</v>
      </c>
      <c r="D1130" s="21" t="str">
        <f>"Q"&amp;ROUNDUP(MONTH(B1130)/3,0)</f>
        <v>Q3</v>
      </c>
      <c r="E1130" s="21" t="s">
        <v>188</v>
      </c>
      <c r="F1130" s="21" t="s">
        <v>118</v>
      </c>
      <c r="G1130" s="21" t="s">
        <v>198</v>
      </c>
      <c r="H1130" s="21" t="s">
        <v>318</v>
      </c>
      <c r="I1130" s="21" t="s">
        <v>319</v>
      </c>
      <c r="J1130" s="21" t="s">
        <v>122</v>
      </c>
      <c r="K1130" s="21" t="s">
        <v>149</v>
      </c>
      <c r="L1130" s="21" t="s">
        <v>273</v>
      </c>
      <c r="M1130" s="23">
        <v>221.46</v>
      </c>
      <c r="N1130" s="24">
        <v>3</v>
      </c>
      <c r="O1130" s="25">
        <v>0.12570000000000001</v>
      </c>
      <c r="P1130" s="23">
        <v>99.04</v>
      </c>
      <c r="Q1130" s="23">
        <f>M1130*N1130*(1-O1130)</f>
        <v>580.867434</v>
      </c>
      <c r="R1130" s="23">
        <f>M1130*N1130*O1130</f>
        <v>83.512566000000007</v>
      </c>
      <c r="S1130" s="23">
        <f>P1130*N1130</f>
        <v>297.12</v>
      </c>
      <c r="T1130" s="23">
        <f>Q1130-S1130</f>
        <v>283.747434</v>
      </c>
      <c r="U1130" s="25">
        <f>IFERROR(T1130/Q1130,0)</f>
        <v>0.48848914122460513</v>
      </c>
      <c r="V1130" s="21" t="s">
        <v>125</v>
      </c>
      <c r="W1130" s="21" t="s">
        <v>136</v>
      </c>
    </row>
    <row r="1131" spans="1:23" ht="15" customHeight="1">
      <c r="A1131" s="21" t="s">
        <v>1597</v>
      </c>
      <c r="B1131" s="22">
        <v>45514</v>
      </c>
      <c r="C1131" s="21">
        <f>YEAR(B1131)</f>
        <v>2024</v>
      </c>
      <c r="D1131" s="21" t="str">
        <f>"Q"&amp;ROUNDUP(MONTH(B1131)/3,0)</f>
        <v>Q3</v>
      </c>
      <c r="E1131" s="21" t="s">
        <v>117</v>
      </c>
      <c r="F1131" s="21" t="s">
        <v>118</v>
      </c>
      <c r="G1131" s="21" t="s">
        <v>194</v>
      </c>
      <c r="H1131" s="21" t="s">
        <v>174</v>
      </c>
      <c r="I1131" s="21" t="s">
        <v>175</v>
      </c>
      <c r="J1131" s="21" t="s">
        <v>142</v>
      </c>
      <c r="K1131" s="21" t="s">
        <v>143</v>
      </c>
      <c r="L1131" s="21" t="s">
        <v>230</v>
      </c>
      <c r="M1131" s="23">
        <v>211.31</v>
      </c>
      <c r="N1131" s="24">
        <v>2</v>
      </c>
      <c r="O1131" s="25">
        <v>0.20610000000000001</v>
      </c>
      <c r="P1131" s="23">
        <v>135.12</v>
      </c>
      <c r="Q1131" s="23">
        <f>M1131*N1131*(1-O1131)</f>
        <v>335.51801800000004</v>
      </c>
      <c r="R1131" s="23">
        <f>M1131*N1131*O1131</f>
        <v>87.101982000000007</v>
      </c>
      <c r="S1131" s="23">
        <f>P1131*N1131</f>
        <v>270.24</v>
      </c>
      <c r="T1131" s="23">
        <f>Q1131-S1131</f>
        <v>65.278018000000031</v>
      </c>
      <c r="U1131" s="25">
        <f>IFERROR(T1131/Q1131,0)</f>
        <v>0.19455890443415777</v>
      </c>
      <c r="V1131" s="21" t="s">
        <v>171</v>
      </c>
      <c r="W1131" s="21" t="s">
        <v>126</v>
      </c>
    </row>
    <row r="1132" spans="1:23" ht="15" customHeight="1">
      <c r="A1132" s="21" t="s">
        <v>1598</v>
      </c>
      <c r="B1132" s="22">
        <v>45514</v>
      </c>
      <c r="C1132" s="21">
        <f>YEAR(B1132)</f>
        <v>2024</v>
      </c>
      <c r="D1132" s="21" t="str">
        <f>"Q"&amp;ROUNDUP(MONTH(B1132)/3,0)</f>
        <v>Q3</v>
      </c>
      <c r="E1132" s="21" t="s">
        <v>117</v>
      </c>
      <c r="F1132" s="21" t="s">
        <v>118</v>
      </c>
      <c r="G1132" s="21" t="s">
        <v>119</v>
      </c>
      <c r="H1132" s="21" t="s">
        <v>669</v>
      </c>
      <c r="I1132" s="21" t="s">
        <v>670</v>
      </c>
      <c r="J1132" s="21" t="s">
        <v>142</v>
      </c>
      <c r="K1132" s="21" t="s">
        <v>134</v>
      </c>
      <c r="L1132" s="21" t="s">
        <v>135</v>
      </c>
      <c r="M1132" s="23">
        <v>98.65</v>
      </c>
      <c r="N1132" s="24">
        <v>4</v>
      </c>
      <c r="O1132" s="25">
        <v>0.14849999999999999</v>
      </c>
      <c r="P1132" s="23">
        <v>58.49</v>
      </c>
      <c r="Q1132" s="23">
        <f>M1132*N1132*(1-O1132)</f>
        <v>336.00190000000003</v>
      </c>
      <c r="R1132" s="23">
        <f>M1132*N1132*O1132</f>
        <v>58.598100000000002</v>
      </c>
      <c r="S1132" s="23">
        <f>P1132*N1132</f>
        <v>233.96</v>
      </c>
      <c r="T1132" s="23">
        <f>Q1132-S1132</f>
        <v>102.04190000000003</v>
      </c>
      <c r="U1132" s="25">
        <f>IFERROR(T1132/Q1132,0)</f>
        <v>0.3036944136327801</v>
      </c>
      <c r="V1132" s="21" t="s">
        <v>125</v>
      </c>
      <c r="W1132" s="21" t="s">
        <v>156</v>
      </c>
    </row>
    <row r="1133" spans="1:23" ht="15" customHeight="1">
      <c r="A1133" s="21" t="s">
        <v>1599</v>
      </c>
      <c r="B1133" s="22">
        <v>45514</v>
      </c>
      <c r="C1133" s="21">
        <f>YEAR(B1133)</f>
        <v>2024</v>
      </c>
      <c r="D1133" s="21" t="str">
        <f>"Q"&amp;ROUNDUP(MONTH(B1133)/3,0)</f>
        <v>Q3</v>
      </c>
      <c r="E1133" s="21" t="s">
        <v>128</v>
      </c>
      <c r="F1133" s="21" t="s">
        <v>159</v>
      </c>
      <c r="G1133" s="21" t="s">
        <v>152</v>
      </c>
      <c r="H1133" s="21" t="s">
        <v>207</v>
      </c>
      <c r="I1133" s="21" t="s">
        <v>208</v>
      </c>
      <c r="J1133" s="21" t="s">
        <v>122</v>
      </c>
      <c r="K1133" s="21" t="s">
        <v>149</v>
      </c>
      <c r="L1133" s="21" t="s">
        <v>205</v>
      </c>
      <c r="M1133" s="23">
        <v>47.23</v>
      </c>
      <c r="N1133" s="24">
        <v>15</v>
      </c>
      <c r="O1133" s="25">
        <v>0.13189999999999999</v>
      </c>
      <c r="P1133" s="23">
        <v>21.25</v>
      </c>
      <c r="Q1133" s="23">
        <f>M1133*N1133*(1-O1133)</f>
        <v>615.0054449999999</v>
      </c>
      <c r="R1133" s="23">
        <f>M1133*N1133*O1133</f>
        <v>93.44455499999998</v>
      </c>
      <c r="S1133" s="23">
        <f>P1133*N1133</f>
        <v>318.75</v>
      </c>
      <c r="T1133" s="23">
        <f>Q1133-S1133</f>
        <v>296.2554449999999</v>
      </c>
      <c r="U1133" s="25">
        <f>IFERROR(T1133/Q1133,0)</f>
        <v>0.4817119058189801</v>
      </c>
      <c r="V1133" s="21" t="s">
        <v>125</v>
      </c>
      <c r="W1133" s="21" t="s">
        <v>156</v>
      </c>
    </row>
    <row r="1134" spans="1:23" ht="15" customHeight="1">
      <c r="A1134" s="21" t="s">
        <v>1600</v>
      </c>
      <c r="B1134" s="22">
        <v>45514</v>
      </c>
      <c r="C1134" s="21">
        <f>YEAR(B1134)</f>
        <v>2024</v>
      </c>
      <c r="D1134" s="21" t="str">
        <f>"Q"&amp;ROUNDUP(MONTH(B1134)/3,0)</f>
        <v>Q3</v>
      </c>
      <c r="E1134" s="21" t="s">
        <v>117</v>
      </c>
      <c r="F1134" s="21" t="s">
        <v>129</v>
      </c>
      <c r="G1134" s="21" t="s">
        <v>194</v>
      </c>
      <c r="H1134" s="21" t="s">
        <v>195</v>
      </c>
      <c r="I1134" s="21" t="s">
        <v>196</v>
      </c>
      <c r="J1134" s="21" t="s">
        <v>142</v>
      </c>
      <c r="K1134" s="21" t="s">
        <v>165</v>
      </c>
      <c r="L1134" s="21" t="s">
        <v>184</v>
      </c>
      <c r="M1134" s="23">
        <v>43.87</v>
      </c>
      <c r="N1134" s="24">
        <v>1</v>
      </c>
      <c r="O1134" s="25">
        <v>7.7200000000000005E-2</v>
      </c>
      <c r="P1134" s="23">
        <v>17.170000000000002</v>
      </c>
      <c r="Q1134" s="23">
        <f>M1134*N1134*(1-O1134)</f>
        <v>40.483235999999998</v>
      </c>
      <c r="R1134" s="23">
        <f>M1134*N1134*O1134</f>
        <v>3.3867639999999999</v>
      </c>
      <c r="S1134" s="23">
        <f>P1134*N1134</f>
        <v>17.170000000000002</v>
      </c>
      <c r="T1134" s="23">
        <f>Q1134-S1134</f>
        <v>23.313235999999996</v>
      </c>
      <c r="U1134" s="25">
        <f>IFERROR(T1134/Q1134,0)</f>
        <v>0.5758738258967242</v>
      </c>
      <c r="V1134" s="21" t="s">
        <v>125</v>
      </c>
      <c r="W1134" s="21" t="s">
        <v>156</v>
      </c>
    </row>
    <row r="1135" spans="1:23" ht="15" customHeight="1">
      <c r="A1135" s="21" t="s">
        <v>1601</v>
      </c>
      <c r="B1135" s="22">
        <v>45514</v>
      </c>
      <c r="C1135" s="21">
        <f>YEAR(B1135)</f>
        <v>2024</v>
      </c>
      <c r="D1135" s="21" t="str">
        <f>"Q"&amp;ROUNDUP(MONTH(B1135)/3,0)</f>
        <v>Q3</v>
      </c>
      <c r="E1135" s="21" t="s">
        <v>188</v>
      </c>
      <c r="F1135" s="21" t="s">
        <v>129</v>
      </c>
      <c r="G1135" s="21" t="s">
        <v>232</v>
      </c>
      <c r="H1135" s="21" t="s">
        <v>243</v>
      </c>
      <c r="I1135" s="21" t="s">
        <v>244</v>
      </c>
      <c r="J1135" s="21" t="s">
        <v>122</v>
      </c>
      <c r="K1135" s="21" t="s">
        <v>143</v>
      </c>
      <c r="L1135" s="21" t="s">
        <v>252</v>
      </c>
      <c r="M1135" s="23">
        <v>182.36</v>
      </c>
      <c r="N1135" s="24">
        <v>4</v>
      </c>
      <c r="O1135" s="25">
        <v>0.1091</v>
      </c>
      <c r="P1135" s="23">
        <v>122.69</v>
      </c>
      <c r="Q1135" s="23">
        <f>M1135*N1135*(1-O1135)</f>
        <v>649.85809600000005</v>
      </c>
      <c r="R1135" s="23">
        <f>M1135*N1135*O1135</f>
        <v>79.581904000000009</v>
      </c>
      <c r="S1135" s="23">
        <f>P1135*N1135</f>
        <v>490.76</v>
      </c>
      <c r="T1135" s="23">
        <f>Q1135-S1135</f>
        <v>159.09809600000006</v>
      </c>
      <c r="U1135" s="25">
        <f>IFERROR(T1135/Q1135,0)</f>
        <v>0.24481974907949758</v>
      </c>
      <c r="V1135" s="21" t="s">
        <v>171</v>
      </c>
      <c r="W1135" s="21" t="s">
        <v>172</v>
      </c>
    </row>
    <row r="1136" spans="1:23" ht="15" customHeight="1">
      <c r="A1136" s="21" t="s">
        <v>1602</v>
      </c>
      <c r="B1136" s="22">
        <v>45515</v>
      </c>
      <c r="C1136" s="21">
        <f>YEAR(B1136)</f>
        <v>2024</v>
      </c>
      <c r="D1136" s="21" t="str">
        <f>"Q"&amp;ROUNDUP(MONTH(B1136)/3,0)</f>
        <v>Q3</v>
      </c>
      <c r="E1136" s="21" t="s">
        <v>138</v>
      </c>
      <c r="F1136" s="21" t="s">
        <v>159</v>
      </c>
      <c r="G1136" s="21" t="s">
        <v>146</v>
      </c>
      <c r="H1136" s="21" t="s">
        <v>301</v>
      </c>
      <c r="I1136" s="21" t="s">
        <v>302</v>
      </c>
      <c r="J1136" s="21" t="s">
        <v>133</v>
      </c>
      <c r="K1136" s="21" t="s">
        <v>149</v>
      </c>
      <c r="L1136" s="21" t="s">
        <v>176</v>
      </c>
      <c r="M1136" s="23">
        <v>123.97</v>
      </c>
      <c r="N1136" s="24">
        <v>8</v>
      </c>
      <c r="O1136" s="25">
        <v>0.1749</v>
      </c>
      <c r="P1136" s="23">
        <v>58.04</v>
      </c>
      <c r="Q1136" s="23">
        <f>M1136*N1136*(1-O1136)</f>
        <v>818.30117599999994</v>
      </c>
      <c r="R1136" s="23">
        <f>M1136*N1136*O1136</f>
        <v>173.45882399999999</v>
      </c>
      <c r="S1136" s="23">
        <f>P1136*N1136</f>
        <v>464.32</v>
      </c>
      <c r="T1136" s="23">
        <f>Q1136-S1136</f>
        <v>353.98117599999995</v>
      </c>
      <c r="U1136" s="25">
        <f>IFERROR(T1136/Q1136,0)</f>
        <v>0.43258055393531536</v>
      </c>
      <c r="V1136" s="21" t="s">
        <v>125</v>
      </c>
      <c r="W1136" s="21" t="s">
        <v>136</v>
      </c>
    </row>
    <row r="1137" spans="1:23" ht="15" customHeight="1">
      <c r="A1137" s="21" t="s">
        <v>1603</v>
      </c>
      <c r="B1137" s="22">
        <v>45515</v>
      </c>
      <c r="C1137" s="21">
        <f>YEAR(B1137)</f>
        <v>2024</v>
      </c>
      <c r="D1137" s="21" t="str">
        <f>"Q"&amp;ROUNDUP(MONTH(B1137)/3,0)</f>
        <v>Q3</v>
      </c>
      <c r="E1137" s="21" t="s">
        <v>138</v>
      </c>
      <c r="F1137" s="21" t="s">
        <v>118</v>
      </c>
      <c r="G1137" s="21" t="s">
        <v>139</v>
      </c>
      <c r="H1137" s="21" t="s">
        <v>497</v>
      </c>
      <c r="I1137" s="21" t="s">
        <v>225</v>
      </c>
      <c r="J1137" s="21" t="s">
        <v>142</v>
      </c>
      <c r="K1137" s="21" t="s">
        <v>134</v>
      </c>
      <c r="L1137" s="21" t="s">
        <v>135</v>
      </c>
      <c r="M1137" s="23">
        <v>78.61</v>
      </c>
      <c r="N1137" s="24">
        <v>1</v>
      </c>
      <c r="O1137" s="25">
        <v>0.11210000000000001</v>
      </c>
      <c r="P1137" s="23">
        <v>41.61</v>
      </c>
      <c r="Q1137" s="23">
        <f>M1137*N1137*(1-O1137)</f>
        <v>69.797819000000004</v>
      </c>
      <c r="R1137" s="23">
        <f>M1137*N1137*O1137</f>
        <v>8.8121810000000007</v>
      </c>
      <c r="S1137" s="23">
        <f>P1137*N1137</f>
        <v>41.61</v>
      </c>
      <c r="T1137" s="23">
        <f>Q1137-S1137</f>
        <v>28.187819000000005</v>
      </c>
      <c r="U1137" s="25">
        <f>IFERROR(T1137/Q1137,0)</f>
        <v>0.4038495672765936</v>
      </c>
      <c r="V1137" s="21" t="s">
        <v>125</v>
      </c>
      <c r="W1137" s="21" t="s">
        <v>156</v>
      </c>
    </row>
    <row r="1138" spans="1:23" ht="15" customHeight="1">
      <c r="A1138" s="21" t="s">
        <v>1604</v>
      </c>
      <c r="B1138" s="22">
        <v>45515</v>
      </c>
      <c r="C1138" s="21">
        <f>YEAR(B1138)</f>
        <v>2024</v>
      </c>
      <c r="D1138" s="21" t="str">
        <f>"Q"&amp;ROUNDUP(MONTH(B1138)/3,0)</f>
        <v>Q3</v>
      </c>
      <c r="E1138" s="21" t="s">
        <v>158</v>
      </c>
      <c r="F1138" s="21" t="s">
        <v>118</v>
      </c>
      <c r="G1138" s="21" t="s">
        <v>164</v>
      </c>
      <c r="H1138" s="21" t="s">
        <v>706</v>
      </c>
      <c r="I1138" s="21" t="s">
        <v>707</v>
      </c>
      <c r="J1138" s="21" t="s">
        <v>142</v>
      </c>
      <c r="K1138" s="21" t="s">
        <v>143</v>
      </c>
      <c r="L1138" s="21" t="s">
        <v>322</v>
      </c>
      <c r="M1138" s="23">
        <v>109.91</v>
      </c>
      <c r="N1138" s="24">
        <v>4</v>
      </c>
      <c r="O1138" s="25">
        <v>0.13189999999999999</v>
      </c>
      <c r="P1138" s="23">
        <v>70.62</v>
      </c>
      <c r="Q1138" s="23">
        <f>M1138*N1138*(1-O1138)</f>
        <v>381.65148399999998</v>
      </c>
      <c r="R1138" s="23">
        <f>M1138*N1138*O1138</f>
        <v>57.988515999999997</v>
      </c>
      <c r="S1138" s="23">
        <f>P1138*N1138</f>
        <v>282.48</v>
      </c>
      <c r="T1138" s="23">
        <f>Q1138-S1138</f>
        <v>99.171483999999964</v>
      </c>
      <c r="U1138" s="25">
        <f>IFERROR(T1138/Q1138,0)</f>
        <v>0.25984828608710447</v>
      </c>
      <c r="V1138" s="21" t="s">
        <v>125</v>
      </c>
      <c r="W1138" s="21" t="s">
        <v>136</v>
      </c>
    </row>
    <row r="1139" spans="1:23" ht="15" customHeight="1">
      <c r="A1139" s="21" t="s">
        <v>1605</v>
      </c>
      <c r="B1139" s="22">
        <v>45515</v>
      </c>
      <c r="C1139" s="21">
        <f>YEAR(B1139)</f>
        <v>2024</v>
      </c>
      <c r="D1139" s="21" t="str">
        <f>"Q"&amp;ROUNDUP(MONTH(B1139)/3,0)</f>
        <v>Q3</v>
      </c>
      <c r="E1139" s="21" t="s">
        <v>188</v>
      </c>
      <c r="F1139" s="21" t="s">
        <v>129</v>
      </c>
      <c r="G1139" s="21" t="s">
        <v>198</v>
      </c>
      <c r="H1139" s="21" t="s">
        <v>218</v>
      </c>
      <c r="I1139" s="21" t="s">
        <v>219</v>
      </c>
      <c r="J1139" s="21" t="s">
        <v>133</v>
      </c>
      <c r="K1139" s="21" t="s">
        <v>134</v>
      </c>
      <c r="L1139" s="21" t="s">
        <v>299</v>
      </c>
      <c r="M1139" s="23">
        <v>60.34</v>
      </c>
      <c r="N1139" s="24">
        <v>1</v>
      </c>
      <c r="O1139" s="25">
        <v>0.12239999999999999</v>
      </c>
      <c r="P1139" s="23">
        <v>31.35</v>
      </c>
      <c r="Q1139" s="23">
        <f>M1139*N1139*(1-O1139)</f>
        <v>52.954384000000005</v>
      </c>
      <c r="R1139" s="23">
        <f>M1139*N1139*O1139</f>
        <v>7.3856159999999997</v>
      </c>
      <c r="S1139" s="23">
        <f>P1139*N1139</f>
        <v>31.35</v>
      </c>
      <c r="T1139" s="23">
        <f>Q1139-S1139</f>
        <v>21.604384000000003</v>
      </c>
      <c r="U1139" s="25">
        <f>IFERROR(T1139/Q1139,0)</f>
        <v>0.40798102759537341</v>
      </c>
      <c r="V1139" s="21" t="s">
        <v>125</v>
      </c>
      <c r="W1139" s="21" t="s">
        <v>172</v>
      </c>
    </row>
    <row r="1140" spans="1:23" ht="15" customHeight="1">
      <c r="A1140" s="21" t="s">
        <v>1606</v>
      </c>
      <c r="B1140" s="22">
        <v>45515</v>
      </c>
      <c r="C1140" s="21">
        <f>YEAR(B1140)</f>
        <v>2024</v>
      </c>
      <c r="D1140" s="21" t="str">
        <f>"Q"&amp;ROUNDUP(MONTH(B1140)/3,0)</f>
        <v>Q3</v>
      </c>
      <c r="E1140" s="21" t="s">
        <v>188</v>
      </c>
      <c r="F1140" s="21" t="s">
        <v>129</v>
      </c>
      <c r="G1140" s="21" t="s">
        <v>198</v>
      </c>
      <c r="H1140" s="21" t="s">
        <v>706</v>
      </c>
      <c r="I1140" s="21" t="s">
        <v>707</v>
      </c>
      <c r="J1140" s="21" t="s">
        <v>142</v>
      </c>
      <c r="K1140" s="21" t="s">
        <v>123</v>
      </c>
      <c r="L1140" s="21" t="s">
        <v>292</v>
      </c>
      <c r="M1140" s="23">
        <v>149.52000000000001</v>
      </c>
      <c r="N1140" s="24">
        <v>2</v>
      </c>
      <c r="O1140" s="25">
        <v>0.10920000000000001</v>
      </c>
      <c r="P1140" s="23">
        <v>81.650000000000006</v>
      </c>
      <c r="Q1140" s="23">
        <f>M1140*N1140*(1-O1140)</f>
        <v>266.38483200000002</v>
      </c>
      <c r="R1140" s="23">
        <f>M1140*N1140*O1140</f>
        <v>32.655168000000003</v>
      </c>
      <c r="S1140" s="23">
        <f>P1140*N1140</f>
        <v>163.30000000000001</v>
      </c>
      <c r="T1140" s="23">
        <f>Q1140-S1140</f>
        <v>103.08483200000001</v>
      </c>
      <c r="U1140" s="25">
        <f>IFERROR(T1140/Q1140,0)</f>
        <v>0.38697710836629018</v>
      </c>
      <c r="V1140" s="21" t="s">
        <v>125</v>
      </c>
      <c r="W1140" s="21" t="s">
        <v>136</v>
      </c>
    </row>
    <row r="1141" spans="1:23" ht="15" customHeight="1">
      <c r="A1141" s="21" t="s">
        <v>1607</v>
      </c>
      <c r="B1141" s="22">
        <v>45515</v>
      </c>
      <c r="C1141" s="21">
        <f>YEAR(B1141)</f>
        <v>2024</v>
      </c>
      <c r="D1141" s="21" t="str">
        <f>"Q"&amp;ROUNDUP(MONTH(B1141)/3,0)</f>
        <v>Q3</v>
      </c>
      <c r="E1141" s="21" t="s">
        <v>117</v>
      </c>
      <c r="F1141" s="21" t="s">
        <v>129</v>
      </c>
      <c r="G1141" s="21" t="s">
        <v>119</v>
      </c>
      <c r="H1141" s="21" t="s">
        <v>895</v>
      </c>
      <c r="I1141" s="21" t="s">
        <v>896</v>
      </c>
      <c r="J1141" s="21" t="s">
        <v>133</v>
      </c>
      <c r="K1141" s="21" t="s">
        <v>143</v>
      </c>
      <c r="L1141" s="21" t="s">
        <v>252</v>
      </c>
      <c r="M1141" s="23">
        <v>242.93</v>
      </c>
      <c r="N1141" s="24">
        <v>1</v>
      </c>
      <c r="O1141" s="25">
        <v>0.17829999999999999</v>
      </c>
      <c r="P1141" s="23">
        <v>144.82</v>
      </c>
      <c r="Q1141" s="23">
        <f>M1141*N1141*(1-O1141)</f>
        <v>199.61558099999999</v>
      </c>
      <c r="R1141" s="23">
        <f>M1141*N1141*O1141</f>
        <v>43.314419000000001</v>
      </c>
      <c r="S1141" s="23">
        <f>P1141*N1141</f>
        <v>144.82</v>
      </c>
      <c r="T1141" s="23">
        <f>Q1141-S1141</f>
        <v>54.795580999999999</v>
      </c>
      <c r="U1141" s="25">
        <f>IFERROR(T1141/Q1141,0)</f>
        <v>0.27450553070804629</v>
      </c>
      <c r="V1141" s="21" t="s">
        <v>125</v>
      </c>
      <c r="W1141" s="21" t="s">
        <v>136</v>
      </c>
    </row>
    <row r="1142" spans="1:23" ht="15" customHeight="1">
      <c r="A1142" s="21" t="s">
        <v>1608</v>
      </c>
      <c r="B1142" s="22">
        <v>45516</v>
      </c>
      <c r="C1142" s="21">
        <f>YEAR(B1142)</f>
        <v>2024</v>
      </c>
      <c r="D1142" s="21" t="str">
        <f>"Q"&amp;ROUNDUP(MONTH(B1142)/3,0)</f>
        <v>Q3</v>
      </c>
      <c r="E1142" s="21" t="s">
        <v>158</v>
      </c>
      <c r="F1142" s="21" t="s">
        <v>159</v>
      </c>
      <c r="G1142" s="21" t="s">
        <v>160</v>
      </c>
      <c r="H1142" s="21" t="s">
        <v>284</v>
      </c>
      <c r="I1142" s="21" t="s">
        <v>269</v>
      </c>
      <c r="J1142" s="21" t="s">
        <v>122</v>
      </c>
      <c r="K1142" s="21" t="s">
        <v>123</v>
      </c>
      <c r="L1142" s="21" t="s">
        <v>226</v>
      </c>
      <c r="M1142" s="23">
        <v>125.15</v>
      </c>
      <c r="N1142" s="24">
        <v>3</v>
      </c>
      <c r="O1142" s="25">
        <v>5.5E-2</v>
      </c>
      <c r="P1142" s="23">
        <v>67.03</v>
      </c>
      <c r="Q1142" s="23">
        <f>M1142*N1142*(1-O1142)</f>
        <v>354.80025000000001</v>
      </c>
      <c r="R1142" s="23">
        <f>M1142*N1142*O1142</f>
        <v>20.649750000000001</v>
      </c>
      <c r="S1142" s="23">
        <f>P1142*N1142</f>
        <v>201.09</v>
      </c>
      <c r="T1142" s="23">
        <f>Q1142-S1142</f>
        <v>153.71025</v>
      </c>
      <c r="U1142" s="25">
        <f>IFERROR(T1142/Q1142,0)</f>
        <v>0.4332303880845631</v>
      </c>
      <c r="V1142" s="21" t="s">
        <v>125</v>
      </c>
      <c r="W1142" s="21" t="s">
        <v>156</v>
      </c>
    </row>
    <row r="1143" spans="1:23" ht="15" customHeight="1">
      <c r="A1143" s="21" t="s">
        <v>1609</v>
      </c>
      <c r="B1143" s="22">
        <v>45516</v>
      </c>
      <c r="C1143" s="21">
        <f>YEAR(B1143)</f>
        <v>2024</v>
      </c>
      <c r="D1143" s="21" t="str">
        <f>"Q"&amp;ROUNDUP(MONTH(B1143)/3,0)</f>
        <v>Q3</v>
      </c>
      <c r="E1143" s="21" t="s">
        <v>188</v>
      </c>
      <c r="F1143" s="21" t="s">
        <v>118</v>
      </c>
      <c r="G1143" s="21" t="s">
        <v>232</v>
      </c>
      <c r="H1143" s="21" t="s">
        <v>120</v>
      </c>
      <c r="I1143" s="21" t="s">
        <v>121</v>
      </c>
      <c r="J1143" s="21" t="s">
        <v>122</v>
      </c>
      <c r="K1143" s="21" t="s">
        <v>134</v>
      </c>
      <c r="L1143" s="21" t="s">
        <v>339</v>
      </c>
      <c r="M1143" s="23">
        <v>44.62</v>
      </c>
      <c r="N1143" s="24">
        <v>1</v>
      </c>
      <c r="O1143" s="25">
        <v>0.17119999999999999</v>
      </c>
      <c r="P1143" s="23">
        <v>27.39</v>
      </c>
      <c r="Q1143" s="23">
        <f>M1143*N1143*(1-O1143)</f>
        <v>36.981055999999995</v>
      </c>
      <c r="R1143" s="23">
        <f>M1143*N1143*O1143</f>
        <v>7.6389439999999995</v>
      </c>
      <c r="S1143" s="23">
        <f>P1143*N1143</f>
        <v>27.39</v>
      </c>
      <c r="T1143" s="23">
        <f>Q1143-S1143</f>
        <v>9.5910559999999947</v>
      </c>
      <c r="U1143" s="25">
        <f>IFERROR(T1143/Q1143,0)</f>
        <v>0.25935051719453323</v>
      </c>
      <c r="V1143" s="21" t="s">
        <v>171</v>
      </c>
      <c r="W1143" s="21" t="s">
        <v>172</v>
      </c>
    </row>
    <row r="1144" spans="1:23" ht="15" customHeight="1">
      <c r="A1144" s="21" t="s">
        <v>1610</v>
      </c>
      <c r="B1144" s="22">
        <v>45516</v>
      </c>
      <c r="C1144" s="21">
        <f>YEAR(B1144)</f>
        <v>2024</v>
      </c>
      <c r="D1144" s="21" t="str">
        <f>"Q"&amp;ROUNDUP(MONTH(B1144)/3,0)</f>
        <v>Q3</v>
      </c>
      <c r="E1144" s="21" t="s">
        <v>138</v>
      </c>
      <c r="F1144" s="21" t="s">
        <v>159</v>
      </c>
      <c r="G1144" s="21" t="s">
        <v>146</v>
      </c>
      <c r="H1144" s="21" t="s">
        <v>178</v>
      </c>
      <c r="I1144" s="21" t="s">
        <v>179</v>
      </c>
      <c r="J1144" s="21" t="s">
        <v>133</v>
      </c>
      <c r="K1144" s="21" t="s">
        <v>134</v>
      </c>
      <c r="L1144" s="21" t="s">
        <v>135</v>
      </c>
      <c r="M1144" s="23">
        <v>93.84</v>
      </c>
      <c r="N1144" s="24">
        <v>4</v>
      </c>
      <c r="O1144" s="25">
        <v>0.13200000000000001</v>
      </c>
      <c r="P1144" s="23">
        <v>50.21</v>
      </c>
      <c r="Q1144" s="23">
        <f>M1144*N1144*(1-O1144)</f>
        <v>325.81247999999999</v>
      </c>
      <c r="R1144" s="23">
        <f>M1144*N1144*O1144</f>
        <v>49.547520000000006</v>
      </c>
      <c r="S1144" s="23">
        <f>P1144*N1144</f>
        <v>200.84</v>
      </c>
      <c r="T1144" s="23">
        <f>Q1144-S1144</f>
        <v>124.97247999999999</v>
      </c>
      <c r="U1144" s="25">
        <f>IFERROR(T1144/Q1144,0)</f>
        <v>0.38357180179224565</v>
      </c>
      <c r="V1144" s="21" t="s">
        <v>125</v>
      </c>
      <c r="W1144" s="21" t="s">
        <v>136</v>
      </c>
    </row>
    <row r="1145" spans="1:23" ht="15" customHeight="1">
      <c r="A1145" s="21" t="s">
        <v>1611</v>
      </c>
      <c r="B1145" s="22">
        <v>45516</v>
      </c>
      <c r="C1145" s="21">
        <f>YEAR(B1145)</f>
        <v>2024</v>
      </c>
      <c r="D1145" s="21" t="str">
        <f>"Q"&amp;ROUNDUP(MONTH(B1145)/3,0)</f>
        <v>Q3</v>
      </c>
      <c r="E1145" s="21" t="s">
        <v>158</v>
      </c>
      <c r="F1145" s="21" t="s">
        <v>129</v>
      </c>
      <c r="G1145" s="21" t="s">
        <v>160</v>
      </c>
      <c r="H1145" s="21" t="s">
        <v>1075</v>
      </c>
      <c r="I1145" s="21" t="s">
        <v>1076</v>
      </c>
      <c r="J1145" s="21" t="s">
        <v>142</v>
      </c>
      <c r="K1145" s="21" t="s">
        <v>134</v>
      </c>
      <c r="L1145" s="21" t="s">
        <v>339</v>
      </c>
      <c r="M1145" s="23">
        <v>188.02</v>
      </c>
      <c r="N1145" s="24">
        <v>2</v>
      </c>
      <c r="O1145" s="25">
        <v>9.5899999999999999E-2</v>
      </c>
      <c r="P1145" s="23">
        <v>113.5</v>
      </c>
      <c r="Q1145" s="23">
        <f>M1145*N1145*(1-O1145)</f>
        <v>339.97776400000004</v>
      </c>
      <c r="R1145" s="23">
        <f>M1145*N1145*O1145</f>
        <v>36.062235999999999</v>
      </c>
      <c r="S1145" s="23">
        <f>P1145*N1145</f>
        <v>227</v>
      </c>
      <c r="T1145" s="23">
        <f>Q1145-S1145</f>
        <v>112.97776400000004</v>
      </c>
      <c r="U1145" s="25">
        <f>IFERROR(T1145/Q1145,0)</f>
        <v>0.33230927420300355</v>
      </c>
      <c r="V1145" s="21" t="s">
        <v>125</v>
      </c>
      <c r="W1145" s="21" t="s">
        <v>172</v>
      </c>
    </row>
    <row r="1146" spans="1:23" ht="15" customHeight="1">
      <c r="A1146" s="21" t="s">
        <v>1612</v>
      </c>
      <c r="B1146" s="22">
        <v>45516</v>
      </c>
      <c r="C1146" s="21">
        <f>YEAR(B1146)</f>
        <v>2024</v>
      </c>
      <c r="D1146" s="21" t="str">
        <f>"Q"&amp;ROUNDUP(MONTH(B1146)/3,0)</f>
        <v>Q3</v>
      </c>
      <c r="E1146" s="21" t="s">
        <v>138</v>
      </c>
      <c r="F1146" s="21" t="s">
        <v>118</v>
      </c>
      <c r="G1146" s="21" t="s">
        <v>139</v>
      </c>
      <c r="H1146" s="21" t="s">
        <v>284</v>
      </c>
      <c r="I1146" s="21" t="s">
        <v>269</v>
      </c>
      <c r="J1146" s="21" t="s">
        <v>122</v>
      </c>
      <c r="K1146" s="21" t="s">
        <v>149</v>
      </c>
      <c r="L1146" s="21" t="s">
        <v>273</v>
      </c>
      <c r="M1146" s="23">
        <v>74.95</v>
      </c>
      <c r="N1146" s="24">
        <v>1</v>
      </c>
      <c r="O1146" s="25">
        <v>0.1673</v>
      </c>
      <c r="P1146" s="23">
        <v>36.82</v>
      </c>
      <c r="Q1146" s="23">
        <f>M1146*N1146*(1-O1146)</f>
        <v>62.410865000000001</v>
      </c>
      <c r="R1146" s="23">
        <f>M1146*N1146*O1146</f>
        <v>12.539135</v>
      </c>
      <c r="S1146" s="23">
        <f>P1146*N1146</f>
        <v>36.82</v>
      </c>
      <c r="T1146" s="23">
        <f>Q1146-S1146</f>
        <v>25.590865000000001</v>
      </c>
      <c r="U1146" s="25">
        <f>IFERROR(T1146/Q1146,0)</f>
        <v>0.41003862067926794</v>
      </c>
      <c r="V1146" s="21" t="s">
        <v>125</v>
      </c>
      <c r="W1146" s="21" t="s">
        <v>156</v>
      </c>
    </row>
    <row r="1147" spans="1:23" ht="15" customHeight="1">
      <c r="A1147" s="21" t="s">
        <v>1613</v>
      </c>
      <c r="B1147" s="22">
        <v>45516</v>
      </c>
      <c r="C1147" s="21">
        <f>YEAR(B1147)</f>
        <v>2024</v>
      </c>
      <c r="D1147" s="21" t="str">
        <f>"Q"&amp;ROUNDUP(MONTH(B1147)/3,0)</f>
        <v>Q3</v>
      </c>
      <c r="E1147" s="21" t="s">
        <v>128</v>
      </c>
      <c r="F1147" s="21" t="s">
        <v>129</v>
      </c>
      <c r="G1147" s="21" t="s">
        <v>152</v>
      </c>
      <c r="H1147" s="21" t="s">
        <v>284</v>
      </c>
      <c r="I1147" s="21" t="s">
        <v>269</v>
      </c>
      <c r="J1147" s="21" t="s">
        <v>122</v>
      </c>
      <c r="K1147" s="21" t="s">
        <v>134</v>
      </c>
      <c r="L1147" s="21" t="s">
        <v>339</v>
      </c>
      <c r="M1147" s="23">
        <v>126.34</v>
      </c>
      <c r="N1147" s="24">
        <v>1</v>
      </c>
      <c r="O1147" s="25">
        <v>0.1389</v>
      </c>
      <c r="P1147" s="23">
        <v>68.98</v>
      </c>
      <c r="Q1147" s="23">
        <f>M1147*N1147*(1-O1147)</f>
        <v>108.791374</v>
      </c>
      <c r="R1147" s="23">
        <f>M1147*N1147*O1147</f>
        <v>17.548625999999999</v>
      </c>
      <c r="S1147" s="23">
        <f>P1147*N1147</f>
        <v>68.98</v>
      </c>
      <c r="T1147" s="23">
        <f>Q1147-S1147</f>
        <v>39.811374000000001</v>
      </c>
      <c r="U1147" s="25">
        <f>IFERROR(T1147/Q1147,0)</f>
        <v>0.36594237701235394</v>
      </c>
      <c r="V1147" s="21" t="s">
        <v>125</v>
      </c>
      <c r="W1147" s="21" t="s">
        <v>172</v>
      </c>
    </row>
    <row r="1148" spans="1:23" ht="15" customHeight="1">
      <c r="A1148" s="21" t="s">
        <v>1614</v>
      </c>
      <c r="B1148" s="22">
        <v>45516</v>
      </c>
      <c r="C1148" s="21">
        <f>YEAR(B1148)</f>
        <v>2024</v>
      </c>
      <c r="D1148" s="21" t="str">
        <f>"Q"&amp;ROUNDUP(MONTH(B1148)/3,0)</f>
        <v>Q3</v>
      </c>
      <c r="E1148" s="21" t="s">
        <v>158</v>
      </c>
      <c r="F1148" s="21" t="s">
        <v>129</v>
      </c>
      <c r="G1148" s="21" t="s">
        <v>164</v>
      </c>
      <c r="H1148" s="21" t="s">
        <v>178</v>
      </c>
      <c r="I1148" s="21" t="s">
        <v>179</v>
      </c>
      <c r="J1148" s="21" t="s">
        <v>133</v>
      </c>
      <c r="K1148" s="21" t="s">
        <v>134</v>
      </c>
      <c r="L1148" s="21" t="s">
        <v>339</v>
      </c>
      <c r="M1148" s="23">
        <v>115.1</v>
      </c>
      <c r="N1148" s="24">
        <v>1</v>
      </c>
      <c r="O1148" s="25">
        <v>0.1234</v>
      </c>
      <c r="P1148" s="23">
        <v>62.2</v>
      </c>
      <c r="Q1148" s="23">
        <f>M1148*N1148*(1-O1148)</f>
        <v>100.89666</v>
      </c>
      <c r="R1148" s="23">
        <f>M1148*N1148*O1148</f>
        <v>14.203339999999999</v>
      </c>
      <c r="S1148" s="23">
        <f>P1148*N1148</f>
        <v>62.2</v>
      </c>
      <c r="T1148" s="23">
        <f>Q1148-S1148</f>
        <v>38.696659999999994</v>
      </c>
      <c r="U1148" s="25">
        <f>IFERROR(T1148/Q1148,0)</f>
        <v>0.38352766087598933</v>
      </c>
      <c r="V1148" s="21" t="s">
        <v>125</v>
      </c>
      <c r="W1148" s="21" t="s">
        <v>172</v>
      </c>
    </row>
    <row r="1149" spans="1:23" ht="15" customHeight="1">
      <c r="A1149" s="21" t="s">
        <v>1615</v>
      </c>
      <c r="B1149" s="22">
        <v>45516</v>
      </c>
      <c r="C1149" s="21">
        <f>YEAR(B1149)</f>
        <v>2024</v>
      </c>
      <c r="D1149" s="21" t="str">
        <f>"Q"&amp;ROUNDUP(MONTH(B1149)/3,0)</f>
        <v>Q3</v>
      </c>
      <c r="E1149" s="21" t="s">
        <v>128</v>
      </c>
      <c r="F1149" s="21" t="s">
        <v>118</v>
      </c>
      <c r="G1149" s="21" t="s">
        <v>152</v>
      </c>
      <c r="H1149" s="21" t="s">
        <v>318</v>
      </c>
      <c r="I1149" s="21" t="s">
        <v>319</v>
      </c>
      <c r="J1149" s="21" t="s">
        <v>122</v>
      </c>
      <c r="K1149" s="21" t="s">
        <v>134</v>
      </c>
      <c r="L1149" s="21" t="s">
        <v>170</v>
      </c>
      <c r="M1149" s="23">
        <v>124.65</v>
      </c>
      <c r="N1149" s="24">
        <v>12</v>
      </c>
      <c r="O1149" s="25">
        <v>0.1971</v>
      </c>
      <c r="P1149" s="23">
        <v>65.38</v>
      </c>
      <c r="Q1149" s="23">
        <f>M1149*N1149*(1-O1149)</f>
        <v>1200.9778200000001</v>
      </c>
      <c r="R1149" s="23">
        <f>M1149*N1149*O1149</f>
        <v>294.82218000000006</v>
      </c>
      <c r="S1149" s="23">
        <f>P1149*N1149</f>
        <v>784.56</v>
      </c>
      <c r="T1149" s="23">
        <f>Q1149-S1149</f>
        <v>416.41782000000012</v>
      </c>
      <c r="U1149" s="25">
        <f>IFERROR(T1149/Q1149,0)</f>
        <v>0.34673231517298136</v>
      </c>
      <c r="V1149" s="21" t="s">
        <v>125</v>
      </c>
      <c r="W1149" s="21" t="s">
        <v>156</v>
      </c>
    </row>
    <row r="1150" spans="1:23" ht="15" customHeight="1">
      <c r="A1150" s="21" t="s">
        <v>1616</v>
      </c>
      <c r="B1150" s="22">
        <v>45516</v>
      </c>
      <c r="C1150" s="21">
        <f>YEAR(B1150)</f>
        <v>2024</v>
      </c>
      <c r="D1150" s="21" t="str">
        <f>"Q"&amp;ROUNDUP(MONTH(B1150)/3,0)</f>
        <v>Q3</v>
      </c>
      <c r="E1150" s="21" t="s">
        <v>117</v>
      </c>
      <c r="F1150" s="21" t="s">
        <v>129</v>
      </c>
      <c r="G1150" s="21" t="s">
        <v>194</v>
      </c>
      <c r="H1150" s="21" t="s">
        <v>203</v>
      </c>
      <c r="I1150" s="21" t="s">
        <v>204</v>
      </c>
      <c r="J1150" s="21" t="s">
        <v>122</v>
      </c>
      <c r="K1150" s="21" t="s">
        <v>134</v>
      </c>
      <c r="L1150" s="21" t="s">
        <v>135</v>
      </c>
      <c r="M1150" s="23">
        <v>131.96</v>
      </c>
      <c r="N1150" s="24">
        <v>2</v>
      </c>
      <c r="O1150" s="25">
        <v>0.1096</v>
      </c>
      <c r="P1150" s="23">
        <v>81.78</v>
      </c>
      <c r="Q1150" s="23">
        <f>M1150*N1150*(1-O1150)</f>
        <v>234.99436800000001</v>
      </c>
      <c r="R1150" s="23">
        <f>M1150*N1150*O1150</f>
        <v>28.925632000000004</v>
      </c>
      <c r="S1150" s="23">
        <f>P1150*N1150</f>
        <v>163.56</v>
      </c>
      <c r="T1150" s="23">
        <f>Q1150-S1150</f>
        <v>71.434368000000006</v>
      </c>
      <c r="U1150" s="25">
        <f>IFERROR(T1150/Q1150,0)</f>
        <v>0.30398331929384792</v>
      </c>
      <c r="V1150" s="21" t="s">
        <v>125</v>
      </c>
      <c r="W1150" s="21" t="s">
        <v>136</v>
      </c>
    </row>
    <row r="1151" spans="1:23" ht="15" customHeight="1">
      <c r="A1151" s="21" t="s">
        <v>1617</v>
      </c>
      <c r="B1151" s="22">
        <v>45516</v>
      </c>
      <c r="C1151" s="21">
        <f>YEAR(B1151)</f>
        <v>2024</v>
      </c>
      <c r="D1151" s="21" t="str">
        <f>"Q"&amp;ROUNDUP(MONTH(B1151)/3,0)</f>
        <v>Q3</v>
      </c>
      <c r="E1151" s="21" t="s">
        <v>128</v>
      </c>
      <c r="F1151" s="21" t="s">
        <v>118</v>
      </c>
      <c r="G1151" s="21" t="s">
        <v>152</v>
      </c>
      <c r="H1151" s="21" t="s">
        <v>203</v>
      </c>
      <c r="I1151" s="21" t="s">
        <v>204</v>
      </c>
      <c r="J1151" s="21" t="s">
        <v>122</v>
      </c>
      <c r="K1151" s="21" t="s">
        <v>134</v>
      </c>
      <c r="L1151" s="21" t="s">
        <v>135</v>
      </c>
      <c r="M1151" s="23">
        <v>99.11</v>
      </c>
      <c r="N1151" s="24">
        <v>2</v>
      </c>
      <c r="O1151" s="25">
        <v>0.12770000000000001</v>
      </c>
      <c r="P1151" s="23">
        <v>58.09</v>
      </c>
      <c r="Q1151" s="23">
        <f>M1151*N1151*(1-O1151)</f>
        <v>172.90730600000001</v>
      </c>
      <c r="R1151" s="23">
        <f>M1151*N1151*O1151</f>
        <v>25.312694</v>
      </c>
      <c r="S1151" s="23">
        <f>P1151*N1151</f>
        <v>116.18</v>
      </c>
      <c r="T1151" s="23">
        <f>Q1151-S1151</f>
        <v>56.727305999999999</v>
      </c>
      <c r="U1151" s="25">
        <f>IFERROR(T1151/Q1151,0)</f>
        <v>0.32807928891101917</v>
      </c>
      <c r="V1151" s="21" t="s">
        <v>125</v>
      </c>
      <c r="W1151" s="21" t="s">
        <v>172</v>
      </c>
    </row>
    <row r="1152" spans="1:23" ht="15" customHeight="1">
      <c r="A1152" s="21" t="s">
        <v>1618</v>
      </c>
      <c r="B1152" s="22">
        <v>45517</v>
      </c>
      <c r="C1152" s="21">
        <f>YEAR(B1152)</f>
        <v>2024</v>
      </c>
      <c r="D1152" s="21" t="str">
        <f>"Q"&amp;ROUNDUP(MONTH(B1152)/3,0)</f>
        <v>Q3</v>
      </c>
      <c r="E1152" s="21" t="s">
        <v>117</v>
      </c>
      <c r="F1152" s="21" t="s">
        <v>129</v>
      </c>
      <c r="G1152" s="21" t="s">
        <v>194</v>
      </c>
      <c r="H1152" s="21" t="s">
        <v>331</v>
      </c>
      <c r="I1152" s="21" t="s">
        <v>332</v>
      </c>
      <c r="J1152" s="21" t="s">
        <v>133</v>
      </c>
      <c r="K1152" s="21" t="s">
        <v>149</v>
      </c>
      <c r="L1152" s="21" t="s">
        <v>273</v>
      </c>
      <c r="M1152" s="23">
        <v>144.59</v>
      </c>
      <c r="N1152" s="24">
        <v>1</v>
      </c>
      <c r="O1152" s="25">
        <v>4.9099999999999998E-2</v>
      </c>
      <c r="P1152" s="23">
        <v>70.37</v>
      </c>
      <c r="Q1152" s="23">
        <f>M1152*N1152*(1-O1152)</f>
        <v>137.49063100000001</v>
      </c>
      <c r="R1152" s="23">
        <f>M1152*N1152*O1152</f>
        <v>7.0993690000000003</v>
      </c>
      <c r="S1152" s="23">
        <f>P1152*N1152</f>
        <v>70.37</v>
      </c>
      <c r="T1152" s="23">
        <f>Q1152-S1152</f>
        <v>67.120631000000003</v>
      </c>
      <c r="U1152" s="25">
        <f>IFERROR(T1152/Q1152,0)</f>
        <v>0.4881833075593347</v>
      </c>
      <c r="V1152" s="21" t="s">
        <v>171</v>
      </c>
      <c r="W1152" s="21" t="s">
        <v>172</v>
      </c>
    </row>
    <row r="1153" spans="1:23" ht="15" customHeight="1">
      <c r="A1153" s="21" t="s">
        <v>1619</v>
      </c>
      <c r="B1153" s="22">
        <v>45517</v>
      </c>
      <c r="C1153" s="21">
        <f>YEAR(B1153)</f>
        <v>2024</v>
      </c>
      <c r="D1153" s="21" t="str">
        <f>"Q"&amp;ROUNDUP(MONTH(B1153)/3,0)</f>
        <v>Q3</v>
      </c>
      <c r="E1153" s="21" t="s">
        <v>128</v>
      </c>
      <c r="F1153" s="21" t="s">
        <v>118</v>
      </c>
      <c r="G1153" s="21" t="s">
        <v>152</v>
      </c>
      <c r="H1153" s="21" t="s">
        <v>895</v>
      </c>
      <c r="I1153" s="21" t="s">
        <v>896</v>
      </c>
      <c r="J1153" s="21" t="s">
        <v>133</v>
      </c>
      <c r="K1153" s="21" t="s">
        <v>165</v>
      </c>
      <c r="L1153" s="21" t="s">
        <v>320</v>
      </c>
      <c r="M1153" s="23">
        <v>21.8</v>
      </c>
      <c r="N1153" s="24">
        <v>4</v>
      </c>
      <c r="O1153" s="25">
        <v>9.1600000000000001E-2</v>
      </c>
      <c r="P1153" s="23">
        <v>9.2799999999999994</v>
      </c>
      <c r="Q1153" s="23">
        <f>M1153*N1153*(1-O1153)</f>
        <v>79.212479999999999</v>
      </c>
      <c r="R1153" s="23">
        <f>M1153*N1153*O1153</f>
        <v>7.98752</v>
      </c>
      <c r="S1153" s="23">
        <f>P1153*N1153</f>
        <v>37.119999999999997</v>
      </c>
      <c r="T1153" s="23">
        <f>Q1153-S1153</f>
        <v>42.092480000000002</v>
      </c>
      <c r="U1153" s="25">
        <f>IFERROR(T1153/Q1153,0)</f>
        <v>0.53138697336581309</v>
      </c>
      <c r="V1153" s="21" t="s">
        <v>125</v>
      </c>
      <c r="W1153" s="21" t="s">
        <v>136</v>
      </c>
    </row>
    <row r="1154" spans="1:23" ht="15" customHeight="1">
      <c r="A1154" s="21" t="s">
        <v>1620</v>
      </c>
      <c r="B1154" s="22">
        <v>45517</v>
      </c>
      <c r="C1154" s="21">
        <f>YEAR(B1154)</f>
        <v>2024</v>
      </c>
      <c r="D1154" s="21" t="str">
        <f>"Q"&amp;ROUNDUP(MONTH(B1154)/3,0)</f>
        <v>Q3</v>
      </c>
      <c r="E1154" s="21" t="s">
        <v>117</v>
      </c>
      <c r="F1154" s="21" t="s">
        <v>118</v>
      </c>
      <c r="G1154" s="21" t="s">
        <v>119</v>
      </c>
      <c r="H1154" s="21" t="s">
        <v>243</v>
      </c>
      <c r="I1154" s="21" t="s">
        <v>244</v>
      </c>
      <c r="J1154" s="21" t="s">
        <v>122</v>
      </c>
      <c r="K1154" s="21" t="s">
        <v>134</v>
      </c>
      <c r="L1154" s="21" t="s">
        <v>339</v>
      </c>
      <c r="M1154" s="23">
        <v>138.04</v>
      </c>
      <c r="N1154" s="24">
        <v>12</v>
      </c>
      <c r="O1154" s="25">
        <v>0.18179999999999999</v>
      </c>
      <c r="P1154" s="23">
        <v>71.08</v>
      </c>
      <c r="Q1154" s="23">
        <f>M1154*N1154*(1-O1154)</f>
        <v>1355.331936</v>
      </c>
      <c r="R1154" s="23">
        <f>M1154*N1154*O1154</f>
        <v>301.14806399999998</v>
      </c>
      <c r="S1154" s="23">
        <f>P1154*N1154</f>
        <v>852.96</v>
      </c>
      <c r="T1154" s="23">
        <f>Q1154-S1154</f>
        <v>502.37193600000001</v>
      </c>
      <c r="U1154" s="25">
        <f>IFERROR(T1154/Q1154,0)</f>
        <v>0.37066339444686414</v>
      </c>
      <c r="V1154" s="21" t="s">
        <v>125</v>
      </c>
      <c r="W1154" s="21" t="s">
        <v>126</v>
      </c>
    </row>
    <row r="1155" spans="1:23" ht="15" customHeight="1">
      <c r="A1155" s="21" t="s">
        <v>1621</v>
      </c>
      <c r="B1155" s="22">
        <v>45517</v>
      </c>
      <c r="C1155" s="21">
        <f>YEAR(B1155)</f>
        <v>2024</v>
      </c>
      <c r="D1155" s="21" t="str">
        <f>"Q"&amp;ROUNDUP(MONTH(B1155)/3,0)</f>
        <v>Q3</v>
      </c>
      <c r="E1155" s="21" t="s">
        <v>158</v>
      </c>
      <c r="F1155" s="21" t="s">
        <v>118</v>
      </c>
      <c r="G1155" s="21" t="s">
        <v>160</v>
      </c>
      <c r="H1155" s="21" t="s">
        <v>619</v>
      </c>
      <c r="I1155" s="21" t="s">
        <v>620</v>
      </c>
      <c r="J1155" s="21" t="s">
        <v>142</v>
      </c>
      <c r="K1155" s="21" t="s">
        <v>149</v>
      </c>
      <c r="L1155" s="21" t="s">
        <v>273</v>
      </c>
      <c r="M1155" s="23">
        <v>111.57</v>
      </c>
      <c r="N1155" s="24">
        <v>3</v>
      </c>
      <c r="O1155" s="25">
        <v>0.11</v>
      </c>
      <c r="P1155" s="23">
        <v>49.98</v>
      </c>
      <c r="Q1155" s="23">
        <f>M1155*N1155*(1-O1155)</f>
        <v>297.89189999999996</v>
      </c>
      <c r="R1155" s="23">
        <f>M1155*N1155*O1155</f>
        <v>36.818100000000001</v>
      </c>
      <c r="S1155" s="23">
        <f>P1155*N1155</f>
        <v>149.94</v>
      </c>
      <c r="T1155" s="23">
        <f>Q1155-S1155</f>
        <v>147.95189999999997</v>
      </c>
      <c r="U1155" s="25">
        <f>IFERROR(T1155/Q1155,0)</f>
        <v>0.49666305126121246</v>
      </c>
      <c r="V1155" s="21" t="s">
        <v>125</v>
      </c>
      <c r="W1155" s="21" t="s">
        <v>172</v>
      </c>
    </row>
    <row r="1156" spans="1:23" ht="15" customHeight="1">
      <c r="A1156" s="21" t="s">
        <v>1622</v>
      </c>
      <c r="B1156" s="22">
        <v>45517</v>
      </c>
      <c r="C1156" s="21">
        <f>YEAR(B1156)</f>
        <v>2024</v>
      </c>
      <c r="D1156" s="21" t="str">
        <f>"Q"&amp;ROUNDUP(MONTH(B1156)/3,0)</f>
        <v>Q3</v>
      </c>
      <c r="E1156" s="21" t="s">
        <v>138</v>
      </c>
      <c r="F1156" s="21" t="s">
        <v>129</v>
      </c>
      <c r="G1156" s="21" t="s">
        <v>146</v>
      </c>
      <c r="H1156" s="21" t="s">
        <v>120</v>
      </c>
      <c r="I1156" s="21" t="s">
        <v>121</v>
      </c>
      <c r="J1156" s="21" t="s">
        <v>122</v>
      </c>
      <c r="K1156" s="21" t="s">
        <v>149</v>
      </c>
      <c r="L1156" s="21" t="s">
        <v>176</v>
      </c>
      <c r="M1156" s="23">
        <v>71.62</v>
      </c>
      <c r="N1156" s="24">
        <v>4</v>
      </c>
      <c r="O1156" s="25">
        <v>7.1400000000000005E-2</v>
      </c>
      <c r="P1156" s="23">
        <v>36.19</v>
      </c>
      <c r="Q1156" s="23">
        <f>M1156*N1156*(1-O1156)</f>
        <v>266.025328</v>
      </c>
      <c r="R1156" s="23">
        <f>M1156*N1156*O1156</f>
        <v>20.454672000000002</v>
      </c>
      <c r="S1156" s="23">
        <f>P1156*N1156</f>
        <v>144.76</v>
      </c>
      <c r="T1156" s="23">
        <f>Q1156-S1156</f>
        <v>121.26532800000001</v>
      </c>
      <c r="U1156" s="25">
        <f>IFERROR(T1156/Q1156,0)</f>
        <v>0.45584128741305419</v>
      </c>
      <c r="V1156" s="21" t="s">
        <v>125</v>
      </c>
      <c r="W1156" s="21" t="s">
        <v>156</v>
      </c>
    </row>
    <row r="1157" spans="1:23" ht="15" customHeight="1">
      <c r="A1157" s="21" t="s">
        <v>1623</v>
      </c>
      <c r="B1157" s="22">
        <v>45517</v>
      </c>
      <c r="C1157" s="21">
        <f>YEAR(B1157)</f>
        <v>2024</v>
      </c>
      <c r="D1157" s="21" t="str">
        <f>"Q"&amp;ROUNDUP(MONTH(B1157)/3,0)</f>
        <v>Q3</v>
      </c>
      <c r="E1157" s="21" t="s">
        <v>138</v>
      </c>
      <c r="F1157" s="21" t="s">
        <v>129</v>
      </c>
      <c r="G1157" s="21" t="s">
        <v>139</v>
      </c>
      <c r="H1157" s="21" t="s">
        <v>318</v>
      </c>
      <c r="I1157" s="21" t="s">
        <v>319</v>
      </c>
      <c r="J1157" s="21" t="s">
        <v>122</v>
      </c>
      <c r="K1157" s="21" t="s">
        <v>134</v>
      </c>
      <c r="L1157" s="21" t="s">
        <v>192</v>
      </c>
      <c r="M1157" s="23">
        <v>190.18</v>
      </c>
      <c r="N1157" s="24">
        <v>3</v>
      </c>
      <c r="O1157" s="25">
        <v>9.0800000000000006E-2</v>
      </c>
      <c r="P1157" s="23">
        <v>108.4</v>
      </c>
      <c r="Q1157" s="23">
        <f>M1157*N1157*(1-O1157)</f>
        <v>518.73496799999998</v>
      </c>
      <c r="R1157" s="23">
        <f>M1157*N1157*O1157</f>
        <v>51.805031999999997</v>
      </c>
      <c r="S1157" s="23">
        <f>P1157*N1157</f>
        <v>325.20000000000005</v>
      </c>
      <c r="T1157" s="23">
        <f>Q1157-S1157</f>
        <v>193.53496799999994</v>
      </c>
      <c r="U1157" s="25">
        <f>IFERROR(T1157/Q1157,0)</f>
        <v>0.37309026755258179</v>
      </c>
      <c r="V1157" s="21" t="s">
        <v>125</v>
      </c>
      <c r="W1157" s="21" t="s">
        <v>126</v>
      </c>
    </row>
    <row r="1158" spans="1:23" ht="15" customHeight="1">
      <c r="A1158" s="21" t="s">
        <v>1624</v>
      </c>
      <c r="B1158" s="22">
        <v>45517</v>
      </c>
      <c r="C1158" s="21">
        <f>YEAR(B1158)</f>
        <v>2024</v>
      </c>
      <c r="D1158" s="21" t="str">
        <f>"Q"&amp;ROUNDUP(MONTH(B1158)/3,0)</f>
        <v>Q3</v>
      </c>
      <c r="E1158" s="21" t="s">
        <v>188</v>
      </c>
      <c r="F1158" s="21" t="s">
        <v>118</v>
      </c>
      <c r="G1158" s="21" t="s">
        <v>198</v>
      </c>
      <c r="H1158" s="21" t="s">
        <v>182</v>
      </c>
      <c r="I1158" s="21" t="s">
        <v>183</v>
      </c>
      <c r="J1158" s="21" t="s">
        <v>122</v>
      </c>
      <c r="K1158" s="21" t="s">
        <v>143</v>
      </c>
      <c r="L1158" s="21" t="s">
        <v>252</v>
      </c>
      <c r="M1158" s="23">
        <v>81.92</v>
      </c>
      <c r="N1158" s="24">
        <v>1</v>
      </c>
      <c r="O1158" s="25">
        <v>0.12690000000000001</v>
      </c>
      <c r="P1158" s="23">
        <v>53.16</v>
      </c>
      <c r="Q1158" s="23">
        <f>M1158*N1158*(1-O1158)</f>
        <v>71.524352000000007</v>
      </c>
      <c r="R1158" s="23">
        <f>M1158*N1158*O1158</f>
        <v>10.395648000000001</v>
      </c>
      <c r="S1158" s="23">
        <f>P1158*N1158</f>
        <v>53.16</v>
      </c>
      <c r="T1158" s="23">
        <f>Q1158-S1158</f>
        <v>18.364352000000011</v>
      </c>
      <c r="U1158" s="25">
        <f>IFERROR(T1158/Q1158,0)</f>
        <v>0.25675663583781938</v>
      </c>
      <c r="V1158" s="21" t="s">
        <v>125</v>
      </c>
      <c r="W1158" s="21" t="s">
        <v>156</v>
      </c>
    </row>
    <row r="1159" spans="1:23" ht="15" customHeight="1">
      <c r="A1159" s="21" t="s">
        <v>1625</v>
      </c>
      <c r="B1159" s="22">
        <v>45518</v>
      </c>
      <c r="C1159" s="21">
        <f>YEAR(B1159)</f>
        <v>2024</v>
      </c>
      <c r="D1159" s="21" t="str">
        <f>"Q"&amp;ROUNDUP(MONTH(B1159)/3,0)</f>
        <v>Q3</v>
      </c>
      <c r="E1159" s="21" t="s">
        <v>188</v>
      </c>
      <c r="F1159" s="21" t="s">
        <v>129</v>
      </c>
      <c r="G1159" s="21" t="s">
        <v>232</v>
      </c>
      <c r="H1159" s="21" t="s">
        <v>308</v>
      </c>
      <c r="I1159" s="21" t="s">
        <v>309</v>
      </c>
      <c r="J1159" s="21" t="s">
        <v>133</v>
      </c>
      <c r="K1159" s="21" t="s">
        <v>143</v>
      </c>
      <c r="L1159" s="21" t="s">
        <v>144</v>
      </c>
      <c r="M1159" s="23">
        <v>213.06</v>
      </c>
      <c r="N1159" s="24">
        <v>3</v>
      </c>
      <c r="O1159" s="25">
        <v>0.1105</v>
      </c>
      <c r="P1159" s="23">
        <v>118.91</v>
      </c>
      <c r="Q1159" s="23">
        <f>M1159*N1159*(1-O1159)</f>
        <v>568.55061000000001</v>
      </c>
      <c r="R1159" s="23">
        <f>M1159*N1159*O1159</f>
        <v>70.629390000000001</v>
      </c>
      <c r="S1159" s="23">
        <f>P1159*N1159</f>
        <v>356.73</v>
      </c>
      <c r="T1159" s="23">
        <f>Q1159-S1159</f>
        <v>211.82060999999999</v>
      </c>
      <c r="U1159" s="25">
        <f>IFERROR(T1159/Q1159,0)</f>
        <v>0.37256245314731085</v>
      </c>
      <c r="V1159" s="21" t="s">
        <v>125</v>
      </c>
      <c r="W1159" s="21" t="s">
        <v>156</v>
      </c>
    </row>
    <row r="1160" spans="1:23" ht="15" customHeight="1">
      <c r="A1160" s="21" t="s">
        <v>1626</v>
      </c>
      <c r="B1160" s="22">
        <v>45518</v>
      </c>
      <c r="C1160" s="21">
        <f>YEAR(B1160)</f>
        <v>2024</v>
      </c>
      <c r="D1160" s="21" t="str">
        <f>"Q"&amp;ROUNDUP(MONTH(B1160)/3,0)</f>
        <v>Q3</v>
      </c>
      <c r="E1160" s="21" t="s">
        <v>128</v>
      </c>
      <c r="F1160" s="21" t="s">
        <v>118</v>
      </c>
      <c r="G1160" s="21" t="s">
        <v>130</v>
      </c>
      <c r="H1160" s="21" t="s">
        <v>207</v>
      </c>
      <c r="I1160" s="21" t="s">
        <v>208</v>
      </c>
      <c r="J1160" s="21" t="s">
        <v>122</v>
      </c>
      <c r="K1160" s="21" t="s">
        <v>143</v>
      </c>
      <c r="L1160" s="21" t="s">
        <v>322</v>
      </c>
      <c r="M1160" s="23">
        <v>263.10000000000002</v>
      </c>
      <c r="N1160" s="24">
        <v>1</v>
      </c>
      <c r="O1160" s="25">
        <v>0.17610000000000001</v>
      </c>
      <c r="P1160" s="23">
        <v>175.77</v>
      </c>
      <c r="Q1160" s="23">
        <f>M1160*N1160*(1-O1160)</f>
        <v>216.76809</v>
      </c>
      <c r="R1160" s="23">
        <f>M1160*N1160*O1160</f>
        <v>46.331910000000008</v>
      </c>
      <c r="S1160" s="23">
        <f>P1160*N1160</f>
        <v>175.77</v>
      </c>
      <c r="T1160" s="23">
        <f>Q1160-S1160</f>
        <v>40.998089999999991</v>
      </c>
      <c r="U1160" s="25">
        <f>IFERROR(T1160/Q1160,0)</f>
        <v>0.18913341903782974</v>
      </c>
      <c r="V1160" s="21" t="s">
        <v>125</v>
      </c>
      <c r="W1160" s="21" t="s">
        <v>136</v>
      </c>
    </row>
    <row r="1161" spans="1:23" ht="15" customHeight="1">
      <c r="A1161" s="21" t="s">
        <v>1627</v>
      </c>
      <c r="B1161" s="22">
        <v>45518</v>
      </c>
      <c r="C1161" s="21">
        <f>YEAR(B1161)</f>
        <v>2024</v>
      </c>
      <c r="D1161" s="21" t="str">
        <f>"Q"&amp;ROUNDUP(MONTH(B1161)/3,0)</f>
        <v>Q3</v>
      </c>
      <c r="E1161" s="21" t="s">
        <v>117</v>
      </c>
      <c r="F1161" s="21" t="s">
        <v>129</v>
      </c>
      <c r="G1161" s="21" t="s">
        <v>194</v>
      </c>
      <c r="H1161" s="21" t="s">
        <v>271</v>
      </c>
      <c r="I1161" s="21" t="s">
        <v>272</v>
      </c>
      <c r="J1161" s="21" t="s">
        <v>133</v>
      </c>
      <c r="K1161" s="21" t="s">
        <v>143</v>
      </c>
      <c r="L1161" s="21" t="s">
        <v>201</v>
      </c>
      <c r="M1161" s="23">
        <v>59.69</v>
      </c>
      <c r="N1161" s="24">
        <v>5</v>
      </c>
      <c r="O1161" s="25">
        <v>7.1999999999999995E-2</v>
      </c>
      <c r="P1161" s="23">
        <v>40.56</v>
      </c>
      <c r="Q1161" s="23">
        <f>M1161*N1161*(1-O1161)</f>
        <v>276.96159999999998</v>
      </c>
      <c r="R1161" s="23">
        <f>M1161*N1161*O1161</f>
        <v>21.488399999999999</v>
      </c>
      <c r="S1161" s="23">
        <f>P1161*N1161</f>
        <v>202.8</v>
      </c>
      <c r="T1161" s="23">
        <f>Q1161-S1161</f>
        <v>74.161599999999964</v>
      </c>
      <c r="U1161" s="25">
        <f>IFERROR(T1161/Q1161,0)</f>
        <v>0.26776852820029912</v>
      </c>
      <c r="V1161" s="21" t="s">
        <v>125</v>
      </c>
      <c r="W1161" s="21" t="s">
        <v>156</v>
      </c>
    </row>
    <row r="1162" spans="1:23" ht="15" customHeight="1">
      <c r="A1162" s="21" t="s">
        <v>1628</v>
      </c>
      <c r="B1162" s="22">
        <v>45518</v>
      </c>
      <c r="C1162" s="21">
        <f>YEAR(B1162)</f>
        <v>2024</v>
      </c>
      <c r="D1162" s="21" t="str">
        <f>"Q"&amp;ROUNDUP(MONTH(B1162)/3,0)</f>
        <v>Q3</v>
      </c>
      <c r="E1162" s="21" t="s">
        <v>128</v>
      </c>
      <c r="F1162" s="21" t="s">
        <v>118</v>
      </c>
      <c r="G1162" s="21" t="s">
        <v>130</v>
      </c>
      <c r="H1162" s="21" t="s">
        <v>465</v>
      </c>
      <c r="I1162" s="21" t="s">
        <v>121</v>
      </c>
      <c r="J1162" s="21" t="s">
        <v>142</v>
      </c>
      <c r="K1162" s="21" t="s">
        <v>123</v>
      </c>
      <c r="L1162" s="21" t="s">
        <v>226</v>
      </c>
      <c r="M1162" s="23">
        <v>193.36</v>
      </c>
      <c r="N1162" s="24">
        <v>2</v>
      </c>
      <c r="O1162" s="25"/>
      <c r="P1162" s="23">
        <v>105.2</v>
      </c>
      <c r="Q1162" s="23">
        <f>M1162*N1162*(1-O1162)</f>
        <v>386.72</v>
      </c>
      <c r="R1162" s="23">
        <f>M1162*N1162*O1162</f>
        <v>0</v>
      </c>
      <c r="S1162" s="23">
        <f>P1162*N1162</f>
        <v>210.4</v>
      </c>
      <c r="T1162" s="23">
        <f>Q1162-S1162</f>
        <v>176.32000000000002</v>
      </c>
      <c r="U1162" s="25">
        <f>IFERROR(T1162/Q1162,0)</f>
        <v>0.4559371121224659</v>
      </c>
      <c r="V1162" s="21" t="s">
        <v>125</v>
      </c>
      <c r="W1162" s="21" t="s">
        <v>126</v>
      </c>
    </row>
    <row r="1163" spans="1:23" ht="15" customHeight="1">
      <c r="A1163" s="21" t="s">
        <v>1629</v>
      </c>
      <c r="B1163" s="22">
        <v>45518</v>
      </c>
      <c r="C1163" s="21">
        <f>YEAR(B1163)</f>
        <v>2024</v>
      </c>
      <c r="D1163" s="21" t="str">
        <f>"Q"&amp;ROUNDUP(MONTH(B1163)/3,0)</f>
        <v>Q3</v>
      </c>
      <c r="E1163" s="21" t="s">
        <v>158</v>
      </c>
      <c r="F1163" s="21" t="s">
        <v>118</v>
      </c>
      <c r="G1163" s="21" t="s">
        <v>164</v>
      </c>
      <c r="H1163" s="21" t="s">
        <v>331</v>
      </c>
      <c r="I1163" s="21" t="s">
        <v>332</v>
      </c>
      <c r="J1163" s="21" t="s">
        <v>133</v>
      </c>
      <c r="K1163" s="21" t="s">
        <v>165</v>
      </c>
      <c r="L1163" s="21" t="s">
        <v>213</v>
      </c>
      <c r="M1163" s="23">
        <v>71.19</v>
      </c>
      <c r="N1163" s="24">
        <v>1</v>
      </c>
      <c r="O1163" s="25">
        <v>0.10299999999999999</v>
      </c>
      <c r="P1163" s="23">
        <v>33.36</v>
      </c>
      <c r="Q1163" s="23">
        <f>M1163*N1163*(1-O1163)</f>
        <v>63.857430000000001</v>
      </c>
      <c r="R1163" s="23">
        <f>M1163*N1163*O1163</f>
        <v>7.3325699999999996</v>
      </c>
      <c r="S1163" s="23">
        <f>P1163*N1163</f>
        <v>33.36</v>
      </c>
      <c r="T1163" s="23">
        <f>Q1163-S1163</f>
        <v>30.497430000000001</v>
      </c>
      <c r="U1163" s="25">
        <f>IFERROR(T1163/Q1163,0)</f>
        <v>0.4775862417262956</v>
      </c>
      <c r="V1163" s="21" t="s">
        <v>125</v>
      </c>
      <c r="W1163" s="21" t="s">
        <v>126</v>
      </c>
    </row>
    <row r="1164" spans="1:23" ht="15" customHeight="1">
      <c r="A1164" s="21" t="s">
        <v>1630</v>
      </c>
      <c r="B1164" s="22">
        <v>45518</v>
      </c>
      <c r="C1164" s="21">
        <f>YEAR(B1164)</f>
        <v>2024</v>
      </c>
      <c r="D1164" s="21" t="str">
        <f>"Q"&amp;ROUNDUP(MONTH(B1164)/3,0)</f>
        <v>Q3</v>
      </c>
      <c r="E1164" s="21" t="s">
        <v>138</v>
      </c>
      <c r="F1164" s="21" t="s">
        <v>129</v>
      </c>
      <c r="G1164" s="21" t="s">
        <v>139</v>
      </c>
      <c r="H1164" s="21" t="s">
        <v>120</v>
      </c>
      <c r="I1164" s="21" t="s">
        <v>121</v>
      </c>
      <c r="J1164" s="21" t="s">
        <v>122</v>
      </c>
      <c r="K1164" s="21" t="s">
        <v>165</v>
      </c>
      <c r="L1164" s="21" t="s">
        <v>180</v>
      </c>
      <c r="M1164" s="23">
        <v>16.670000000000002</v>
      </c>
      <c r="N1164" s="24">
        <v>1</v>
      </c>
      <c r="O1164" s="25">
        <v>7.7600000000000002E-2</v>
      </c>
      <c r="P1164" s="23">
        <v>7.56</v>
      </c>
      <c r="Q1164" s="23">
        <f>M1164*N1164*(1-O1164)</f>
        <v>15.376408000000001</v>
      </c>
      <c r="R1164" s="23">
        <f>M1164*N1164*O1164</f>
        <v>1.2935920000000001</v>
      </c>
      <c r="S1164" s="23">
        <f>P1164*N1164</f>
        <v>7.56</v>
      </c>
      <c r="T1164" s="23">
        <f>Q1164-S1164</f>
        <v>7.8164080000000018</v>
      </c>
      <c r="U1164" s="25">
        <f>IFERROR(T1164/Q1164,0)</f>
        <v>0.50833770800046418</v>
      </c>
      <c r="V1164" s="21" t="s">
        <v>125</v>
      </c>
      <c r="W1164" s="21" t="s">
        <v>126</v>
      </c>
    </row>
    <row r="1165" spans="1:23" ht="15" customHeight="1">
      <c r="A1165" s="21" t="s">
        <v>1631</v>
      </c>
      <c r="B1165" s="22">
        <v>45519</v>
      </c>
      <c r="C1165" s="21">
        <f>YEAR(B1165)</f>
        <v>2024</v>
      </c>
      <c r="D1165" s="21" t="str">
        <f>"Q"&amp;ROUNDUP(MONTH(B1165)/3,0)</f>
        <v>Q3</v>
      </c>
      <c r="E1165" s="21" t="s">
        <v>158</v>
      </c>
      <c r="F1165" s="21" t="s">
        <v>118</v>
      </c>
      <c r="G1165" s="21" t="s">
        <v>164</v>
      </c>
      <c r="H1165" s="21" t="s">
        <v>318</v>
      </c>
      <c r="I1165" s="21" t="s">
        <v>319</v>
      </c>
      <c r="J1165" s="21" t="s">
        <v>122</v>
      </c>
      <c r="K1165" s="21" t="s">
        <v>143</v>
      </c>
      <c r="L1165" s="21" t="s">
        <v>144</v>
      </c>
      <c r="M1165" s="23">
        <v>263.72000000000003</v>
      </c>
      <c r="N1165" s="24">
        <v>2</v>
      </c>
      <c r="O1165" s="25">
        <v>0.14360000000000001</v>
      </c>
      <c r="P1165" s="23">
        <v>160.69</v>
      </c>
      <c r="Q1165" s="23">
        <f>M1165*N1165*(1-O1165)</f>
        <v>451.69961600000005</v>
      </c>
      <c r="R1165" s="23">
        <f>M1165*N1165*O1165</f>
        <v>75.740384000000006</v>
      </c>
      <c r="S1165" s="23">
        <f>P1165*N1165</f>
        <v>321.38</v>
      </c>
      <c r="T1165" s="23">
        <f>Q1165-S1165</f>
        <v>130.31961600000005</v>
      </c>
      <c r="U1165" s="25">
        <f>IFERROR(T1165/Q1165,0)</f>
        <v>0.28850946820375434</v>
      </c>
      <c r="V1165" s="21" t="s">
        <v>125</v>
      </c>
      <c r="W1165" s="21" t="s">
        <v>136</v>
      </c>
    </row>
    <row r="1166" spans="1:23" ht="15" customHeight="1">
      <c r="A1166" s="21" t="s">
        <v>1632</v>
      </c>
      <c r="B1166" s="22">
        <v>45519</v>
      </c>
      <c r="C1166" s="21">
        <f>YEAR(B1166)</f>
        <v>2024</v>
      </c>
      <c r="D1166" s="21" t="str">
        <f>"Q"&amp;ROUNDUP(MONTH(B1166)/3,0)</f>
        <v>Q3</v>
      </c>
      <c r="E1166" s="21" t="s">
        <v>188</v>
      </c>
      <c r="F1166" s="21" t="s">
        <v>118</v>
      </c>
      <c r="G1166" s="21" t="s">
        <v>198</v>
      </c>
      <c r="H1166" s="21" t="s">
        <v>278</v>
      </c>
      <c r="I1166" s="21" t="s">
        <v>279</v>
      </c>
      <c r="J1166" s="21" t="s">
        <v>133</v>
      </c>
      <c r="K1166" s="21" t="s">
        <v>134</v>
      </c>
      <c r="L1166" s="21" t="s">
        <v>135</v>
      </c>
      <c r="M1166" s="23">
        <v>185.56</v>
      </c>
      <c r="N1166" s="24">
        <v>5</v>
      </c>
      <c r="O1166" s="25">
        <v>0.16869999999999999</v>
      </c>
      <c r="P1166" s="23">
        <v>114.75</v>
      </c>
      <c r="Q1166" s="23">
        <f>M1166*N1166*(1-O1166)</f>
        <v>771.28013999999996</v>
      </c>
      <c r="R1166" s="23">
        <f>M1166*N1166*O1166</f>
        <v>156.51985999999999</v>
      </c>
      <c r="S1166" s="23">
        <f>P1166*N1166</f>
        <v>573.75</v>
      </c>
      <c r="T1166" s="23">
        <f>Q1166-S1166</f>
        <v>197.53013999999996</v>
      </c>
      <c r="U1166" s="25">
        <f>IFERROR(T1166/Q1166,0)</f>
        <v>0.25610686669567295</v>
      </c>
      <c r="V1166" s="21" t="s">
        <v>125</v>
      </c>
      <c r="W1166" s="21" t="s">
        <v>172</v>
      </c>
    </row>
    <row r="1167" spans="1:23" ht="15" customHeight="1">
      <c r="A1167" s="21" t="s">
        <v>1633</v>
      </c>
      <c r="B1167" s="22">
        <v>45519</v>
      </c>
      <c r="C1167" s="21">
        <f>YEAR(B1167)</f>
        <v>2024</v>
      </c>
      <c r="D1167" s="21" t="str">
        <f>"Q"&amp;ROUNDUP(MONTH(B1167)/3,0)</f>
        <v>Q3</v>
      </c>
      <c r="E1167" s="21" t="s">
        <v>117</v>
      </c>
      <c r="F1167" s="21" t="s">
        <v>118</v>
      </c>
      <c r="G1167" s="21" t="s">
        <v>119</v>
      </c>
      <c r="H1167" s="21" t="s">
        <v>120</v>
      </c>
      <c r="I1167" s="21" t="s">
        <v>121</v>
      </c>
      <c r="J1167" s="21" t="s">
        <v>122</v>
      </c>
      <c r="K1167" s="21" t="s">
        <v>165</v>
      </c>
      <c r="L1167" s="21" t="s">
        <v>180</v>
      </c>
      <c r="M1167" s="23">
        <v>33.020000000000003</v>
      </c>
      <c r="N1167" s="24">
        <v>1</v>
      </c>
      <c r="O1167" s="25">
        <v>0.1212</v>
      </c>
      <c r="P1167" s="23">
        <v>15.1</v>
      </c>
      <c r="Q1167" s="23">
        <f>M1167*N1167*(1-O1167)</f>
        <v>29.017976000000004</v>
      </c>
      <c r="R1167" s="23">
        <f>M1167*N1167*O1167</f>
        <v>4.0020240000000005</v>
      </c>
      <c r="S1167" s="23">
        <f>P1167*N1167</f>
        <v>15.1</v>
      </c>
      <c r="T1167" s="23">
        <f>Q1167-S1167</f>
        <v>13.917976000000005</v>
      </c>
      <c r="U1167" s="25">
        <f>IFERROR(T1167/Q1167,0)</f>
        <v>0.47963290065440822</v>
      </c>
      <c r="V1167" s="21" t="s">
        <v>125</v>
      </c>
      <c r="W1167" s="21" t="s">
        <v>156</v>
      </c>
    </row>
    <row r="1168" spans="1:23" ht="15" customHeight="1">
      <c r="A1168" s="21" t="s">
        <v>1634</v>
      </c>
      <c r="B1168" s="22">
        <v>45520</v>
      </c>
      <c r="C1168" s="21">
        <f>YEAR(B1168)</f>
        <v>2024</v>
      </c>
      <c r="D1168" s="21" t="str">
        <f>"Q"&amp;ROUNDUP(MONTH(B1168)/3,0)</f>
        <v>Q3</v>
      </c>
      <c r="E1168" s="21" t="s">
        <v>128</v>
      </c>
      <c r="F1168" s="21" t="s">
        <v>129</v>
      </c>
      <c r="G1168" s="21" t="s">
        <v>152</v>
      </c>
      <c r="H1168" s="21" t="s">
        <v>207</v>
      </c>
      <c r="I1168" s="21" t="s">
        <v>208</v>
      </c>
      <c r="J1168" s="21" t="s">
        <v>122</v>
      </c>
      <c r="K1168" s="21" t="s">
        <v>134</v>
      </c>
      <c r="L1168" s="21" t="s">
        <v>192</v>
      </c>
      <c r="M1168" s="23">
        <v>186.77</v>
      </c>
      <c r="N1168" s="24">
        <v>1</v>
      </c>
      <c r="O1168" s="25">
        <v>0.1177</v>
      </c>
      <c r="P1168" s="23">
        <v>93.92</v>
      </c>
      <c r="Q1168" s="23">
        <f>M1168*N1168*(1-O1168)</f>
        <v>164.787171</v>
      </c>
      <c r="R1168" s="23">
        <f>M1168*N1168*O1168</f>
        <v>21.982829000000002</v>
      </c>
      <c r="S1168" s="23">
        <f>P1168*N1168</f>
        <v>93.92</v>
      </c>
      <c r="T1168" s="23">
        <f>Q1168-S1168</f>
        <v>70.867170999999999</v>
      </c>
      <c r="U1168" s="25">
        <f>IFERROR(T1168/Q1168,0)</f>
        <v>0.43005271933456518</v>
      </c>
      <c r="V1168" s="21" t="s">
        <v>125</v>
      </c>
      <c r="W1168" s="21" t="s">
        <v>126</v>
      </c>
    </row>
    <row r="1169" spans="1:23" ht="15" customHeight="1">
      <c r="A1169" s="21" t="s">
        <v>1635</v>
      </c>
      <c r="B1169" s="22">
        <v>45520</v>
      </c>
      <c r="C1169" s="21">
        <f>YEAR(B1169)</f>
        <v>2024</v>
      </c>
      <c r="D1169" s="21" t="str">
        <f>"Q"&amp;ROUNDUP(MONTH(B1169)/3,0)</f>
        <v>Q3</v>
      </c>
      <c r="E1169" s="21" t="s">
        <v>128</v>
      </c>
      <c r="F1169" s="21" t="s">
        <v>159</v>
      </c>
      <c r="G1169" s="21" t="s">
        <v>130</v>
      </c>
      <c r="H1169" s="21" t="s">
        <v>203</v>
      </c>
      <c r="I1169" s="21" t="s">
        <v>204</v>
      </c>
      <c r="J1169" s="21" t="s">
        <v>122</v>
      </c>
      <c r="K1169" s="21" t="s">
        <v>165</v>
      </c>
      <c r="L1169" s="21" t="s">
        <v>213</v>
      </c>
      <c r="M1169" s="23">
        <v>136.4</v>
      </c>
      <c r="N1169" s="24">
        <v>12</v>
      </c>
      <c r="O1169" s="25">
        <v>6.1800000000000001E-2</v>
      </c>
      <c r="P1169" s="23">
        <v>61.84</v>
      </c>
      <c r="Q1169" s="23">
        <f>M1169*N1169*(1-O1169)</f>
        <v>1535.6457600000003</v>
      </c>
      <c r="R1169" s="23">
        <f>M1169*N1169*O1169</f>
        <v>101.15424000000002</v>
      </c>
      <c r="S1169" s="23">
        <f>P1169*N1169</f>
        <v>742.08</v>
      </c>
      <c r="T1169" s="23">
        <f>Q1169-S1169</f>
        <v>793.5657600000003</v>
      </c>
      <c r="U1169" s="25">
        <f>IFERROR(T1169/Q1169,0)</f>
        <v>0.51676355359454784</v>
      </c>
      <c r="V1169" s="21" t="s">
        <v>125</v>
      </c>
      <c r="W1169" s="21" t="s">
        <v>136</v>
      </c>
    </row>
    <row r="1170" spans="1:23" ht="15" customHeight="1">
      <c r="A1170" s="21" t="s">
        <v>1636</v>
      </c>
      <c r="B1170" s="22">
        <v>45520</v>
      </c>
      <c r="C1170" s="21">
        <f>YEAR(B1170)</f>
        <v>2024</v>
      </c>
      <c r="D1170" s="21" t="str">
        <f>"Q"&amp;ROUNDUP(MONTH(B1170)/3,0)</f>
        <v>Q3</v>
      </c>
      <c r="E1170" s="21" t="s">
        <v>117</v>
      </c>
      <c r="F1170" s="21" t="s">
        <v>118</v>
      </c>
      <c r="G1170" s="21" t="s">
        <v>194</v>
      </c>
      <c r="H1170" s="21" t="s">
        <v>1117</v>
      </c>
      <c r="I1170" s="21" t="s">
        <v>1118</v>
      </c>
      <c r="J1170" s="21" t="s">
        <v>142</v>
      </c>
      <c r="K1170" s="21" t="s">
        <v>143</v>
      </c>
      <c r="L1170" s="21" t="s">
        <v>322</v>
      </c>
      <c r="M1170" s="23">
        <v>290.43</v>
      </c>
      <c r="N1170" s="24">
        <v>1</v>
      </c>
      <c r="O1170" s="25">
        <v>0.17100000000000001</v>
      </c>
      <c r="P1170" s="23">
        <v>184.36</v>
      </c>
      <c r="Q1170" s="23">
        <f>M1170*N1170*(1-O1170)</f>
        <v>240.76647</v>
      </c>
      <c r="R1170" s="23">
        <f>M1170*N1170*O1170</f>
        <v>49.663530000000002</v>
      </c>
      <c r="S1170" s="23">
        <f>P1170*N1170</f>
        <v>184.36</v>
      </c>
      <c r="T1170" s="23">
        <f>Q1170-S1170</f>
        <v>56.406469999999985</v>
      </c>
      <c r="U1170" s="25">
        <f>IFERROR(T1170/Q1170,0)</f>
        <v>0.23427875982897448</v>
      </c>
      <c r="V1170" s="21" t="s">
        <v>125</v>
      </c>
      <c r="W1170" s="21" t="s">
        <v>156</v>
      </c>
    </row>
    <row r="1171" spans="1:23" ht="15" customHeight="1">
      <c r="A1171" s="21" t="s">
        <v>1637</v>
      </c>
      <c r="B1171" s="22">
        <v>45521</v>
      </c>
      <c r="C1171" s="21">
        <f>YEAR(B1171)</f>
        <v>2024</v>
      </c>
      <c r="D1171" s="21" t="str">
        <f>"Q"&amp;ROUNDUP(MONTH(B1171)/3,0)</f>
        <v>Q3</v>
      </c>
      <c r="E1171" s="21" t="s">
        <v>158</v>
      </c>
      <c r="F1171" s="21" t="s">
        <v>118</v>
      </c>
      <c r="G1171" s="21" t="s">
        <v>160</v>
      </c>
      <c r="H1171" s="21" t="s">
        <v>190</v>
      </c>
      <c r="I1171" s="21" t="s">
        <v>191</v>
      </c>
      <c r="J1171" s="21" t="s">
        <v>133</v>
      </c>
      <c r="K1171" s="21" t="s">
        <v>165</v>
      </c>
      <c r="L1171" s="21" t="s">
        <v>184</v>
      </c>
      <c r="M1171" s="23">
        <v>72.400000000000006</v>
      </c>
      <c r="N1171" s="24">
        <v>8</v>
      </c>
      <c r="O1171" s="25">
        <v>0.14080000000000001</v>
      </c>
      <c r="P1171" s="23">
        <v>32.78</v>
      </c>
      <c r="Q1171" s="23">
        <f>M1171*N1171*(1-O1171)</f>
        <v>497.64864</v>
      </c>
      <c r="R1171" s="23">
        <f>M1171*N1171*O1171</f>
        <v>81.551360000000017</v>
      </c>
      <c r="S1171" s="23">
        <f>P1171*N1171</f>
        <v>262.24</v>
      </c>
      <c r="T1171" s="23">
        <f>Q1171-S1171</f>
        <v>235.40863999999999</v>
      </c>
      <c r="U1171" s="25">
        <f>IFERROR(T1171/Q1171,0)</f>
        <v>0.47304186343199889</v>
      </c>
      <c r="V1171" s="21" t="s">
        <v>125</v>
      </c>
      <c r="W1171" s="21" t="s">
        <v>172</v>
      </c>
    </row>
    <row r="1172" spans="1:23" ht="15" customHeight="1">
      <c r="A1172" s="21" t="s">
        <v>1638</v>
      </c>
      <c r="B1172" s="22">
        <v>45521</v>
      </c>
      <c r="C1172" s="21">
        <f>YEAR(B1172)</f>
        <v>2024</v>
      </c>
      <c r="D1172" s="21" t="str">
        <f>"Q"&amp;ROUNDUP(MONTH(B1172)/3,0)</f>
        <v>Q3</v>
      </c>
      <c r="E1172" s="21" t="s">
        <v>128</v>
      </c>
      <c r="F1172" s="21" t="s">
        <v>118</v>
      </c>
      <c r="G1172" s="21" t="s">
        <v>152</v>
      </c>
      <c r="H1172" s="21" t="s">
        <v>215</v>
      </c>
      <c r="I1172" s="21" t="s">
        <v>216</v>
      </c>
      <c r="J1172" s="21" t="s">
        <v>142</v>
      </c>
      <c r="K1172" s="21" t="s">
        <v>149</v>
      </c>
      <c r="L1172" s="21" t="s">
        <v>238</v>
      </c>
      <c r="M1172" s="23">
        <v>271.37</v>
      </c>
      <c r="N1172" s="24">
        <v>1</v>
      </c>
      <c r="O1172" s="25">
        <v>0.1227</v>
      </c>
      <c r="P1172" s="23">
        <v>145.54</v>
      </c>
      <c r="Q1172" s="23">
        <f>M1172*N1172*(1-O1172)</f>
        <v>238.072901</v>
      </c>
      <c r="R1172" s="23">
        <f>M1172*N1172*O1172</f>
        <v>33.297099000000003</v>
      </c>
      <c r="S1172" s="23">
        <f>P1172*N1172</f>
        <v>145.54</v>
      </c>
      <c r="T1172" s="23">
        <f>Q1172-S1172</f>
        <v>92.53290100000001</v>
      </c>
      <c r="U1172" s="25">
        <f>IFERROR(T1172/Q1172,0)</f>
        <v>0.38867464802304402</v>
      </c>
      <c r="V1172" s="21" t="s">
        <v>125</v>
      </c>
      <c r="W1172" s="21" t="s">
        <v>126</v>
      </c>
    </row>
    <row r="1173" spans="1:23" ht="15" customHeight="1">
      <c r="A1173" s="21" t="s">
        <v>1639</v>
      </c>
      <c r="B1173" s="22">
        <v>45521</v>
      </c>
      <c r="C1173" s="21">
        <f>YEAR(B1173)</f>
        <v>2024</v>
      </c>
      <c r="D1173" s="21" t="str">
        <f>"Q"&amp;ROUNDUP(MONTH(B1173)/3,0)</f>
        <v>Q3</v>
      </c>
      <c r="E1173" s="21" t="s">
        <v>128</v>
      </c>
      <c r="F1173" s="21" t="s">
        <v>118</v>
      </c>
      <c r="G1173" s="21" t="s">
        <v>152</v>
      </c>
      <c r="H1173" s="21" t="s">
        <v>246</v>
      </c>
      <c r="I1173" s="21" t="s">
        <v>247</v>
      </c>
      <c r="J1173" s="21" t="s">
        <v>133</v>
      </c>
      <c r="K1173" s="21" t="s">
        <v>149</v>
      </c>
      <c r="L1173" s="21" t="s">
        <v>205</v>
      </c>
      <c r="M1173" s="23">
        <v>296.52</v>
      </c>
      <c r="N1173" s="24">
        <v>2</v>
      </c>
      <c r="O1173" s="25">
        <v>0.14430000000000001</v>
      </c>
      <c r="P1173" s="23">
        <v>160.66</v>
      </c>
      <c r="Q1173" s="23">
        <f>M1173*N1173*(1-O1173)</f>
        <v>507.46432799999997</v>
      </c>
      <c r="R1173" s="23">
        <f>M1173*N1173*O1173</f>
        <v>85.575671999999997</v>
      </c>
      <c r="S1173" s="23">
        <f>P1173*N1173</f>
        <v>321.32</v>
      </c>
      <c r="T1173" s="23">
        <f>Q1173-S1173</f>
        <v>186.14432799999997</v>
      </c>
      <c r="U1173" s="25">
        <f>IFERROR(T1173/Q1173,0)</f>
        <v>0.36681263633569133</v>
      </c>
      <c r="V1173" s="21" t="s">
        <v>125</v>
      </c>
      <c r="W1173" s="21" t="s">
        <v>172</v>
      </c>
    </row>
    <row r="1174" spans="1:23" ht="15" customHeight="1">
      <c r="A1174" s="21" t="s">
        <v>1640</v>
      </c>
      <c r="B1174" s="22">
        <v>45521</v>
      </c>
      <c r="C1174" s="21">
        <f>YEAR(B1174)</f>
        <v>2024</v>
      </c>
      <c r="D1174" s="21" t="str">
        <f>"Q"&amp;ROUNDUP(MONTH(B1174)/3,0)</f>
        <v>Q3</v>
      </c>
      <c r="E1174" s="21" t="s">
        <v>188</v>
      </c>
      <c r="F1174" s="21" t="s">
        <v>159</v>
      </c>
      <c r="G1174" s="21" t="s">
        <v>198</v>
      </c>
      <c r="H1174" s="21" t="s">
        <v>218</v>
      </c>
      <c r="I1174" s="21" t="s">
        <v>219</v>
      </c>
      <c r="J1174" s="21" t="s">
        <v>133</v>
      </c>
      <c r="K1174" s="21" t="s">
        <v>134</v>
      </c>
      <c r="L1174" s="21" t="s">
        <v>135</v>
      </c>
      <c r="M1174" s="23">
        <v>152.22999999999999</v>
      </c>
      <c r="N1174" s="24">
        <v>12</v>
      </c>
      <c r="O1174" s="25">
        <v>6.4799999999999996E-2</v>
      </c>
      <c r="P1174" s="23">
        <v>92.15</v>
      </c>
      <c r="Q1174" s="23">
        <f>M1174*N1174*(1-O1174)</f>
        <v>1708.3859519999999</v>
      </c>
      <c r="R1174" s="23">
        <f>M1174*N1174*O1174</f>
        <v>118.37404799999997</v>
      </c>
      <c r="S1174" s="23">
        <f>P1174*N1174</f>
        <v>1105.8000000000002</v>
      </c>
      <c r="T1174" s="23">
        <f>Q1174-S1174</f>
        <v>602.58595199999968</v>
      </c>
      <c r="U1174" s="25">
        <f>IFERROR(T1174/Q1174,0)</f>
        <v>0.35272237593299977</v>
      </c>
      <c r="V1174" s="21" t="s">
        <v>125</v>
      </c>
      <c r="W1174" s="21" t="s">
        <v>126</v>
      </c>
    </row>
    <row r="1175" spans="1:23" ht="15" customHeight="1">
      <c r="A1175" s="21" t="s">
        <v>1641</v>
      </c>
      <c r="B1175" s="22">
        <v>45521</v>
      </c>
      <c r="C1175" s="21">
        <f>YEAR(B1175)</f>
        <v>2024</v>
      </c>
      <c r="D1175" s="21" t="str">
        <f>"Q"&amp;ROUNDUP(MONTH(B1175)/3,0)</f>
        <v>Q3</v>
      </c>
      <c r="E1175" s="21" t="s">
        <v>138</v>
      </c>
      <c r="F1175" s="21" t="s">
        <v>118</v>
      </c>
      <c r="G1175" s="21" t="s">
        <v>146</v>
      </c>
      <c r="H1175" s="21" t="s">
        <v>529</v>
      </c>
      <c r="I1175" s="21" t="s">
        <v>530</v>
      </c>
      <c r="J1175" s="21" t="s">
        <v>133</v>
      </c>
      <c r="K1175" s="21" t="s">
        <v>149</v>
      </c>
      <c r="L1175" s="21" t="s">
        <v>238</v>
      </c>
      <c r="M1175" s="23">
        <v>18.13</v>
      </c>
      <c r="N1175" s="24">
        <v>1</v>
      </c>
      <c r="O1175" s="25">
        <v>0.14630000000000001</v>
      </c>
      <c r="P1175" s="23">
        <v>8</v>
      </c>
      <c r="Q1175" s="23">
        <f>M1175*N1175*(1-O1175)</f>
        <v>15.477580999999999</v>
      </c>
      <c r="R1175" s="23">
        <f>M1175*N1175*O1175</f>
        <v>2.6524190000000001</v>
      </c>
      <c r="S1175" s="23">
        <f>P1175*N1175</f>
        <v>8</v>
      </c>
      <c r="T1175" s="23">
        <f>Q1175-S1175</f>
        <v>7.4775809999999989</v>
      </c>
      <c r="U1175" s="25">
        <f>IFERROR(T1175/Q1175,0)</f>
        <v>0.48312336404506617</v>
      </c>
      <c r="V1175" s="21" t="s">
        <v>125</v>
      </c>
      <c r="W1175" s="21" t="s">
        <v>126</v>
      </c>
    </row>
    <row r="1176" spans="1:23" ht="15" customHeight="1">
      <c r="A1176" s="21" t="s">
        <v>1642</v>
      </c>
      <c r="B1176" s="22">
        <v>45521</v>
      </c>
      <c r="C1176" s="21">
        <f>YEAR(B1176)</f>
        <v>2024</v>
      </c>
      <c r="D1176" s="21" t="str">
        <f>"Q"&amp;ROUNDUP(MONTH(B1176)/3,0)</f>
        <v>Q3</v>
      </c>
      <c r="E1176" s="21" t="s">
        <v>138</v>
      </c>
      <c r="F1176" s="21" t="s">
        <v>118</v>
      </c>
      <c r="G1176" s="21" t="s">
        <v>139</v>
      </c>
      <c r="H1176" s="21" t="s">
        <v>182</v>
      </c>
      <c r="I1176" s="21" t="s">
        <v>183</v>
      </c>
      <c r="J1176" s="21" t="s">
        <v>122</v>
      </c>
      <c r="K1176" s="21" t="s">
        <v>143</v>
      </c>
      <c r="L1176" s="21" t="s">
        <v>322</v>
      </c>
      <c r="M1176" s="23">
        <v>253.16</v>
      </c>
      <c r="N1176" s="24">
        <v>1</v>
      </c>
      <c r="O1176" s="25">
        <v>0.1416</v>
      </c>
      <c r="P1176" s="23">
        <v>147.74</v>
      </c>
      <c r="Q1176" s="23">
        <f>M1176*N1176*(1-O1176)</f>
        <v>217.312544</v>
      </c>
      <c r="R1176" s="23">
        <f>M1176*N1176*O1176</f>
        <v>35.847456000000001</v>
      </c>
      <c r="S1176" s="23">
        <f>P1176*N1176</f>
        <v>147.74</v>
      </c>
      <c r="T1176" s="23">
        <f>Q1176-S1176</f>
        <v>69.572543999999994</v>
      </c>
      <c r="U1176" s="25">
        <f>IFERROR(T1176/Q1176,0)</f>
        <v>0.32014969186500342</v>
      </c>
      <c r="V1176" s="21" t="s">
        <v>125</v>
      </c>
      <c r="W1176" s="21" t="s">
        <v>126</v>
      </c>
    </row>
    <row r="1177" spans="1:23" ht="15" customHeight="1">
      <c r="A1177" s="21" t="s">
        <v>1643</v>
      </c>
      <c r="B1177" s="22">
        <v>45521</v>
      </c>
      <c r="C1177" s="21">
        <f>YEAR(B1177)</f>
        <v>2024</v>
      </c>
      <c r="D1177" s="21" t="str">
        <f>"Q"&amp;ROUNDUP(MONTH(B1177)/3,0)</f>
        <v>Q3</v>
      </c>
      <c r="E1177" s="21" t="s">
        <v>138</v>
      </c>
      <c r="F1177" s="21" t="s">
        <v>129</v>
      </c>
      <c r="G1177" s="21" t="s">
        <v>139</v>
      </c>
      <c r="H1177" s="21" t="s">
        <v>221</v>
      </c>
      <c r="I1177" s="21" t="s">
        <v>222</v>
      </c>
      <c r="J1177" s="21" t="s">
        <v>133</v>
      </c>
      <c r="K1177" s="21" t="s">
        <v>123</v>
      </c>
      <c r="L1177" s="21" t="s">
        <v>263</v>
      </c>
      <c r="M1177" s="23">
        <v>35.909999999999997</v>
      </c>
      <c r="N1177" s="24">
        <v>2</v>
      </c>
      <c r="O1177" s="25">
        <v>5.7599999999999998E-2</v>
      </c>
      <c r="P1177" s="23">
        <v>20.11</v>
      </c>
      <c r="Q1177" s="23">
        <f>M1177*N1177*(1-O1177)</f>
        <v>67.683167999999995</v>
      </c>
      <c r="R1177" s="23">
        <f>M1177*N1177*O1177</f>
        <v>4.1368319999999992</v>
      </c>
      <c r="S1177" s="23">
        <f>P1177*N1177</f>
        <v>40.22</v>
      </c>
      <c r="T1177" s="23">
        <f>Q1177-S1177</f>
        <v>27.463167999999996</v>
      </c>
      <c r="U1177" s="25">
        <f>IFERROR(T1177/Q1177,0)</f>
        <v>0.40576067597781473</v>
      </c>
      <c r="V1177" s="21" t="s">
        <v>125</v>
      </c>
      <c r="W1177" s="21" t="s">
        <v>126</v>
      </c>
    </row>
    <row r="1178" spans="1:23" ht="15" customHeight="1">
      <c r="A1178" s="21" t="s">
        <v>1644</v>
      </c>
      <c r="B1178" s="22">
        <v>45521</v>
      </c>
      <c r="C1178" s="21">
        <f>YEAR(B1178)</f>
        <v>2024</v>
      </c>
      <c r="D1178" s="21" t="str">
        <f>"Q"&amp;ROUNDUP(MONTH(B1178)/3,0)</f>
        <v>Q3</v>
      </c>
      <c r="E1178" s="21" t="s">
        <v>158</v>
      </c>
      <c r="F1178" s="21" t="s">
        <v>129</v>
      </c>
      <c r="G1178" s="21" t="s">
        <v>164</v>
      </c>
      <c r="H1178" s="21" t="s">
        <v>207</v>
      </c>
      <c r="I1178" s="21" t="s">
        <v>208</v>
      </c>
      <c r="J1178" s="21" t="s">
        <v>122</v>
      </c>
      <c r="K1178" s="21" t="s">
        <v>123</v>
      </c>
      <c r="L1178" s="21" t="s">
        <v>155</v>
      </c>
      <c r="M1178" s="23">
        <v>203.52</v>
      </c>
      <c r="N1178" s="24">
        <v>3</v>
      </c>
      <c r="O1178" s="25">
        <v>9.0999999999999998E-2</v>
      </c>
      <c r="P1178" s="23">
        <v>116.82</v>
      </c>
      <c r="Q1178" s="23">
        <f>M1178*N1178*(1-O1178)</f>
        <v>554.99904000000004</v>
      </c>
      <c r="R1178" s="23">
        <f>M1178*N1178*O1178</f>
        <v>55.560960000000001</v>
      </c>
      <c r="S1178" s="23">
        <f>P1178*N1178</f>
        <v>350.46</v>
      </c>
      <c r="T1178" s="23">
        <f>Q1178-S1178</f>
        <v>204.53904000000006</v>
      </c>
      <c r="U1178" s="25">
        <f>IFERROR(T1178/Q1178,0)</f>
        <v>0.36853944828445118</v>
      </c>
      <c r="V1178" s="21" t="s">
        <v>125</v>
      </c>
      <c r="W1178" s="21" t="s">
        <v>126</v>
      </c>
    </row>
    <row r="1179" spans="1:23" ht="15" customHeight="1">
      <c r="A1179" s="21" t="s">
        <v>1645</v>
      </c>
      <c r="B1179" s="22">
        <v>45522</v>
      </c>
      <c r="C1179" s="21">
        <f>YEAR(B1179)</f>
        <v>2024</v>
      </c>
      <c r="D1179" s="21" t="str">
        <f>"Q"&amp;ROUNDUP(MONTH(B1179)/3,0)</f>
        <v>Q3</v>
      </c>
      <c r="E1179" s="21" t="s">
        <v>188</v>
      </c>
      <c r="F1179" s="21" t="s">
        <v>159</v>
      </c>
      <c r="G1179" s="21" t="s">
        <v>198</v>
      </c>
      <c r="H1179" s="21" t="s">
        <v>131</v>
      </c>
      <c r="I1179" s="21" t="s">
        <v>132</v>
      </c>
      <c r="J1179" s="21" t="s">
        <v>133</v>
      </c>
      <c r="K1179" s="21" t="s">
        <v>123</v>
      </c>
      <c r="L1179" s="21" t="s">
        <v>292</v>
      </c>
      <c r="M1179" s="23">
        <v>37.76</v>
      </c>
      <c r="N1179" s="24">
        <v>5</v>
      </c>
      <c r="O1179" s="25">
        <v>3.6900000000000002E-2</v>
      </c>
      <c r="P1179" s="23">
        <v>17.649999999999999</v>
      </c>
      <c r="Q1179" s="23">
        <f>M1179*N1179*(1-O1179)</f>
        <v>181.83327999999997</v>
      </c>
      <c r="R1179" s="23">
        <f>M1179*N1179*O1179</f>
        <v>6.9667199999999996</v>
      </c>
      <c r="S1179" s="23">
        <f>P1179*N1179</f>
        <v>88.25</v>
      </c>
      <c r="T1179" s="23">
        <f>Q1179-S1179</f>
        <v>93.583279999999974</v>
      </c>
      <c r="U1179" s="25">
        <f>IFERROR(T1179/Q1179,0)</f>
        <v>0.51466530219330575</v>
      </c>
      <c r="V1179" s="21" t="s">
        <v>125</v>
      </c>
      <c r="W1179" s="21" t="s">
        <v>136</v>
      </c>
    </row>
    <row r="1180" spans="1:23" ht="15" customHeight="1">
      <c r="A1180" s="21" t="s">
        <v>1646</v>
      </c>
      <c r="B1180" s="22">
        <v>45522</v>
      </c>
      <c r="C1180" s="21">
        <f>YEAR(B1180)</f>
        <v>2024</v>
      </c>
      <c r="D1180" s="21" t="str">
        <f>"Q"&amp;ROUNDUP(MONTH(B1180)/3,0)</f>
        <v>Q3</v>
      </c>
      <c r="E1180" s="21" t="s">
        <v>158</v>
      </c>
      <c r="F1180" s="21" t="s">
        <v>159</v>
      </c>
      <c r="G1180" s="21" t="s">
        <v>160</v>
      </c>
      <c r="H1180" s="21" t="s">
        <v>1048</v>
      </c>
      <c r="I1180" s="21" t="s">
        <v>179</v>
      </c>
      <c r="J1180" s="21" t="s">
        <v>133</v>
      </c>
      <c r="K1180" s="21" t="s">
        <v>149</v>
      </c>
      <c r="L1180" s="21" t="s">
        <v>150</v>
      </c>
      <c r="M1180" s="23">
        <v>102.53</v>
      </c>
      <c r="N1180" s="24">
        <v>8</v>
      </c>
      <c r="O1180" s="25">
        <v>5.57E-2</v>
      </c>
      <c r="P1180" s="23">
        <v>51.04</v>
      </c>
      <c r="Q1180" s="23">
        <f>M1180*N1180*(1-O1180)</f>
        <v>774.55263200000002</v>
      </c>
      <c r="R1180" s="23">
        <f>M1180*N1180*O1180</f>
        <v>45.687367999999999</v>
      </c>
      <c r="S1180" s="23">
        <f>P1180*N1180</f>
        <v>408.32</v>
      </c>
      <c r="T1180" s="23">
        <f>Q1180-S1180</f>
        <v>366.23263200000002</v>
      </c>
      <c r="U1180" s="25">
        <f>IFERROR(T1180/Q1180,0)</f>
        <v>0.47283117617757964</v>
      </c>
      <c r="V1180" s="21" t="s">
        <v>125</v>
      </c>
      <c r="W1180" s="21" t="s">
        <v>136</v>
      </c>
    </row>
    <row r="1181" spans="1:23" ht="15" customHeight="1">
      <c r="A1181" s="21" t="s">
        <v>1647</v>
      </c>
      <c r="B1181" s="22">
        <v>45522</v>
      </c>
      <c r="C1181" s="21">
        <f>YEAR(B1181)</f>
        <v>2024</v>
      </c>
      <c r="D1181" s="21" t="str">
        <f>"Q"&amp;ROUNDUP(MONTH(B1181)/3,0)</f>
        <v>Q3</v>
      </c>
      <c r="E1181" s="21" t="s">
        <v>138</v>
      </c>
      <c r="F1181" s="21" t="s">
        <v>118</v>
      </c>
      <c r="G1181" s="21" t="s">
        <v>139</v>
      </c>
      <c r="H1181" s="21" t="s">
        <v>182</v>
      </c>
      <c r="I1181" s="21" t="s">
        <v>183</v>
      </c>
      <c r="J1181" s="21" t="s">
        <v>122</v>
      </c>
      <c r="K1181" s="21" t="s">
        <v>134</v>
      </c>
      <c r="L1181" s="21" t="s">
        <v>135</v>
      </c>
      <c r="M1181" s="23">
        <v>205.07</v>
      </c>
      <c r="N1181" s="24">
        <v>4</v>
      </c>
      <c r="O1181" s="25">
        <v>0.15090000000000001</v>
      </c>
      <c r="P1181" s="23">
        <v>124.52</v>
      </c>
      <c r="Q1181" s="23">
        <f>M1181*N1181*(1-O1181)</f>
        <v>696.49974799999995</v>
      </c>
      <c r="R1181" s="23">
        <f>M1181*N1181*O1181</f>
        <v>123.780252</v>
      </c>
      <c r="S1181" s="23">
        <f>P1181*N1181</f>
        <v>498.08</v>
      </c>
      <c r="T1181" s="23">
        <f>Q1181-S1181</f>
        <v>198.41974799999997</v>
      </c>
      <c r="U1181" s="25">
        <f>IFERROR(T1181/Q1181,0)</f>
        <v>0.28488129187377681</v>
      </c>
      <c r="V1181" s="21" t="s">
        <v>125</v>
      </c>
      <c r="W1181" s="21" t="s">
        <v>172</v>
      </c>
    </row>
    <row r="1182" spans="1:23" ht="15" customHeight="1">
      <c r="A1182" s="21" t="s">
        <v>1648</v>
      </c>
      <c r="B1182" s="22">
        <v>45522</v>
      </c>
      <c r="C1182" s="21">
        <f>YEAR(B1182)</f>
        <v>2024</v>
      </c>
      <c r="D1182" s="21" t="str">
        <f>"Q"&amp;ROUNDUP(MONTH(B1182)/3,0)</f>
        <v>Q3</v>
      </c>
      <c r="E1182" s="21" t="s">
        <v>188</v>
      </c>
      <c r="F1182" s="21" t="s">
        <v>129</v>
      </c>
      <c r="G1182" s="21" t="s">
        <v>189</v>
      </c>
      <c r="H1182" s="21" t="s">
        <v>358</v>
      </c>
      <c r="I1182" s="21" t="s">
        <v>269</v>
      </c>
      <c r="J1182" s="21" t="s">
        <v>133</v>
      </c>
      <c r="K1182" s="21" t="s">
        <v>134</v>
      </c>
      <c r="L1182" s="21" t="s">
        <v>192</v>
      </c>
      <c r="M1182" s="23">
        <v>167.17</v>
      </c>
      <c r="N1182" s="24">
        <v>2</v>
      </c>
      <c r="O1182" s="25">
        <v>8.6800000000000002E-2</v>
      </c>
      <c r="P1182" s="23">
        <v>99.49</v>
      </c>
      <c r="Q1182" s="23">
        <f>M1182*N1182*(1-O1182)</f>
        <v>305.31928799999997</v>
      </c>
      <c r="R1182" s="23">
        <f>M1182*N1182*O1182</f>
        <v>29.020712</v>
      </c>
      <c r="S1182" s="23">
        <f>P1182*N1182</f>
        <v>198.98</v>
      </c>
      <c r="T1182" s="23">
        <f>Q1182-S1182</f>
        <v>106.33928799999998</v>
      </c>
      <c r="U1182" s="25">
        <f>IFERROR(T1182/Q1182,0)</f>
        <v>0.34828879857731093</v>
      </c>
      <c r="V1182" s="21" t="s">
        <v>125</v>
      </c>
      <c r="W1182" s="21" t="s">
        <v>156</v>
      </c>
    </row>
    <row r="1183" spans="1:23" ht="15" customHeight="1">
      <c r="A1183" s="21" t="s">
        <v>1649</v>
      </c>
      <c r="B1183" s="22">
        <v>45523</v>
      </c>
      <c r="C1183" s="21">
        <f>YEAR(B1183)</f>
        <v>2024</v>
      </c>
      <c r="D1183" s="21" t="str">
        <f>"Q"&amp;ROUNDUP(MONTH(B1183)/3,0)</f>
        <v>Q3</v>
      </c>
      <c r="E1183" s="21" t="s">
        <v>117</v>
      </c>
      <c r="F1183" s="21" t="s">
        <v>159</v>
      </c>
      <c r="G1183" s="21" t="s">
        <v>194</v>
      </c>
      <c r="H1183" s="21" t="s">
        <v>639</v>
      </c>
      <c r="I1183" s="21" t="s">
        <v>608</v>
      </c>
      <c r="J1183" s="21" t="s">
        <v>142</v>
      </c>
      <c r="K1183" s="21" t="s">
        <v>123</v>
      </c>
      <c r="L1183" s="21" t="s">
        <v>155</v>
      </c>
      <c r="M1183" s="23">
        <v>90.11</v>
      </c>
      <c r="N1183" s="24">
        <v>15</v>
      </c>
      <c r="O1183" s="25">
        <v>5.4899999999999997E-2</v>
      </c>
      <c r="P1183" s="23">
        <v>42.62</v>
      </c>
      <c r="Q1183" s="23">
        <f>M1183*N1183*(1-O1183)</f>
        <v>1277.4444150000002</v>
      </c>
      <c r="R1183" s="23">
        <f>M1183*N1183*O1183</f>
        <v>74.205584999999999</v>
      </c>
      <c r="S1183" s="23">
        <f>P1183*N1183</f>
        <v>639.29999999999995</v>
      </c>
      <c r="T1183" s="23">
        <f>Q1183-S1183</f>
        <v>638.14441500000021</v>
      </c>
      <c r="U1183" s="25">
        <f>IFERROR(T1183/Q1183,0)</f>
        <v>0.49954769656259379</v>
      </c>
      <c r="V1183" s="21" t="s">
        <v>125</v>
      </c>
      <c r="W1183" s="21" t="s">
        <v>126</v>
      </c>
    </row>
    <row r="1184" spans="1:23" ht="15" customHeight="1">
      <c r="A1184" s="21" t="s">
        <v>1650</v>
      </c>
      <c r="B1184" s="22">
        <v>45523</v>
      </c>
      <c r="C1184" s="21">
        <f>YEAR(B1184)</f>
        <v>2024</v>
      </c>
      <c r="D1184" s="21" t="str">
        <f>"Q"&amp;ROUNDUP(MONTH(B1184)/3,0)</f>
        <v>Q3</v>
      </c>
      <c r="E1184" s="21" t="s">
        <v>128</v>
      </c>
      <c r="F1184" s="21" t="s">
        <v>118</v>
      </c>
      <c r="G1184" s="21" t="s">
        <v>130</v>
      </c>
      <c r="H1184" s="21" t="s">
        <v>318</v>
      </c>
      <c r="I1184" s="21" t="s">
        <v>319</v>
      </c>
      <c r="J1184" s="21" t="s">
        <v>122</v>
      </c>
      <c r="K1184" s="21" t="s">
        <v>149</v>
      </c>
      <c r="L1184" s="21" t="s">
        <v>205</v>
      </c>
      <c r="M1184" s="23">
        <v>177.67</v>
      </c>
      <c r="N1184" s="24">
        <v>3</v>
      </c>
      <c r="O1184" s="25">
        <v>0.20530000000000001</v>
      </c>
      <c r="P1184" s="23">
        <v>82.75</v>
      </c>
      <c r="Q1184" s="23">
        <f>M1184*N1184*(1-O1184)</f>
        <v>423.58304699999997</v>
      </c>
      <c r="R1184" s="23">
        <f>M1184*N1184*O1184</f>
        <v>109.426953</v>
      </c>
      <c r="S1184" s="23">
        <f>P1184*N1184</f>
        <v>248.25</v>
      </c>
      <c r="T1184" s="23">
        <f>Q1184-S1184</f>
        <v>175.33304699999997</v>
      </c>
      <c r="U1184" s="25">
        <f>IFERROR(T1184/Q1184,0)</f>
        <v>0.41392838604326859</v>
      </c>
      <c r="V1184" s="21" t="s">
        <v>125</v>
      </c>
      <c r="W1184" s="21" t="s">
        <v>156</v>
      </c>
    </row>
    <row r="1185" spans="1:23" ht="15" customHeight="1">
      <c r="A1185" s="21" t="s">
        <v>1651</v>
      </c>
      <c r="B1185" s="22">
        <v>45523</v>
      </c>
      <c r="C1185" s="21">
        <f>YEAR(B1185)</f>
        <v>2024</v>
      </c>
      <c r="D1185" s="21" t="str">
        <f>"Q"&amp;ROUNDUP(MONTH(B1185)/3,0)</f>
        <v>Q3</v>
      </c>
      <c r="E1185" s="21" t="s">
        <v>138</v>
      </c>
      <c r="F1185" s="21" t="s">
        <v>159</v>
      </c>
      <c r="G1185" s="21" t="s">
        <v>146</v>
      </c>
      <c r="H1185" s="21" t="s">
        <v>284</v>
      </c>
      <c r="I1185" s="21" t="s">
        <v>269</v>
      </c>
      <c r="J1185" s="21" t="s">
        <v>122</v>
      </c>
      <c r="K1185" s="21" t="s">
        <v>134</v>
      </c>
      <c r="L1185" s="21" t="s">
        <v>339</v>
      </c>
      <c r="M1185" s="23">
        <v>172.52</v>
      </c>
      <c r="N1185" s="24">
        <v>9</v>
      </c>
      <c r="O1185" s="25">
        <v>6.5000000000000002E-2</v>
      </c>
      <c r="P1185" s="23">
        <v>99.7</v>
      </c>
      <c r="Q1185" s="23">
        <f>M1185*N1185*(1-O1185)</f>
        <v>1451.7558000000001</v>
      </c>
      <c r="R1185" s="23">
        <f>M1185*N1185*O1185</f>
        <v>100.92420000000001</v>
      </c>
      <c r="S1185" s="23">
        <f>P1185*N1185</f>
        <v>897.30000000000007</v>
      </c>
      <c r="T1185" s="23">
        <f>Q1185-S1185</f>
        <v>554.45580000000007</v>
      </c>
      <c r="U1185" s="25">
        <f>IFERROR(T1185/Q1185,0)</f>
        <v>0.38192084371214496</v>
      </c>
      <c r="V1185" s="21" t="s">
        <v>125</v>
      </c>
      <c r="W1185" s="21" t="s">
        <v>172</v>
      </c>
    </row>
    <row r="1186" spans="1:23" ht="15" customHeight="1">
      <c r="A1186" s="21" t="s">
        <v>1652</v>
      </c>
      <c r="B1186" s="22">
        <v>45523</v>
      </c>
      <c r="C1186" s="21">
        <f>YEAR(B1186)</f>
        <v>2024</v>
      </c>
      <c r="D1186" s="21" t="str">
        <f>"Q"&amp;ROUNDUP(MONTH(B1186)/3,0)</f>
        <v>Q3</v>
      </c>
      <c r="E1186" s="21" t="s">
        <v>158</v>
      </c>
      <c r="F1186" s="21" t="s">
        <v>159</v>
      </c>
      <c r="G1186" s="21" t="s">
        <v>160</v>
      </c>
      <c r="H1186" s="21" t="s">
        <v>337</v>
      </c>
      <c r="I1186" s="21" t="s">
        <v>338</v>
      </c>
      <c r="J1186" s="21" t="s">
        <v>133</v>
      </c>
      <c r="K1186" s="21" t="s">
        <v>149</v>
      </c>
      <c r="L1186" s="21" t="s">
        <v>150</v>
      </c>
      <c r="M1186" s="23">
        <v>71.209999999999994</v>
      </c>
      <c r="N1186" s="24">
        <v>12</v>
      </c>
      <c r="O1186" s="25">
        <v>0.1191</v>
      </c>
      <c r="P1186" s="23">
        <v>28.51</v>
      </c>
      <c r="Q1186" s="23">
        <f>M1186*N1186*(1-O1186)</f>
        <v>752.746668</v>
      </c>
      <c r="R1186" s="23">
        <f>M1186*N1186*O1186</f>
        <v>101.773332</v>
      </c>
      <c r="S1186" s="23">
        <f>P1186*N1186</f>
        <v>342.12</v>
      </c>
      <c r="T1186" s="23">
        <f>Q1186-S1186</f>
        <v>410.626668</v>
      </c>
      <c r="U1186" s="25">
        <f>IFERROR(T1186/Q1186,0)</f>
        <v>0.54550446445815415</v>
      </c>
      <c r="V1186" s="21" t="s">
        <v>125</v>
      </c>
      <c r="W1186" s="21" t="s">
        <v>126</v>
      </c>
    </row>
    <row r="1187" spans="1:23" ht="15" customHeight="1">
      <c r="A1187" s="21" t="s">
        <v>1653</v>
      </c>
      <c r="B1187" s="22">
        <v>45523</v>
      </c>
      <c r="C1187" s="21">
        <f>YEAR(B1187)</f>
        <v>2024</v>
      </c>
      <c r="D1187" s="21" t="str">
        <f>"Q"&amp;ROUNDUP(MONTH(B1187)/3,0)</f>
        <v>Q3</v>
      </c>
      <c r="E1187" s="21" t="s">
        <v>138</v>
      </c>
      <c r="F1187" s="21" t="s">
        <v>129</v>
      </c>
      <c r="G1187" s="21" t="s">
        <v>146</v>
      </c>
      <c r="H1187" s="21" t="s">
        <v>284</v>
      </c>
      <c r="I1187" s="21" t="s">
        <v>269</v>
      </c>
      <c r="J1187" s="21" t="s">
        <v>122</v>
      </c>
      <c r="K1187" s="21" t="s">
        <v>143</v>
      </c>
      <c r="L1187" s="21" t="s">
        <v>230</v>
      </c>
      <c r="M1187" s="23">
        <v>143.94</v>
      </c>
      <c r="N1187" s="24">
        <v>1</v>
      </c>
      <c r="O1187" s="25">
        <v>0.1143</v>
      </c>
      <c r="P1187" s="23">
        <v>94.85</v>
      </c>
      <c r="Q1187" s="23">
        <f>M1187*N1187*(1-O1187)</f>
        <v>127.48765800000001</v>
      </c>
      <c r="R1187" s="23">
        <f>M1187*N1187*O1187</f>
        <v>16.452341999999998</v>
      </c>
      <c r="S1187" s="23">
        <f>P1187*N1187</f>
        <v>94.85</v>
      </c>
      <c r="T1187" s="23">
        <f>Q1187-S1187</f>
        <v>32.637658000000016</v>
      </c>
      <c r="U1187" s="25">
        <f>IFERROR(T1187/Q1187,0)</f>
        <v>0.25600641279330749</v>
      </c>
      <c r="V1187" s="21" t="s">
        <v>125</v>
      </c>
      <c r="W1187" s="21" t="s">
        <v>172</v>
      </c>
    </row>
    <row r="1188" spans="1:23" ht="15" customHeight="1">
      <c r="A1188" s="21" t="s">
        <v>1654</v>
      </c>
      <c r="B1188" s="22">
        <v>45523</v>
      </c>
      <c r="C1188" s="21">
        <f>YEAR(B1188)</f>
        <v>2024</v>
      </c>
      <c r="D1188" s="21" t="str">
        <f>"Q"&amp;ROUNDUP(MONTH(B1188)/3,0)</f>
        <v>Q3</v>
      </c>
      <c r="E1188" s="21" t="s">
        <v>117</v>
      </c>
      <c r="F1188" s="21" t="s">
        <v>118</v>
      </c>
      <c r="G1188" s="21" t="s">
        <v>194</v>
      </c>
      <c r="H1188" s="21" t="s">
        <v>308</v>
      </c>
      <c r="I1188" s="21" t="s">
        <v>309</v>
      </c>
      <c r="J1188" s="21" t="s">
        <v>133</v>
      </c>
      <c r="K1188" s="21" t="s">
        <v>134</v>
      </c>
      <c r="L1188" s="21" t="s">
        <v>299</v>
      </c>
      <c r="M1188" s="23">
        <v>173.37</v>
      </c>
      <c r="N1188" s="24">
        <v>1</v>
      </c>
      <c r="O1188" s="25">
        <v>0.184</v>
      </c>
      <c r="P1188" s="23">
        <v>107.16</v>
      </c>
      <c r="Q1188" s="23">
        <f>M1188*N1188*(1-O1188)</f>
        <v>141.46992</v>
      </c>
      <c r="R1188" s="23">
        <f>M1188*N1188*O1188</f>
        <v>31.900079999999999</v>
      </c>
      <c r="S1188" s="23">
        <f>P1188*N1188</f>
        <v>107.16</v>
      </c>
      <c r="T1188" s="23">
        <f>Q1188-S1188</f>
        <v>34.309920000000005</v>
      </c>
      <c r="U1188" s="25">
        <f>IFERROR(T1188/Q1188,0)</f>
        <v>0.24252448859800024</v>
      </c>
      <c r="V1188" s="21" t="s">
        <v>125</v>
      </c>
      <c r="W1188" s="21" t="s">
        <v>136</v>
      </c>
    </row>
    <row r="1189" spans="1:23" ht="15" customHeight="1">
      <c r="A1189" s="21" t="s">
        <v>1655</v>
      </c>
      <c r="B1189" s="22">
        <v>45523</v>
      </c>
      <c r="C1189" s="21">
        <f>YEAR(B1189)</f>
        <v>2024</v>
      </c>
      <c r="D1189" s="21" t="str">
        <f>"Q"&amp;ROUNDUP(MONTH(B1189)/3,0)</f>
        <v>Q3</v>
      </c>
      <c r="E1189" s="21" t="s">
        <v>128</v>
      </c>
      <c r="F1189" s="21" t="s">
        <v>118</v>
      </c>
      <c r="G1189" s="21" t="s">
        <v>130</v>
      </c>
      <c r="H1189" s="21" t="s">
        <v>182</v>
      </c>
      <c r="I1189" s="21" t="s">
        <v>183</v>
      </c>
      <c r="J1189" s="21" t="s">
        <v>122</v>
      </c>
      <c r="K1189" s="21" t="s">
        <v>134</v>
      </c>
      <c r="L1189" s="21" t="s">
        <v>299</v>
      </c>
      <c r="M1189" s="23">
        <v>195.28</v>
      </c>
      <c r="N1189" s="24">
        <v>2</v>
      </c>
      <c r="O1189" s="25">
        <v>0.13100000000000001</v>
      </c>
      <c r="P1189" s="23">
        <v>98</v>
      </c>
      <c r="Q1189" s="23">
        <f>M1189*N1189*(1-O1189)</f>
        <v>339.39663999999999</v>
      </c>
      <c r="R1189" s="23">
        <f>M1189*N1189*O1189</f>
        <v>51.163360000000004</v>
      </c>
      <c r="S1189" s="23">
        <f>P1189*N1189</f>
        <v>196</v>
      </c>
      <c r="T1189" s="23">
        <f>Q1189-S1189</f>
        <v>143.39663999999999</v>
      </c>
      <c r="U1189" s="25">
        <f>IFERROR(T1189/Q1189,0)</f>
        <v>0.4225045952134352</v>
      </c>
      <c r="V1189" s="21" t="s">
        <v>125</v>
      </c>
      <c r="W1189" s="21" t="s">
        <v>156</v>
      </c>
    </row>
    <row r="1190" spans="1:23" ht="15" customHeight="1">
      <c r="A1190" s="21" t="s">
        <v>1656</v>
      </c>
      <c r="B1190" s="22">
        <v>45523</v>
      </c>
      <c r="C1190" s="21">
        <f>YEAR(B1190)</f>
        <v>2024</v>
      </c>
      <c r="D1190" s="21" t="str">
        <f>"Q"&amp;ROUNDUP(MONTH(B1190)/3,0)</f>
        <v>Q3</v>
      </c>
      <c r="E1190" s="21" t="s">
        <v>117</v>
      </c>
      <c r="F1190" s="21" t="s">
        <v>118</v>
      </c>
      <c r="G1190" s="21" t="s">
        <v>119</v>
      </c>
      <c r="H1190" s="21" t="s">
        <v>207</v>
      </c>
      <c r="I1190" s="21" t="s">
        <v>208</v>
      </c>
      <c r="J1190" s="21" t="s">
        <v>122</v>
      </c>
      <c r="K1190" s="21" t="s">
        <v>149</v>
      </c>
      <c r="L1190" s="21" t="s">
        <v>238</v>
      </c>
      <c r="M1190" s="23">
        <v>248.35</v>
      </c>
      <c r="N1190" s="24">
        <v>1</v>
      </c>
      <c r="O1190" s="25">
        <v>0.14319999999999999</v>
      </c>
      <c r="P1190" s="23">
        <v>112.06</v>
      </c>
      <c r="Q1190" s="23">
        <f>M1190*N1190*(1-O1190)</f>
        <v>212.78628</v>
      </c>
      <c r="R1190" s="23">
        <f>M1190*N1190*O1190</f>
        <v>35.563719999999996</v>
      </c>
      <c r="S1190" s="23">
        <f>P1190*N1190</f>
        <v>112.06</v>
      </c>
      <c r="T1190" s="23">
        <f>Q1190-S1190</f>
        <v>100.72628</v>
      </c>
      <c r="U1190" s="25">
        <f>IFERROR(T1190/Q1190,0)</f>
        <v>0.47336830175328976</v>
      </c>
      <c r="V1190" s="21" t="s">
        <v>125</v>
      </c>
      <c r="W1190" s="21" t="s">
        <v>136</v>
      </c>
    </row>
    <row r="1191" spans="1:23" ht="15" customHeight="1">
      <c r="A1191" s="21" t="s">
        <v>1657</v>
      </c>
      <c r="B1191" s="22">
        <v>45524</v>
      </c>
      <c r="C1191" s="21">
        <f>YEAR(B1191)</f>
        <v>2024</v>
      </c>
      <c r="D1191" s="21" t="str">
        <f>"Q"&amp;ROUNDUP(MONTH(B1191)/3,0)</f>
        <v>Q3</v>
      </c>
      <c r="E1191" s="21" t="s">
        <v>188</v>
      </c>
      <c r="F1191" s="21" t="s">
        <v>118</v>
      </c>
      <c r="G1191" s="21" t="s">
        <v>232</v>
      </c>
      <c r="H1191" s="21" t="s">
        <v>284</v>
      </c>
      <c r="I1191" s="21" t="s">
        <v>269</v>
      </c>
      <c r="J1191" s="21" t="s">
        <v>122</v>
      </c>
      <c r="K1191" s="21" t="s">
        <v>165</v>
      </c>
      <c r="L1191" s="21" t="s">
        <v>184</v>
      </c>
      <c r="M1191" s="23">
        <v>103.62</v>
      </c>
      <c r="N1191" s="24">
        <v>3</v>
      </c>
      <c r="O1191" s="25">
        <v>8.9800000000000005E-2</v>
      </c>
      <c r="P1191" s="23">
        <v>47.8</v>
      </c>
      <c r="Q1191" s="23">
        <f>M1191*N1191*(1-O1191)</f>
        <v>282.944772</v>
      </c>
      <c r="R1191" s="23">
        <f>M1191*N1191*O1191</f>
        <v>27.915228000000003</v>
      </c>
      <c r="S1191" s="23">
        <f>P1191*N1191</f>
        <v>143.39999999999998</v>
      </c>
      <c r="T1191" s="23">
        <f>Q1191-S1191</f>
        <v>139.54477200000002</v>
      </c>
      <c r="U1191" s="25">
        <f>IFERROR(T1191/Q1191,0)</f>
        <v>0.49318731360054968</v>
      </c>
      <c r="V1191" s="21" t="s">
        <v>125</v>
      </c>
      <c r="W1191" s="21" t="s">
        <v>156</v>
      </c>
    </row>
    <row r="1192" spans="1:23" ht="15" customHeight="1">
      <c r="A1192" s="21" t="s">
        <v>1658</v>
      </c>
      <c r="B1192" s="22">
        <v>45524</v>
      </c>
      <c r="C1192" s="21">
        <f>YEAR(B1192)</f>
        <v>2024</v>
      </c>
      <c r="D1192" s="21" t="str">
        <f>"Q"&amp;ROUNDUP(MONTH(B1192)/3,0)</f>
        <v>Q3</v>
      </c>
      <c r="E1192" s="21" t="s">
        <v>128</v>
      </c>
      <c r="F1192" s="21" t="s">
        <v>129</v>
      </c>
      <c r="G1192" s="21" t="s">
        <v>130</v>
      </c>
      <c r="H1192" s="21" t="s">
        <v>207</v>
      </c>
      <c r="I1192" s="21" t="s">
        <v>208</v>
      </c>
      <c r="J1192" s="21" t="s">
        <v>122</v>
      </c>
      <c r="K1192" s="21" t="s">
        <v>143</v>
      </c>
      <c r="L1192" s="21" t="s">
        <v>252</v>
      </c>
      <c r="M1192" s="23">
        <v>91.44</v>
      </c>
      <c r="N1192" s="24">
        <v>1</v>
      </c>
      <c r="O1192" s="25">
        <v>0.1032</v>
      </c>
      <c r="P1192" s="23">
        <v>55.37</v>
      </c>
      <c r="Q1192" s="23">
        <f>M1192*N1192*(1-O1192)</f>
        <v>82.003392000000005</v>
      </c>
      <c r="R1192" s="23">
        <f>M1192*N1192*O1192</f>
        <v>9.4366079999999997</v>
      </c>
      <c r="S1192" s="23">
        <f>P1192*N1192</f>
        <v>55.37</v>
      </c>
      <c r="T1192" s="23">
        <f>Q1192-S1192</f>
        <v>26.633392000000008</v>
      </c>
      <c r="U1192" s="25">
        <f>IFERROR(T1192/Q1192,0)</f>
        <v>0.32478402844604287</v>
      </c>
      <c r="V1192" s="21" t="s">
        <v>125</v>
      </c>
      <c r="W1192" s="21" t="s">
        <v>172</v>
      </c>
    </row>
    <row r="1193" spans="1:23" ht="15" customHeight="1">
      <c r="A1193" s="21" t="s">
        <v>1659</v>
      </c>
      <c r="B1193" s="22">
        <v>45524</v>
      </c>
      <c r="C1193" s="21">
        <f>YEAR(B1193)</f>
        <v>2024</v>
      </c>
      <c r="D1193" s="21" t="str">
        <f>"Q"&amp;ROUNDUP(MONTH(B1193)/3,0)</f>
        <v>Q3</v>
      </c>
      <c r="E1193" s="21" t="s">
        <v>128</v>
      </c>
      <c r="F1193" s="21" t="s">
        <v>118</v>
      </c>
      <c r="G1193" s="21" t="s">
        <v>130</v>
      </c>
      <c r="H1193" s="21" t="s">
        <v>182</v>
      </c>
      <c r="I1193" s="21" t="s">
        <v>183</v>
      </c>
      <c r="J1193" s="21" t="s">
        <v>122</v>
      </c>
      <c r="K1193" s="21" t="s">
        <v>149</v>
      </c>
      <c r="L1193" s="21" t="s">
        <v>205</v>
      </c>
      <c r="M1193" s="23">
        <v>200.59</v>
      </c>
      <c r="N1193" s="24">
        <v>2</v>
      </c>
      <c r="O1193" s="25">
        <v>0.17480000000000001</v>
      </c>
      <c r="P1193" s="23">
        <v>94.81</v>
      </c>
      <c r="Q1193" s="23">
        <f>M1193*N1193*(1-O1193)</f>
        <v>331.05373599999996</v>
      </c>
      <c r="R1193" s="23">
        <f>M1193*N1193*O1193</f>
        <v>70.126264000000006</v>
      </c>
      <c r="S1193" s="23">
        <f>P1193*N1193</f>
        <v>189.62</v>
      </c>
      <c r="T1193" s="23">
        <f>Q1193-S1193</f>
        <v>141.43373599999995</v>
      </c>
      <c r="U1193" s="25">
        <f>IFERROR(T1193/Q1193,0)</f>
        <v>0.42722289652698547</v>
      </c>
      <c r="V1193" s="21" t="s">
        <v>125</v>
      </c>
      <c r="W1193" s="21" t="s">
        <v>172</v>
      </c>
    </row>
    <row r="1194" spans="1:23" ht="15" customHeight="1">
      <c r="A1194" s="21" t="s">
        <v>1660</v>
      </c>
      <c r="B1194" s="22">
        <v>45524</v>
      </c>
      <c r="C1194" s="21">
        <f>YEAR(B1194)</f>
        <v>2024</v>
      </c>
      <c r="D1194" s="21" t="str">
        <f>"Q"&amp;ROUNDUP(MONTH(B1194)/3,0)</f>
        <v>Q3</v>
      </c>
      <c r="E1194" s="21" t="s">
        <v>128</v>
      </c>
      <c r="F1194" s="21" t="s">
        <v>118</v>
      </c>
      <c r="G1194" s="21" t="s">
        <v>130</v>
      </c>
      <c r="H1194" s="21" t="s">
        <v>308</v>
      </c>
      <c r="I1194" s="21" t="s">
        <v>309</v>
      </c>
      <c r="J1194" s="21" t="s">
        <v>133</v>
      </c>
      <c r="K1194" s="21" t="s">
        <v>165</v>
      </c>
      <c r="L1194" s="21" t="s">
        <v>184</v>
      </c>
      <c r="M1194" s="23">
        <v>13.23</v>
      </c>
      <c r="N1194" s="24">
        <v>3</v>
      </c>
      <c r="O1194" s="25">
        <v>0.22950000000000001</v>
      </c>
      <c r="P1194" s="23">
        <v>5.48</v>
      </c>
      <c r="Q1194" s="23">
        <f>M1194*N1194*(1-O1194)</f>
        <v>30.581144999999996</v>
      </c>
      <c r="R1194" s="23">
        <f>M1194*N1194*O1194</f>
        <v>9.1088550000000001</v>
      </c>
      <c r="S1194" s="23">
        <f>P1194*N1194</f>
        <v>16.440000000000001</v>
      </c>
      <c r="T1194" s="23">
        <f>Q1194-S1194</f>
        <v>14.141144999999995</v>
      </c>
      <c r="U1194" s="25">
        <f>IFERROR(T1194/Q1194,0)</f>
        <v>0.46241385010273478</v>
      </c>
      <c r="V1194" s="21" t="s">
        <v>125</v>
      </c>
      <c r="W1194" s="21" t="s">
        <v>136</v>
      </c>
    </row>
    <row r="1195" spans="1:23" ht="15" customHeight="1">
      <c r="A1195" s="21" t="s">
        <v>1661</v>
      </c>
      <c r="B1195" s="22">
        <v>45524</v>
      </c>
      <c r="C1195" s="21">
        <f>YEAR(B1195)</f>
        <v>2024</v>
      </c>
      <c r="D1195" s="21" t="str">
        <f>"Q"&amp;ROUNDUP(MONTH(B1195)/3,0)</f>
        <v>Q3</v>
      </c>
      <c r="E1195" s="21" t="s">
        <v>138</v>
      </c>
      <c r="F1195" s="21" t="s">
        <v>118</v>
      </c>
      <c r="G1195" s="21" t="s">
        <v>146</v>
      </c>
      <c r="H1195" s="21" t="s">
        <v>287</v>
      </c>
      <c r="I1195" s="21" t="s">
        <v>288</v>
      </c>
      <c r="J1195" s="21" t="s">
        <v>133</v>
      </c>
      <c r="K1195" s="21" t="s">
        <v>165</v>
      </c>
      <c r="L1195" s="21" t="s">
        <v>213</v>
      </c>
      <c r="M1195" s="23">
        <v>126.91</v>
      </c>
      <c r="N1195" s="24">
        <v>4</v>
      </c>
      <c r="O1195" s="25">
        <v>0.1076</v>
      </c>
      <c r="P1195" s="23">
        <v>47.64</v>
      </c>
      <c r="Q1195" s="23">
        <f>M1195*N1195*(1-O1195)</f>
        <v>453.01793599999996</v>
      </c>
      <c r="R1195" s="23">
        <f>M1195*N1195*O1195</f>
        <v>54.622064000000002</v>
      </c>
      <c r="S1195" s="23">
        <f>P1195*N1195</f>
        <v>190.56</v>
      </c>
      <c r="T1195" s="23">
        <f>Q1195-S1195</f>
        <v>262.45793599999996</v>
      </c>
      <c r="U1195" s="25">
        <f>IFERROR(T1195/Q1195,0)</f>
        <v>0.57935440330998278</v>
      </c>
      <c r="V1195" s="21" t="s">
        <v>125</v>
      </c>
      <c r="W1195" s="21" t="s">
        <v>156</v>
      </c>
    </row>
    <row r="1196" spans="1:23" ht="15" customHeight="1">
      <c r="A1196" s="21" t="s">
        <v>1662</v>
      </c>
      <c r="B1196" s="22">
        <v>45525</v>
      </c>
      <c r="C1196" s="21">
        <f>YEAR(B1196)</f>
        <v>2024</v>
      </c>
      <c r="D1196" s="21" t="str">
        <f>"Q"&amp;ROUNDUP(MONTH(B1196)/3,0)</f>
        <v>Q3</v>
      </c>
      <c r="E1196" s="21" t="s">
        <v>188</v>
      </c>
      <c r="F1196" s="21" t="s">
        <v>159</v>
      </c>
      <c r="G1196" s="21" t="s">
        <v>232</v>
      </c>
      <c r="H1196" s="21" t="s">
        <v>434</v>
      </c>
      <c r="I1196" s="21" t="s">
        <v>435</v>
      </c>
      <c r="J1196" s="21" t="s">
        <v>133</v>
      </c>
      <c r="K1196" s="21" t="s">
        <v>149</v>
      </c>
      <c r="L1196" s="21" t="s">
        <v>205</v>
      </c>
      <c r="M1196" s="23">
        <v>231.9</v>
      </c>
      <c r="N1196" s="24">
        <v>6</v>
      </c>
      <c r="O1196" s="25">
        <v>9.11E-2</v>
      </c>
      <c r="P1196" s="23">
        <v>105.41</v>
      </c>
      <c r="Q1196" s="23">
        <f>M1196*N1196*(1-O1196)</f>
        <v>1264.6434600000002</v>
      </c>
      <c r="R1196" s="23">
        <f>M1196*N1196*O1196</f>
        <v>126.75654000000002</v>
      </c>
      <c r="S1196" s="23">
        <f>P1196*N1196</f>
        <v>632.46</v>
      </c>
      <c r="T1196" s="23">
        <f>Q1196-S1196</f>
        <v>632.1834600000002</v>
      </c>
      <c r="U1196" s="25">
        <f>IFERROR(T1196/Q1196,0)</f>
        <v>0.49989066483607963</v>
      </c>
      <c r="V1196" s="21" t="s">
        <v>125</v>
      </c>
      <c r="W1196" s="21" t="s">
        <v>126</v>
      </c>
    </row>
    <row r="1197" spans="1:23" ht="15" customHeight="1">
      <c r="A1197" s="21" t="s">
        <v>1663</v>
      </c>
      <c r="B1197" s="22">
        <v>45525</v>
      </c>
      <c r="C1197" s="21">
        <f>YEAR(B1197)</f>
        <v>2024</v>
      </c>
      <c r="D1197" s="21" t="str">
        <f>"Q"&amp;ROUNDUP(MONTH(B1197)/3,0)</f>
        <v>Q3</v>
      </c>
      <c r="E1197" s="21" t="s">
        <v>117</v>
      </c>
      <c r="F1197" s="21" t="s">
        <v>129</v>
      </c>
      <c r="G1197" s="21" t="s">
        <v>194</v>
      </c>
      <c r="H1197" s="21" t="s">
        <v>940</v>
      </c>
      <c r="I1197" s="21" t="s">
        <v>154</v>
      </c>
      <c r="J1197" s="21" t="s">
        <v>142</v>
      </c>
      <c r="K1197" s="21" t="s">
        <v>149</v>
      </c>
      <c r="L1197" s="21" t="s">
        <v>273</v>
      </c>
      <c r="M1197" s="23">
        <v>263.97000000000003</v>
      </c>
      <c r="N1197" s="24">
        <v>1</v>
      </c>
      <c r="O1197" s="25">
        <v>8.9599999999999999E-2</v>
      </c>
      <c r="P1197" s="23">
        <v>126.48</v>
      </c>
      <c r="Q1197" s="23">
        <f>M1197*N1197*(1-O1197)</f>
        <v>240.31828800000002</v>
      </c>
      <c r="R1197" s="23">
        <f>M1197*N1197*O1197</f>
        <v>23.651712000000003</v>
      </c>
      <c r="S1197" s="23">
        <f>P1197*N1197</f>
        <v>126.48</v>
      </c>
      <c r="T1197" s="23">
        <f>Q1197-S1197</f>
        <v>113.83828800000002</v>
      </c>
      <c r="U1197" s="25">
        <f>IFERROR(T1197/Q1197,0)</f>
        <v>0.47369798173662092</v>
      </c>
      <c r="V1197" s="21" t="s">
        <v>125</v>
      </c>
      <c r="W1197" s="21" t="s">
        <v>136</v>
      </c>
    </row>
    <row r="1198" spans="1:23" ht="15" customHeight="1">
      <c r="A1198" s="21" t="s">
        <v>1664</v>
      </c>
      <c r="B1198" s="22">
        <v>45525</v>
      </c>
      <c r="C1198" s="21">
        <f>YEAR(B1198)</f>
        <v>2024</v>
      </c>
      <c r="D1198" s="21" t="str">
        <f>"Q"&amp;ROUNDUP(MONTH(B1198)/3,0)</f>
        <v>Q3</v>
      </c>
      <c r="E1198" s="21" t="s">
        <v>188</v>
      </c>
      <c r="F1198" s="21" t="s">
        <v>129</v>
      </c>
      <c r="G1198" s="21" t="s">
        <v>232</v>
      </c>
      <c r="H1198" s="21" t="s">
        <v>318</v>
      </c>
      <c r="I1198" s="21" t="s">
        <v>319</v>
      </c>
      <c r="J1198" s="21" t="s">
        <v>122</v>
      </c>
      <c r="K1198" s="21" t="s">
        <v>123</v>
      </c>
      <c r="L1198" s="21" t="s">
        <v>292</v>
      </c>
      <c r="M1198" s="23">
        <v>14.87</v>
      </c>
      <c r="N1198" s="24">
        <v>2</v>
      </c>
      <c r="O1198" s="25">
        <v>0.11269999999999999</v>
      </c>
      <c r="P1198" s="23">
        <v>8.0500000000000007</v>
      </c>
      <c r="Q1198" s="23">
        <f>M1198*N1198*(1-O1198)</f>
        <v>26.388301999999999</v>
      </c>
      <c r="R1198" s="23">
        <f>M1198*N1198*O1198</f>
        <v>3.3516979999999998</v>
      </c>
      <c r="S1198" s="23">
        <f>P1198*N1198</f>
        <v>16.100000000000001</v>
      </c>
      <c r="T1198" s="23">
        <f>Q1198-S1198</f>
        <v>10.288301999999998</v>
      </c>
      <c r="U1198" s="25">
        <f>IFERROR(T1198/Q1198,0)</f>
        <v>0.38988116779927706</v>
      </c>
      <c r="V1198" s="21" t="s">
        <v>125</v>
      </c>
      <c r="W1198" s="21" t="s">
        <v>156</v>
      </c>
    </row>
    <row r="1199" spans="1:23" ht="15" customHeight="1">
      <c r="A1199" s="21" t="s">
        <v>1665</v>
      </c>
      <c r="B1199" s="22">
        <v>45525</v>
      </c>
      <c r="C1199" s="21">
        <f>YEAR(B1199)</f>
        <v>2024</v>
      </c>
      <c r="D1199" s="21" t="str">
        <f>"Q"&amp;ROUNDUP(MONTH(B1199)/3,0)</f>
        <v>Q3</v>
      </c>
      <c r="E1199" s="21" t="s">
        <v>158</v>
      </c>
      <c r="F1199" s="21" t="s">
        <v>118</v>
      </c>
      <c r="G1199" s="21" t="s">
        <v>160</v>
      </c>
      <c r="H1199" s="21" t="s">
        <v>1015</v>
      </c>
      <c r="I1199" s="21" t="s">
        <v>1016</v>
      </c>
      <c r="J1199" s="21" t="s">
        <v>142</v>
      </c>
      <c r="K1199" s="21" t="s">
        <v>123</v>
      </c>
      <c r="L1199" s="21" t="s">
        <v>124</v>
      </c>
      <c r="M1199" s="23">
        <v>205.28</v>
      </c>
      <c r="N1199" s="24">
        <v>1</v>
      </c>
      <c r="O1199" s="25">
        <v>0.1366</v>
      </c>
      <c r="P1199" s="23">
        <v>112.11</v>
      </c>
      <c r="Q1199" s="23">
        <f>M1199*N1199*(1-O1199)</f>
        <v>177.23875199999998</v>
      </c>
      <c r="R1199" s="23">
        <f>M1199*N1199*O1199</f>
        <v>28.041248</v>
      </c>
      <c r="S1199" s="23">
        <f>P1199*N1199</f>
        <v>112.11</v>
      </c>
      <c r="T1199" s="23">
        <f>Q1199-S1199</f>
        <v>65.128751999999977</v>
      </c>
      <c r="U1199" s="25">
        <f>IFERROR(T1199/Q1199,0)</f>
        <v>0.36746338633664033</v>
      </c>
      <c r="V1199" s="21" t="s">
        <v>125</v>
      </c>
      <c r="W1199" s="21" t="s">
        <v>126</v>
      </c>
    </row>
    <row r="1200" spans="1:23" ht="15" customHeight="1">
      <c r="A1200" s="21" t="s">
        <v>1666</v>
      </c>
      <c r="B1200" s="22">
        <v>45525</v>
      </c>
      <c r="C1200" s="21">
        <f>YEAR(B1200)</f>
        <v>2024</v>
      </c>
      <c r="D1200" s="21" t="str">
        <f>"Q"&amp;ROUNDUP(MONTH(B1200)/3,0)</f>
        <v>Q3</v>
      </c>
      <c r="E1200" s="21" t="s">
        <v>128</v>
      </c>
      <c r="F1200" s="21" t="s">
        <v>118</v>
      </c>
      <c r="G1200" s="21" t="s">
        <v>152</v>
      </c>
      <c r="H1200" s="21" t="s">
        <v>168</v>
      </c>
      <c r="I1200" s="21" t="s">
        <v>169</v>
      </c>
      <c r="J1200" s="21" t="s">
        <v>122</v>
      </c>
      <c r="K1200" s="21" t="s">
        <v>123</v>
      </c>
      <c r="L1200" s="21" t="s">
        <v>226</v>
      </c>
      <c r="M1200" s="23">
        <v>126.81</v>
      </c>
      <c r="N1200" s="24">
        <v>1</v>
      </c>
      <c r="O1200" s="25">
        <v>0.15490000000000001</v>
      </c>
      <c r="P1200" s="23">
        <v>62.39</v>
      </c>
      <c r="Q1200" s="23">
        <f>M1200*N1200*(1-O1200)</f>
        <v>107.167131</v>
      </c>
      <c r="R1200" s="23">
        <f>M1200*N1200*O1200</f>
        <v>19.642869000000001</v>
      </c>
      <c r="S1200" s="23">
        <f>P1200*N1200</f>
        <v>62.39</v>
      </c>
      <c r="T1200" s="23">
        <f>Q1200-S1200</f>
        <v>44.777130999999997</v>
      </c>
      <c r="U1200" s="25">
        <f>IFERROR(T1200/Q1200,0)</f>
        <v>0.41782522852086057</v>
      </c>
      <c r="V1200" s="21" t="s">
        <v>125</v>
      </c>
      <c r="W1200" s="21" t="s">
        <v>126</v>
      </c>
    </row>
    <row r="1201" spans="1:23" ht="15" customHeight="1">
      <c r="A1201" s="21" t="s">
        <v>1667</v>
      </c>
      <c r="B1201" s="22">
        <v>45525</v>
      </c>
      <c r="C1201" s="21">
        <f>YEAR(B1201)</f>
        <v>2024</v>
      </c>
      <c r="D1201" s="21" t="str">
        <f>"Q"&amp;ROUNDUP(MONTH(B1201)/3,0)</f>
        <v>Q3</v>
      </c>
      <c r="E1201" s="21" t="s">
        <v>138</v>
      </c>
      <c r="F1201" s="21" t="s">
        <v>129</v>
      </c>
      <c r="G1201" s="21" t="s">
        <v>146</v>
      </c>
      <c r="H1201" s="21" t="s">
        <v>425</v>
      </c>
      <c r="I1201" s="21" t="s">
        <v>426</v>
      </c>
      <c r="J1201" s="21" t="s">
        <v>133</v>
      </c>
      <c r="K1201" s="21" t="s">
        <v>143</v>
      </c>
      <c r="L1201" s="21" t="s">
        <v>144</v>
      </c>
      <c r="M1201" s="23">
        <v>266.24</v>
      </c>
      <c r="N1201" s="24">
        <v>1</v>
      </c>
      <c r="O1201" s="25">
        <v>0.12379999999999999</v>
      </c>
      <c r="P1201" s="23">
        <v>162.55000000000001</v>
      </c>
      <c r="Q1201" s="23">
        <f>M1201*N1201*(1-O1201)</f>
        <v>233.27948800000001</v>
      </c>
      <c r="R1201" s="23">
        <f>M1201*N1201*O1201</f>
        <v>32.960512000000001</v>
      </c>
      <c r="S1201" s="23">
        <f>P1201*N1201</f>
        <v>162.55000000000001</v>
      </c>
      <c r="T1201" s="23">
        <f>Q1201-S1201</f>
        <v>70.729488000000003</v>
      </c>
      <c r="U1201" s="25">
        <f>IFERROR(T1201/Q1201,0)</f>
        <v>0.30319634446385618</v>
      </c>
      <c r="V1201" s="21" t="s">
        <v>125</v>
      </c>
      <c r="W1201" s="21" t="s">
        <v>172</v>
      </c>
    </row>
    <row r="1202" spans="1:23" ht="15" customHeight="1">
      <c r="A1202" s="21" t="s">
        <v>1668</v>
      </c>
      <c r="B1202" s="22">
        <v>45525</v>
      </c>
      <c r="C1202" s="21">
        <f>YEAR(B1202)</f>
        <v>2024</v>
      </c>
      <c r="D1202" s="21" t="str">
        <f>"Q"&amp;ROUNDUP(MONTH(B1202)/3,0)</f>
        <v>Q3</v>
      </c>
      <c r="E1202" s="21" t="s">
        <v>158</v>
      </c>
      <c r="F1202" s="21" t="s">
        <v>159</v>
      </c>
      <c r="G1202" s="21" t="s">
        <v>164</v>
      </c>
      <c r="H1202" s="21" t="s">
        <v>243</v>
      </c>
      <c r="I1202" s="21" t="s">
        <v>244</v>
      </c>
      <c r="J1202" s="21" t="s">
        <v>122</v>
      </c>
      <c r="K1202" s="21" t="s">
        <v>149</v>
      </c>
      <c r="L1202" s="21" t="s">
        <v>205</v>
      </c>
      <c r="M1202" s="23">
        <v>49.85</v>
      </c>
      <c r="N1202" s="24">
        <v>6</v>
      </c>
      <c r="O1202" s="25">
        <v>0.14680000000000001</v>
      </c>
      <c r="P1202" s="23">
        <v>24.58</v>
      </c>
      <c r="Q1202" s="23">
        <f>M1202*N1202*(1-O1202)</f>
        <v>255.19212000000002</v>
      </c>
      <c r="R1202" s="23">
        <f>M1202*N1202*O1202</f>
        <v>43.907880000000006</v>
      </c>
      <c r="S1202" s="23">
        <f>P1202*N1202</f>
        <v>147.47999999999999</v>
      </c>
      <c r="T1202" s="23">
        <f>Q1202-S1202</f>
        <v>107.71212000000003</v>
      </c>
      <c r="U1202" s="25">
        <f>IFERROR(T1202/Q1202,0)</f>
        <v>0.42208246869064775</v>
      </c>
      <c r="V1202" s="21" t="s">
        <v>125</v>
      </c>
      <c r="W1202" s="21" t="s">
        <v>136</v>
      </c>
    </row>
    <row r="1203" spans="1:23" ht="15" customHeight="1">
      <c r="A1203" s="21" t="s">
        <v>1669</v>
      </c>
      <c r="B1203" s="22">
        <v>45526</v>
      </c>
      <c r="C1203" s="21">
        <f>YEAR(B1203)</f>
        <v>2024</v>
      </c>
      <c r="D1203" s="21" t="str">
        <f>"Q"&amp;ROUNDUP(MONTH(B1203)/3,0)</f>
        <v>Q3</v>
      </c>
      <c r="E1203" s="21" t="s">
        <v>117</v>
      </c>
      <c r="F1203" s="21" t="s">
        <v>118</v>
      </c>
      <c r="G1203" s="21" t="s">
        <v>194</v>
      </c>
      <c r="H1203" s="21" t="s">
        <v>1124</v>
      </c>
      <c r="I1203" s="21" t="s">
        <v>1125</v>
      </c>
      <c r="J1203" s="21" t="s">
        <v>142</v>
      </c>
      <c r="K1203" s="21" t="s">
        <v>149</v>
      </c>
      <c r="L1203" s="21" t="s">
        <v>150</v>
      </c>
      <c r="M1203" s="23">
        <v>268.38</v>
      </c>
      <c r="N1203" s="24">
        <v>2</v>
      </c>
      <c r="O1203" s="25">
        <v>0.13739999999999999</v>
      </c>
      <c r="P1203" s="23">
        <v>110.18</v>
      </c>
      <c r="Q1203" s="23">
        <f>M1203*N1203*(1-O1203)</f>
        <v>463.00917600000002</v>
      </c>
      <c r="R1203" s="23">
        <f>M1203*N1203*O1203</f>
        <v>73.750823999999994</v>
      </c>
      <c r="S1203" s="23">
        <f>P1203*N1203</f>
        <v>220.36</v>
      </c>
      <c r="T1203" s="23">
        <f>Q1203-S1203</f>
        <v>242.64917600000001</v>
      </c>
      <c r="U1203" s="25">
        <f>IFERROR(T1203/Q1203,0)</f>
        <v>0.52406990741799031</v>
      </c>
      <c r="V1203" s="21" t="s">
        <v>125</v>
      </c>
      <c r="W1203" s="21" t="s">
        <v>156</v>
      </c>
    </row>
    <row r="1204" spans="1:23" ht="15" customHeight="1">
      <c r="A1204" s="21" t="s">
        <v>1670</v>
      </c>
      <c r="B1204" s="22">
        <v>45526</v>
      </c>
      <c r="C1204" s="21">
        <f>YEAR(B1204)</f>
        <v>2024</v>
      </c>
      <c r="D1204" s="21" t="str">
        <f>"Q"&amp;ROUNDUP(MONTH(B1204)/3,0)</f>
        <v>Q3</v>
      </c>
      <c r="E1204" s="21" t="s">
        <v>128</v>
      </c>
      <c r="F1204" s="21" t="s">
        <v>159</v>
      </c>
      <c r="G1204" s="21" t="s">
        <v>130</v>
      </c>
      <c r="H1204" s="21" t="s">
        <v>243</v>
      </c>
      <c r="I1204" s="21" t="s">
        <v>244</v>
      </c>
      <c r="J1204" s="21" t="s">
        <v>122</v>
      </c>
      <c r="K1204" s="21" t="s">
        <v>143</v>
      </c>
      <c r="L1204" s="21" t="s">
        <v>144</v>
      </c>
      <c r="M1204" s="23">
        <v>126.02</v>
      </c>
      <c r="N1204" s="24">
        <v>15</v>
      </c>
      <c r="O1204" s="25">
        <v>9.7900000000000001E-2</v>
      </c>
      <c r="P1204" s="23">
        <v>80.569999999999993</v>
      </c>
      <c r="Q1204" s="23">
        <f>M1204*N1204*(1-O1204)</f>
        <v>1705.23963</v>
      </c>
      <c r="R1204" s="23">
        <f>M1204*N1204*O1204</f>
        <v>185.06037000000001</v>
      </c>
      <c r="S1204" s="23">
        <f>P1204*N1204</f>
        <v>1208.55</v>
      </c>
      <c r="T1204" s="23">
        <f>Q1204-S1204</f>
        <v>496.68963000000008</v>
      </c>
      <c r="U1204" s="25">
        <f>IFERROR(T1204/Q1204,0)</f>
        <v>0.29127262893837391</v>
      </c>
      <c r="V1204" s="21" t="s">
        <v>125</v>
      </c>
      <c r="W1204" s="21" t="s">
        <v>126</v>
      </c>
    </row>
    <row r="1205" spans="1:23" ht="15" customHeight="1">
      <c r="A1205" s="21" t="s">
        <v>1671</v>
      </c>
      <c r="B1205" s="22">
        <v>45526</v>
      </c>
      <c r="C1205" s="21">
        <f>YEAR(B1205)</f>
        <v>2024</v>
      </c>
      <c r="D1205" s="21" t="str">
        <f>"Q"&amp;ROUNDUP(MONTH(B1205)/3,0)</f>
        <v>Q3</v>
      </c>
      <c r="E1205" s="21" t="s">
        <v>117</v>
      </c>
      <c r="F1205" s="21" t="s">
        <v>118</v>
      </c>
      <c r="G1205" s="21" t="s">
        <v>194</v>
      </c>
      <c r="H1205" s="21" t="s">
        <v>147</v>
      </c>
      <c r="I1205" s="21" t="s">
        <v>148</v>
      </c>
      <c r="J1205" s="21" t="s">
        <v>122</v>
      </c>
      <c r="K1205" s="21" t="s">
        <v>134</v>
      </c>
      <c r="L1205" s="21" t="s">
        <v>299</v>
      </c>
      <c r="M1205" s="23">
        <v>179.11</v>
      </c>
      <c r="N1205" s="24">
        <v>5</v>
      </c>
      <c r="O1205" s="25">
        <v>0.16539999999999999</v>
      </c>
      <c r="P1205" s="23">
        <v>94.07</v>
      </c>
      <c r="Q1205" s="23">
        <f>M1205*N1205*(1-O1205)</f>
        <v>747.42603000000008</v>
      </c>
      <c r="R1205" s="23">
        <f>M1205*N1205*O1205</f>
        <v>148.12397000000001</v>
      </c>
      <c r="S1205" s="23">
        <f>P1205*N1205</f>
        <v>470.34999999999997</v>
      </c>
      <c r="T1205" s="23">
        <f>Q1205-S1205</f>
        <v>277.07603000000012</v>
      </c>
      <c r="U1205" s="25">
        <f>IFERROR(T1205/Q1205,0)</f>
        <v>0.37070695811865167</v>
      </c>
      <c r="V1205" s="21" t="s">
        <v>125</v>
      </c>
      <c r="W1205" s="21" t="s">
        <v>126</v>
      </c>
    </row>
    <row r="1206" spans="1:23" ht="15" customHeight="1">
      <c r="A1206" s="21" t="s">
        <v>1672</v>
      </c>
      <c r="B1206" s="22">
        <v>45527</v>
      </c>
      <c r="C1206" s="21">
        <f>YEAR(B1206)</f>
        <v>2024</v>
      </c>
      <c r="D1206" s="21" t="str">
        <f>"Q"&amp;ROUNDUP(MONTH(B1206)/3,0)</f>
        <v>Q3</v>
      </c>
      <c r="E1206" s="21" t="s">
        <v>158</v>
      </c>
      <c r="F1206" s="21" t="s">
        <v>118</v>
      </c>
      <c r="G1206" s="21" t="s">
        <v>160</v>
      </c>
      <c r="H1206" s="21" t="s">
        <v>318</v>
      </c>
      <c r="I1206" s="21" t="s">
        <v>319</v>
      </c>
      <c r="J1206" s="21" t="s">
        <v>122</v>
      </c>
      <c r="K1206" s="21" t="s">
        <v>134</v>
      </c>
      <c r="L1206" s="21" t="s">
        <v>135</v>
      </c>
      <c r="M1206" s="23">
        <v>182.57</v>
      </c>
      <c r="N1206" s="24">
        <v>2</v>
      </c>
      <c r="O1206" s="25">
        <v>0.15229999999999999</v>
      </c>
      <c r="P1206" s="23">
        <v>107.23</v>
      </c>
      <c r="Q1206" s="23">
        <f>M1206*N1206*(1-O1206)</f>
        <v>309.529178</v>
      </c>
      <c r="R1206" s="23">
        <f>M1206*N1206*O1206</f>
        <v>55.610821999999992</v>
      </c>
      <c r="S1206" s="23">
        <f>P1206*N1206</f>
        <v>214.46</v>
      </c>
      <c r="T1206" s="23">
        <f>Q1206-S1206</f>
        <v>95.069177999999994</v>
      </c>
      <c r="U1206" s="25">
        <f>IFERROR(T1206/Q1206,0)</f>
        <v>0.30714124792461406</v>
      </c>
      <c r="V1206" s="21" t="s">
        <v>125</v>
      </c>
      <c r="W1206" s="21" t="s">
        <v>126</v>
      </c>
    </row>
    <row r="1207" spans="1:23" ht="15" customHeight="1">
      <c r="A1207" s="21" t="s">
        <v>1673</v>
      </c>
      <c r="B1207" s="22">
        <v>45527</v>
      </c>
      <c r="C1207" s="21">
        <f>YEAR(B1207)</f>
        <v>2024</v>
      </c>
      <c r="D1207" s="21" t="str">
        <f>"Q"&amp;ROUNDUP(MONTH(B1207)/3,0)</f>
        <v>Q3</v>
      </c>
      <c r="E1207" s="21" t="s">
        <v>188</v>
      </c>
      <c r="F1207" s="21" t="s">
        <v>118</v>
      </c>
      <c r="G1207" s="21" t="s">
        <v>232</v>
      </c>
      <c r="H1207" s="21" t="s">
        <v>988</v>
      </c>
      <c r="I1207" s="21" t="s">
        <v>389</v>
      </c>
      <c r="J1207" s="21" t="s">
        <v>142</v>
      </c>
      <c r="K1207" s="21" t="s">
        <v>134</v>
      </c>
      <c r="L1207" s="21" t="s">
        <v>192</v>
      </c>
      <c r="M1207" s="23">
        <v>194.15</v>
      </c>
      <c r="N1207" s="24">
        <v>1</v>
      </c>
      <c r="O1207" s="25">
        <v>0.1188</v>
      </c>
      <c r="P1207" s="23">
        <v>113.37</v>
      </c>
      <c r="Q1207" s="23">
        <f>M1207*N1207*(1-O1207)</f>
        <v>171.08498</v>
      </c>
      <c r="R1207" s="23">
        <f>M1207*N1207*O1207</f>
        <v>23.065020000000001</v>
      </c>
      <c r="S1207" s="23">
        <f>P1207*N1207</f>
        <v>113.37</v>
      </c>
      <c r="T1207" s="23">
        <f>Q1207-S1207</f>
        <v>57.714979999999997</v>
      </c>
      <c r="U1207" s="25">
        <f>IFERROR(T1207/Q1207,0)</f>
        <v>0.33734685534638981</v>
      </c>
      <c r="V1207" s="21" t="s">
        <v>125</v>
      </c>
      <c r="W1207" s="21" t="s">
        <v>156</v>
      </c>
    </row>
    <row r="1208" spans="1:23" ht="15" customHeight="1">
      <c r="A1208" s="21" t="s">
        <v>1674</v>
      </c>
      <c r="B1208" s="22">
        <v>45527</v>
      </c>
      <c r="C1208" s="21">
        <f>YEAR(B1208)</f>
        <v>2024</v>
      </c>
      <c r="D1208" s="21" t="str">
        <f>"Q"&amp;ROUNDUP(MONTH(B1208)/3,0)</f>
        <v>Q3</v>
      </c>
      <c r="E1208" s="21" t="s">
        <v>138</v>
      </c>
      <c r="F1208" s="21" t="s">
        <v>129</v>
      </c>
      <c r="G1208" s="21" t="s">
        <v>146</v>
      </c>
      <c r="H1208" s="21" t="s">
        <v>257</v>
      </c>
      <c r="I1208" s="21" t="s">
        <v>258</v>
      </c>
      <c r="J1208" s="21" t="s">
        <v>133</v>
      </c>
      <c r="K1208" s="21" t="s">
        <v>123</v>
      </c>
      <c r="L1208" s="21" t="s">
        <v>155</v>
      </c>
      <c r="M1208" s="23">
        <v>216.94</v>
      </c>
      <c r="N1208" s="24">
        <v>2</v>
      </c>
      <c r="O1208" s="25">
        <v>5.4100000000000002E-2</v>
      </c>
      <c r="P1208" s="23">
        <v>99.31</v>
      </c>
      <c r="Q1208" s="23">
        <f>M1208*N1208*(1-O1208)</f>
        <v>410.40709199999998</v>
      </c>
      <c r="R1208" s="23">
        <f>M1208*N1208*O1208</f>
        <v>23.472908</v>
      </c>
      <c r="S1208" s="23">
        <f>P1208*N1208</f>
        <v>198.62</v>
      </c>
      <c r="T1208" s="23">
        <f>Q1208-S1208</f>
        <v>211.78709199999997</v>
      </c>
      <c r="U1208" s="25">
        <f>IFERROR(T1208/Q1208,0)</f>
        <v>0.51604150154403272</v>
      </c>
      <c r="V1208" s="21" t="s">
        <v>125</v>
      </c>
      <c r="W1208" s="21" t="s">
        <v>126</v>
      </c>
    </row>
    <row r="1209" spans="1:23" ht="15" customHeight="1">
      <c r="A1209" s="21" t="s">
        <v>1675</v>
      </c>
      <c r="B1209" s="22">
        <v>45527</v>
      </c>
      <c r="C1209" s="21">
        <f>YEAR(B1209)</f>
        <v>2024</v>
      </c>
      <c r="D1209" s="21" t="str">
        <f>"Q"&amp;ROUNDUP(MONTH(B1209)/3,0)</f>
        <v>Q3</v>
      </c>
      <c r="E1209" s="21" t="s">
        <v>138</v>
      </c>
      <c r="F1209" s="21" t="s">
        <v>118</v>
      </c>
      <c r="G1209" s="21" t="s">
        <v>146</v>
      </c>
      <c r="H1209" s="21" t="s">
        <v>203</v>
      </c>
      <c r="I1209" s="21" t="s">
        <v>204</v>
      </c>
      <c r="J1209" s="21" t="s">
        <v>122</v>
      </c>
      <c r="K1209" s="21" t="s">
        <v>149</v>
      </c>
      <c r="L1209" s="21" t="s">
        <v>238</v>
      </c>
      <c r="M1209" s="23">
        <v>151.54</v>
      </c>
      <c r="N1209" s="24">
        <v>3</v>
      </c>
      <c r="O1209" s="25">
        <v>0.16550000000000001</v>
      </c>
      <c r="P1209" s="23">
        <v>70.61</v>
      </c>
      <c r="Q1209" s="23">
        <f>M1209*N1209*(1-O1209)</f>
        <v>379.38039000000003</v>
      </c>
      <c r="R1209" s="23">
        <f>M1209*N1209*O1209</f>
        <v>75.239609999999999</v>
      </c>
      <c r="S1209" s="23">
        <f>P1209*N1209</f>
        <v>211.82999999999998</v>
      </c>
      <c r="T1209" s="23">
        <f>Q1209-S1209</f>
        <v>167.55039000000005</v>
      </c>
      <c r="U1209" s="25">
        <f>IFERROR(T1209/Q1209,0)</f>
        <v>0.4416421997984662</v>
      </c>
      <c r="V1209" s="21" t="s">
        <v>125</v>
      </c>
      <c r="W1209" s="21" t="s">
        <v>172</v>
      </c>
    </row>
    <row r="1210" spans="1:23" ht="15" customHeight="1">
      <c r="A1210" s="21" t="s">
        <v>1676</v>
      </c>
      <c r="B1210" s="22">
        <v>45528</v>
      </c>
      <c r="C1210" s="21">
        <f>YEAR(B1210)</f>
        <v>2024</v>
      </c>
      <c r="D1210" s="21" t="str">
        <f>"Q"&amp;ROUNDUP(MONTH(B1210)/3,0)</f>
        <v>Q3</v>
      </c>
      <c r="E1210" s="21" t="s">
        <v>188</v>
      </c>
      <c r="F1210" s="21" t="s">
        <v>129</v>
      </c>
      <c r="G1210" s="21" t="s">
        <v>232</v>
      </c>
      <c r="H1210" s="21" t="s">
        <v>147</v>
      </c>
      <c r="I1210" s="21" t="s">
        <v>148</v>
      </c>
      <c r="J1210" s="21" t="s">
        <v>122</v>
      </c>
      <c r="K1210" s="21" t="s">
        <v>143</v>
      </c>
      <c r="L1210" s="21" t="s">
        <v>144</v>
      </c>
      <c r="M1210" s="23">
        <v>231.28</v>
      </c>
      <c r="N1210" s="24">
        <v>2</v>
      </c>
      <c r="O1210" s="25">
        <v>0.1069</v>
      </c>
      <c r="P1210" s="23">
        <v>138.5</v>
      </c>
      <c r="Q1210" s="23">
        <f>M1210*N1210*(1-O1210)</f>
        <v>413.11233600000003</v>
      </c>
      <c r="R1210" s="23">
        <f>M1210*N1210*O1210</f>
        <v>49.447663999999996</v>
      </c>
      <c r="S1210" s="23">
        <f>P1210*N1210</f>
        <v>277</v>
      </c>
      <c r="T1210" s="23">
        <f>Q1210-S1210</f>
        <v>136.11233600000003</v>
      </c>
      <c r="U1210" s="25">
        <f>IFERROR(T1210/Q1210,0)</f>
        <v>0.32948020220824398</v>
      </c>
      <c r="V1210" s="21" t="s">
        <v>125</v>
      </c>
      <c r="W1210" s="21" t="s">
        <v>172</v>
      </c>
    </row>
    <row r="1211" spans="1:23" ht="15" customHeight="1">
      <c r="A1211" s="21" t="s">
        <v>1677</v>
      </c>
      <c r="B1211" s="22">
        <v>45528</v>
      </c>
      <c r="C1211" s="21">
        <f>YEAR(B1211)</f>
        <v>2024</v>
      </c>
      <c r="D1211" s="21" t="str">
        <f>"Q"&amp;ROUNDUP(MONTH(B1211)/3,0)</f>
        <v>Q3</v>
      </c>
      <c r="E1211" s="21" t="s">
        <v>158</v>
      </c>
      <c r="F1211" s="21" t="s">
        <v>118</v>
      </c>
      <c r="G1211" s="21" t="s">
        <v>164</v>
      </c>
      <c r="H1211" s="21" t="s">
        <v>413</v>
      </c>
      <c r="I1211" s="21" t="s">
        <v>414</v>
      </c>
      <c r="J1211" s="21" t="s">
        <v>142</v>
      </c>
      <c r="K1211" s="21" t="s">
        <v>165</v>
      </c>
      <c r="L1211" s="21" t="s">
        <v>180</v>
      </c>
      <c r="M1211" s="23">
        <v>45.66</v>
      </c>
      <c r="N1211" s="24">
        <v>4</v>
      </c>
      <c r="O1211" s="25">
        <v>0.12920000000000001</v>
      </c>
      <c r="P1211" s="23">
        <v>16.68</v>
      </c>
      <c r="Q1211" s="23">
        <f>M1211*N1211*(1-O1211)</f>
        <v>159.042912</v>
      </c>
      <c r="R1211" s="23">
        <f>M1211*N1211*O1211</f>
        <v>23.597087999999999</v>
      </c>
      <c r="S1211" s="23">
        <f>P1211*N1211</f>
        <v>66.72</v>
      </c>
      <c r="T1211" s="23">
        <f>Q1211-S1211</f>
        <v>92.322912000000002</v>
      </c>
      <c r="U1211" s="25">
        <f>IFERROR(T1211/Q1211,0)</f>
        <v>0.5804905785427269</v>
      </c>
      <c r="V1211" s="21" t="s">
        <v>125</v>
      </c>
      <c r="W1211" s="21" t="s">
        <v>136</v>
      </c>
    </row>
    <row r="1212" spans="1:23" ht="15" customHeight="1">
      <c r="A1212" s="21" t="s">
        <v>1678</v>
      </c>
      <c r="B1212" s="22">
        <v>45528</v>
      </c>
      <c r="C1212" s="21">
        <f>YEAR(B1212)</f>
        <v>2024</v>
      </c>
      <c r="D1212" s="21" t="str">
        <f>"Q"&amp;ROUNDUP(MONTH(B1212)/3,0)</f>
        <v>Q3</v>
      </c>
      <c r="E1212" s="21" t="s">
        <v>128</v>
      </c>
      <c r="F1212" s="21" t="s">
        <v>118</v>
      </c>
      <c r="G1212" s="21" t="s">
        <v>130</v>
      </c>
      <c r="H1212" s="21" t="s">
        <v>131</v>
      </c>
      <c r="I1212" s="21" t="s">
        <v>132</v>
      </c>
      <c r="J1212" s="21" t="s">
        <v>133</v>
      </c>
      <c r="K1212" s="21" t="s">
        <v>123</v>
      </c>
      <c r="L1212" s="21" t="s">
        <v>292</v>
      </c>
      <c r="M1212" s="23">
        <v>116.32</v>
      </c>
      <c r="N1212" s="24">
        <v>1</v>
      </c>
      <c r="O1212" s="25">
        <v>0.15579999999999999</v>
      </c>
      <c r="P1212" s="23">
        <v>58.29</v>
      </c>
      <c r="Q1212" s="23">
        <f>M1212*N1212*(1-O1212)</f>
        <v>98.197344000000001</v>
      </c>
      <c r="R1212" s="23">
        <f>M1212*N1212*O1212</f>
        <v>18.122655999999999</v>
      </c>
      <c r="S1212" s="23">
        <f>P1212*N1212</f>
        <v>58.29</v>
      </c>
      <c r="T1212" s="23">
        <f>Q1212-S1212</f>
        <v>39.907344000000002</v>
      </c>
      <c r="U1212" s="25">
        <f>IFERROR(T1212/Q1212,0)</f>
        <v>0.40639942359337133</v>
      </c>
      <c r="V1212" s="21" t="s">
        <v>125</v>
      </c>
      <c r="W1212" s="21" t="s">
        <v>136</v>
      </c>
    </row>
    <row r="1213" spans="1:23" ht="15" customHeight="1">
      <c r="A1213" s="21" t="s">
        <v>1679</v>
      </c>
      <c r="B1213" s="22">
        <v>45528</v>
      </c>
      <c r="C1213" s="21">
        <f>YEAR(B1213)</f>
        <v>2024</v>
      </c>
      <c r="D1213" s="21" t="str">
        <f>"Q"&amp;ROUNDUP(MONTH(B1213)/3,0)</f>
        <v>Q3</v>
      </c>
      <c r="E1213" s="21" t="s">
        <v>138</v>
      </c>
      <c r="F1213" s="21" t="s">
        <v>118</v>
      </c>
      <c r="G1213" s="21" t="s">
        <v>146</v>
      </c>
      <c r="H1213" s="21" t="s">
        <v>457</v>
      </c>
      <c r="I1213" s="21" t="s">
        <v>458</v>
      </c>
      <c r="J1213" s="21" t="s">
        <v>133</v>
      </c>
      <c r="K1213" s="21" t="s">
        <v>134</v>
      </c>
      <c r="L1213" s="21" t="s">
        <v>170</v>
      </c>
      <c r="M1213" s="23">
        <v>138.22999999999999</v>
      </c>
      <c r="N1213" s="24">
        <v>3</v>
      </c>
      <c r="O1213" s="25">
        <v>0.15440000000000001</v>
      </c>
      <c r="P1213" s="23">
        <v>85.13</v>
      </c>
      <c r="Q1213" s="23">
        <f>M1213*N1213*(1-O1213)</f>
        <v>350.66186399999998</v>
      </c>
      <c r="R1213" s="23">
        <f>M1213*N1213*O1213</f>
        <v>64.028135999999989</v>
      </c>
      <c r="S1213" s="23">
        <f>P1213*N1213</f>
        <v>255.39</v>
      </c>
      <c r="T1213" s="23">
        <f>Q1213-S1213</f>
        <v>95.271863999999994</v>
      </c>
      <c r="U1213" s="25">
        <f>IFERROR(T1213/Q1213,0)</f>
        <v>0.2716915461328866</v>
      </c>
      <c r="V1213" s="21" t="s">
        <v>125</v>
      </c>
      <c r="W1213" s="21" t="s">
        <v>126</v>
      </c>
    </row>
    <row r="1214" spans="1:23" ht="15" customHeight="1">
      <c r="A1214" s="21" t="s">
        <v>1680</v>
      </c>
      <c r="B1214" s="22">
        <v>45528</v>
      </c>
      <c r="C1214" s="21">
        <f>YEAR(B1214)</f>
        <v>2024</v>
      </c>
      <c r="D1214" s="21" t="str">
        <f>"Q"&amp;ROUNDUP(MONTH(B1214)/3,0)</f>
        <v>Q3</v>
      </c>
      <c r="E1214" s="21" t="s">
        <v>128</v>
      </c>
      <c r="F1214" s="21" t="s">
        <v>129</v>
      </c>
      <c r="G1214" s="21" t="s">
        <v>152</v>
      </c>
      <c r="H1214" s="21" t="s">
        <v>221</v>
      </c>
      <c r="I1214" s="21" t="s">
        <v>222</v>
      </c>
      <c r="J1214" s="21" t="s">
        <v>133</v>
      </c>
      <c r="K1214" s="21" t="s">
        <v>165</v>
      </c>
      <c r="L1214" s="21" t="s">
        <v>213</v>
      </c>
      <c r="M1214" s="23">
        <v>70.739999999999995</v>
      </c>
      <c r="N1214" s="24">
        <v>12</v>
      </c>
      <c r="O1214" s="25">
        <v>3.5000000000000003E-2</v>
      </c>
      <c r="P1214" s="23">
        <v>25.82</v>
      </c>
      <c r="Q1214" s="23">
        <f>M1214*N1214*(1-O1214)</f>
        <v>819.16919999999982</v>
      </c>
      <c r="R1214" s="23">
        <f>M1214*N1214*O1214</f>
        <v>29.710799999999999</v>
      </c>
      <c r="S1214" s="23">
        <f>P1214*N1214</f>
        <v>309.84000000000003</v>
      </c>
      <c r="T1214" s="23">
        <f>Q1214-S1214</f>
        <v>509.32919999999979</v>
      </c>
      <c r="U1214" s="25">
        <f>IFERROR(T1214/Q1214,0)</f>
        <v>0.62176312292991476</v>
      </c>
      <c r="V1214" s="21" t="s">
        <v>125</v>
      </c>
      <c r="W1214" s="21" t="s">
        <v>136</v>
      </c>
    </row>
    <row r="1215" spans="1:23" ht="15" customHeight="1">
      <c r="A1215" s="21" t="s">
        <v>1681</v>
      </c>
      <c r="B1215" s="22">
        <v>45528</v>
      </c>
      <c r="C1215" s="21">
        <f>YEAR(B1215)</f>
        <v>2024</v>
      </c>
      <c r="D1215" s="21" t="str">
        <f>"Q"&amp;ROUNDUP(MONTH(B1215)/3,0)</f>
        <v>Q3</v>
      </c>
      <c r="E1215" s="21" t="s">
        <v>138</v>
      </c>
      <c r="F1215" s="21" t="s">
        <v>118</v>
      </c>
      <c r="G1215" s="21" t="s">
        <v>146</v>
      </c>
      <c r="H1215" s="21" t="s">
        <v>207</v>
      </c>
      <c r="I1215" s="21" t="s">
        <v>208</v>
      </c>
      <c r="J1215" s="21" t="s">
        <v>122</v>
      </c>
      <c r="K1215" s="21" t="s">
        <v>149</v>
      </c>
      <c r="L1215" s="21" t="s">
        <v>273</v>
      </c>
      <c r="M1215" s="23">
        <v>302.22000000000003</v>
      </c>
      <c r="N1215" s="24">
        <v>2</v>
      </c>
      <c r="O1215" s="25">
        <v>0.14099999999999999</v>
      </c>
      <c r="P1215" s="23">
        <v>156.27000000000001</v>
      </c>
      <c r="Q1215" s="23">
        <f>M1215*N1215*(1-O1215)</f>
        <v>519.21396000000004</v>
      </c>
      <c r="R1215" s="23">
        <f>M1215*N1215*O1215</f>
        <v>85.226039999999998</v>
      </c>
      <c r="S1215" s="23">
        <f>P1215*N1215</f>
        <v>312.54000000000002</v>
      </c>
      <c r="T1215" s="23">
        <f>Q1215-S1215</f>
        <v>206.67396000000002</v>
      </c>
      <c r="U1215" s="25">
        <f>IFERROR(T1215/Q1215,0)</f>
        <v>0.39805162403568656</v>
      </c>
      <c r="V1215" s="21" t="s">
        <v>125</v>
      </c>
      <c r="W1215" s="21" t="s">
        <v>126</v>
      </c>
    </row>
    <row r="1216" spans="1:23" ht="15" customHeight="1">
      <c r="A1216" s="21" t="s">
        <v>1682</v>
      </c>
      <c r="B1216" s="22">
        <v>45528</v>
      </c>
      <c r="C1216" s="21">
        <f>YEAR(B1216)</f>
        <v>2024</v>
      </c>
      <c r="D1216" s="21" t="str">
        <f>"Q"&amp;ROUNDUP(MONTH(B1216)/3,0)</f>
        <v>Q3</v>
      </c>
      <c r="E1216" s="21" t="s">
        <v>138</v>
      </c>
      <c r="F1216" s="21" t="s">
        <v>118</v>
      </c>
      <c r="G1216" s="21" t="s">
        <v>139</v>
      </c>
      <c r="H1216" s="21" t="s">
        <v>318</v>
      </c>
      <c r="I1216" s="21" t="s">
        <v>319</v>
      </c>
      <c r="J1216" s="21" t="s">
        <v>122</v>
      </c>
      <c r="K1216" s="21" t="s">
        <v>123</v>
      </c>
      <c r="L1216" s="21" t="s">
        <v>124</v>
      </c>
      <c r="M1216" s="23">
        <v>235</v>
      </c>
      <c r="N1216" s="24">
        <v>3</v>
      </c>
      <c r="O1216" s="25">
        <v>0.1298</v>
      </c>
      <c r="P1216" s="23">
        <v>135.46</v>
      </c>
      <c r="Q1216" s="23">
        <f>M1216*N1216*(1-O1216)</f>
        <v>613.49099999999999</v>
      </c>
      <c r="R1216" s="23">
        <f>M1216*N1216*O1216</f>
        <v>91.509</v>
      </c>
      <c r="S1216" s="23">
        <f>P1216*N1216</f>
        <v>406.38</v>
      </c>
      <c r="T1216" s="23">
        <f>Q1216-S1216</f>
        <v>207.11099999999999</v>
      </c>
      <c r="U1216" s="25">
        <f>IFERROR(T1216/Q1216,0)</f>
        <v>0.33759419453586115</v>
      </c>
      <c r="V1216" s="21" t="s">
        <v>125</v>
      </c>
      <c r="W1216" s="21" t="s">
        <v>156</v>
      </c>
    </row>
    <row r="1217" spans="1:23" ht="15" customHeight="1">
      <c r="A1217" s="21" t="s">
        <v>1683</v>
      </c>
      <c r="B1217" s="22">
        <v>45528</v>
      </c>
      <c r="C1217" s="21">
        <f>YEAR(B1217)</f>
        <v>2024</v>
      </c>
      <c r="D1217" s="21" t="str">
        <f>"Q"&amp;ROUNDUP(MONTH(B1217)/3,0)</f>
        <v>Q3</v>
      </c>
      <c r="E1217" s="21" t="s">
        <v>138</v>
      </c>
      <c r="F1217" s="21" t="s">
        <v>118</v>
      </c>
      <c r="G1217" s="21" t="s">
        <v>146</v>
      </c>
      <c r="H1217" s="21" t="s">
        <v>131</v>
      </c>
      <c r="I1217" s="21" t="s">
        <v>132</v>
      </c>
      <c r="J1217" s="21" t="s">
        <v>133</v>
      </c>
      <c r="K1217" s="21" t="s">
        <v>123</v>
      </c>
      <c r="L1217" s="21" t="s">
        <v>124</v>
      </c>
      <c r="M1217" s="23">
        <v>79.56</v>
      </c>
      <c r="N1217" s="24">
        <v>1</v>
      </c>
      <c r="O1217" s="25">
        <v>0.17249999999999999</v>
      </c>
      <c r="P1217" s="23">
        <v>44.9</v>
      </c>
      <c r="Q1217" s="23">
        <f>M1217*N1217*(1-O1217)</f>
        <v>65.835900000000009</v>
      </c>
      <c r="R1217" s="23">
        <f>M1217*N1217*O1217</f>
        <v>13.7241</v>
      </c>
      <c r="S1217" s="23">
        <f>P1217*N1217</f>
        <v>44.9</v>
      </c>
      <c r="T1217" s="23">
        <f>Q1217-S1217</f>
        <v>20.935900000000011</v>
      </c>
      <c r="U1217" s="25">
        <f>IFERROR(T1217/Q1217,0)</f>
        <v>0.31800127286176705</v>
      </c>
      <c r="V1217" s="21" t="s">
        <v>125</v>
      </c>
      <c r="W1217" s="21" t="s">
        <v>156</v>
      </c>
    </row>
    <row r="1218" spans="1:23" ht="15" customHeight="1">
      <c r="A1218" s="21" t="s">
        <v>1684</v>
      </c>
      <c r="B1218" s="22">
        <v>45529</v>
      </c>
      <c r="C1218" s="21">
        <f>YEAR(B1218)</f>
        <v>2024</v>
      </c>
      <c r="D1218" s="21" t="str">
        <f>"Q"&amp;ROUNDUP(MONTH(B1218)/3,0)</f>
        <v>Q3</v>
      </c>
      <c r="E1218" s="21" t="s">
        <v>138</v>
      </c>
      <c r="F1218" s="21" t="s">
        <v>118</v>
      </c>
      <c r="G1218" s="21" t="s">
        <v>146</v>
      </c>
      <c r="H1218" s="21" t="s">
        <v>243</v>
      </c>
      <c r="I1218" s="21" t="s">
        <v>244</v>
      </c>
      <c r="J1218" s="21" t="s">
        <v>122</v>
      </c>
      <c r="K1218" s="21" t="s">
        <v>134</v>
      </c>
      <c r="L1218" s="21" t="s">
        <v>135</v>
      </c>
      <c r="M1218" s="23">
        <v>77.69</v>
      </c>
      <c r="N1218" s="24">
        <v>1</v>
      </c>
      <c r="O1218" s="25">
        <v>0.1416</v>
      </c>
      <c r="P1218" s="23">
        <v>40.909999999999997</v>
      </c>
      <c r="Q1218" s="23">
        <f>M1218*N1218*(1-O1218)</f>
        <v>66.689096000000006</v>
      </c>
      <c r="R1218" s="23">
        <f>M1218*N1218*O1218</f>
        <v>11.000904</v>
      </c>
      <c r="S1218" s="23">
        <f>P1218*N1218</f>
        <v>40.909999999999997</v>
      </c>
      <c r="T1218" s="23">
        <f>Q1218-S1218</f>
        <v>25.77909600000001</v>
      </c>
      <c r="U1218" s="25">
        <f>IFERROR(T1218/Q1218,0)</f>
        <v>0.38655638696916822</v>
      </c>
      <c r="V1218" s="21" t="s">
        <v>125</v>
      </c>
      <c r="W1218" s="21" t="s">
        <v>156</v>
      </c>
    </row>
    <row r="1219" spans="1:23" ht="15" customHeight="1">
      <c r="A1219" s="21" t="s">
        <v>1685</v>
      </c>
      <c r="B1219" s="22">
        <v>45529</v>
      </c>
      <c r="C1219" s="21">
        <f>YEAR(B1219)</f>
        <v>2024</v>
      </c>
      <c r="D1219" s="21" t="str">
        <f>"Q"&amp;ROUNDUP(MONTH(B1219)/3,0)</f>
        <v>Q3</v>
      </c>
      <c r="E1219" s="21" t="s">
        <v>117</v>
      </c>
      <c r="F1219" s="21" t="s">
        <v>118</v>
      </c>
      <c r="G1219" s="21" t="s">
        <v>119</v>
      </c>
      <c r="H1219" s="21" t="s">
        <v>271</v>
      </c>
      <c r="I1219" s="21" t="s">
        <v>272</v>
      </c>
      <c r="J1219" s="21" t="s">
        <v>133</v>
      </c>
      <c r="K1219" s="21" t="s">
        <v>165</v>
      </c>
      <c r="L1219" s="21" t="s">
        <v>213</v>
      </c>
      <c r="M1219" s="23">
        <v>49.8</v>
      </c>
      <c r="N1219" s="24">
        <v>2</v>
      </c>
      <c r="O1219" s="25">
        <v>0.2029</v>
      </c>
      <c r="P1219" s="23">
        <v>20.75</v>
      </c>
      <c r="Q1219" s="23">
        <f>M1219*N1219*(1-O1219)</f>
        <v>79.391159999999999</v>
      </c>
      <c r="R1219" s="23">
        <f>M1219*N1219*O1219</f>
        <v>20.208839999999999</v>
      </c>
      <c r="S1219" s="23">
        <f>P1219*N1219</f>
        <v>41.5</v>
      </c>
      <c r="T1219" s="23">
        <f>Q1219-S1219</f>
        <v>37.891159999999999</v>
      </c>
      <c r="U1219" s="25">
        <f>IFERROR(T1219/Q1219,0)</f>
        <v>0.47727177685777611</v>
      </c>
      <c r="V1219" s="21" t="s">
        <v>125</v>
      </c>
      <c r="W1219" s="21" t="s">
        <v>156</v>
      </c>
    </row>
    <row r="1220" spans="1:23" ht="15" customHeight="1">
      <c r="A1220" s="21" t="s">
        <v>1686</v>
      </c>
      <c r="B1220" s="22">
        <v>45529</v>
      </c>
      <c r="C1220" s="21">
        <f>YEAR(B1220)</f>
        <v>2024</v>
      </c>
      <c r="D1220" s="21" t="str">
        <f>"Q"&amp;ROUNDUP(MONTH(B1220)/3,0)</f>
        <v>Q3</v>
      </c>
      <c r="E1220" s="21" t="s">
        <v>138</v>
      </c>
      <c r="F1220" s="21" t="s">
        <v>118</v>
      </c>
      <c r="G1220" s="21" t="s">
        <v>146</v>
      </c>
      <c r="H1220" s="21" t="s">
        <v>131</v>
      </c>
      <c r="I1220" s="21" t="s">
        <v>132</v>
      </c>
      <c r="J1220" s="21" t="s">
        <v>133</v>
      </c>
      <c r="K1220" s="21" t="s">
        <v>123</v>
      </c>
      <c r="L1220" s="21" t="s">
        <v>263</v>
      </c>
      <c r="M1220" s="23">
        <v>89.8</v>
      </c>
      <c r="N1220" s="24">
        <v>4</v>
      </c>
      <c r="O1220" s="25">
        <v>0.17119999999999999</v>
      </c>
      <c r="P1220" s="23">
        <v>51.78</v>
      </c>
      <c r="Q1220" s="23">
        <f>M1220*N1220*(1-O1220)</f>
        <v>297.70495999999997</v>
      </c>
      <c r="R1220" s="23">
        <f>M1220*N1220*O1220</f>
        <v>61.495039999999996</v>
      </c>
      <c r="S1220" s="23">
        <f>P1220*N1220</f>
        <v>207.12</v>
      </c>
      <c r="T1220" s="23">
        <f>Q1220-S1220</f>
        <v>90.584959999999967</v>
      </c>
      <c r="U1220" s="25">
        <f>IFERROR(T1220/Q1220,0)</f>
        <v>0.30427763111504752</v>
      </c>
      <c r="V1220" s="21" t="s">
        <v>125</v>
      </c>
      <c r="W1220" s="21" t="s">
        <v>172</v>
      </c>
    </row>
    <row r="1221" spans="1:23" ht="15" customHeight="1">
      <c r="A1221" s="21" t="s">
        <v>1687</v>
      </c>
      <c r="B1221" s="22">
        <v>45529</v>
      </c>
      <c r="C1221" s="21">
        <f>YEAR(B1221)</f>
        <v>2024</v>
      </c>
      <c r="D1221" s="21" t="str">
        <f>"Q"&amp;ROUNDUP(MONTH(B1221)/3,0)</f>
        <v>Q3</v>
      </c>
      <c r="E1221" s="21" t="s">
        <v>158</v>
      </c>
      <c r="F1221" s="21" t="s">
        <v>159</v>
      </c>
      <c r="G1221" s="21" t="s">
        <v>160</v>
      </c>
      <c r="H1221" s="21" t="s">
        <v>462</v>
      </c>
      <c r="I1221" s="21" t="s">
        <v>463</v>
      </c>
      <c r="J1221" s="21" t="s">
        <v>142</v>
      </c>
      <c r="K1221" s="21" t="s">
        <v>134</v>
      </c>
      <c r="L1221" s="21" t="s">
        <v>170</v>
      </c>
      <c r="M1221" s="23">
        <v>114.4</v>
      </c>
      <c r="N1221" s="24">
        <v>8</v>
      </c>
      <c r="O1221" s="25">
        <v>8.4900000000000003E-2</v>
      </c>
      <c r="P1221" s="23">
        <v>68.95</v>
      </c>
      <c r="Q1221" s="23">
        <f>M1221*N1221*(1-O1221)</f>
        <v>837.49952000000008</v>
      </c>
      <c r="R1221" s="23">
        <f>M1221*N1221*O1221</f>
        <v>77.700480000000013</v>
      </c>
      <c r="S1221" s="23">
        <f>P1221*N1221</f>
        <v>551.6</v>
      </c>
      <c r="T1221" s="23">
        <f>Q1221-S1221</f>
        <v>285.89952000000005</v>
      </c>
      <c r="U1221" s="25">
        <f>IFERROR(T1221/Q1221,0)</f>
        <v>0.34137275684647561</v>
      </c>
      <c r="V1221" s="21" t="s">
        <v>125</v>
      </c>
      <c r="W1221" s="21" t="s">
        <v>156</v>
      </c>
    </row>
    <row r="1222" spans="1:23" ht="15" customHeight="1">
      <c r="A1222" s="21" t="s">
        <v>1688</v>
      </c>
      <c r="B1222" s="22">
        <v>45530</v>
      </c>
      <c r="C1222" s="21">
        <f>YEAR(B1222)</f>
        <v>2024</v>
      </c>
      <c r="D1222" s="21" t="str">
        <f>"Q"&amp;ROUNDUP(MONTH(B1222)/3,0)</f>
        <v>Q3</v>
      </c>
      <c r="E1222" s="21" t="s">
        <v>128</v>
      </c>
      <c r="F1222" s="21" t="s">
        <v>118</v>
      </c>
      <c r="G1222" s="21" t="s">
        <v>152</v>
      </c>
      <c r="H1222" s="21" t="s">
        <v>945</v>
      </c>
      <c r="I1222" s="21" t="s">
        <v>946</v>
      </c>
      <c r="J1222" s="21" t="s">
        <v>142</v>
      </c>
      <c r="K1222" s="21" t="s">
        <v>165</v>
      </c>
      <c r="L1222" s="21" t="s">
        <v>320</v>
      </c>
      <c r="M1222" s="23">
        <v>37.14</v>
      </c>
      <c r="N1222" s="24">
        <v>4</v>
      </c>
      <c r="O1222" s="25">
        <v>0.17069999999999999</v>
      </c>
      <c r="P1222" s="23">
        <v>13.65</v>
      </c>
      <c r="Q1222" s="23">
        <f>M1222*N1222*(1-O1222)</f>
        <v>123.20080800000001</v>
      </c>
      <c r="R1222" s="23">
        <f>M1222*N1222*O1222</f>
        <v>25.359192</v>
      </c>
      <c r="S1222" s="23">
        <f>P1222*N1222</f>
        <v>54.6</v>
      </c>
      <c r="T1222" s="23">
        <f>Q1222-S1222</f>
        <v>68.600808000000001</v>
      </c>
      <c r="U1222" s="25">
        <f>IFERROR(T1222/Q1222,0)</f>
        <v>0.55682108838117361</v>
      </c>
      <c r="V1222" s="21" t="s">
        <v>125</v>
      </c>
      <c r="W1222" s="21" t="s">
        <v>172</v>
      </c>
    </row>
    <row r="1223" spans="1:23" ht="15" customHeight="1">
      <c r="A1223" s="21" t="s">
        <v>1689</v>
      </c>
      <c r="B1223" s="22">
        <v>45530</v>
      </c>
      <c r="C1223" s="21">
        <f>YEAR(B1223)</f>
        <v>2024</v>
      </c>
      <c r="D1223" s="21" t="str">
        <f>"Q"&amp;ROUNDUP(MONTH(B1223)/3,0)</f>
        <v>Q3</v>
      </c>
      <c r="E1223" s="21" t="s">
        <v>138</v>
      </c>
      <c r="F1223" s="21" t="s">
        <v>129</v>
      </c>
      <c r="G1223" s="21" t="s">
        <v>139</v>
      </c>
      <c r="H1223" s="21" t="s">
        <v>147</v>
      </c>
      <c r="I1223" s="21" t="s">
        <v>148</v>
      </c>
      <c r="J1223" s="21" t="s">
        <v>122</v>
      </c>
      <c r="K1223" s="21" t="s">
        <v>143</v>
      </c>
      <c r="L1223" s="21" t="s">
        <v>201</v>
      </c>
      <c r="M1223" s="23">
        <v>247.6</v>
      </c>
      <c r="N1223" s="24">
        <v>2</v>
      </c>
      <c r="O1223" s="25">
        <v>9.9699999999999997E-2</v>
      </c>
      <c r="P1223" s="23">
        <v>155.54</v>
      </c>
      <c r="Q1223" s="23">
        <f>M1223*N1223*(1-O1223)</f>
        <v>445.82855999999998</v>
      </c>
      <c r="R1223" s="23">
        <f>M1223*N1223*O1223</f>
        <v>49.37144</v>
      </c>
      <c r="S1223" s="23">
        <f>P1223*N1223</f>
        <v>311.08</v>
      </c>
      <c r="T1223" s="23">
        <f>Q1223-S1223</f>
        <v>134.74856</v>
      </c>
      <c r="U1223" s="25">
        <f>IFERROR(T1223/Q1223,0)</f>
        <v>0.30224299672501914</v>
      </c>
      <c r="V1223" s="21" t="s">
        <v>125</v>
      </c>
      <c r="W1223" s="21" t="s">
        <v>172</v>
      </c>
    </row>
    <row r="1224" spans="1:23" ht="15" customHeight="1">
      <c r="A1224" s="21" t="s">
        <v>1690</v>
      </c>
      <c r="B1224" s="22">
        <v>45530</v>
      </c>
      <c r="C1224" s="21">
        <f>YEAR(B1224)</f>
        <v>2024</v>
      </c>
      <c r="D1224" s="21" t="str">
        <f>"Q"&amp;ROUNDUP(MONTH(B1224)/3,0)</f>
        <v>Q3</v>
      </c>
      <c r="E1224" s="21" t="s">
        <v>138</v>
      </c>
      <c r="F1224" s="21" t="s">
        <v>129</v>
      </c>
      <c r="G1224" s="21" t="s">
        <v>146</v>
      </c>
      <c r="H1224" s="21" t="s">
        <v>318</v>
      </c>
      <c r="I1224" s="21" t="s">
        <v>319</v>
      </c>
      <c r="J1224" s="21" t="s">
        <v>122</v>
      </c>
      <c r="K1224" s="21" t="s">
        <v>143</v>
      </c>
      <c r="L1224" s="21" t="s">
        <v>144</v>
      </c>
      <c r="M1224" s="23">
        <v>270.58999999999997</v>
      </c>
      <c r="N1224" s="24">
        <v>3</v>
      </c>
      <c r="O1224" s="25">
        <v>0.10290000000000001</v>
      </c>
      <c r="P1224" s="23">
        <v>149.72999999999999</v>
      </c>
      <c r="Q1224" s="23">
        <f>M1224*N1224*(1-O1224)</f>
        <v>728.23886700000003</v>
      </c>
      <c r="R1224" s="23">
        <f>M1224*N1224*O1224</f>
        <v>83.531132999999997</v>
      </c>
      <c r="S1224" s="23">
        <f>P1224*N1224</f>
        <v>449.18999999999994</v>
      </c>
      <c r="T1224" s="23">
        <f>Q1224-S1224</f>
        <v>279.04886700000009</v>
      </c>
      <c r="U1224" s="25">
        <f>IFERROR(T1224/Q1224,0)</f>
        <v>0.38318315547967047</v>
      </c>
      <c r="V1224" s="21" t="s">
        <v>125</v>
      </c>
      <c r="W1224" s="21" t="s">
        <v>136</v>
      </c>
    </row>
    <row r="1225" spans="1:23" ht="15" customHeight="1">
      <c r="A1225" s="21" t="s">
        <v>1691</v>
      </c>
      <c r="B1225" s="22">
        <v>45530</v>
      </c>
      <c r="C1225" s="21">
        <f>YEAR(B1225)</f>
        <v>2024</v>
      </c>
      <c r="D1225" s="21" t="str">
        <f>"Q"&amp;ROUNDUP(MONTH(B1225)/3,0)</f>
        <v>Q3</v>
      </c>
      <c r="E1225" s="21" t="s">
        <v>128</v>
      </c>
      <c r="F1225" s="21" t="s">
        <v>118</v>
      </c>
      <c r="G1225" s="21" t="s">
        <v>152</v>
      </c>
      <c r="H1225" s="21" t="s">
        <v>457</v>
      </c>
      <c r="I1225" s="21" t="s">
        <v>458</v>
      </c>
      <c r="J1225" s="21" t="s">
        <v>133</v>
      </c>
      <c r="K1225" s="21" t="s">
        <v>143</v>
      </c>
      <c r="L1225" s="21" t="s">
        <v>201</v>
      </c>
      <c r="M1225" s="23">
        <v>194.13</v>
      </c>
      <c r="N1225" s="24">
        <v>2</v>
      </c>
      <c r="O1225" s="25">
        <v>0.12909999999999999</v>
      </c>
      <c r="P1225" s="23">
        <v>112.2</v>
      </c>
      <c r="Q1225" s="23">
        <f>M1225*N1225*(1-O1225)</f>
        <v>338.13563399999998</v>
      </c>
      <c r="R1225" s="23">
        <f>M1225*N1225*O1225</f>
        <v>50.124365999999995</v>
      </c>
      <c r="S1225" s="23">
        <f>P1225*N1225</f>
        <v>224.4</v>
      </c>
      <c r="T1225" s="23">
        <f>Q1225-S1225</f>
        <v>113.73563399999998</v>
      </c>
      <c r="U1225" s="25">
        <f>IFERROR(T1225/Q1225,0)</f>
        <v>0.33636098229150252</v>
      </c>
      <c r="V1225" s="21" t="s">
        <v>125</v>
      </c>
      <c r="W1225" s="21" t="s">
        <v>156</v>
      </c>
    </row>
    <row r="1226" spans="1:23" ht="15" customHeight="1">
      <c r="A1226" s="21" t="s">
        <v>1692</v>
      </c>
      <c r="B1226" s="22">
        <v>45531</v>
      </c>
      <c r="C1226" s="21">
        <f>YEAR(B1226)</f>
        <v>2024</v>
      </c>
      <c r="D1226" s="21" t="str">
        <f>"Q"&amp;ROUNDUP(MONTH(B1226)/3,0)</f>
        <v>Q3</v>
      </c>
      <c r="E1226" s="21" t="s">
        <v>128</v>
      </c>
      <c r="F1226" s="21" t="s">
        <v>129</v>
      </c>
      <c r="G1226" s="21" t="s">
        <v>152</v>
      </c>
      <c r="H1226" s="21" t="s">
        <v>190</v>
      </c>
      <c r="I1226" s="21" t="s">
        <v>191</v>
      </c>
      <c r="J1226" s="21" t="s">
        <v>133</v>
      </c>
      <c r="K1226" s="21" t="s">
        <v>149</v>
      </c>
      <c r="L1226" s="21" t="s">
        <v>238</v>
      </c>
      <c r="M1226" s="23">
        <v>61.98</v>
      </c>
      <c r="N1226" s="24">
        <v>2</v>
      </c>
      <c r="O1226" s="25">
        <v>6.2100000000000002E-2</v>
      </c>
      <c r="P1226" s="23">
        <v>28.11</v>
      </c>
      <c r="Q1226" s="23">
        <f>M1226*N1226*(1-O1226)</f>
        <v>116.26208399999999</v>
      </c>
      <c r="R1226" s="23">
        <f>M1226*N1226*O1226</f>
        <v>7.6979160000000002</v>
      </c>
      <c r="S1226" s="23">
        <f>P1226*N1226</f>
        <v>56.22</v>
      </c>
      <c r="T1226" s="23">
        <f>Q1226-S1226</f>
        <v>60.042083999999988</v>
      </c>
      <c r="U1226" s="25">
        <f>IFERROR(T1226/Q1226,0)</f>
        <v>0.51643736233043946</v>
      </c>
      <c r="V1226" s="21" t="s">
        <v>171</v>
      </c>
      <c r="W1226" s="21" t="s">
        <v>156</v>
      </c>
    </row>
    <row r="1227" spans="1:23" ht="15" customHeight="1">
      <c r="A1227" s="21" t="s">
        <v>1693</v>
      </c>
      <c r="B1227" s="22">
        <v>45531</v>
      </c>
      <c r="C1227" s="21">
        <f>YEAR(B1227)</f>
        <v>2024</v>
      </c>
      <c r="D1227" s="21" t="str">
        <f>"Q"&amp;ROUNDUP(MONTH(B1227)/3,0)</f>
        <v>Q3</v>
      </c>
      <c r="E1227" s="21" t="s">
        <v>138</v>
      </c>
      <c r="F1227" s="21" t="s">
        <v>118</v>
      </c>
      <c r="G1227" s="21" t="s">
        <v>139</v>
      </c>
      <c r="H1227" s="21" t="s">
        <v>341</v>
      </c>
      <c r="I1227" s="21" t="s">
        <v>342</v>
      </c>
      <c r="J1227" s="21" t="s">
        <v>142</v>
      </c>
      <c r="K1227" s="21" t="s">
        <v>165</v>
      </c>
      <c r="L1227" s="21" t="s">
        <v>320</v>
      </c>
      <c r="M1227" s="23">
        <v>103.68</v>
      </c>
      <c r="N1227" s="24">
        <v>1</v>
      </c>
      <c r="O1227" s="25">
        <v>0.1351</v>
      </c>
      <c r="P1227" s="23">
        <v>50.58</v>
      </c>
      <c r="Q1227" s="23">
        <f>M1227*N1227*(1-O1227)</f>
        <v>89.672832</v>
      </c>
      <c r="R1227" s="23">
        <f>M1227*N1227*O1227</f>
        <v>14.007168</v>
      </c>
      <c r="S1227" s="23">
        <f>P1227*N1227</f>
        <v>50.58</v>
      </c>
      <c r="T1227" s="23">
        <f>Q1227-S1227</f>
        <v>39.092832000000001</v>
      </c>
      <c r="U1227" s="25">
        <f>IFERROR(T1227/Q1227,0)</f>
        <v>0.43594956385452399</v>
      </c>
      <c r="V1227" s="21" t="s">
        <v>125</v>
      </c>
      <c r="W1227" s="21" t="s">
        <v>136</v>
      </c>
    </row>
    <row r="1228" spans="1:23" ht="15" customHeight="1">
      <c r="A1228" s="21" t="s">
        <v>1694</v>
      </c>
      <c r="B1228" s="22">
        <v>45531</v>
      </c>
      <c r="C1228" s="21">
        <f>YEAR(B1228)</f>
        <v>2024</v>
      </c>
      <c r="D1228" s="21" t="str">
        <f>"Q"&amp;ROUNDUP(MONTH(B1228)/3,0)</f>
        <v>Q3</v>
      </c>
      <c r="E1228" s="21" t="s">
        <v>188</v>
      </c>
      <c r="F1228" s="21" t="s">
        <v>118</v>
      </c>
      <c r="G1228" s="21" t="s">
        <v>198</v>
      </c>
      <c r="H1228" s="21" t="s">
        <v>168</v>
      </c>
      <c r="I1228" s="21" t="s">
        <v>169</v>
      </c>
      <c r="J1228" s="21" t="s">
        <v>122</v>
      </c>
      <c r="K1228" s="21" t="s">
        <v>123</v>
      </c>
      <c r="L1228" s="21" t="s">
        <v>226</v>
      </c>
      <c r="M1228" s="23">
        <v>180.84</v>
      </c>
      <c r="N1228" s="24">
        <v>3</v>
      </c>
      <c r="O1228" s="25">
        <v>0.18870000000000001</v>
      </c>
      <c r="P1228" s="23">
        <v>83.69</v>
      </c>
      <c r="Q1228" s="23">
        <f>M1228*N1228*(1-O1228)</f>
        <v>440.14647600000001</v>
      </c>
      <c r="R1228" s="23">
        <f>M1228*N1228*O1228</f>
        <v>102.373524</v>
      </c>
      <c r="S1228" s="23">
        <f>P1228*N1228</f>
        <v>251.07</v>
      </c>
      <c r="T1228" s="23">
        <f>Q1228-S1228</f>
        <v>189.07647600000001</v>
      </c>
      <c r="U1228" s="25">
        <f>IFERROR(T1228/Q1228,0)</f>
        <v>0.42957625770017527</v>
      </c>
      <c r="V1228" s="21" t="s">
        <v>125</v>
      </c>
      <c r="W1228" s="21" t="s">
        <v>136</v>
      </c>
    </row>
    <row r="1229" spans="1:23" ht="15" customHeight="1">
      <c r="A1229" s="21" t="s">
        <v>1695</v>
      </c>
      <c r="B1229" s="22">
        <v>45532</v>
      </c>
      <c r="C1229" s="21">
        <f>YEAR(B1229)</f>
        <v>2024</v>
      </c>
      <c r="D1229" s="21" t="str">
        <f>"Q"&amp;ROUNDUP(MONTH(B1229)/3,0)</f>
        <v>Q3</v>
      </c>
      <c r="E1229" s="21" t="s">
        <v>138</v>
      </c>
      <c r="F1229" s="21" t="s">
        <v>118</v>
      </c>
      <c r="G1229" s="21" t="s">
        <v>146</v>
      </c>
      <c r="H1229" s="21" t="s">
        <v>207</v>
      </c>
      <c r="I1229" s="21" t="s">
        <v>208</v>
      </c>
      <c r="J1229" s="21" t="s">
        <v>122</v>
      </c>
      <c r="K1229" s="21" t="s">
        <v>123</v>
      </c>
      <c r="L1229" s="21" t="s">
        <v>263</v>
      </c>
      <c r="M1229" s="23">
        <v>191.03</v>
      </c>
      <c r="N1229" s="24">
        <v>8</v>
      </c>
      <c r="O1229" s="25">
        <v>0.14349999999999999</v>
      </c>
      <c r="P1229" s="23">
        <v>89.79</v>
      </c>
      <c r="Q1229" s="23">
        <f>M1229*N1229*(1-O1229)</f>
        <v>1308.9375600000001</v>
      </c>
      <c r="R1229" s="23">
        <f>M1229*N1229*O1229</f>
        <v>219.30243999999999</v>
      </c>
      <c r="S1229" s="23">
        <f>P1229*N1229</f>
        <v>718.32</v>
      </c>
      <c r="T1229" s="23">
        <f>Q1229-S1229</f>
        <v>590.61756000000003</v>
      </c>
      <c r="U1229" s="25">
        <f>IFERROR(T1229/Q1229,0)</f>
        <v>0.45121904821800668</v>
      </c>
      <c r="V1229" s="21" t="s">
        <v>125</v>
      </c>
      <c r="W1229" s="21" t="s">
        <v>156</v>
      </c>
    </row>
    <row r="1230" spans="1:23" ht="15" customHeight="1">
      <c r="A1230" s="21" t="s">
        <v>1696</v>
      </c>
      <c r="B1230" s="22">
        <v>45532</v>
      </c>
      <c r="C1230" s="21">
        <f>YEAR(B1230)</f>
        <v>2024</v>
      </c>
      <c r="D1230" s="21" t="str">
        <f>"Q"&amp;ROUNDUP(MONTH(B1230)/3,0)</f>
        <v>Q3</v>
      </c>
      <c r="E1230" s="21" t="s">
        <v>117</v>
      </c>
      <c r="F1230" s="21" t="s">
        <v>129</v>
      </c>
      <c r="G1230" s="21" t="s">
        <v>119</v>
      </c>
      <c r="H1230" s="21" t="s">
        <v>462</v>
      </c>
      <c r="I1230" s="21" t="s">
        <v>463</v>
      </c>
      <c r="J1230" s="21" t="s">
        <v>142</v>
      </c>
      <c r="K1230" s="21" t="s">
        <v>123</v>
      </c>
      <c r="L1230" s="21" t="s">
        <v>292</v>
      </c>
      <c r="M1230" s="23">
        <v>190.77</v>
      </c>
      <c r="N1230" s="24">
        <v>3</v>
      </c>
      <c r="O1230" s="25">
        <v>0.1171</v>
      </c>
      <c r="P1230" s="23">
        <v>91.78</v>
      </c>
      <c r="Q1230" s="23">
        <f>M1230*N1230*(1-O1230)</f>
        <v>505.29249900000008</v>
      </c>
      <c r="R1230" s="23">
        <f>M1230*N1230*O1230</f>
        <v>67.01750100000001</v>
      </c>
      <c r="S1230" s="23">
        <f>P1230*N1230</f>
        <v>275.34000000000003</v>
      </c>
      <c r="T1230" s="23">
        <f>Q1230-S1230</f>
        <v>229.95249900000005</v>
      </c>
      <c r="U1230" s="25">
        <f>IFERROR(T1230/Q1230,0)</f>
        <v>0.45508789355687629</v>
      </c>
      <c r="V1230" s="21" t="s">
        <v>125</v>
      </c>
      <c r="W1230" s="21" t="s">
        <v>172</v>
      </c>
    </row>
    <row r="1231" spans="1:23" ht="15" customHeight="1">
      <c r="A1231" s="21" t="s">
        <v>1697</v>
      </c>
      <c r="B1231" s="22">
        <v>45532</v>
      </c>
      <c r="C1231" s="21">
        <f>YEAR(B1231)</f>
        <v>2024</v>
      </c>
      <c r="D1231" s="21" t="str">
        <f>"Q"&amp;ROUNDUP(MONTH(B1231)/3,0)</f>
        <v>Q3</v>
      </c>
      <c r="E1231" s="21" t="s">
        <v>158</v>
      </c>
      <c r="F1231" s="21" t="s">
        <v>129</v>
      </c>
      <c r="G1231" s="21" t="s">
        <v>164</v>
      </c>
      <c r="H1231" s="21" t="s">
        <v>240</v>
      </c>
      <c r="I1231" s="21" t="s">
        <v>241</v>
      </c>
      <c r="J1231" s="21" t="s">
        <v>133</v>
      </c>
      <c r="K1231" s="21" t="s">
        <v>134</v>
      </c>
      <c r="L1231" s="21" t="s">
        <v>170</v>
      </c>
      <c r="M1231" s="23">
        <v>114.02</v>
      </c>
      <c r="N1231" s="24">
        <v>1</v>
      </c>
      <c r="O1231" s="25">
        <v>9.5200000000000007E-2</v>
      </c>
      <c r="P1231" s="23">
        <v>63.64</v>
      </c>
      <c r="Q1231" s="23">
        <f>M1231*N1231*(1-O1231)</f>
        <v>103.165296</v>
      </c>
      <c r="R1231" s="23">
        <f>M1231*N1231*O1231</f>
        <v>10.854704</v>
      </c>
      <c r="S1231" s="23">
        <f>P1231*N1231</f>
        <v>63.64</v>
      </c>
      <c r="T1231" s="23">
        <f>Q1231-S1231</f>
        <v>39.525295999999997</v>
      </c>
      <c r="U1231" s="25">
        <f>IFERROR(T1231/Q1231,0)</f>
        <v>0.38312589148195725</v>
      </c>
      <c r="V1231" s="21" t="s">
        <v>171</v>
      </c>
      <c r="W1231" s="21" t="s">
        <v>136</v>
      </c>
    </row>
    <row r="1232" spans="1:23" ht="15" customHeight="1">
      <c r="A1232" s="21" t="s">
        <v>1698</v>
      </c>
      <c r="B1232" s="22">
        <v>45532</v>
      </c>
      <c r="C1232" s="21">
        <f>YEAR(B1232)</f>
        <v>2024</v>
      </c>
      <c r="D1232" s="21" t="str">
        <f>"Q"&amp;ROUNDUP(MONTH(B1232)/3,0)</f>
        <v>Q3</v>
      </c>
      <c r="E1232" s="21" t="s">
        <v>128</v>
      </c>
      <c r="F1232" s="21" t="s">
        <v>118</v>
      </c>
      <c r="G1232" s="21" t="s">
        <v>130</v>
      </c>
      <c r="H1232" s="21" t="s">
        <v>243</v>
      </c>
      <c r="I1232" s="21" t="s">
        <v>244</v>
      </c>
      <c r="J1232" s="21" t="s">
        <v>122</v>
      </c>
      <c r="K1232" s="21" t="s">
        <v>123</v>
      </c>
      <c r="L1232" s="21" t="s">
        <v>292</v>
      </c>
      <c r="M1232" s="23">
        <v>22.52</v>
      </c>
      <c r="N1232" s="24">
        <v>3</v>
      </c>
      <c r="O1232" s="25">
        <v>0.1444</v>
      </c>
      <c r="P1232" s="23">
        <v>11.89</v>
      </c>
      <c r="Q1232" s="23">
        <f>M1232*N1232*(1-O1232)</f>
        <v>57.804336000000006</v>
      </c>
      <c r="R1232" s="23">
        <f>M1232*N1232*O1232</f>
        <v>9.7556640000000012</v>
      </c>
      <c r="S1232" s="23">
        <f>P1232*N1232</f>
        <v>35.67</v>
      </c>
      <c r="T1232" s="23">
        <f>Q1232-S1232</f>
        <v>22.134336000000005</v>
      </c>
      <c r="U1232" s="25">
        <f>IFERROR(T1232/Q1232,0)</f>
        <v>0.38291826412468438</v>
      </c>
      <c r="V1232" s="21" t="s">
        <v>125</v>
      </c>
      <c r="W1232" s="21" t="s">
        <v>136</v>
      </c>
    </row>
    <row r="1233" spans="1:23" ht="15" customHeight="1">
      <c r="A1233" s="21" t="s">
        <v>1699</v>
      </c>
      <c r="B1233" s="22">
        <v>45532</v>
      </c>
      <c r="C1233" s="21">
        <f>YEAR(B1233)</f>
        <v>2024</v>
      </c>
      <c r="D1233" s="21" t="str">
        <f>"Q"&amp;ROUNDUP(MONTH(B1233)/3,0)</f>
        <v>Q3</v>
      </c>
      <c r="E1233" s="21" t="s">
        <v>138</v>
      </c>
      <c r="F1233" s="21" t="s">
        <v>118</v>
      </c>
      <c r="G1233" s="21" t="s">
        <v>146</v>
      </c>
      <c r="H1233" s="21" t="s">
        <v>1099</v>
      </c>
      <c r="I1233" s="21" t="s">
        <v>371</v>
      </c>
      <c r="J1233" s="21" t="s">
        <v>142</v>
      </c>
      <c r="K1233" s="21" t="s">
        <v>143</v>
      </c>
      <c r="L1233" s="21" t="s">
        <v>201</v>
      </c>
      <c r="M1233" s="23">
        <v>33.51</v>
      </c>
      <c r="N1233" s="24">
        <v>4</v>
      </c>
      <c r="O1233" s="25">
        <v>0.14680000000000001</v>
      </c>
      <c r="P1233" s="23">
        <v>22.33</v>
      </c>
      <c r="Q1233" s="23">
        <f>M1233*N1233*(1-O1233)</f>
        <v>114.36292799999998</v>
      </c>
      <c r="R1233" s="23">
        <f>M1233*N1233*O1233</f>
        <v>19.677071999999999</v>
      </c>
      <c r="S1233" s="23">
        <f>P1233*N1233</f>
        <v>89.32</v>
      </c>
      <c r="T1233" s="23">
        <f>Q1233-S1233</f>
        <v>25.042927999999989</v>
      </c>
      <c r="U1233" s="25">
        <f>IFERROR(T1233/Q1233,0)</f>
        <v>0.21897767430368689</v>
      </c>
      <c r="V1233" s="21" t="s">
        <v>125</v>
      </c>
      <c r="W1233" s="21" t="s">
        <v>172</v>
      </c>
    </row>
    <row r="1234" spans="1:23" ht="15" customHeight="1">
      <c r="A1234" s="21" t="s">
        <v>1700</v>
      </c>
      <c r="B1234" s="22">
        <v>45532</v>
      </c>
      <c r="C1234" s="21">
        <f>YEAR(B1234)</f>
        <v>2024</v>
      </c>
      <c r="D1234" s="21" t="str">
        <f>"Q"&amp;ROUNDUP(MONTH(B1234)/3,0)</f>
        <v>Q3</v>
      </c>
      <c r="E1234" s="21" t="s">
        <v>128</v>
      </c>
      <c r="F1234" s="21" t="s">
        <v>118</v>
      </c>
      <c r="G1234" s="21" t="s">
        <v>130</v>
      </c>
      <c r="H1234" s="21" t="s">
        <v>380</v>
      </c>
      <c r="I1234" s="21" t="s">
        <v>255</v>
      </c>
      <c r="J1234" s="21" t="s">
        <v>142</v>
      </c>
      <c r="K1234" s="21" t="s">
        <v>149</v>
      </c>
      <c r="L1234" s="21" t="s">
        <v>238</v>
      </c>
      <c r="M1234" s="23">
        <v>118.92</v>
      </c>
      <c r="N1234" s="24">
        <v>2</v>
      </c>
      <c r="O1234" s="25">
        <v>0.15010000000000001</v>
      </c>
      <c r="P1234" s="23">
        <v>61.25</v>
      </c>
      <c r="Q1234" s="23">
        <f>M1234*N1234*(1-O1234)</f>
        <v>202.14021600000001</v>
      </c>
      <c r="R1234" s="23">
        <f>M1234*N1234*O1234</f>
        <v>35.699784000000001</v>
      </c>
      <c r="S1234" s="23">
        <f>P1234*N1234</f>
        <v>122.5</v>
      </c>
      <c r="T1234" s="23">
        <f>Q1234-S1234</f>
        <v>79.640216000000009</v>
      </c>
      <c r="U1234" s="25">
        <f>IFERROR(T1234/Q1234,0)</f>
        <v>0.3939850148374236</v>
      </c>
      <c r="V1234" s="21" t="s">
        <v>125</v>
      </c>
      <c r="W1234" s="21" t="s">
        <v>172</v>
      </c>
    </row>
    <row r="1235" spans="1:23" ht="15" customHeight="1">
      <c r="A1235" s="21" t="s">
        <v>1701</v>
      </c>
      <c r="B1235" s="22">
        <v>45533</v>
      </c>
      <c r="C1235" s="21">
        <f>YEAR(B1235)</f>
        <v>2024</v>
      </c>
      <c r="D1235" s="21" t="str">
        <f>"Q"&amp;ROUNDUP(MONTH(B1235)/3,0)</f>
        <v>Q3</v>
      </c>
      <c r="E1235" s="21" t="s">
        <v>188</v>
      </c>
      <c r="F1235" s="21" t="s">
        <v>118</v>
      </c>
      <c r="G1235" s="21" t="s">
        <v>232</v>
      </c>
      <c r="H1235" s="21" t="s">
        <v>1470</v>
      </c>
      <c r="I1235" s="21" t="s">
        <v>229</v>
      </c>
      <c r="J1235" s="21" t="s">
        <v>142</v>
      </c>
      <c r="K1235" s="21" t="s">
        <v>134</v>
      </c>
      <c r="L1235" s="21" t="s">
        <v>135</v>
      </c>
      <c r="M1235" s="23">
        <v>112.24</v>
      </c>
      <c r="N1235" s="24">
        <v>2</v>
      </c>
      <c r="O1235" s="25">
        <v>9.7000000000000003E-2</v>
      </c>
      <c r="P1235" s="23">
        <v>59.42</v>
      </c>
      <c r="Q1235" s="23">
        <f>M1235*N1235*(1-O1235)</f>
        <v>202.70544000000001</v>
      </c>
      <c r="R1235" s="23">
        <f>M1235*N1235*O1235</f>
        <v>21.774560000000001</v>
      </c>
      <c r="S1235" s="23">
        <f>P1235*N1235</f>
        <v>118.84</v>
      </c>
      <c r="T1235" s="23">
        <f>Q1235-S1235</f>
        <v>83.865440000000007</v>
      </c>
      <c r="U1235" s="25">
        <f>IFERROR(T1235/Q1235,0)</f>
        <v>0.41373058364886506</v>
      </c>
      <c r="V1235" s="21" t="s">
        <v>125</v>
      </c>
      <c r="W1235" s="21" t="s">
        <v>172</v>
      </c>
    </row>
    <row r="1236" spans="1:23" ht="15" customHeight="1">
      <c r="A1236" s="21" t="s">
        <v>1702</v>
      </c>
      <c r="B1236" s="22">
        <v>45533</v>
      </c>
      <c r="C1236" s="21">
        <f>YEAR(B1236)</f>
        <v>2024</v>
      </c>
      <c r="D1236" s="21" t="str">
        <f>"Q"&amp;ROUNDUP(MONTH(B1236)/3,0)</f>
        <v>Q3</v>
      </c>
      <c r="E1236" s="21" t="s">
        <v>188</v>
      </c>
      <c r="F1236" s="21" t="s">
        <v>129</v>
      </c>
      <c r="G1236" s="21" t="s">
        <v>232</v>
      </c>
      <c r="H1236" s="21" t="s">
        <v>278</v>
      </c>
      <c r="I1236" s="21" t="s">
        <v>279</v>
      </c>
      <c r="J1236" s="21" t="s">
        <v>133</v>
      </c>
      <c r="K1236" s="21" t="s">
        <v>134</v>
      </c>
      <c r="L1236" s="21" t="s">
        <v>170</v>
      </c>
      <c r="M1236" s="23">
        <v>113.67</v>
      </c>
      <c r="N1236" s="24">
        <v>4</v>
      </c>
      <c r="O1236" s="25">
        <v>0.108</v>
      </c>
      <c r="P1236" s="23">
        <v>63.12</v>
      </c>
      <c r="Q1236" s="23">
        <f>M1236*N1236*(1-O1236)</f>
        <v>405.57456000000002</v>
      </c>
      <c r="R1236" s="23">
        <f>M1236*N1236*O1236</f>
        <v>49.105440000000002</v>
      </c>
      <c r="S1236" s="23">
        <f>P1236*N1236</f>
        <v>252.48</v>
      </c>
      <c r="T1236" s="23">
        <f>Q1236-S1236</f>
        <v>153.09456000000003</v>
      </c>
      <c r="U1236" s="25">
        <f>IFERROR(T1236/Q1236,0)</f>
        <v>0.37747574699951603</v>
      </c>
      <c r="V1236" s="21" t="s">
        <v>125</v>
      </c>
      <c r="W1236" s="21" t="s">
        <v>156</v>
      </c>
    </row>
    <row r="1237" spans="1:23" ht="15" customHeight="1">
      <c r="A1237" s="21" t="s">
        <v>1703</v>
      </c>
      <c r="B1237" s="22">
        <v>45533</v>
      </c>
      <c r="C1237" s="21">
        <f>YEAR(B1237)</f>
        <v>2024</v>
      </c>
      <c r="D1237" s="21" t="str">
        <f>"Q"&amp;ROUNDUP(MONTH(B1237)/3,0)</f>
        <v>Q3</v>
      </c>
      <c r="E1237" s="21" t="s">
        <v>138</v>
      </c>
      <c r="F1237" s="21" t="s">
        <v>129</v>
      </c>
      <c r="G1237" s="21" t="s">
        <v>139</v>
      </c>
      <c r="H1237" s="21" t="s">
        <v>373</v>
      </c>
      <c r="I1237" s="21" t="s">
        <v>374</v>
      </c>
      <c r="J1237" s="21" t="s">
        <v>142</v>
      </c>
      <c r="K1237" s="21" t="s">
        <v>165</v>
      </c>
      <c r="L1237" s="21" t="s">
        <v>213</v>
      </c>
      <c r="M1237" s="23">
        <v>92.68</v>
      </c>
      <c r="N1237" s="24">
        <v>1</v>
      </c>
      <c r="O1237" s="25">
        <v>2.9000000000000001E-2</v>
      </c>
      <c r="P1237" s="23">
        <v>41.67</v>
      </c>
      <c r="Q1237" s="23">
        <f>M1237*N1237*(1-O1237)</f>
        <v>89.992280000000008</v>
      </c>
      <c r="R1237" s="23">
        <f>M1237*N1237*O1237</f>
        <v>2.6877200000000006</v>
      </c>
      <c r="S1237" s="23">
        <f>P1237*N1237</f>
        <v>41.67</v>
      </c>
      <c r="T1237" s="23">
        <f>Q1237-S1237</f>
        <v>48.322280000000006</v>
      </c>
      <c r="U1237" s="25">
        <f>IFERROR(T1237/Q1237,0)</f>
        <v>0.53696028148192265</v>
      </c>
      <c r="V1237" s="21" t="s">
        <v>125</v>
      </c>
      <c r="W1237" s="21" t="s">
        <v>156</v>
      </c>
    </row>
    <row r="1238" spans="1:23" ht="15" customHeight="1">
      <c r="A1238" s="21" t="s">
        <v>1704</v>
      </c>
      <c r="B1238" s="22">
        <v>45533</v>
      </c>
      <c r="C1238" s="21">
        <f>YEAR(B1238)</f>
        <v>2024</v>
      </c>
      <c r="D1238" s="21" t="str">
        <f>"Q"&amp;ROUNDUP(MONTH(B1238)/3,0)</f>
        <v>Q3</v>
      </c>
      <c r="E1238" s="21" t="s">
        <v>158</v>
      </c>
      <c r="F1238" s="21" t="s">
        <v>159</v>
      </c>
      <c r="G1238" s="21" t="s">
        <v>164</v>
      </c>
      <c r="H1238" s="21" t="s">
        <v>895</v>
      </c>
      <c r="I1238" s="21" t="s">
        <v>896</v>
      </c>
      <c r="J1238" s="21" t="s">
        <v>133</v>
      </c>
      <c r="K1238" s="21" t="s">
        <v>149</v>
      </c>
      <c r="L1238" s="21" t="s">
        <v>205</v>
      </c>
      <c r="M1238" s="23">
        <v>8.9700000000000006</v>
      </c>
      <c r="N1238" s="24">
        <v>10</v>
      </c>
      <c r="O1238" s="25">
        <v>6.5799999999999997E-2</v>
      </c>
      <c r="P1238" s="23">
        <v>3.68</v>
      </c>
      <c r="Q1238" s="23">
        <f>M1238*N1238*(1-O1238)</f>
        <v>83.797740000000005</v>
      </c>
      <c r="R1238" s="23">
        <f>M1238*N1238*O1238</f>
        <v>5.9022600000000001</v>
      </c>
      <c r="S1238" s="23">
        <f>P1238*N1238</f>
        <v>36.800000000000004</v>
      </c>
      <c r="T1238" s="23">
        <f>Q1238-S1238</f>
        <v>46.99774</v>
      </c>
      <c r="U1238" s="25">
        <f>IFERROR(T1238/Q1238,0)</f>
        <v>0.56084734504773037</v>
      </c>
      <c r="V1238" s="21" t="s">
        <v>125</v>
      </c>
      <c r="W1238" s="21" t="s">
        <v>172</v>
      </c>
    </row>
    <row r="1239" spans="1:23" ht="15" customHeight="1">
      <c r="A1239" s="21" t="s">
        <v>1705</v>
      </c>
      <c r="B1239" s="22">
        <v>45533</v>
      </c>
      <c r="C1239" s="21">
        <f>YEAR(B1239)</f>
        <v>2024</v>
      </c>
      <c r="D1239" s="21" t="str">
        <f>"Q"&amp;ROUNDUP(MONTH(B1239)/3,0)</f>
        <v>Q3</v>
      </c>
      <c r="E1239" s="21" t="s">
        <v>188</v>
      </c>
      <c r="F1239" s="21" t="s">
        <v>118</v>
      </c>
      <c r="G1239" s="21" t="s">
        <v>198</v>
      </c>
      <c r="H1239" s="21" t="s">
        <v>1105</v>
      </c>
      <c r="I1239" s="21" t="s">
        <v>1106</v>
      </c>
      <c r="J1239" s="21" t="s">
        <v>142</v>
      </c>
      <c r="K1239" s="21" t="s">
        <v>123</v>
      </c>
      <c r="L1239" s="21" t="s">
        <v>155</v>
      </c>
      <c r="M1239" s="23">
        <v>209.19</v>
      </c>
      <c r="N1239" s="24">
        <v>2</v>
      </c>
      <c r="O1239" s="25">
        <v>0.18140000000000001</v>
      </c>
      <c r="P1239" s="23">
        <v>104.8</v>
      </c>
      <c r="Q1239" s="23">
        <f>M1239*N1239*(1-O1239)</f>
        <v>342.48586799999998</v>
      </c>
      <c r="R1239" s="23">
        <f>M1239*N1239*O1239</f>
        <v>75.894131999999999</v>
      </c>
      <c r="S1239" s="23">
        <f>P1239*N1239</f>
        <v>209.6</v>
      </c>
      <c r="T1239" s="23">
        <f>Q1239-S1239</f>
        <v>132.88586799999999</v>
      </c>
      <c r="U1239" s="25">
        <f>IFERROR(T1239/Q1239,0)</f>
        <v>0.3880039453189934</v>
      </c>
      <c r="V1239" s="21" t="s">
        <v>125</v>
      </c>
      <c r="W1239" s="21" t="s">
        <v>136</v>
      </c>
    </row>
    <row r="1240" spans="1:23" ht="15" customHeight="1">
      <c r="A1240" s="21" t="s">
        <v>1706</v>
      </c>
      <c r="B1240" s="22">
        <v>45533</v>
      </c>
      <c r="C1240" s="21">
        <f>YEAR(B1240)</f>
        <v>2024</v>
      </c>
      <c r="D1240" s="21" t="str">
        <f>"Q"&amp;ROUNDUP(MONTH(B1240)/3,0)</f>
        <v>Q3</v>
      </c>
      <c r="E1240" s="21" t="s">
        <v>128</v>
      </c>
      <c r="F1240" s="21" t="s">
        <v>129</v>
      </c>
      <c r="G1240" s="21" t="s">
        <v>152</v>
      </c>
      <c r="H1240" s="21" t="s">
        <v>168</v>
      </c>
      <c r="I1240" s="21" t="s">
        <v>169</v>
      </c>
      <c r="J1240" s="21" t="s">
        <v>122</v>
      </c>
      <c r="K1240" s="21" t="s">
        <v>149</v>
      </c>
      <c r="L1240" s="21" t="s">
        <v>205</v>
      </c>
      <c r="M1240" s="23">
        <v>243.42</v>
      </c>
      <c r="N1240" s="24">
        <v>2</v>
      </c>
      <c r="O1240" s="25">
        <v>0.12280000000000001</v>
      </c>
      <c r="P1240" s="23">
        <v>101.4</v>
      </c>
      <c r="Q1240" s="23">
        <f>M1240*N1240*(1-O1240)</f>
        <v>427.05604799999998</v>
      </c>
      <c r="R1240" s="23">
        <f>M1240*N1240*O1240</f>
        <v>59.783951999999999</v>
      </c>
      <c r="S1240" s="23">
        <f>P1240*N1240</f>
        <v>202.8</v>
      </c>
      <c r="T1240" s="23">
        <f>Q1240-S1240</f>
        <v>224.25604799999996</v>
      </c>
      <c r="U1240" s="25">
        <f>IFERROR(T1240/Q1240,0)</f>
        <v>0.5251208806203348</v>
      </c>
      <c r="V1240" s="21" t="s">
        <v>125</v>
      </c>
      <c r="W1240" s="21" t="s">
        <v>156</v>
      </c>
    </row>
    <row r="1241" spans="1:23" ht="15" customHeight="1">
      <c r="A1241" s="21" t="s">
        <v>1707</v>
      </c>
      <c r="B1241" s="22">
        <v>45534</v>
      </c>
      <c r="C1241" s="21">
        <f>YEAR(B1241)</f>
        <v>2024</v>
      </c>
      <c r="D1241" s="21" t="str">
        <f>"Q"&amp;ROUNDUP(MONTH(B1241)/3,0)</f>
        <v>Q3</v>
      </c>
      <c r="E1241" s="21" t="s">
        <v>117</v>
      </c>
      <c r="F1241" s="21" t="s">
        <v>129</v>
      </c>
      <c r="G1241" s="21" t="s">
        <v>194</v>
      </c>
      <c r="H1241" s="21" t="s">
        <v>287</v>
      </c>
      <c r="I1241" s="21" t="s">
        <v>288</v>
      </c>
      <c r="J1241" s="21" t="s">
        <v>133</v>
      </c>
      <c r="K1241" s="21" t="s">
        <v>134</v>
      </c>
      <c r="L1241" s="21" t="s">
        <v>135</v>
      </c>
      <c r="M1241" s="23">
        <v>116.41</v>
      </c>
      <c r="N1241" s="24">
        <v>1</v>
      </c>
      <c r="O1241" s="25">
        <v>0.16159999999999999</v>
      </c>
      <c r="P1241" s="23">
        <v>64.97</v>
      </c>
      <c r="Q1241" s="23">
        <f>M1241*N1241*(1-O1241)</f>
        <v>97.598144000000005</v>
      </c>
      <c r="R1241" s="23">
        <f>M1241*N1241*O1241</f>
        <v>18.811855999999999</v>
      </c>
      <c r="S1241" s="23">
        <f>P1241*N1241</f>
        <v>64.97</v>
      </c>
      <c r="T1241" s="23">
        <f>Q1241-S1241</f>
        <v>32.628144000000006</v>
      </c>
      <c r="U1241" s="25">
        <f>IFERROR(T1241/Q1241,0)</f>
        <v>0.33431111148998904</v>
      </c>
      <c r="V1241" s="21" t="s">
        <v>125</v>
      </c>
      <c r="W1241" s="21" t="s">
        <v>126</v>
      </c>
    </row>
    <row r="1242" spans="1:23" ht="15" customHeight="1">
      <c r="A1242" s="21" t="s">
        <v>1708</v>
      </c>
      <c r="B1242" s="22">
        <v>45534</v>
      </c>
      <c r="C1242" s="21">
        <f>YEAR(B1242)</f>
        <v>2024</v>
      </c>
      <c r="D1242" s="21" t="str">
        <f>"Q"&amp;ROUNDUP(MONTH(B1242)/3,0)</f>
        <v>Q3</v>
      </c>
      <c r="E1242" s="21" t="s">
        <v>128</v>
      </c>
      <c r="F1242" s="21" t="s">
        <v>159</v>
      </c>
      <c r="G1242" s="21" t="s">
        <v>130</v>
      </c>
      <c r="H1242" s="21" t="s">
        <v>341</v>
      </c>
      <c r="I1242" s="21" t="s">
        <v>342</v>
      </c>
      <c r="J1242" s="21" t="s">
        <v>142</v>
      </c>
      <c r="K1242" s="21" t="s">
        <v>123</v>
      </c>
      <c r="L1242" s="21" t="s">
        <v>292</v>
      </c>
      <c r="M1242" s="23">
        <v>41.86</v>
      </c>
      <c r="N1242" s="24">
        <v>3</v>
      </c>
      <c r="O1242" s="25">
        <v>0.10299999999999999</v>
      </c>
      <c r="P1242" s="23">
        <v>22.63</v>
      </c>
      <c r="Q1242" s="23">
        <f>M1242*N1242*(1-O1242)</f>
        <v>112.64526000000001</v>
      </c>
      <c r="R1242" s="23">
        <f>M1242*N1242*O1242</f>
        <v>12.93474</v>
      </c>
      <c r="S1242" s="23">
        <f>P1242*N1242</f>
        <v>67.89</v>
      </c>
      <c r="T1242" s="23">
        <f>Q1242-S1242</f>
        <v>44.755260000000007</v>
      </c>
      <c r="U1242" s="25">
        <f>IFERROR(T1242/Q1242,0)</f>
        <v>0.39731152469265024</v>
      </c>
      <c r="V1242" s="21" t="s">
        <v>125</v>
      </c>
      <c r="W1242" s="21" t="s">
        <v>126</v>
      </c>
    </row>
    <row r="1243" spans="1:23" ht="15" customHeight="1">
      <c r="A1243" s="21" t="s">
        <v>1709</v>
      </c>
      <c r="B1243" s="22">
        <v>45534</v>
      </c>
      <c r="C1243" s="21">
        <f>YEAR(B1243)</f>
        <v>2024</v>
      </c>
      <c r="D1243" s="21" t="str">
        <f>"Q"&amp;ROUNDUP(MONTH(B1243)/3,0)</f>
        <v>Q3</v>
      </c>
      <c r="E1243" s="21" t="s">
        <v>117</v>
      </c>
      <c r="F1243" s="21" t="s">
        <v>118</v>
      </c>
      <c r="G1243" s="21" t="s">
        <v>119</v>
      </c>
      <c r="H1243" s="21" t="s">
        <v>1004</v>
      </c>
      <c r="I1243" s="21" t="s">
        <v>338</v>
      </c>
      <c r="J1243" s="21" t="s">
        <v>142</v>
      </c>
      <c r="K1243" s="21" t="s">
        <v>134</v>
      </c>
      <c r="L1243" s="21" t="s">
        <v>135</v>
      </c>
      <c r="M1243" s="23">
        <v>80.55</v>
      </c>
      <c r="N1243" s="24">
        <v>5</v>
      </c>
      <c r="O1243" s="25">
        <v>0.1462</v>
      </c>
      <c r="P1243" s="23">
        <v>42.28</v>
      </c>
      <c r="Q1243" s="23">
        <f>M1243*N1243*(1-O1243)</f>
        <v>343.86795000000001</v>
      </c>
      <c r="R1243" s="23">
        <f>M1243*N1243*O1243</f>
        <v>58.88205</v>
      </c>
      <c r="S1243" s="23">
        <f>P1243*N1243</f>
        <v>211.4</v>
      </c>
      <c r="T1243" s="23">
        <f>Q1243-S1243</f>
        <v>132.46795</v>
      </c>
      <c r="U1243" s="25">
        <f>IFERROR(T1243/Q1243,0)</f>
        <v>0.38522912647136787</v>
      </c>
      <c r="V1243" s="21" t="s">
        <v>125</v>
      </c>
      <c r="W1243" s="21" t="s">
        <v>136</v>
      </c>
    </row>
    <row r="1244" spans="1:23" ht="15" customHeight="1">
      <c r="A1244" s="21" t="s">
        <v>1710</v>
      </c>
      <c r="B1244" s="22">
        <v>45535</v>
      </c>
      <c r="C1244" s="21">
        <f>YEAR(B1244)</f>
        <v>2024</v>
      </c>
      <c r="D1244" s="21" t="str">
        <f>"Q"&amp;ROUNDUP(MONTH(B1244)/3,0)</f>
        <v>Q3</v>
      </c>
      <c r="E1244" s="21" t="s">
        <v>138</v>
      </c>
      <c r="F1244" s="21" t="s">
        <v>159</v>
      </c>
      <c r="G1244" s="21" t="s">
        <v>139</v>
      </c>
      <c r="H1244" s="21" t="s">
        <v>1022</v>
      </c>
      <c r="I1244" s="21" t="s">
        <v>527</v>
      </c>
      <c r="J1244" s="21" t="s">
        <v>142</v>
      </c>
      <c r="K1244" s="21" t="s">
        <v>149</v>
      </c>
      <c r="L1244" s="21" t="s">
        <v>238</v>
      </c>
      <c r="M1244" s="23">
        <v>234.4</v>
      </c>
      <c r="N1244" s="24">
        <v>3</v>
      </c>
      <c r="O1244" s="25">
        <v>7.1400000000000005E-2</v>
      </c>
      <c r="P1244" s="23">
        <v>104.9</v>
      </c>
      <c r="Q1244" s="23">
        <f>M1244*N1244*(1-O1244)</f>
        <v>652.99152000000004</v>
      </c>
      <c r="R1244" s="23">
        <f>M1244*N1244*O1244</f>
        <v>50.208480000000009</v>
      </c>
      <c r="S1244" s="23">
        <f>P1244*N1244</f>
        <v>314.70000000000005</v>
      </c>
      <c r="T1244" s="23">
        <f>Q1244-S1244</f>
        <v>338.29151999999999</v>
      </c>
      <c r="U1244" s="25">
        <f>IFERROR(T1244/Q1244,0)</f>
        <v>0.51806418558084788</v>
      </c>
      <c r="V1244" s="21" t="s">
        <v>125</v>
      </c>
      <c r="W1244" s="21" t="s">
        <v>126</v>
      </c>
    </row>
    <row r="1245" spans="1:23" ht="15" customHeight="1">
      <c r="A1245" s="21" t="s">
        <v>1711</v>
      </c>
      <c r="B1245" s="22">
        <v>45535</v>
      </c>
      <c r="C1245" s="21">
        <f>YEAR(B1245)</f>
        <v>2024</v>
      </c>
      <c r="D1245" s="21" t="str">
        <f>"Q"&amp;ROUNDUP(MONTH(B1245)/3,0)</f>
        <v>Q3</v>
      </c>
      <c r="E1245" s="21" t="s">
        <v>128</v>
      </c>
      <c r="F1245" s="21" t="s">
        <v>118</v>
      </c>
      <c r="G1245" s="21" t="s">
        <v>130</v>
      </c>
      <c r="H1245" s="21" t="s">
        <v>417</v>
      </c>
      <c r="I1245" s="21" t="s">
        <v>272</v>
      </c>
      <c r="J1245" s="21" t="s">
        <v>133</v>
      </c>
      <c r="K1245" s="21" t="s">
        <v>123</v>
      </c>
      <c r="L1245" s="21" t="s">
        <v>155</v>
      </c>
      <c r="M1245" s="23">
        <v>91.35</v>
      </c>
      <c r="N1245" s="24">
        <v>1</v>
      </c>
      <c r="O1245" s="25">
        <v>0.17780000000000001</v>
      </c>
      <c r="P1245" s="23">
        <v>48.97</v>
      </c>
      <c r="Q1245" s="23">
        <f>M1245*N1245*(1-O1245)</f>
        <v>75.107969999999995</v>
      </c>
      <c r="R1245" s="23">
        <f>M1245*N1245*O1245</f>
        <v>16.24203</v>
      </c>
      <c r="S1245" s="23">
        <f>P1245*N1245</f>
        <v>48.97</v>
      </c>
      <c r="T1245" s="23">
        <f>Q1245-S1245</f>
        <v>26.137969999999996</v>
      </c>
      <c r="U1245" s="25">
        <f>IFERROR(T1245/Q1245,0)</f>
        <v>0.34800527826807193</v>
      </c>
      <c r="V1245" s="21" t="s">
        <v>125</v>
      </c>
      <c r="W1245" s="21" t="s">
        <v>136</v>
      </c>
    </row>
    <row r="1246" spans="1:23" ht="15" customHeight="1">
      <c r="A1246" s="21" t="s">
        <v>1712</v>
      </c>
      <c r="B1246" s="22">
        <v>45535</v>
      </c>
      <c r="C1246" s="21">
        <f>YEAR(B1246)</f>
        <v>2024</v>
      </c>
      <c r="D1246" s="21" t="str">
        <f>"Q"&amp;ROUNDUP(MONTH(B1246)/3,0)</f>
        <v>Q3</v>
      </c>
      <c r="E1246" s="21" t="s">
        <v>117</v>
      </c>
      <c r="F1246" s="21" t="s">
        <v>159</v>
      </c>
      <c r="G1246" s="21" t="s">
        <v>194</v>
      </c>
      <c r="H1246" s="21" t="s">
        <v>291</v>
      </c>
      <c r="I1246" s="21" t="s">
        <v>208</v>
      </c>
      <c r="J1246" s="21" t="s">
        <v>133</v>
      </c>
      <c r="K1246" s="21" t="s">
        <v>143</v>
      </c>
      <c r="L1246" s="21" t="s">
        <v>144</v>
      </c>
      <c r="M1246" s="23">
        <v>309.72000000000003</v>
      </c>
      <c r="N1246" s="24">
        <v>5</v>
      </c>
      <c r="O1246" s="25">
        <v>0.10780000000000001</v>
      </c>
      <c r="P1246" s="23">
        <v>202.3</v>
      </c>
      <c r="Q1246" s="23">
        <f>M1246*N1246*(1-O1246)</f>
        <v>1381.66092</v>
      </c>
      <c r="R1246" s="23">
        <f>M1246*N1246*O1246</f>
        <v>166.93908000000002</v>
      </c>
      <c r="S1246" s="23">
        <f>P1246*N1246</f>
        <v>1011.5</v>
      </c>
      <c r="T1246" s="23">
        <f>Q1246-S1246</f>
        <v>370.16092000000003</v>
      </c>
      <c r="U1246" s="25">
        <f>IFERROR(T1246/Q1246,0)</f>
        <v>0.26791010344274629</v>
      </c>
      <c r="V1246" s="21" t="s">
        <v>125</v>
      </c>
      <c r="W1246" s="21" t="s">
        <v>156</v>
      </c>
    </row>
    <row r="1247" spans="1:23" ht="15" customHeight="1">
      <c r="A1247" s="21" t="s">
        <v>1713</v>
      </c>
      <c r="B1247" s="22">
        <v>45535</v>
      </c>
      <c r="C1247" s="21">
        <f>YEAR(B1247)</f>
        <v>2024</v>
      </c>
      <c r="D1247" s="21" t="str">
        <f>"Q"&amp;ROUNDUP(MONTH(B1247)/3,0)</f>
        <v>Q3</v>
      </c>
      <c r="E1247" s="21" t="s">
        <v>188</v>
      </c>
      <c r="F1247" s="21" t="s">
        <v>118</v>
      </c>
      <c r="G1247" s="21" t="s">
        <v>189</v>
      </c>
      <c r="H1247" s="21" t="s">
        <v>243</v>
      </c>
      <c r="I1247" s="21" t="s">
        <v>244</v>
      </c>
      <c r="J1247" s="21" t="s">
        <v>122</v>
      </c>
      <c r="K1247" s="21" t="s">
        <v>123</v>
      </c>
      <c r="L1247" s="21" t="s">
        <v>226</v>
      </c>
      <c r="M1247" s="23">
        <v>80.040000000000006</v>
      </c>
      <c r="N1247" s="24">
        <v>2</v>
      </c>
      <c r="O1247" s="25">
        <v>0.22700000000000001</v>
      </c>
      <c r="P1247" s="23">
        <v>42.33</v>
      </c>
      <c r="Q1247" s="23">
        <f>M1247*N1247*(1-O1247)</f>
        <v>123.74184000000001</v>
      </c>
      <c r="R1247" s="23">
        <f>M1247*N1247*O1247</f>
        <v>36.338160000000002</v>
      </c>
      <c r="S1247" s="23">
        <f>P1247*N1247</f>
        <v>84.66</v>
      </c>
      <c r="T1247" s="23">
        <f>Q1247-S1247</f>
        <v>39.081840000000014</v>
      </c>
      <c r="U1247" s="25">
        <f>IFERROR(T1247/Q1247,0)</f>
        <v>0.31583367436592191</v>
      </c>
      <c r="V1247" s="21" t="s">
        <v>125</v>
      </c>
      <c r="W1247" s="21" t="s">
        <v>126</v>
      </c>
    </row>
    <row r="1248" spans="1:23" ht="15" customHeight="1">
      <c r="A1248" s="21" t="s">
        <v>1714</v>
      </c>
      <c r="B1248" s="22">
        <v>45535</v>
      </c>
      <c r="C1248" s="21">
        <f>YEAR(B1248)</f>
        <v>2024</v>
      </c>
      <c r="D1248" s="21" t="str">
        <f>"Q"&amp;ROUNDUP(MONTH(B1248)/3,0)</f>
        <v>Q3</v>
      </c>
      <c r="E1248" s="21" t="s">
        <v>128</v>
      </c>
      <c r="F1248" s="21" t="s">
        <v>159</v>
      </c>
      <c r="G1248" s="21" t="s">
        <v>152</v>
      </c>
      <c r="H1248" s="21" t="s">
        <v>646</v>
      </c>
      <c r="I1248" s="21" t="s">
        <v>647</v>
      </c>
      <c r="J1248" s="21" t="s">
        <v>142</v>
      </c>
      <c r="K1248" s="21" t="s">
        <v>123</v>
      </c>
      <c r="L1248" s="21" t="s">
        <v>263</v>
      </c>
      <c r="M1248" s="23">
        <v>205.11</v>
      </c>
      <c r="N1248" s="24">
        <v>16</v>
      </c>
      <c r="O1248" s="25">
        <v>0.1361</v>
      </c>
      <c r="P1248" s="23">
        <v>101.19</v>
      </c>
      <c r="Q1248" s="23">
        <f>M1248*N1248*(1-O1248)</f>
        <v>2835.1124640000003</v>
      </c>
      <c r="R1248" s="23">
        <f>M1248*N1248*O1248</f>
        <v>446.647536</v>
      </c>
      <c r="S1248" s="23">
        <f>P1248*N1248</f>
        <v>1619.04</v>
      </c>
      <c r="T1248" s="23">
        <f>Q1248-S1248</f>
        <v>1216.0724640000003</v>
      </c>
      <c r="U1248" s="25">
        <f>IFERROR(T1248/Q1248,0)</f>
        <v>0.42893270705891834</v>
      </c>
      <c r="V1248" s="21" t="s">
        <v>125</v>
      </c>
      <c r="W1248" s="21" t="s">
        <v>126</v>
      </c>
    </row>
    <row r="1249" spans="1:23" ht="15" customHeight="1">
      <c r="A1249" s="21" t="s">
        <v>1715</v>
      </c>
      <c r="B1249" s="22">
        <v>45536</v>
      </c>
      <c r="C1249" s="21">
        <f>YEAR(B1249)</f>
        <v>2024</v>
      </c>
      <c r="D1249" s="21" t="str">
        <f>"Q"&amp;ROUNDUP(MONTH(B1249)/3,0)</f>
        <v>Q3</v>
      </c>
      <c r="E1249" s="21" t="s">
        <v>128</v>
      </c>
      <c r="F1249" s="21" t="s">
        <v>118</v>
      </c>
      <c r="G1249" s="21" t="s">
        <v>130</v>
      </c>
      <c r="H1249" s="21" t="s">
        <v>601</v>
      </c>
      <c r="I1249" s="21" t="s">
        <v>602</v>
      </c>
      <c r="J1249" s="21" t="s">
        <v>142</v>
      </c>
      <c r="K1249" s="21" t="s">
        <v>134</v>
      </c>
      <c r="L1249" s="21" t="s">
        <v>170</v>
      </c>
      <c r="M1249" s="23">
        <v>146.09</v>
      </c>
      <c r="N1249" s="24">
        <v>4</v>
      </c>
      <c r="O1249" s="25">
        <v>0.1004</v>
      </c>
      <c r="P1249" s="23">
        <v>85.04</v>
      </c>
      <c r="Q1249" s="23">
        <f>M1249*N1249*(1-O1249)</f>
        <v>525.69025599999998</v>
      </c>
      <c r="R1249" s="23">
        <f>M1249*N1249*O1249</f>
        <v>58.669744000000001</v>
      </c>
      <c r="S1249" s="23">
        <f>P1249*N1249</f>
        <v>340.16</v>
      </c>
      <c r="T1249" s="23">
        <f>Q1249-S1249</f>
        <v>185.53025599999995</v>
      </c>
      <c r="U1249" s="25">
        <f>IFERROR(T1249/Q1249,0)</f>
        <v>0.35292694487378889</v>
      </c>
      <c r="V1249" s="21" t="s">
        <v>125</v>
      </c>
      <c r="W1249" s="21" t="s">
        <v>126</v>
      </c>
    </row>
    <row r="1250" spans="1:23" ht="15" customHeight="1">
      <c r="A1250" s="21" t="s">
        <v>1716</v>
      </c>
      <c r="B1250" s="22">
        <v>45536</v>
      </c>
      <c r="C1250" s="21">
        <f>YEAR(B1250)</f>
        <v>2024</v>
      </c>
      <c r="D1250" s="21" t="str">
        <f>"Q"&amp;ROUNDUP(MONTH(B1250)/3,0)</f>
        <v>Q3</v>
      </c>
      <c r="E1250" s="21" t="s">
        <v>117</v>
      </c>
      <c r="F1250" s="21" t="s">
        <v>118</v>
      </c>
      <c r="G1250" s="21" t="s">
        <v>194</v>
      </c>
      <c r="H1250" s="21" t="s">
        <v>233</v>
      </c>
      <c r="I1250" s="21" t="s">
        <v>234</v>
      </c>
      <c r="J1250" s="21" t="s">
        <v>142</v>
      </c>
      <c r="K1250" s="21" t="s">
        <v>143</v>
      </c>
      <c r="L1250" s="21" t="s">
        <v>201</v>
      </c>
      <c r="M1250" s="23">
        <v>190.57</v>
      </c>
      <c r="N1250" s="24">
        <v>1</v>
      </c>
      <c r="O1250" s="25">
        <v>0.1338</v>
      </c>
      <c r="P1250" s="23">
        <v>119.92</v>
      </c>
      <c r="Q1250" s="23">
        <f>M1250*N1250*(1-O1250)</f>
        <v>165.07173399999999</v>
      </c>
      <c r="R1250" s="23">
        <f>M1250*N1250*O1250</f>
        <v>25.498266000000001</v>
      </c>
      <c r="S1250" s="23">
        <f>P1250*N1250</f>
        <v>119.92</v>
      </c>
      <c r="T1250" s="23">
        <f>Q1250-S1250</f>
        <v>45.15173399999999</v>
      </c>
      <c r="U1250" s="25">
        <f>IFERROR(T1250/Q1250,0)</f>
        <v>0.27352795603395064</v>
      </c>
      <c r="V1250" s="21" t="s">
        <v>125</v>
      </c>
      <c r="W1250" s="21" t="s">
        <v>156</v>
      </c>
    </row>
    <row r="1251" spans="1:23" ht="15" customHeight="1">
      <c r="A1251" s="21" t="s">
        <v>1717</v>
      </c>
      <c r="B1251" s="22">
        <v>45536</v>
      </c>
      <c r="C1251" s="21">
        <f>YEAR(B1251)</f>
        <v>2024</v>
      </c>
      <c r="D1251" s="21" t="str">
        <f>"Q"&amp;ROUNDUP(MONTH(B1251)/3,0)</f>
        <v>Q3</v>
      </c>
      <c r="E1251" s="21" t="s">
        <v>128</v>
      </c>
      <c r="F1251" s="21" t="s">
        <v>159</v>
      </c>
      <c r="G1251" s="21" t="s">
        <v>130</v>
      </c>
      <c r="H1251" s="21" t="s">
        <v>392</v>
      </c>
      <c r="I1251" s="21" t="s">
        <v>393</v>
      </c>
      <c r="J1251" s="21" t="s">
        <v>142</v>
      </c>
      <c r="K1251" s="21" t="s">
        <v>143</v>
      </c>
      <c r="L1251" s="21" t="s">
        <v>230</v>
      </c>
      <c r="M1251" s="23">
        <v>80.599999999999994</v>
      </c>
      <c r="N1251" s="24">
        <v>3</v>
      </c>
      <c r="O1251" s="25">
        <v>3.9199999999999999E-2</v>
      </c>
      <c r="P1251" s="23">
        <v>50.84</v>
      </c>
      <c r="Q1251" s="23">
        <f>M1251*N1251*(1-O1251)</f>
        <v>232.32143999999997</v>
      </c>
      <c r="R1251" s="23">
        <f>M1251*N1251*O1251</f>
        <v>9.4785599999999999</v>
      </c>
      <c r="S1251" s="23">
        <f>P1251*N1251</f>
        <v>152.52000000000001</v>
      </c>
      <c r="T1251" s="23">
        <f>Q1251-S1251</f>
        <v>79.801439999999957</v>
      </c>
      <c r="U1251" s="25">
        <f>IFERROR(T1251/Q1251,0)</f>
        <v>0.3434958047780694</v>
      </c>
      <c r="V1251" s="21" t="s">
        <v>125</v>
      </c>
      <c r="W1251" s="21" t="s">
        <v>156</v>
      </c>
    </row>
    <row r="1252" spans="1:23" ht="15" customHeight="1">
      <c r="A1252" s="21" t="s">
        <v>1718</v>
      </c>
      <c r="B1252" s="22">
        <v>45536</v>
      </c>
      <c r="C1252" s="21">
        <f>YEAR(B1252)</f>
        <v>2024</v>
      </c>
      <c r="D1252" s="21" t="str">
        <f>"Q"&amp;ROUNDUP(MONTH(B1252)/3,0)</f>
        <v>Q3</v>
      </c>
      <c r="E1252" s="21" t="s">
        <v>158</v>
      </c>
      <c r="F1252" s="21" t="s">
        <v>118</v>
      </c>
      <c r="G1252" s="21" t="s">
        <v>164</v>
      </c>
      <c r="H1252" s="21" t="s">
        <v>331</v>
      </c>
      <c r="I1252" s="21" t="s">
        <v>332</v>
      </c>
      <c r="J1252" s="21" t="s">
        <v>133</v>
      </c>
      <c r="K1252" s="21" t="s">
        <v>149</v>
      </c>
      <c r="L1252" s="21" t="s">
        <v>150</v>
      </c>
      <c r="M1252" s="23">
        <v>176.8</v>
      </c>
      <c r="N1252" s="24">
        <v>2</v>
      </c>
      <c r="O1252" s="25">
        <v>0.15709999999999999</v>
      </c>
      <c r="P1252" s="23">
        <v>89.36</v>
      </c>
      <c r="Q1252" s="23">
        <f>M1252*N1252*(1-O1252)</f>
        <v>298.04944</v>
      </c>
      <c r="R1252" s="23">
        <f>M1252*N1252*O1252</f>
        <v>55.550559999999997</v>
      </c>
      <c r="S1252" s="23">
        <f>P1252*N1252</f>
        <v>178.72</v>
      </c>
      <c r="T1252" s="23">
        <f>Q1252-S1252</f>
        <v>119.32944000000001</v>
      </c>
      <c r="U1252" s="25">
        <f>IFERROR(T1252/Q1252,0)</f>
        <v>0.40036793895670464</v>
      </c>
      <c r="V1252" s="21" t="s">
        <v>125</v>
      </c>
      <c r="W1252" s="21" t="s">
        <v>126</v>
      </c>
    </row>
    <row r="1253" spans="1:23" ht="15" customHeight="1">
      <c r="A1253" s="21" t="s">
        <v>1719</v>
      </c>
      <c r="B1253" s="22">
        <v>45537</v>
      </c>
      <c r="C1253" s="21">
        <f>YEAR(B1253)</f>
        <v>2024</v>
      </c>
      <c r="D1253" s="21" t="str">
        <f>"Q"&amp;ROUNDUP(MONTH(B1253)/3,0)</f>
        <v>Q3</v>
      </c>
      <c r="E1253" s="21" t="s">
        <v>188</v>
      </c>
      <c r="F1253" s="21" t="s">
        <v>129</v>
      </c>
      <c r="G1253" s="21" t="s">
        <v>232</v>
      </c>
      <c r="H1253" s="21" t="s">
        <v>147</v>
      </c>
      <c r="I1253" s="21" t="s">
        <v>148</v>
      </c>
      <c r="J1253" s="21" t="s">
        <v>122</v>
      </c>
      <c r="K1253" s="21" t="s">
        <v>143</v>
      </c>
      <c r="L1253" s="21" t="s">
        <v>144</v>
      </c>
      <c r="M1253" s="23">
        <v>177.82</v>
      </c>
      <c r="N1253" s="24">
        <v>1</v>
      </c>
      <c r="O1253" s="25">
        <v>0.13830000000000001</v>
      </c>
      <c r="P1253" s="23">
        <v>98.2</v>
      </c>
      <c r="Q1253" s="23">
        <f>M1253*N1253*(1-O1253)</f>
        <v>153.22749400000001</v>
      </c>
      <c r="R1253" s="23">
        <f>M1253*N1253*O1253</f>
        <v>24.592506</v>
      </c>
      <c r="S1253" s="23">
        <f>P1253*N1253</f>
        <v>98.2</v>
      </c>
      <c r="T1253" s="23">
        <f>Q1253-S1253</f>
        <v>55.027494000000004</v>
      </c>
      <c r="U1253" s="25">
        <f>IFERROR(T1253/Q1253,0)</f>
        <v>0.35912284775733527</v>
      </c>
      <c r="V1253" s="21" t="s">
        <v>125</v>
      </c>
      <c r="W1253" s="21" t="s">
        <v>156</v>
      </c>
    </row>
    <row r="1254" spans="1:23" ht="15" customHeight="1">
      <c r="A1254" s="21" t="s">
        <v>1720</v>
      </c>
      <c r="B1254" s="22">
        <v>45537</v>
      </c>
      <c r="C1254" s="21">
        <f>YEAR(B1254)</f>
        <v>2024</v>
      </c>
      <c r="D1254" s="21" t="str">
        <f>"Q"&amp;ROUNDUP(MONTH(B1254)/3,0)</f>
        <v>Q3</v>
      </c>
      <c r="E1254" s="21" t="s">
        <v>128</v>
      </c>
      <c r="F1254" s="21" t="s">
        <v>118</v>
      </c>
      <c r="G1254" s="21" t="s">
        <v>152</v>
      </c>
      <c r="H1254" s="21" t="s">
        <v>434</v>
      </c>
      <c r="I1254" s="21" t="s">
        <v>435</v>
      </c>
      <c r="J1254" s="21" t="s">
        <v>133</v>
      </c>
      <c r="K1254" s="21" t="s">
        <v>143</v>
      </c>
      <c r="L1254" s="21" t="s">
        <v>144</v>
      </c>
      <c r="M1254" s="23">
        <v>301.48</v>
      </c>
      <c r="N1254" s="24">
        <v>2</v>
      </c>
      <c r="O1254" s="25">
        <v>0.1075</v>
      </c>
      <c r="P1254" s="23">
        <v>191.08</v>
      </c>
      <c r="Q1254" s="23">
        <f>M1254*N1254*(1-O1254)</f>
        <v>538.14179999999999</v>
      </c>
      <c r="R1254" s="23">
        <f>M1254*N1254*O1254</f>
        <v>64.818200000000004</v>
      </c>
      <c r="S1254" s="23">
        <f>P1254*N1254</f>
        <v>382.16</v>
      </c>
      <c r="T1254" s="23">
        <f>Q1254-S1254</f>
        <v>155.98179999999996</v>
      </c>
      <c r="U1254" s="25">
        <f>IFERROR(T1254/Q1254,0)</f>
        <v>0.28985260018827746</v>
      </c>
      <c r="V1254" s="21" t="s">
        <v>125</v>
      </c>
      <c r="W1254" s="21" t="s">
        <v>136</v>
      </c>
    </row>
    <row r="1255" spans="1:23" ht="15" customHeight="1">
      <c r="A1255" s="21" t="s">
        <v>1721</v>
      </c>
      <c r="B1255" s="22">
        <v>45537</v>
      </c>
      <c r="C1255" s="21">
        <f>YEAR(B1255)</f>
        <v>2024</v>
      </c>
      <c r="D1255" s="21" t="str">
        <f>"Q"&amp;ROUNDUP(MONTH(B1255)/3,0)</f>
        <v>Q3</v>
      </c>
      <c r="E1255" s="21" t="s">
        <v>138</v>
      </c>
      <c r="F1255" s="21" t="s">
        <v>129</v>
      </c>
      <c r="G1255" s="21" t="s">
        <v>146</v>
      </c>
      <c r="H1255" s="21" t="s">
        <v>583</v>
      </c>
      <c r="I1255" s="21" t="s">
        <v>584</v>
      </c>
      <c r="J1255" s="21" t="s">
        <v>133</v>
      </c>
      <c r="K1255" s="21" t="s">
        <v>149</v>
      </c>
      <c r="L1255" s="21" t="s">
        <v>273</v>
      </c>
      <c r="M1255" s="23">
        <v>229.86</v>
      </c>
      <c r="N1255" s="24">
        <v>3</v>
      </c>
      <c r="O1255" s="25">
        <v>0.11269999999999999</v>
      </c>
      <c r="P1255" s="23">
        <v>92.61</v>
      </c>
      <c r="Q1255" s="23">
        <f>M1255*N1255*(1-O1255)</f>
        <v>611.86433399999999</v>
      </c>
      <c r="R1255" s="23">
        <f>M1255*N1255*O1255</f>
        <v>77.715665999999999</v>
      </c>
      <c r="S1255" s="23">
        <f>P1255*N1255</f>
        <v>277.83</v>
      </c>
      <c r="T1255" s="23">
        <f>Q1255-S1255</f>
        <v>334.034334</v>
      </c>
      <c r="U1255" s="25">
        <f>IFERROR(T1255/Q1255,0)</f>
        <v>0.5459287548536863</v>
      </c>
      <c r="V1255" s="21" t="s">
        <v>125</v>
      </c>
      <c r="W1255" s="21" t="s">
        <v>136</v>
      </c>
    </row>
    <row r="1256" spans="1:23" ht="15" customHeight="1">
      <c r="A1256" s="21" t="s">
        <v>1722</v>
      </c>
      <c r="B1256" s="22">
        <v>45537</v>
      </c>
      <c r="C1256" s="21">
        <f>YEAR(B1256)</f>
        <v>2024</v>
      </c>
      <c r="D1256" s="21" t="str">
        <f>"Q"&amp;ROUNDUP(MONTH(B1256)/3,0)</f>
        <v>Q3</v>
      </c>
      <c r="E1256" s="21" t="s">
        <v>117</v>
      </c>
      <c r="F1256" s="21" t="s">
        <v>159</v>
      </c>
      <c r="G1256" s="21" t="s">
        <v>194</v>
      </c>
      <c r="H1256" s="21" t="s">
        <v>182</v>
      </c>
      <c r="I1256" s="21" t="s">
        <v>183</v>
      </c>
      <c r="J1256" s="21" t="s">
        <v>122</v>
      </c>
      <c r="K1256" s="21" t="s">
        <v>123</v>
      </c>
      <c r="L1256" s="21" t="s">
        <v>155</v>
      </c>
      <c r="M1256" s="23">
        <v>153.34</v>
      </c>
      <c r="N1256" s="24">
        <v>4</v>
      </c>
      <c r="O1256" s="25">
        <v>0.1187</v>
      </c>
      <c r="P1256" s="23">
        <v>79.42</v>
      </c>
      <c r="Q1256" s="23">
        <f>M1256*N1256*(1-O1256)</f>
        <v>540.554168</v>
      </c>
      <c r="R1256" s="23">
        <f>M1256*N1256*O1256</f>
        <v>72.805831999999995</v>
      </c>
      <c r="S1256" s="23">
        <f>P1256*N1256</f>
        <v>317.68</v>
      </c>
      <c r="T1256" s="23">
        <f>Q1256-S1256</f>
        <v>222.874168</v>
      </c>
      <c r="U1256" s="25">
        <f>IFERROR(T1256/Q1256,0)</f>
        <v>0.41230681621531773</v>
      </c>
      <c r="V1256" s="21" t="s">
        <v>125</v>
      </c>
      <c r="W1256" s="21" t="s">
        <v>136</v>
      </c>
    </row>
    <row r="1257" spans="1:23" ht="15" customHeight="1">
      <c r="A1257" s="21" t="s">
        <v>1723</v>
      </c>
      <c r="B1257" s="22">
        <v>45537</v>
      </c>
      <c r="C1257" s="21">
        <f>YEAR(B1257)</f>
        <v>2024</v>
      </c>
      <c r="D1257" s="21" t="str">
        <f>"Q"&amp;ROUNDUP(MONTH(B1257)/3,0)</f>
        <v>Q3</v>
      </c>
      <c r="E1257" s="21" t="s">
        <v>138</v>
      </c>
      <c r="F1257" s="21" t="s">
        <v>129</v>
      </c>
      <c r="G1257" s="21" t="s">
        <v>139</v>
      </c>
      <c r="H1257" s="21" t="s">
        <v>278</v>
      </c>
      <c r="I1257" s="21" t="s">
        <v>279</v>
      </c>
      <c r="J1257" s="21" t="s">
        <v>133</v>
      </c>
      <c r="K1257" s="21" t="s">
        <v>165</v>
      </c>
      <c r="L1257" s="21" t="s">
        <v>320</v>
      </c>
      <c r="M1257" s="23">
        <v>92.24</v>
      </c>
      <c r="N1257" s="24">
        <v>1</v>
      </c>
      <c r="O1257" s="25">
        <v>0.13750000000000001</v>
      </c>
      <c r="P1257" s="23">
        <v>38.18</v>
      </c>
      <c r="Q1257" s="23">
        <f>M1257*N1257*(1-O1257)</f>
        <v>79.557000000000002</v>
      </c>
      <c r="R1257" s="23">
        <f>M1257*N1257*O1257</f>
        <v>12.683</v>
      </c>
      <c r="S1257" s="23">
        <f>P1257*N1257</f>
        <v>38.18</v>
      </c>
      <c r="T1257" s="23">
        <f>Q1257-S1257</f>
        <v>41.377000000000002</v>
      </c>
      <c r="U1257" s="25">
        <f>IFERROR(T1257/Q1257,0)</f>
        <v>0.5200925122867881</v>
      </c>
      <c r="V1257" s="21" t="s">
        <v>125</v>
      </c>
      <c r="W1257" s="21" t="s">
        <v>136</v>
      </c>
    </row>
    <row r="1258" spans="1:23" ht="15" customHeight="1">
      <c r="A1258" s="21" t="s">
        <v>1724</v>
      </c>
      <c r="B1258" s="22">
        <v>45537</v>
      </c>
      <c r="C1258" s="21">
        <f>YEAR(B1258)</f>
        <v>2024</v>
      </c>
      <c r="D1258" s="21" t="str">
        <f>"Q"&amp;ROUNDUP(MONTH(B1258)/3,0)</f>
        <v>Q3</v>
      </c>
      <c r="E1258" s="21" t="s">
        <v>188</v>
      </c>
      <c r="F1258" s="21" t="s">
        <v>129</v>
      </c>
      <c r="G1258" s="21" t="s">
        <v>189</v>
      </c>
      <c r="H1258" s="21" t="s">
        <v>182</v>
      </c>
      <c r="I1258" s="21" t="s">
        <v>183</v>
      </c>
      <c r="J1258" s="21" t="s">
        <v>122</v>
      </c>
      <c r="K1258" s="21" t="s">
        <v>165</v>
      </c>
      <c r="L1258" s="21" t="s">
        <v>184</v>
      </c>
      <c r="M1258" s="23">
        <v>41.49</v>
      </c>
      <c r="N1258" s="24">
        <v>2</v>
      </c>
      <c r="O1258" s="25">
        <v>0.15429999999999999</v>
      </c>
      <c r="P1258" s="23">
        <v>20.420000000000002</v>
      </c>
      <c r="Q1258" s="23">
        <f>M1258*N1258*(1-O1258)</f>
        <v>70.176186000000001</v>
      </c>
      <c r="R1258" s="23">
        <f>M1258*N1258*O1258</f>
        <v>12.803813999999999</v>
      </c>
      <c r="S1258" s="23">
        <f>P1258*N1258</f>
        <v>40.840000000000003</v>
      </c>
      <c r="T1258" s="23">
        <f>Q1258-S1258</f>
        <v>29.336185999999998</v>
      </c>
      <c r="U1258" s="25">
        <f>IFERROR(T1258/Q1258,0)</f>
        <v>0.418036198205471</v>
      </c>
      <c r="V1258" s="21" t="s">
        <v>125</v>
      </c>
      <c r="W1258" s="21" t="s">
        <v>156</v>
      </c>
    </row>
    <row r="1259" spans="1:23" ht="15" customHeight="1">
      <c r="A1259" s="21" t="s">
        <v>1725</v>
      </c>
      <c r="B1259" s="22">
        <v>45537</v>
      </c>
      <c r="C1259" s="21">
        <f>YEAR(B1259)</f>
        <v>2024</v>
      </c>
      <c r="D1259" s="21" t="str">
        <f>"Q"&amp;ROUNDUP(MONTH(B1259)/3,0)</f>
        <v>Q3</v>
      </c>
      <c r="E1259" s="21" t="s">
        <v>158</v>
      </c>
      <c r="F1259" s="21" t="s">
        <v>129</v>
      </c>
      <c r="G1259" s="21" t="s">
        <v>164</v>
      </c>
      <c r="H1259" s="21" t="s">
        <v>301</v>
      </c>
      <c r="I1259" s="21" t="s">
        <v>302</v>
      </c>
      <c r="J1259" s="21" t="s">
        <v>133</v>
      </c>
      <c r="K1259" s="21" t="s">
        <v>149</v>
      </c>
      <c r="L1259" s="21" t="s">
        <v>205</v>
      </c>
      <c r="M1259" s="23">
        <v>269.64</v>
      </c>
      <c r="N1259" s="24">
        <v>1</v>
      </c>
      <c r="O1259" s="25">
        <v>7.2599999999999998E-2</v>
      </c>
      <c r="P1259" s="23">
        <v>134.59</v>
      </c>
      <c r="Q1259" s="23">
        <f>M1259*N1259*(1-O1259)</f>
        <v>250.06413599999999</v>
      </c>
      <c r="R1259" s="23">
        <f>M1259*N1259*O1259</f>
        <v>19.575863999999999</v>
      </c>
      <c r="S1259" s="23">
        <f>P1259*N1259</f>
        <v>134.59</v>
      </c>
      <c r="T1259" s="23">
        <f>Q1259-S1259</f>
        <v>115.47413599999999</v>
      </c>
      <c r="U1259" s="25">
        <f>IFERROR(T1259/Q1259,0)</f>
        <v>0.46177807760485889</v>
      </c>
      <c r="V1259" s="21" t="s">
        <v>125</v>
      </c>
      <c r="W1259" s="21" t="s">
        <v>136</v>
      </c>
    </row>
    <row r="1260" spans="1:23" ht="15" customHeight="1">
      <c r="A1260" s="21" t="s">
        <v>1726</v>
      </c>
      <c r="B1260" s="22">
        <v>45538</v>
      </c>
      <c r="C1260" s="21">
        <f>YEAR(B1260)</f>
        <v>2024</v>
      </c>
      <c r="D1260" s="21" t="str">
        <f>"Q"&amp;ROUNDUP(MONTH(B1260)/3,0)</f>
        <v>Q3</v>
      </c>
      <c r="E1260" s="21" t="s">
        <v>117</v>
      </c>
      <c r="F1260" s="21" t="s">
        <v>159</v>
      </c>
      <c r="G1260" s="21" t="s">
        <v>119</v>
      </c>
      <c r="H1260" s="21" t="s">
        <v>337</v>
      </c>
      <c r="I1260" s="21" t="s">
        <v>338</v>
      </c>
      <c r="J1260" s="21" t="s">
        <v>133</v>
      </c>
      <c r="K1260" s="21" t="s">
        <v>123</v>
      </c>
      <c r="L1260" s="21" t="s">
        <v>226</v>
      </c>
      <c r="M1260" s="23">
        <v>62.55</v>
      </c>
      <c r="N1260" s="24">
        <v>4</v>
      </c>
      <c r="O1260" s="25">
        <v>0.12609999999999999</v>
      </c>
      <c r="P1260" s="23">
        <v>33.979999999999997</v>
      </c>
      <c r="Q1260" s="23">
        <f>M1260*N1260*(1-O1260)</f>
        <v>218.64977999999999</v>
      </c>
      <c r="R1260" s="23">
        <f>M1260*N1260*O1260</f>
        <v>31.550219999999996</v>
      </c>
      <c r="S1260" s="23">
        <f>P1260*N1260</f>
        <v>135.91999999999999</v>
      </c>
      <c r="T1260" s="23">
        <f>Q1260-S1260</f>
        <v>82.729780000000005</v>
      </c>
      <c r="U1260" s="25">
        <f>IFERROR(T1260/Q1260,0)</f>
        <v>0.37836662813015409</v>
      </c>
      <c r="V1260" s="21" t="s">
        <v>125</v>
      </c>
      <c r="W1260" s="21" t="s">
        <v>172</v>
      </c>
    </row>
    <row r="1261" spans="1:23" ht="15" customHeight="1">
      <c r="A1261" s="21" t="s">
        <v>1727</v>
      </c>
      <c r="B1261" s="22">
        <v>45538</v>
      </c>
      <c r="C1261" s="21">
        <f>YEAR(B1261)</f>
        <v>2024</v>
      </c>
      <c r="D1261" s="21" t="str">
        <f>"Q"&amp;ROUNDUP(MONTH(B1261)/3,0)</f>
        <v>Q3</v>
      </c>
      <c r="E1261" s="21" t="s">
        <v>138</v>
      </c>
      <c r="F1261" s="21" t="s">
        <v>118</v>
      </c>
      <c r="G1261" s="21" t="s">
        <v>139</v>
      </c>
      <c r="H1261" s="21" t="s">
        <v>308</v>
      </c>
      <c r="I1261" s="21" t="s">
        <v>309</v>
      </c>
      <c r="J1261" s="21" t="s">
        <v>133</v>
      </c>
      <c r="K1261" s="21" t="s">
        <v>165</v>
      </c>
      <c r="L1261" s="21" t="s">
        <v>166</v>
      </c>
      <c r="M1261" s="23">
        <v>37.950000000000003</v>
      </c>
      <c r="N1261" s="24">
        <v>2</v>
      </c>
      <c r="O1261" s="25">
        <v>0.16259999999999999</v>
      </c>
      <c r="P1261" s="23">
        <v>14.8</v>
      </c>
      <c r="Q1261" s="23">
        <f>M1261*N1261*(1-O1261)</f>
        <v>63.55866000000001</v>
      </c>
      <c r="R1261" s="23">
        <f>M1261*N1261*O1261</f>
        <v>12.341340000000001</v>
      </c>
      <c r="S1261" s="23">
        <f>P1261*N1261</f>
        <v>29.6</v>
      </c>
      <c r="T1261" s="23">
        <f>Q1261-S1261</f>
        <v>33.958660000000009</v>
      </c>
      <c r="U1261" s="25">
        <f>IFERROR(T1261/Q1261,0)</f>
        <v>0.53428848248216687</v>
      </c>
      <c r="V1261" s="21" t="s">
        <v>125</v>
      </c>
      <c r="W1261" s="21" t="s">
        <v>172</v>
      </c>
    </row>
    <row r="1262" spans="1:23" ht="15" customHeight="1">
      <c r="A1262" s="21" t="s">
        <v>1728</v>
      </c>
      <c r="B1262" s="22">
        <v>45538</v>
      </c>
      <c r="C1262" s="21">
        <f>YEAR(B1262)</f>
        <v>2024</v>
      </c>
      <c r="D1262" s="21" t="str">
        <f>"Q"&amp;ROUNDUP(MONTH(B1262)/3,0)</f>
        <v>Q3</v>
      </c>
      <c r="E1262" s="21" t="s">
        <v>158</v>
      </c>
      <c r="F1262" s="21" t="s">
        <v>118</v>
      </c>
      <c r="G1262" s="21" t="s">
        <v>164</v>
      </c>
      <c r="H1262" s="21" t="s">
        <v>706</v>
      </c>
      <c r="I1262" s="21" t="s">
        <v>707</v>
      </c>
      <c r="J1262" s="21" t="s">
        <v>142</v>
      </c>
      <c r="K1262" s="21" t="s">
        <v>149</v>
      </c>
      <c r="L1262" s="21" t="s">
        <v>150</v>
      </c>
      <c r="M1262" s="23">
        <v>228.57</v>
      </c>
      <c r="N1262" s="24">
        <v>1</v>
      </c>
      <c r="O1262" s="25">
        <v>0.1138</v>
      </c>
      <c r="P1262" s="23">
        <v>116.54</v>
      </c>
      <c r="Q1262" s="23">
        <f>M1262*N1262*(1-O1262)</f>
        <v>202.55873399999999</v>
      </c>
      <c r="R1262" s="23">
        <f>M1262*N1262*O1262</f>
        <v>26.011265999999999</v>
      </c>
      <c r="S1262" s="23">
        <f>P1262*N1262</f>
        <v>116.54</v>
      </c>
      <c r="T1262" s="23">
        <f>Q1262-S1262</f>
        <v>86.018733999999981</v>
      </c>
      <c r="U1262" s="25">
        <f>IFERROR(T1262/Q1262,0)</f>
        <v>0.42466070112780219</v>
      </c>
      <c r="V1262" s="21" t="s">
        <v>125</v>
      </c>
      <c r="W1262" s="21" t="s">
        <v>172</v>
      </c>
    </row>
    <row r="1263" spans="1:23" ht="15" customHeight="1">
      <c r="A1263" s="21" t="s">
        <v>1729</v>
      </c>
      <c r="B1263" s="22">
        <v>45538</v>
      </c>
      <c r="C1263" s="21">
        <f>YEAR(B1263)</f>
        <v>2024</v>
      </c>
      <c r="D1263" s="21" t="str">
        <f>"Q"&amp;ROUNDUP(MONTH(B1263)/3,0)</f>
        <v>Q3</v>
      </c>
      <c r="E1263" s="21" t="s">
        <v>138</v>
      </c>
      <c r="F1263" s="21" t="s">
        <v>118</v>
      </c>
      <c r="G1263" s="21" t="s">
        <v>139</v>
      </c>
      <c r="H1263" s="21" t="s">
        <v>1117</v>
      </c>
      <c r="I1263" s="21" t="s">
        <v>1118</v>
      </c>
      <c r="J1263" s="21" t="s">
        <v>142</v>
      </c>
      <c r="K1263" s="21" t="s">
        <v>143</v>
      </c>
      <c r="L1263" s="21" t="s">
        <v>201</v>
      </c>
      <c r="M1263" s="23">
        <v>193.08</v>
      </c>
      <c r="N1263" s="24">
        <v>1</v>
      </c>
      <c r="O1263" s="25">
        <v>0.1205</v>
      </c>
      <c r="P1263" s="23">
        <v>129.97</v>
      </c>
      <c r="Q1263" s="23">
        <f>M1263*N1263*(1-O1263)</f>
        <v>169.81386000000001</v>
      </c>
      <c r="R1263" s="23">
        <f>M1263*N1263*O1263</f>
        <v>23.26614</v>
      </c>
      <c r="S1263" s="23">
        <f>P1263*N1263</f>
        <v>129.97</v>
      </c>
      <c r="T1263" s="23">
        <f>Q1263-S1263</f>
        <v>39.843860000000006</v>
      </c>
      <c r="U1263" s="25">
        <f>IFERROR(T1263/Q1263,0)</f>
        <v>0.23463255590562518</v>
      </c>
      <c r="V1263" s="21" t="s">
        <v>125</v>
      </c>
      <c r="W1263" s="21" t="s">
        <v>136</v>
      </c>
    </row>
    <row r="1264" spans="1:23" ht="15" customHeight="1">
      <c r="A1264" s="21" t="s">
        <v>1730</v>
      </c>
      <c r="B1264" s="22">
        <v>45539</v>
      </c>
      <c r="C1264" s="21">
        <f>YEAR(B1264)</f>
        <v>2024</v>
      </c>
      <c r="D1264" s="21" t="str">
        <f>"Q"&amp;ROUNDUP(MONTH(B1264)/3,0)</f>
        <v>Q3</v>
      </c>
      <c r="E1264" s="21" t="s">
        <v>117</v>
      </c>
      <c r="F1264" s="21" t="s">
        <v>118</v>
      </c>
      <c r="G1264" s="21" t="s">
        <v>119</v>
      </c>
      <c r="H1264" s="21" t="s">
        <v>686</v>
      </c>
      <c r="I1264" s="21" t="s">
        <v>687</v>
      </c>
      <c r="J1264" s="21" t="s">
        <v>142</v>
      </c>
      <c r="K1264" s="21" t="s">
        <v>123</v>
      </c>
      <c r="L1264" s="21" t="s">
        <v>155</v>
      </c>
      <c r="M1264" s="23">
        <v>47.47</v>
      </c>
      <c r="N1264" s="24">
        <v>2</v>
      </c>
      <c r="O1264" s="25">
        <v>0.1215</v>
      </c>
      <c r="P1264" s="23">
        <v>23.44</v>
      </c>
      <c r="Q1264" s="23">
        <f>M1264*N1264*(1-O1264)</f>
        <v>83.404790000000006</v>
      </c>
      <c r="R1264" s="23">
        <f>M1264*N1264*O1264</f>
        <v>11.535209999999999</v>
      </c>
      <c r="S1264" s="23">
        <f>P1264*N1264</f>
        <v>46.88</v>
      </c>
      <c r="T1264" s="23">
        <f>Q1264-S1264</f>
        <v>36.524790000000003</v>
      </c>
      <c r="U1264" s="25">
        <f>IFERROR(T1264/Q1264,0)</f>
        <v>0.43792197066859112</v>
      </c>
      <c r="V1264" s="21" t="s">
        <v>171</v>
      </c>
      <c r="W1264" s="21" t="s">
        <v>136</v>
      </c>
    </row>
    <row r="1265" spans="1:23" ht="15" customHeight="1">
      <c r="A1265" s="21" t="s">
        <v>1731</v>
      </c>
      <c r="B1265" s="22">
        <v>45539</v>
      </c>
      <c r="C1265" s="21">
        <f>YEAR(B1265)</f>
        <v>2024</v>
      </c>
      <c r="D1265" s="21" t="str">
        <f>"Q"&amp;ROUNDUP(MONTH(B1265)/3,0)</f>
        <v>Q3</v>
      </c>
      <c r="E1265" s="21" t="s">
        <v>117</v>
      </c>
      <c r="F1265" s="21" t="s">
        <v>118</v>
      </c>
      <c r="G1265" s="21" t="s">
        <v>194</v>
      </c>
      <c r="H1265" s="21" t="s">
        <v>377</v>
      </c>
      <c r="I1265" s="21" t="s">
        <v>378</v>
      </c>
      <c r="J1265" s="21" t="s">
        <v>133</v>
      </c>
      <c r="K1265" s="21" t="s">
        <v>149</v>
      </c>
      <c r="L1265" s="21" t="s">
        <v>176</v>
      </c>
      <c r="M1265" s="23">
        <v>260.89999999999998</v>
      </c>
      <c r="N1265" s="24">
        <v>3</v>
      </c>
      <c r="O1265" s="25">
        <v>0.19989999999999999</v>
      </c>
      <c r="P1265" s="23">
        <v>119.07</v>
      </c>
      <c r="Q1265" s="23">
        <f>M1265*N1265*(1-O1265)</f>
        <v>626.23826999999994</v>
      </c>
      <c r="R1265" s="23">
        <f>M1265*N1265*O1265</f>
        <v>156.46172999999999</v>
      </c>
      <c r="S1265" s="23">
        <f>P1265*N1265</f>
        <v>357.21</v>
      </c>
      <c r="T1265" s="23">
        <f>Q1265-S1265</f>
        <v>269.02826999999996</v>
      </c>
      <c r="U1265" s="25">
        <f>IFERROR(T1265/Q1265,0)</f>
        <v>0.42959410640937035</v>
      </c>
      <c r="V1265" s="21" t="s">
        <v>125</v>
      </c>
      <c r="W1265" s="21" t="s">
        <v>136</v>
      </c>
    </row>
    <row r="1266" spans="1:23" ht="15" customHeight="1">
      <c r="A1266" s="21" t="s">
        <v>1732</v>
      </c>
      <c r="B1266" s="22">
        <v>45539</v>
      </c>
      <c r="C1266" s="21">
        <f>YEAR(B1266)</f>
        <v>2024</v>
      </c>
      <c r="D1266" s="21" t="str">
        <f>"Q"&amp;ROUNDUP(MONTH(B1266)/3,0)</f>
        <v>Q3</v>
      </c>
      <c r="E1266" s="21" t="s">
        <v>188</v>
      </c>
      <c r="F1266" s="21" t="s">
        <v>118</v>
      </c>
      <c r="G1266" s="21" t="s">
        <v>232</v>
      </c>
      <c r="H1266" s="21" t="s">
        <v>291</v>
      </c>
      <c r="I1266" s="21" t="s">
        <v>208</v>
      </c>
      <c r="J1266" s="21" t="s">
        <v>133</v>
      </c>
      <c r="K1266" s="21" t="s">
        <v>149</v>
      </c>
      <c r="L1266" s="21" t="s">
        <v>176</v>
      </c>
      <c r="M1266" s="23">
        <v>269.26</v>
      </c>
      <c r="N1266" s="24">
        <v>1</v>
      </c>
      <c r="O1266" s="25">
        <v>0.1007</v>
      </c>
      <c r="P1266" s="23">
        <v>117.45</v>
      </c>
      <c r="Q1266" s="23">
        <f>M1266*N1266*(1-O1266)</f>
        <v>242.14551799999998</v>
      </c>
      <c r="R1266" s="23">
        <f>M1266*N1266*O1266</f>
        <v>27.114481999999999</v>
      </c>
      <c r="S1266" s="23">
        <f>P1266*N1266</f>
        <v>117.45</v>
      </c>
      <c r="T1266" s="23">
        <f>Q1266-S1266</f>
        <v>124.69551799999998</v>
      </c>
      <c r="U1266" s="25">
        <f>IFERROR(T1266/Q1266,0)</f>
        <v>0.5149610822034707</v>
      </c>
      <c r="V1266" s="21" t="s">
        <v>125</v>
      </c>
      <c r="W1266" s="21" t="s">
        <v>136</v>
      </c>
    </row>
    <row r="1267" spans="1:23" ht="15" customHeight="1">
      <c r="A1267" s="21" t="s">
        <v>1733</v>
      </c>
      <c r="B1267" s="22">
        <v>45539</v>
      </c>
      <c r="C1267" s="21">
        <f>YEAR(B1267)</f>
        <v>2024</v>
      </c>
      <c r="D1267" s="21" t="str">
        <f>"Q"&amp;ROUNDUP(MONTH(B1267)/3,0)</f>
        <v>Q3</v>
      </c>
      <c r="E1267" s="21" t="s">
        <v>158</v>
      </c>
      <c r="F1267" s="21" t="s">
        <v>118</v>
      </c>
      <c r="G1267" s="21" t="s">
        <v>160</v>
      </c>
      <c r="H1267" s="21" t="s">
        <v>318</v>
      </c>
      <c r="I1267" s="21" t="s">
        <v>319</v>
      </c>
      <c r="J1267" s="21" t="s">
        <v>122</v>
      </c>
      <c r="K1267" s="21" t="s">
        <v>165</v>
      </c>
      <c r="L1267" s="21" t="s">
        <v>184</v>
      </c>
      <c r="M1267" s="23">
        <v>64.75</v>
      </c>
      <c r="N1267" s="24">
        <v>4</v>
      </c>
      <c r="O1267" s="25">
        <v>0.1222</v>
      </c>
      <c r="P1267" s="23">
        <v>24.6</v>
      </c>
      <c r="Q1267" s="23">
        <f>M1267*N1267*(1-O1267)</f>
        <v>227.3502</v>
      </c>
      <c r="R1267" s="23">
        <f>M1267*N1267*O1267</f>
        <v>31.649799999999999</v>
      </c>
      <c r="S1267" s="23">
        <f>P1267*N1267</f>
        <v>98.4</v>
      </c>
      <c r="T1267" s="23">
        <f>Q1267-S1267</f>
        <v>128.9502</v>
      </c>
      <c r="U1267" s="25">
        <f>IFERROR(T1267/Q1267,0)</f>
        <v>0.56718753711234915</v>
      </c>
      <c r="V1267" s="21" t="s">
        <v>125</v>
      </c>
      <c r="W1267" s="21" t="s">
        <v>172</v>
      </c>
    </row>
    <row r="1268" spans="1:23" ht="15" customHeight="1">
      <c r="A1268" s="21" t="s">
        <v>1734</v>
      </c>
      <c r="B1268" s="22">
        <v>45539</v>
      </c>
      <c r="C1268" s="21">
        <f>YEAR(B1268)</f>
        <v>2024</v>
      </c>
      <c r="D1268" s="21" t="str">
        <f>"Q"&amp;ROUNDUP(MONTH(B1268)/3,0)</f>
        <v>Q3</v>
      </c>
      <c r="E1268" s="21" t="s">
        <v>128</v>
      </c>
      <c r="F1268" s="21" t="s">
        <v>129</v>
      </c>
      <c r="G1268" s="21" t="s">
        <v>130</v>
      </c>
      <c r="H1268" s="21" t="s">
        <v>358</v>
      </c>
      <c r="I1268" s="21" t="s">
        <v>269</v>
      </c>
      <c r="J1268" s="21" t="s">
        <v>133</v>
      </c>
      <c r="K1268" s="21" t="s">
        <v>165</v>
      </c>
      <c r="L1268" s="21" t="s">
        <v>184</v>
      </c>
      <c r="M1268" s="23">
        <v>25.47</v>
      </c>
      <c r="N1268" s="24">
        <v>1</v>
      </c>
      <c r="O1268" s="25">
        <v>0.1482</v>
      </c>
      <c r="P1268" s="23">
        <v>9.7799999999999994</v>
      </c>
      <c r="Q1268" s="23">
        <f>M1268*N1268*(1-O1268)</f>
        <v>21.695346000000001</v>
      </c>
      <c r="R1268" s="23">
        <f>M1268*N1268*O1268</f>
        <v>3.774654</v>
      </c>
      <c r="S1268" s="23">
        <f>P1268*N1268</f>
        <v>9.7799999999999994</v>
      </c>
      <c r="T1268" s="23">
        <f>Q1268-S1268</f>
        <v>11.915346000000001</v>
      </c>
      <c r="U1268" s="25">
        <f>IFERROR(T1268/Q1268,0)</f>
        <v>0.54921207525337468</v>
      </c>
      <c r="V1268" s="21" t="s">
        <v>125</v>
      </c>
      <c r="W1268" s="21" t="s">
        <v>156</v>
      </c>
    </row>
    <row r="1269" spans="1:23" ht="15" customHeight="1">
      <c r="A1269" s="21" t="s">
        <v>1735</v>
      </c>
      <c r="B1269" s="22">
        <v>45539</v>
      </c>
      <c r="C1269" s="21">
        <f>YEAR(B1269)</f>
        <v>2024</v>
      </c>
      <c r="D1269" s="21" t="str">
        <f>"Q"&amp;ROUNDUP(MONTH(B1269)/3,0)</f>
        <v>Q3</v>
      </c>
      <c r="E1269" s="21" t="s">
        <v>188</v>
      </c>
      <c r="F1269" s="21" t="s">
        <v>118</v>
      </c>
      <c r="G1269" s="21" t="s">
        <v>189</v>
      </c>
      <c r="H1269" s="21" t="s">
        <v>736</v>
      </c>
      <c r="I1269" s="21" t="s">
        <v>132</v>
      </c>
      <c r="J1269" s="21" t="s">
        <v>133</v>
      </c>
      <c r="K1269" s="21" t="s">
        <v>134</v>
      </c>
      <c r="L1269" s="21" t="s">
        <v>192</v>
      </c>
      <c r="M1269" s="23">
        <v>96.24</v>
      </c>
      <c r="N1269" s="24">
        <v>2</v>
      </c>
      <c r="O1269" s="25">
        <v>0.1673</v>
      </c>
      <c r="P1269" s="23">
        <v>54.62</v>
      </c>
      <c r="Q1269" s="23">
        <f>M1269*N1269*(1-O1269)</f>
        <v>160.27809599999998</v>
      </c>
      <c r="R1269" s="23">
        <f>M1269*N1269*O1269</f>
        <v>32.201903999999999</v>
      </c>
      <c r="S1269" s="23">
        <f>P1269*N1269</f>
        <v>109.24</v>
      </c>
      <c r="T1269" s="23">
        <f>Q1269-S1269</f>
        <v>51.038095999999982</v>
      </c>
      <c r="U1269" s="25">
        <f>IFERROR(T1269/Q1269,0)</f>
        <v>0.31843462877173179</v>
      </c>
      <c r="V1269" s="21" t="s">
        <v>125</v>
      </c>
      <c r="W1269" s="21" t="s">
        <v>126</v>
      </c>
    </row>
    <row r="1270" spans="1:23" ht="15" customHeight="1">
      <c r="A1270" s="21" t="s">
        <v>1736</v>
      </c>
      <c r="B1270" s="22">
        <v>45539</v>
      </c>
      <c r="C1270" s="21">
        <f>YEAR(B1270)</f>
        <v>2024</v>
      </c>
      <c r="D1270" s="21" t="str">
        <f>"Q"&amp;ROUNDUP(MONTH(B1270)/3,0)</f>
        <v>Q3</v>
      </c>
      <c r="E1270" s="21" t="s">
        <v>117</v>
      </c>
      <c r="F1270" s="21" t="s">
        <v>118</v>
      </c>
      <c r="G1270" s="21" t="s">
        <v>194</v>
      </c>
      <c r="H1270" s="21" t="s">
        <v>752</v>
      </c>
      <c r="I1270" s="21" t="s">
        <v>200</v>
      </c>
      <c r="J1270" s="21" t="s">
        <v>133</v>
      </c>
      <c r="K1270" s="21" t="s">
        <v>123</v>
      </c>
      <c r="L1270" s="21" t="s">
        <v>124</v>
      </c>
      <c r="M1270" s="23">
        <v>59.07</v>
      </c>
      <c r="N1270" s="24">
        <v>1</v>
      </c>
      <c r="O1270" s="25">
        <v>0.15970000000000001</v>
      </c>
      <c r="P1270" s="23">
        <v>28.27</v>
      </c>
      <c r="Q1270" s="23">
        <f>M1270*N1270*(1-O1270)</f>
        <v>49.636521000000002</v>
      </c>
      <c r="R1270" s="23">
        <f>M1270*N1270*O1270</f>
        <v>9.4334790000000002</v>
      </c>
      <c r="S1270" s="23">
        <f>P1270*N1270</f>
        <v>28.27</v>
      </c>
      <c r="T1270" s="23">
        <f>Q1270-S1270</f>
        <v>21.366521000000002</v>
      </c>
      <c r="U1270" s="25">
        <f>IFERROR(T1270/Q1270,0)</f>
        <v>0.43045968108844695</v>
      </c>
      <c r="V1270" s="21" t="s">
        <v>125</v>
      </c>
      <c r="W1270" s="21" t="s">
        <v>172</v>
      </c>
    </row>
    <row r="1271" spans="1:23" ht="15" customHeight="1">
      <c r="A1271" s="21" t="s">
        <v>1737</v>
      </c>
      <c r="B1271" s="22">
        <v>45540</v>
      </c>
      <c r="C1271" s="21">
        <f>YEAR(B1271)</f>
        <v>2024</v>
      </c>
      <c r="D1271" s="21" t="str">
        <f>"Q"&amp;ROUNDUP(MONTH(B1271)/3,0)</f>
        <v>Q3</v>
      </c>
      <c r="E1271" s="21" t="s">
        <v>117</v>
      </c>
      <c r="F1271" s="21" t="s">
        <v>118</v>
      </c>
      <c r="G1271" s="21" t="s">
        <v>194</v>
      </c>
      <c r="H1271" s="21" t="s">
        <v>895</v>
      </c>
      <c r="I1271" s="21" t="s">
        <v>896</v>
      </c>
      <c r="J1271" s="21" t="s">
        <v>133</v>
      </c>
      <c r="K1271" s="21" t="s">
        <v>165</v>
      </c>
      <c r="L1271" s="21" t="s">
        <v>320</v>
      </c>
      <c r="M1271" s="23">
        <v>67.599999999999994</v>
      </c>
      <c r="N1271" s="24">
        <v>3</v>
      </c>
      <c r="O1271" s="25">
        <v>9.1200000000000003E-2</v>
      </c>
      <c r="P1271" s="23">
        <v>31.95</v>
      </c>
      <c r="Q1271" s="23">
        <f>M1271*N1271*(1-O1271)</f>
        <v>184.30464000000001</v>
      </c>
      <c r="R1271" s="23">
        <f>M1271*N1271*O1271</f>
        <v>18.495359999999998</v>
      </c>
      <c r="S1271" s="23">
        <f>P1271*N1271</f>
        <v>95.85</v>
      </c>
      <c r="T1271" s="23">
        <f>Q1271-S1271</f>
        <v>88.454640000000012</v>
      </c>
      <c r="U1271" s="25">
        <f>IFERROR(T1271/Q1271,0)</f>
        <v>0.47993713017751483</v>
      </c>
      <c r="V1271" s="21" t="s">
        <v>125</v>
      </c>
      <c r="W1271" s="21" t="s">
        <v>172</v>
      </c>
    </row>
    <row r="1272" spans="1:23" ht="15" customHeight="1">
      <c r="A1272" s="21" t="s">
        <v>1738</v>
      </c>
      <c r="B1272" s="22">
        <v>45540</v>
      </c>
      <c r="C1272" s="21">
        <f>YEAR(B1272)</f>
        <v>2024</v>
      </c>
      <c r="D1272" s="21" t="str">
        <f>"Q"&amp;ROUNDUP(MONTH(B1272)/3,0)</f>
        <v>Q3</v>
      </c>
      <c r="E1272" s="21" t="s">
        <v>117</v>
      </c>
      <c r="F1272" s="21" t="s">
        <v>118</v>
      </c>
      <c r="G1272" s="21" t="s">
        <v>194</v>
      </c>
      <c r="H1272" s="21" t="s">
        <v>404</v>
      </c>
      <c r="I1272" s="21" t="s">
        <v>405</v>
      </c>
      <c r="J1272" s="21" t="s">
        <v>142</v>
      </c>
      <c r="K1272" s="21" t="s">
        <v>123</v>
      </c>
      <c r="L1272" s="21" t="s">
        <v>226</v>
      </c>
      <c r="M1272" s="23">
        <v>37.74</v>
      </c>
      <c r="N1272" s="24">
        <v>5</v>
      </c>
      <c r="O1272" s="25">
        <v>0.15129999999999999</v>
      </c>
      <c r="P1272" s="23">
        <v>21.57</v>
      </c>
      <c r="Q1272" s="23">
        <f>M1272*N1272*(1-O1272)</f>
        <v>160.14969000000002</v>
      </c>
      <c r="R1272" s="23">
        <f>M1272*N1272*O1272</f>
        <v>28.55031</v>
      </c>
      <c r="S1272" s="23">
        <f>P1272*N1272</f>
        <v>107.85</v>
      </c>
      <c r="T1272" s="23">
        <f>Q1272-S1272</f>
        <v>52.299690000000027</v>
      </c>
      <c r="U1272" s="25">
        <f>IFERROR(T1272/Q1272,0)</f>
        <v>0.32656753815758255</v>
      </c>
      <c r="V1272" s="21" t="s">
        <v>125</v>
      </c>
      <c r="W1272" s="21" t="s">
        <v>172</v>
      </c>
    </row>
    <row r="1273" spans="1:23" ht="15" customHeight="1">
      <c r="A1273" s="21" t="s">
        <v>1739</v>
      </c>
      <c r="B1273" s="22">
        <v>45540</v>
      </c>
      <c r="C1273" s="21">
        <f>YEAR(B1273)</f>
        <v>2024</v>
      </c>
      <c r="D1273" s="21" t="str">
        <f>"Q"&amp;ROUNDUP(MONTH(B1273)/3,0)</f>
        <v>Q3</v>
      </c>
      <c r="E1273" s="21" t="s">
        <v>128</v>
      </c>
      <c r="F1273" s="21" t="s">
        <v>129</v>
      </c>
      <c r="G1273" s="21" t="s">
        <v>130</v>
      </c>
      <c r="H1273" s="21" t="s">
        <v>243</v>
      </c>
      <c r="I1273" s="21" t="s">
        <v>244</v>
      </c>
      <c r="J1273" s="21" t="s">
        <v>122</v>
      </c>
      <c r="K1273" s="21" t="s">
        <v>134</v>
      </c>
      <c r="L1273" s="21" t="s">
        <v>339</v>
      </c>
      <c r="M1273" s="23">
        <v>81.97</v>
      </c>
      <c r="N1273" s="24">
        <v>1</v>
      </c>
      <c r="O1273" s="25">
        <v>0.1055</v>
      </c>
      <c r="P1273" s="23">
        <v>47.84</v>
      </c>
      <c r="Q1273" s="23">
        <f>M1273*N1273*(1-O1273)</f>
        <v>73.322164999999998</v>
      </c>
      <c r="R1273" s="23">
        <f>M1273*N1273*O1273</f>
        <v>8.6478349999999988</v>
      </c>
      <c r="S1273" s="23">
        <f>P1273*N1273</f>
        <v>47.84</v>
      </c>
      <c r="T1273" s="23">
        <f>Q1273-S1273</f>
        <v>25.482164999999995</v>
      </c>
      <c r="U1273" s="25">
        <f>IFERROR(T1273/Q1273,0)</f>
        <v>0.34753699648666941</v>
      </c>
      <c r="V1273" s="21" t="s">
        <v>125</v>
      </c>
      <c r="W1273" s="21" t="s">
        <v>172</v>
      </c>
    </row>
    <row r="1274" spans="1:23" ht="15" customHeight="1">
      <c r="A1274" s="21" t="s">
        <v>1740</v>
      </c>
      <c r="B1274" s="22">
        <v>45540</v>
      </c>
      <c r="C1274" s="21">
        <f>YEAR(B1274)</f>
        <v>2024</v>
      </c>
      <c r="D1274" s="21" t="str">
        <f>"Q"&amp;ROUNDUP(MONTH(B1274)/3,0)</f>
        <v>Q3</v>
      </c>
      <c r="E1274" s="21" t="s">
        <v>188</v>
      </c>
      <c r="F1274" s="21" t="s">
        <v>118</v>
      </c>
      <c r="G1274" s="21" t="s">
        <v>189</v>
      </c>
      <c r="H1274" s="21" t="s">
        <v>168</v>
      </c>
      <c r="I1274" s="21" t="s">
        <v>169</v>
      </c>
      <c r="J1274" s="21" t="s">
        <v>122</v>
      </c>
      <c r="K1274" s="21" t="s">
        <v>143</v>
      </c>
      <c r="L1274" s="21" t="s">
        <v>144</v>
      </c>
      <c r="M1274" s="23">
        <v>166.25</v>
      </c>
      <c r="N1274" s="24">
        <v>3</v>
      </c>
      <c r="O1274" s="25">
        <v>8.3299999999999999E-2</v>
      </c>
      <c r="P1274" s="23">
        <v>93.85</v>
      </c>
      <c r="Q1274" s="23">
        <f>M1274*N1274*(1-O1274)</f>
        <v>457.20412499999998</v>
      </c>
      <c r="R1274" s="23">
        <f>M1274*N1274*O1274</f>
        <v>41.545875000000002</v>
      </c>
      <c r="S1274" s="23">
        <f>P1274*N1274</f>
        <v>281.54999999999995</v>
      </c>
      <c r="T1274" s="23">
        <f>Q1274-S1274</f>
        <v>175.65412500000002</v>
      </c>
      <c r="U1274" s="25">
        <f>IFERROR(T1274/Q1274,0)</f>
        <v>0.38419190771736811</v>
      </c>
      <c r="V1274" s="21" t="s">
        <v>171</v>
      </c>
      <c r="W1274" s="21" t="s">
        <v>136</v>
      </c>
    </row>
    <row r="1275" spans="1:23" ht="15" customHeight="1">
      <c r="A1275" s="21" t="s">
        <v>1741</v>
      </c>
      <c r="B1275" s="22">
        <v>45540</v>
      </c>
      <c r="C1275" s="21">
        <f>YEAR(B1275)</f>
        <v>2024</v>
      </c>
      <c r="D1275" s="21" t="str">
        <f>"Q"&amp;ROUNDUP(MONTH(B1275)/3,0)</f>
        <v>Q3</v>
      </c>
      <c r="E1275" s="21" t="s">
        <v>117</v>
      </c>
      <c r="F1275" s="21" t="s">
        <v>129</v>
      </c>
      <c r="G1275" s="21" t="s">
        <v>119</v>
      </c>
      <c r="H1275" s="21" t="s">
        <v>147</v>
      </c>
      <c r="I1275" s="21" t="s">
        <v>148</v>
      </c>
      <c r="J1275" s="21" t="s">
        <v>122</v>
      </c>
      <c r="K1275" s="21" t="s">
        <v>143</v>
      </c>
      <c r="L1275" s="21" t="s">
        <v>322</v>
      </c>
      <c r="M1275" s="23">
        <v>260.98</v>
      </c>
      <c r="N1275" s="24">
        <v>1</v>
      </c>
      <c r="O1275" s="25">
        <v>0.1134</v>
      </c>
      <c r="P1275" s="23">
        <v>160.34</v>
      </c>
      <c r="Q1275" s="23">
        <f>M1275*N1275*(1-O1275)</f>
        <v>231.38486800000004</v>
      </c>
      <c r="R1275" s="23">
        <f>M1275*N1275*O1275</f>
        <v>29.595132000000003</v>
      </c>
      <c r="S1275" s="23">
        <f>P1275*N1275</f>
        <v>160.34</v>
      </c>
      <c r="T1275" s="23">
        <f>Q1275-S1275</f>
        <v>71.044868000000037</v>
      </c>
      <c r="U1275" s="25">
        <f>IFERROR(T1275/Q1275,0)</f>
        <v>0.30704197994485977</v>
      </c>
      <c r="V1275" s="21" t="s">
        <v>125</v>
      </c>
      <c r="W1275" s="21" t="s">
        <v>156</v>
      </c>
    </row>
    <row r="1276" spans="1:23" ht="15" customHeight="1">
      <c r="A1276" s="21" t="s">
        <v>1742</v>
      </c>
      <c r="B1276" s="22">
        <v>45540</v>
      </c>
      <c r="C1276" s="21">
        <f>YEAR(B1276)</f>
        <v>2024</v>
      </c>
      <c r="D1276" s="21" t="str">
        <f>"Q"&amp;ROUNDUP(MONTH(B1276)/3,0)</f>
        <v>Q3</v>
      </c>
      <c r="E1276" s="21" t="s">
        <v>128</v>
      </c>
      <c r="F1276" s="21" t="s">
        <v>118</v>
      </c>
      <c r="G1276" s="21" t="s">
        <v>130</v>
      </c>
      <c r="H1276" s="21" t="s">
        <v>1035</v>
      </c>
      <c r="I1276" s="21" t="s">
        <v>1036</v>
      </c>
      <c r="J1276" s="21" t="s">
        <v>142</v>
      </c>
      <c r="K1276" s="21" t="s">
        <v>149</v>
      </c>
      <c r="L1276" s="21" t="s">
        <v>205</v>
      </c>
      <c r="M1276" s="23">
        <v>277.20999999999998</v>
      </c>
      <c r="N1276" s="24">
        <v>1</v>
      </c>
      <c r="O1276" s="25">
        <v>0.1056</v>
      </c>
      <c r="P1276" s="23">
        <v>140.26</v>
      </c>
      <c r="Q1276" s="23">
        <f>M1276*N1276*(1-O1276)</f>
        <v>247.93662399999997</v>
      </c>
      <c r="R1276" s="23">
        <f>M1276*N1276*O1276</f>
        <v>29.273375999999999</v>
      </c>
      <c r="S1276" s="23">
        <f>P1276*N1276</f>
        <v>140.26</v>
      </c>
      <c r="T1276" s="23">
        <f>Q1276-S1276</f>
        <v>107.67662399999998</v>
      </c>
      <c r="U1276" s="25">
        <f>IFERROR(T1276/Q1276,0)</f>
        <v>0.43429091782745249</v>
      </c>
      <c r="V1276" s="21" t="s">
        <v>125</v>
      </c>
      <c r="W1276" s="21" t="s">
        <v>172</v>
      </c>
    </row>
    <row r="1277" spans="1:23" ht="15" customHeight="1">
      <c r="A1277" s="21" t="s">
        <v>1743</v>
      </c>
      <c r="B1277" s="22">
        <v>45540</v>
      </c>
      <c r="C1277" s="21">
        <f>YEAR(B1277)</f>
        <v>2024</v>
      </c>
      <c r="D1277" s="21" t="str">
        <f>"Q"&amp;ROUNDUP(MONTH(B1277)/3,0)</f>
        <v>Q3</v>
      </c>
      <c r="E1277" s="21" t="s">
        <v>158</v>
      </c>
      <c r="F1277" s="21" t="s">
        <v>159</v>
      </c>
      <c r="G1277" s="21" t="s">
        <v>164</v>
      </c>
      <c r="H1277" s="21" t="s">
        <v>207</v>
      </c>
      <c r="I1277" s="21" t="s">
        <v>208</v>
      </c>
      <c r="J1277" s="21" t="s">
        <v>122</v>
      </c>
      <c r="K1277" s="21" t="s">
        <v>149</v>
      </c>
      <c r="L1277" s="21" t="s">
        <v>205</v>
      </c>
      <c r="M1277" s="23">
        <v>195.77</v>
      </c>
      <c r="N1277" s="24">
        <v>4</v>
      </c>
      <c r="O1277" s="25">
        <v>0.1336</v>
      </c>
      <c r="P1277" s="23">
        <v>85.89</v>
      </c>
      <c r="Q1277" s="23">
        <f>M1277*N1277*(1-O1277)</f>
        <v>678.46051200000011</v>
      </c>
      <c r="R1277" s="23">
        <f>M1277*N1277*O1277</f>
        <v>104.619488</v>
      </c>
      <c r="S1277" s="23">
        <f>P1277*N1277</f>
        <v>343.56</v>
      </c>
      <c r="T1277" s="23">
        <f>Q1277-S1277</f>
        <v>334.90051200000011</v>
      </c>
      <c r="U1277" s="25">
        <f>IFERROR(T1277/Q1277,0)</f>
        <v>0.49361828150140014</v>
      </c>
      <c r="V1277" s="21" t="s">
        <v>125</v>
      </c>
      <c r="W1277" s="21" t="s">
        <v>156</v>
      </c>
    </row>
    <row r="1278" spans="1:23" ht="15" customHeight="1">
      <c r="A1278" s="21" t="s">
        <v>1744</v>
      </c>
      <c r="B1278" s="22">
        <v>45541</v>
      </c>
      <c r="C1278" s="21">
        <f>YEAR(B1278)</f>
        <v>2024</v>
      </c>
      <c r="D1278" s="21" t="str">
        <f>"Q"&amp;ROUNDUP(MONTH(B1278)/3,0)</f>
        <v>Q3</v>
      </c>
      <c r="E1278" s="21" t="s">
        <v>117</v>
      </c>
      <c r="F1278" s="21" t="s">
        <v>118</v>
      </c>
      <c r="G1278" s="21" t="s">
        <v>194</v>
      </c>
      <c r="H1278" s="21" t="s">
        <v>529</v>
      </c>
      <c r="I1278" s="21" t="s">
        <v>530</v>
      </c>
      <c r="J1278" s="21" t="s">
        <v>133</v>
      </c>
      <c r="K1278" s="21" t="s">
        <v>165</v>
      </c>
      <c r="L1278" s="21" t="s">
        <v>180</v>
      </c>
      <c r="M1278" s="23">
        <v>136.94</v>
      </c>
      <c r="N1278" s="24">
        <v>1</v>
      </c>
      <c r="O1278" s="25">
        <v>0.14610000000000001</v>
      </c>
      <c r="P1278" s="23">
        <v>61.57</v>
      </c>
      <c r="Q1278" s="23">
        <f>M1278*N1278*(1-O1278)</f>
        <v>116.933066</v>
      </c>
      <c r="R1278" s="23">
        <f>M1278*N1278*O1278</f>
        <v>20.006934000000001</v>
      </c>
      <c r="S1278" s="23">
        <f>P1278*N1278</f>
        <v>61.57</v>
      </c>
      <c r="T1278" s="23">
        <f>Q1278-S1278</f>
        <v>55.363065999999996</v>
      </c>
      <c r="U1278" s="25">
        <f>IFERROR(T1278/Q1278,0)</f>
        <v>0.47345945756694685</v>
      </c>
      <c r="V1278" s="21" t="s">
        <v>125</v>
      </c>
      <c r="W1278" s="21" t="s">
        <v>136</v>
      </c>
    </row>
    <row r="1279" spans="1:23" ht="15" customHeight="1">
      <c r="A1279" s="21" t="s">
        <v>1745</v>
      </c>
      <c r="B1279" s="22">
        <v>45541</v>
      </c>
      <c r="C1279" s="21">
        <f>YEAR(B1279)</f>
        <v>2024</v>
      </c>
      <c r="D1279" s="21" t="str">
        <f>"Q"&amp;ROUNDUP(MONTH(B1279)/3,0)</f>
        <v>Q3</v>
      </c>
      <c r="E1279" s="21" t="s">
        <v>138</v>
      </c>
      <c r="F1279" s="21" t="s">
        <v>118</v>
      </c>
      <c r="G1279" s="21" t="s">
        <v>139</v>
      </c>
      <c r="H1279" s="21" t="s">
        <v>337</v>
      </c>
      <c r="I1279" s="21" t="s">
        <v>338</v>
      </c>
      <c r="J1279" s="21" t="s">
        <v>133</v>
      </c>
      <c r="K1279" s="21" t="s">
        <v>143</v>
      </c>
      <c r="L1279" s="21" t="s">
        <v>230</v>
      </c>
      <c r="M1279" s="23">
        <v>183.4</v>
      </c>
      <c r="N1279" s="24">
        <v>3</v>
      </c>
      <c r="O1279" s="25">
        <v>0.18629999999999999</v>
      </c>
      <c r="P1279" s="23">
        <v>104.86</v>
      </c>
      <c r="Q1279" s="23">
        <f>M1279*N1279*(1-O1279)</f>
        <v>447.69774000000001</v>
      </c>
      <c r="R1279" s="23">
        <f>M1279*N1279*O1279</f>
        <v>102.50226000000001</v>
      </c>
      <c r="S1279" s="23">
        <f>P1279*N1279</f>
        <v>314.58</v>
      </c>
      <c r="T1279" s="23">
        <f>Q1279-S1279</f>
        <v>133.11774000000003</v>
      </c>
      <c r="U1279" s="25">
        <f>IFERROR(T1279/Q1279,0)</f>
        <v>0.29733842301727953</v>
      </c>
      <c r="V1279" s="21" t="s">
        <v>125</v>
      </c>
      <c r="W1279" s="21" t="s">
        <v>136</v>
      </c>
    </row>
    <row r="1280" spans="1:23" ht="15" customHeight="1">
      <c r="A1280" s="21" t="s">
        <v>1746</v>
      </c>
      <c r="B1280" s="22">
        <v>45541</v>
      </c>
      <c r="C1280" s="21">
        <f>YEAR(B1280)</f>
        <v>2024</v>
      </c>
      <c r="D1280" s="21" t="str">
        <f>"Q"&amp;ROUNDUP(MONTH(B1280)/3,0)</f>
        <v>Q3</v>
      </c>
      <c r="E1280" s="21" t="s">
        <v>188</v>
      </c>
      <c r="F1280" s="21" t="s">
        <v>129</v>
      </c>
      <c r="G1280" s="21" t="s">
        <v>198</v>
      </c>
      <c r="H1280" s="21" t="s">
        <v>1747</v>
      </c>
      <c r="I1280" s="21" t="s">
        <v>342</v>
      </c>
      <c r="J1280" s="21" t="s">
        <v>142</v>
      </c>
      <c r="K1280" s="21" t="s">
        <v>143</v>
      </c>
      <c r="L1280" s="21" t="s">
        <v>144</v>
      </c>
      <c r="M1280" s="23">
        <v>304.25</v>
      </c>
      <c r="N1280" s="24">
        <v>2</v>
      </c>
      <c r="O1280" s="25">
        <v>7.5600000000000001E-2</v>
      </c>
      <c r="P1280" s="23">
        <v>189.76</v>
      </c>
      <c r="Q1280" s="23">
        <f>M1280*N1280*(1-O1280)</f>
        <v>562.49739999999997</v>
      </c>
      <c r="R1280" s="23">
        <f>M1280*N1280*O1280</f>
        <v>46.002600000000001</v>
      </c>
      <c r="S1280" s="23">
        <f>P1280*N1280</f>
        <v>379.52</v>
      </c>
      <c r="T1280" s="23">
        <f>Q1280-S1280</f>
        <v>182.97739999999999</v>
      </c>
      <c r="U1280" s="25">
        <f>IFERROR(T1280/Q1280,0)</f>
        <v>0.3252946591397578</v>
      </c>
      <c r="V1280" s="21" t="s">
        <v>125</v>
      </c>
      <c r="W1280" s="21" t="s">
        <v>126</v>
      </c>
    </row>
    <row r="1281" spans="1:23" ht="15" customHeight="1">
      <c r="A1281" s="21" t="s">
        <v>1748</v>
      </c>
      <c r="B1281" s="22">
        <v>45541</v>
      </c>
      <c r="C1281" s="21">
        <f>YEAR(B1281)</f>
        <v>2024</v>
      </c>
      <c r="D1281" s="21" t="str">
        <f>"Q"&amp;ROUNDUP(MONTH(B1281)/3,0)</f>
        <v>Q3</v>
      </c>
      <c r="E1281" s="21" t="s">
        <v>188</v>
      </c>
      <c r="F1281" s="21" t="s">
        <v>118</v>
      </c>
      <c r="G1281" s="21" t="s">
        <v>198</v>
      </c>
      <c r="H1281" s="21" t="s">
        <v>284</v>
      </c>
      <c r="I1281" s="21" t="s">
        <v>269</v>
      </c>
      <c r="J1281" s="21" t="s">
        <v>122</v>
      </c>
      <c r="K1281" s="21" t="s">
        <v>134</v>
      </c>
      <c r="L1281" s="21" t="s">
        <v>170</v>
      </c>
      <c r="M1281" s="23">
        <v>191.2</v>
      </c>
      <c r="N1281" s="24">
        <v>2</v>
      </c>
      <c r="O1281" s="25">
        <v>0.19009999999999999</v>
      </c>
      <c r="P1281" s="23">
        <v>106.74</v>
      </c>
      <c r="Q1281" s="23">
        <f>M1281*N1281*(1-O1281)</f>
        <v>309.70576</v>
      </c>
      <c r="R1281" s="23">
        <f>M1281*N1281*O1281</f>
        <v>72.694239999999994</v>
      </c>
      <c r="S1281" s="23">
        <f>P1281*N1281</f>
        <v>213.48</v>
      </c>
      <c r="T1281" s="23">
        <f>Q1281-S1281</f>
        <v>96.225760000000008</v>
      </c>
      <c r="U1281" s="25">
        <f>IFERROR(T1281/Q1281,0)</f>
        <v>0.31070058238503545</v>
      </c>
      <c r="V1281" s="21" t="s">
        <v>125</v>
      </c>
      <c r="W1281" s="21" t="s">
        <v>136</v>
      </c>
    </row>
    <row r="1282" spans="1:23" ht="15" customHeight="1">
      <c r="A1282" s="21" t="s">
        <v>1749</v>
      </c>
      <c r="B1282" s="22">
        <v>45541</v>
      </c>
      <c r="C1282" s="21">
        <f>YEAR(B1282)</f>
        <v>2024</v>
      </c>
      <c r="D1282" s="21" t="str">
        <f>"Q"&amp;ROUNDUP(MONTH(B1282)/3,0)</f>
        <v>Q3</v>
      </c>
      <c r="E1282" s="21" t="s">
        <v>138</v>
      </c>
      <c r="F1282" s="21" t="s">
        <v>159</v>
      </c>
      <c r="G1282" s="21" t="s">
        <v>139</v>
      </c>
      <c r="H1282" s="21" t="s">
        <v>281</v>
      </c>
      <c r="I1282" s="21" t="s">
        <v>282</v>
      </c>
      <c r="J1282" s="21" t="s">
        <v>133</v>
      </c>
      <c r="K1282" s="21" t="s">
        <v>143</v>
      </c>
      <c r="L1282" s="21" t="s">
        <v>252</v>
      </c>
      <c r="M1282" s="23">
        <v>80.989999999999995</v>
      </c>
      <c r="N1282" s="24">
        <v>5</v>
      </c>
      <c r="O1282" s="25">
        <v>9.9500000000000005E-2</v>
      </c>
      <c r="P1282" s="23">
        <v>47.81</v>
      </c>
      <c r="Q1282" s="23">
        <f>M1282*N1282*(1-O1282)</f>
        <v>364.65747499999998</v>
      </c>
      <c r="R1282" s="23">
        <f>M1282*N1282*O1282</f>
        <v>40.292524999999998</v>
      </c>
      <c r="S1282" s="23">
        <f>P1282*N1282</f>
        <v>239.05</v>
      </c>
      <c r="T1282" s="23">
        <f>Q1282-S1282</f>
        <v>125.60747499999997</v>
      </c>
      <c r="U1282" s="25">
        <f>IFERROR(T1282/Q1282,0)</f>
        <v>0.34445331197447682</v>
      </c>
      <c r="V1282" s="21" t="s">
        <v>125</v>
      </c>
      <c r="W1282" s="21" t="s">
        <v>156</v>
      </c>
    </row>
    <row r="1283" spans="1:23" ht="15" customHeight="1">
      <c r="A1283" s="21" t="s">
        <v>1750</v>
      </c>
      <c r="B1283" s="22">
        <v>45541</v>
      </c>
      <c r="C1283" s="21">
        <f>YEAR(B1283)</f>
        <v>2024</v>
      </c>
      <c r="D1283" s="21" t="str">
        <f>"Q"&amp;ROUNDUP(MONTH(B1283)/3,0)</f>
        <v>Q3</v>
      </c>
      <c r="E1283" s="21" t="s">
        <v>188</v>
      </c>
      <c r="F1283" s="21" t="s">
        <v>118</v>
      </c>
      <c r="G1283" s="21" t="s">
        <v>189</v>
      </c>
      <c r="H1283" s="21" t="s">
        <v>331</v>
      </c>
      <c r="I1283" s="21" t="s">
        <v>332</v>
      </c>
      <c r="J1283" s="21" t="s">
        <v>133</v>
      </c>
      <c r="K1283" s="21" t="s">
        <v>165</v>
      </c>
      <c r="L1283" s="21" t="s">
        <v>320</v>
      </c>
      <c r="M1283" s="23">
        <v>128.56</v>
      </c>
      <c r="N1283" s="24">
        <v>5</v>
      </c>
      <c r="O1283" s="25">
        <v>0.12520000000000001</v>
      </c>
      <c r="P1283" s="23">
        <v>46.9</v>
      </c>
      <c r="Q1283" s="23">
        <f>M1283*N1283*(1-O1283)</f>
        <v>562.32143999999994</v>
      </c>
      <c r="R1283" s="23">
        <f>M1283*N1283*O1283</f>
        <v>80.478560000000002</v>
      </c>
      <c r="S1283" s="23">
        <f>P1283*N1283</f>
        <v>234.5</v>
      </c>
      <c r="T1283" s="23">
        <f>Q1283-S1283</f>
        <v>327.82143999999994</v>
      </c>
      <c r="U1283" s="25">
        <f>IFERROR(T1283/Q1283,0)</f>
        <v>0.58297873187975902</v>
      </c>
      <c r="V1283" s="21" t="s">
        <v>125</v>
      </c>
      <c r="W1283" s="21" t="s">
        <v>172</v>
      </c>
    </row>
    <row r="1284" spans="1:23" ht="15" customHeight="1">
      <c r="A1284" s="21" t="s">
        <v>1751</v>
      </c>
      <c r="B1284" s="22">
        <v>45541</v>
      </c>
      <c r="C1284" s="21">
        <f>YEAR(B1284)</f>
        <v>2024</v>
      </c>
      <c r="D1284" s="21" t="str">
        <f>"Q"&amp;ROUNDUP(MONTH(B1284)/3,0)</f>
        <v>Q3</v>
      </c>
      <c r="E1284" s="21" t="s">
        <v>117</v>
      </c>
      <c r="F1284" s="21" t="s">
        <v>129</v>
      </c>
      <c r="G1284" s="21" t="s">
        <v>119</v>
      </c>
      <c r="H1284" s="21" t="s">
        <v>240</v>
      </c>
      <c r="I1284" s="21" t="s">
        <v>241</v>
      </c>
      <c r="J1284" s="21" t="s">
        <v>133</v>
      </c>
      <c r="K1284" s="21" t="s">
        <v>134</v>
      </c>
      <c r="L1284" s="21" t="s">
        <v>170</v>
      </c>
      <c r="M1284" s="23">
        <v>195.82</v>
      </c>
      <c r="N1284" s="24">
        <v>1</v>
      </c>
      <c r="O1284" s="25">
        <v>8.5400000000000004E-2</v>
      </c>
      <c r="P1284" s="23">
        <v>100.48</v>
      </c>
      <c r="Q1284" s="23">
        <f>M1284*N1284*(1-O1284)</f>
        <v>179.09697199999999</v>
      </c>
      <c r="R1284" s="23">
        <f>M1284*N1284*O1284</f>
        <v>16.723027999999999</v>
      </c>
      <c r="S1284" s="23">
        <f>P1284*N1284</f>
        <v>100.48</v>
      </c>
      <c r="T1284" s="23">
        <f>Q1284-S1284</f>
        <v>78.61697199999999</v>
      </c>
      <c r="U1284" s="25">
        <f>IFERROR(T1284/Q1284,0)</f>
        <v>0.43896315566965582</v>
      </c>
      <c r="V1284" s="21" t="s">
        <v>125</v>
      </c>
      <c r="W1284" s="21" t="s">
        <v>136</v>
      </c>
    </row>
    <row r="1285" spans="1:23" ht="15" customHeight="1">
      <c r="A1285" s="21" t="s">
        <v>1752</v>
      </c>
      <c r="B1285" s="22">
        <v>45541</v>
      </c>
      <c r="C1285" s="21">
        <f>YEAR(B1285)</f>
        <v>2024</v>
      </c>
      <c r="D1285" s="21" t="str">
        <f>"Q"&amp;ROUNDUP(MONTH(B1285)/3,0)</f>
        <v>Q3</v>
      </c>
      <c r="E1285" s="21" t="s">
        <v>138</v>
      </c>
      <c r="F1285" s="21" t="s">
        <v>118</v>
      </c>
      <c r="G1285" s="21" t="s">
        <v>146</v>
      </c>
      <c r="H1285" s="21" t="s">
        <v>261</v>
      </c>
      <c r="I1285" s="21" t="s">
        <v>262</v>
      </c>
      <c r="J1285" s="21" t="s">
        <v>133</v>
      </c>
      <c r="K1285" s="21" t="s">
        <v>134</v>
      </c>
      <c r="L1285" s="21" t="s">
        <v>339</v>
      </c>
      <c r="M1285" s="23">
        <v>36.35</v>
      </c>
      <c r="N1285" s="24">
        <v>1</v>
      </c>
      <c r="O1285" s="25">
        <v>0.1084</v>
      </c>
      <c r="P1285" s="23">
        <v>20</v>
      </c>
      <c r="Q1285" s="23">
        <f>M1285*N1285*(1-O1285)</f>
        <v>32.409660000000002</v>
      </c>
      <c r="R1285" s="23">
        <f>M1285*N1285*O1285</f>
        <v>3.94034</v>
      </c>
      <c r="S1285" s="23">
        <f>P1285*N1285</f>
        <v>20</v>
      </c>
      <c r="T1285" s="23">
        <f>Q1285-S1285</f>
        <v>12.409660000000002</v>
      </c>
      <c r="U1285" s="25">
        <f>IFERROR(T1285/Q1285,0)</f>
        <v>0.38290003659402788</v>
      </c>
      <c r="V1285" s="21" t="s">
        <v>125</v>
      </c>
      <c r="W1285" s="21" t="s">
        <v>126</v>
      </c>
    </row>
    <row r="1286" spans="1:23" ht="15" customHeight="1">
      <c r="A1286" s="21" t="s">
        <v>1753</v>
      </c>
      <c r="B1286" s="22">
        <v>45541</v>
      </c>
      <c r="C1286" s="21">
        <f>YEAR(B1286)</f>
        <v>2024</v>
      </c>
      <c r="D1286" s="21" t="str">
        <f>"Q"&amp;ROUNDUP(MONTH(B1286)/3,0)</f>
        <v>Q3</v>
      </c>
      <c r="E1286" s="21" t="s">
        <v>188</v>
      </c>
      <c r="F1286" s="21" t="s">
        <v>129</v>
      </c>
      <c r="G1286" s="21" t="s">
        <v>232</v>
      </c>
      <c r="H1286" s="21" t="s">
        <v>526</v>
      </c>
      <c r="I1286" s="21" t="s">
        <v>527</v>
      </c>
      <c r="J1286" s="21" t="s">
        <v>133</v>
      </c>
      <c r="K1286" s="21" t="s">
        <v>149</v>
      </c>
      <c r="L1286" s="21" t="s">
        <v>238</v>
      </c>
      <c r="M1286" s="23">
        <v>109.01</v>
      </c>
      <c r="N1286" s="24">
        <v>1</v>
      </c>
      <c r="O1286" s="25">
        <v>0.125</v>
      </c>
      <c r="P1286" s="23">
        <v>48.95</v>
      </c>
      <c r="Q1286" s="23">
        <f>M1286*N1286*(1-O1286)</f>
        <v>95.383750000000006</v>
      </c>
      <c r="R1286" s="23">
        <f>M1286*N1286*O1286</f>
        <v>13.626250000000001</v>
      </c>
      <c r="S1286" s="23">
        <f>P1286*N1286</f>
        <v>48.95</v>
      </c>
      <c r="T1286" s="23">
        <f>Q1286-S1286</f>
        <v>46.433750000000003</v>
      </c>
      <c r="U1286" s="25">
        <f>IFERROR(T1286/Q1286,0)</f>
        <v>0.48680986017010236</v>
      </c>
      <c r="V1286" s="21" t="s">
        <v>125</v>
      </c>
      <c r="W1286" s="21" t="s">
        <v>126</v>
      </c>
    </row>
    <row r="1287" spans="1:23" ht="15" customHeight="1">
      <c r="A1287" s="21" t="s">
        <v>1754</v>
      </c>
      <c r="B1287" s="22">
        <v>45542</v>
      </c>
      <c r="C1287" s="21">
        <f>YEAR(B1287)</f>
        <v>2024</v>
      </c>
      <c r="D1287" s="21" t="str">
        <f>"Q"&amp;ROUNDUP(MONTH(B1287)/3,0)</f>
        <v>Q3</v>
      </c>
      <c r="E1287" s="21" t="s">
        <v>117</v>
      </c>
      <c r="F1287" s="21" t="s">
        <v>118</v>
      </c>
      <c r="G1287" s="21" t="s">
        <v>119</v>
      </c>
      <c r="H1287" s="21" t="s">
        <v>301</v>
      </c>
      <c r="I1287" s="21" t="s">
        <v>302</v>
      </c>
      <c r="J1287" s="21" t="s">
        <v>133</v>
      </c>
      <c r="K1287" s="21" t="s">
        <v>134</v>
      </c>
      <c r="L1287" s="21" t="s">
        <v>170</v>
      </c>
      <c r="M1287" s="23">
        <v>188.14</v>
      </c>
      <c r="N1287" s="24">
        <v>2</v>
      </c>
      <c r="O1287" s="25">
        <v>0.19500000000000001</v>
      </c>
      <c r="P1287" s="23">
        <v>102.26</v>
      </c>
      <c r="Q1287" s="23">
        <f>M1287*N1287*(1-O1287)</f>
        <v>302.90539999999993</v>
      </c>
      <c r="R1287" s="23">
        <f>M1287*N1287*O1287</f>
        <v>73.374600000000001</v>
      </c>
      <c r="S1287" s="23">
        <f>P1287*N1287</f>
        <v>204.52</v>
      </c>
      <c r="T1287" s="23">
        <f>Q1287-S1287</f>
        <v>98.385399999999919</v>
      </c>
      <c r="U1287" s="25">
        <f>IFERROR(T1287/Q1287,0)</f>
        <v>0.32480569841277157</v>
      </c>
      <c r="V1287" s="21" t="s">
        <v>125</v>
      </c>
      <c r="W1287" s="21" t="s">
        <v>136</v>
      </c>
    </row>
    <row r="1288" spans="1:23" ht="15" customHeight="1">
      <c r="A1288" s="21" t="s">
        <v>1755</v>
      </c>
      <c r="B1288" s="22">
        <v>45542</v>
      </c>
      <c r="C1288" s="21">
        <f>YEAR(B1288)</f>
        <v>2024</v>
      </c>
      <c r="D1288" s="21" t="str">
        <f>"Q"&amp;ROUNDUP(MONTH(B1288)/3,0)</f>
        <v>Q3</v>
      </c>
      <c r="E1288" s="21" t="s">
        <v>138</v>
      </c>
      <c r="F1288" s="21" t="s">
        <v>129</v>
      </c>
      <c r="G1288" s="21" t="s">
        <v>146</v>
      </c>
      <c r="H1288" s="21" t="s">
        <v>284</v>
      </c>
      <c r="I1288" s="21" t="s">
        <v>269</v>
      </c>
      <c r="J1288" s="21" t="s">
        <v>122</v>
      </c>
      <c r="K1288" s="21" t="s">
        <v>165</v>
      </c>
      <c r="L1288" s="21" t="s">
        <v>320</v>
      </c>
      <c r="M1288" s="23">
        <v>84.81</v>
      </c>
      <c r="N1288" s="24">
        <v>1</v>
      </c>
      <c r="O1288" s="25">
        <v>0.1062</v>
      </c>
      <c r="P1288" s="23">
        <v>41.75</v>
      </c>
      <c r="Q1288" s="23">
        <f>M1288*N1288*(1-O1288)</f>
        <v>75.803178000000003</v>
      </c>
      <c r="R1288" s="23">
        <f>M1288*N1288*O1288</f>
        <v>9.0068219999999997</v>
      </c>
      <c r="S1288" s="23">
        <f>P1288*N1288</f>
        <v>41.75</v>
      </c>
      <c r="T1288" s="23">
        <f>Q1288-S1288</f>
        <v>34.053178000000003</v>
      </c>
      <c r="U1288" s="25">
        <f>IFERROR(T1288/Q1288,0)</f>
        <v>0.44923153485728529</v>
      </c>
      <c r="V1288" s="21" t="s">
        <v>125</v>
      </c>
      <c r="W1288" s="21" t="s">
        <v>156</v>
      </c>
    </row>
    <row r="1289" spans="1:23" ht="15" customHeight="1">
      <c r="A1289" s="21" t="s">
        <v>1756</v>
      </c>
      <c r="B1289" s="22">
        <v>45542</v>
      </c>
      <c r="C1289" s="21">
        <f>YEAR(B1289)</f>
        <v>2024</v>
      </c>
      <c r="D1289" s="21" t="str">
        <f>"Q"&amp;ROUNDUP(MONTH(B1289)/3,0)</f>
        <v>Q3</v>
      </c>
      <c r="E1289" s="21" t="s">
        <v>158</v>
      </c>
      <c r="F1289" s="21" t="s">
        <v>118</v>
      </c>
      <c r="G1289" s="21" t="s">
        <v>160</v>
      </c>
      <c r="H1289" s="21" t="s">
        <v>467</v>
      </c>
      <c r="I1289" s="21" t="s">
        <v>468</v>
      </c>
      <c r="J1289" s="21" t="s">
        <v>133</v>
      </c>
      <c r="K1289" s="21" t="s">
        <v>165</v>
      </c>
      <c r="L1289" s="21" t="s">
        <v>180</v>
      </c>
      <c r="M1289" s="23">
        <v>87.07</v>
      </c>
      <c r="N1289" s="24">
        <v>4</v>
      </c>
      <c r="O1289" s="25">
        <v>0.13100000000000001</v>
      </c>
      <c r="P1289" s="23">
        <v>34.69</v>
      </c>
      <c r="Q1289" s="23">
        <f>M1289*N1289*(1-O1289)</f>
        <v>302.65531999999996</v>
      </c>
      <c r="R1289" s="23">
        <f>M1289*N1289*O1289</f>
        <v>45.624679999999998</v>
      </c>
      <c r="S1289" s="23">
        <f>P1289*N1289</f>
        <v>138.76</v>
      </c>
      <c r="T1289" s="23">
        <f>Q1289-S1289</f>
        <v>163.89531999999997</v>
      </c>
      <c r="U1289" s="25">
        <f>IFERROR(T1289/Q1289,0)</f>
        <v>0.54152466244439379</v>
      </c>
      <c r="V1289" s="21" t="s">
        <v>171</v>
      </c>
      <c r="W1289" s="21" t="s">
        <v>126</v>
      </c>
    </row>
    <row r="1290" spans="1:23" ht="15" customHeight="1">
      <c r="A1290" s="21" t="s">
        <v>1757</v>
      </c>
      <c r="B1290" s="22">
        <v>45542</v>
      </c>
      <c r="C1290" s="21">
        <f>YEAR(B1290)</f>
        <v>2024</v>
      </c>
      <c r="D1290" s="21" t="str">
        <f>"Q"&amp;ROUNDUP(MONTH(B1290)/3,0)</f>
        <v>Q3</v>
      </c>
      <c r="E1290" s="21" t="s">
        <v>158</v>
      </c>
      <c r="F1290" s="21" t="s">
        <v>118</v>
      </c>
      <c r="G1290" s="21" t="s">
        <v>160</v>
      </c>
      <c r="H1290" s="21" t="s">
        <v>257</v>
      </c>
      <c r="I1290" s="21" t="s">
        <v>258</v>
      </c>
      <c r="J1290" s="21" t="s">
        <v>133</v>
      </c>
      <c r="K1290" s="21" t="s">
        <v>134</v>
      </c>
      <c r="L1290" s="21" t="s">
        <v>170</v>
      </c>
      <c r="M1290" s="23">
        <v>189.55</v>
      </c>
      <c r="N1290" s="24">
        <v>4</v>
      </c>
      <c r="O1290" s="25">
        <v>0.10780000000000001</v>
      </c>
      <c r="P1290" s="23">
        <v>96.12</v>
      </c>
      <c r="Q1290" s="23">
        <f>M1290*N1290*(1-O1290)</f>
        <v>676.46604000000002</v>
      </c>
      <c r="R1290" s="23">
        <f>M1290*N1290*O1290</f>
        <v>81.73396000000001</v>
      </c>
      <c r="S1290" s="23">
        <f>P1290*N1290</f>
        <v>384.48</v>
      </c>
      <c r="T1290" s="23">
        <f>Q1290-S1290</f>
        <v>291.98604</v>
      </c>
      <c r="U1290" s="25">
        <f>IFERROR(T1290/Q1290,0)</f>
        <v>0.43163443947607477</v>
      </c>
      <c r="V1290" s="21" t="s">
        <v>125</v>
      </c>
      <c r="W1290" s="21" t="s">
        <v>126</v>
      </c>
    </row>
    <row r="1291" spans="1:23" ht="15" customHeight="1">
      <c r="A1291" s="21" t="s">
        <v>1758</v>
      </c>
      <c r="B1291" s="22">
        <v>45542</v>
      </c>
      <c r="C1291" s="21">
        <f>YEAR(B1291)</f>
        <v>2024</v>
      </c>
      <c r="D1291" s="21" t="str">
        <f>"Q"&amp;ROUNDUP(MONTH(B1291)/3,0)</f>
        <v>Q3</v>
      </c>
      <c r="E1291" s="21" t="s">
        <v>138</v>
      </c>
      <c r="F1291" s="21" t="s">
        <v>118</v>
      </c>
      <c r="G1291" s="21" t="s">
        <v>146</v>
      </c>
      <c r="H1291" s="21" t="s">
        <v>493</v>
      </c>
      <c r="I1291" s="21" t="s">
        <v>494</v>
      </c>
      <c r="J1291" s="21" t="s">
        <v>142</v>
      </c>
      <c r="K1291" s="21" t="s">
        <v>123</v>
      </c>
      <c r="L1291" s="21" t="s">
        <v>155</v>
      </c>
      <c r="M1291" s="23">
        <v>48.27</v>
      </c>
      <c r="N1291" s="24">
        <v>1</v>
      </c>
      <c r="O1291" s="25">
        <v>0.20949999999999999</v>
      </c>
      <c r="P1291" s="23">
        <v>23.55</v>
      </c>
      <c r="Q1291" s="23">
        <f>M1291*N1291*(1-O1291)</f>
        <v>38.157435</v>
      </c>
      <c r="R1291" s="23">
        <f>M1291*N1291*O1291</f>
        <v>10.112565</v>
      </c>
      <c r="S1291" s="23">
        <f>P1291*N1291</f>
        <v>23.55</v>
      </c>
      <c r="T1291" s="23">
        <f>Q1291-S1291</f>
        <v>14.607434999999999</v>
      </c>
      <c r="U1291" s="25">
        <f>IFERROR(T1291/Q1291,0)</f>
        <v>0.38282015025381028</v>
      </c>
      <c r="V1291" s="21" t="s">
        <v>125</v>
      </c>
      <c r="W1291" s="21" t="s">
        <v>172</v>
      </c>
    </row>
    <row r="1292" spans="1:23" ht="15" customHeight="1">
      <c r="A1292" s="21" t="s">
        <v>1759</v>
      </c>
      <c r="B1292" s="22">
        <v>45542</v>
      </c>
      <c r="C1292" s="21">
        <f>YEAR(B1292)</f>
        <v>2024</v>
      </c>
      <c r="D1292" s="21" t="str">
        <f>"Q"&amp;ROUNDUP(MONTH(B1292)/3,0)</f>
        <v>Q3</v>
      </c>
      <c r="E1292" s="21" t="s">
        <v>128</v>
      </c>
      <c r="F1292" s="21" t="s">
        <v>118</v>
      </c>
      <c r="G1292" s="21" t="s">
        <v>130</v>
      </c>
      <c r="H1292" s="21" t="s">
        <v>203</v>
      </c>
      <c r="I1292" s="21" t="s">
        <v>204</v>
      </c>
      <c r="J1292" s="21" t="s">
        <v>122</v>
      </c>
      <c r="K1292" s="21" t="s">
        <v>134</v>
      </c>
      <c r="L1292" s="21" t="s">
        <v>135</v>
      </c>
      <c r="M1292" s="23">
        <v>148.08000000000001</v>
      </c>
      <c r="N1292" s="24">
        <v>3</v>
      </c>
      <c r="O1292" s="25">
        <v>9.01E-2</v>
      </c>
      <c r="P1292" s="23">
        <v>74.319999999999993</v>
      </c>
      <c r="Q1292" s="23">
        <f>M1292*N1292*(1-O1292)</f>
        <v>404.213976</v>
      </c>
      <c r="R1292" s="23">
        <f>M1292*N1292*O1292</f>
        <v>40.026024</v>
      </c>
      <c r="S1292" s="23">
        <f>P1292*N1292</f>
        <v>222.95999999999998</v>
      </c>
      <c r="T1292" s="23">
        <f>Q1292-S1292</f>
        <v>181.25397600000002</v>
      </c>
      <c r="U1292" s="25">
        <f>IFERROR(T1292/Q1292,0)</f>
        <v>0.44841095746773491</v>
      </c>
      <c r="V1292" s="21" t="s">
        <v>125</v>
      </c>
      <c r="W1292" s="21" t="s">
        <v>172</v>
      </c>
    </row>
    <row r="1293" spans="1:23" ht="15" customHeight="1">
      <c r="A1293" s="21" t="s">
        <v>1760</v>
      </c>
      <c r="B1293" s="22">
        <v>45543</v>
      </c>
      <c r="C1293" s="21">
        <f>YEAR(B1293)</f>
        <v>2024</v>
      </c>
      <c r="D1293" s="21" t="str">
        <f>"Q"&amp;ROUNDUP(MONTH(B1293)/3,0)</f>
        <v>Q3</v>
      </c>
      <c r="E1293" s="21" t="s">
        <v>128</v>
      </c>
      <c r="F1293" s="21" t="s">
        <v>159</v>
      </c>
      <c r="G1293" s="21" t="s">
        <v>152</v>
      </c>
      <c r="H1293" s="21" t="s">
        <v>243</v>
      </c>
      <c r="I1293" s="21" t="s">
        <v>244</v>
      </c>
      <c r="J1293" s="21" t="s">
        <v>122</v>
      </c>
      <c r="K1293" s="21" t="s">
        <v>123</v>
      </c>
      <c r="L1293" s="21" t="s">
        <v>263</v>
      </c>
      <c r="M1293" s="23">
        <v>38.1</v>
      </c>
      <c r="N1293" s="24">
        <v>12</v>
      </c>
      <c r="O1293" s="25">
        <v>9.2700000000000005E-2</v>
      </c>
      <c r="P1293" s="23">
        <v>19.5</v>
      </c>
      <c r="Q1293" s="23">
        <f>M1293*N1293*(1-O1293)</f>
        <v>414.81756000000001</v>
      </c>
      <c r="R1293" s="23">
        <f>M1293*N1293*O1293</f>
        <v>42.38244000000001</v>
      </c>
      <c r="S1293" s="23">
        <f>P1293*N1293</f>
        <v>234</v>
      </c>
      <c r="T1293" s="23">
        <f>Q1293-S1293</f>
        <v>180.81756000000001</v>
      </c>
      <c r="U1293" s="25">
        <f>IFERROR(T1293/Q1293,0)</f>
        <v>0.43589659029863637</v>
      </c>
      <c r="V1293" s="21" t="s">
        <v>125</v>
      </c>
      <c r="W1293" s="21" t="s">
        <v>136</v>
      </c>
    </row>
    <row r="1294" spans="1:23" ht="15" customHeight="1">
      <c r="A1294" s="21" t="s">
        <v>1761</v>
      </c>
      <c r="B1294" s="22">
        <v>45543</v>
      </c>
      <c r="C1294" s="21">
        <f>YEAR(B1294)</f>
        <v>2024</v>
      </c>
      <c r="D1294" s="21" t="str">
        <f>"Q"&amp;ROUNDUP(MONTH(B1294)/3,0)</f>
        <v>Q3</v>
      </c>
      <c r="E1294" s="21" t="s">
        <v>188</v>
      </c>
      <c r="F1294" s="21" t="s">
        <v>118</v>
      </c>
      <c r="G1294" s="21" t="s">
        <v>198</v>
      </c>
      <c r="H1294" s="21" t="s">
        <v>246</v>
      </c>
      <c r="I1294" s="21" t="s">
        <v>247</v>
      </c>
      <c r="J1294" s="21" t="s">
        <v>133</v>
      </c>
      <c r="K1294" s="21" t="s">
        <v>134</v>
      </c>
      <c r="L1294" s="21" t="s">
        <v>339</v>
      </c>
      <c r="M1294" s="23">
        <v>28.32</v>
      </c>
      <c r="N1294" s="24">
        <v>1</v>
      </c>
      <c r="O1294" s="25">
        <v>0.1106</v>
      </c>
      <c r="P1294" s="23">
        <v>14.36</v>
      </c>
      <c r="Q1294" s="23">
        <f>M1294*N1294*(1-O1294)</f>
        <v>25.187808</v>
      </c>
      <c r="R1294" s="23">
        <f>M1294*N1294*O1294</f>
        <v>3.1321920000000003</v>
      </c>
      <c r="S1294" s="23">
        <f>P1294*N1294</f>
        <v>14.36</v>
      </c>
      <c r="T1294" s="23">
        <f>Q1294-S1294</f>
        <v>10.827808000000001</v>
      </c>
      <c r="U1294" s="25">
        <f>IFERROR(T1294/Q1294,0)</f>
        <v>0.42988290207706842</v>
      </c>
      <c r="V1294" s="21" t="s">
        <v>125</v>
      </c>
      <c r="W1294" s="21" t="s">
        <v>136</v>
      </c>
    </row>
    <row r="1295" spans="1:23" ht="15" customHeight="1">
      <c r="A1295" s="21" t="s">
        <v>1762</v>
      </c>
      <c r="B1295" s="22">
        <v>45543</v>
      </c>
      <c r="C1295" s="21">
        <f>YEAR(B1295)</f>
        <v>2024</v>
      </c>
      <c r="D1295" s="21" t="str">
        <f>"Q"&amp;ROUNDUP(MONTH(B1295)/3,0)</f>
        <v>Q3</v>
      </c>
      <c r="E1295" s="21" t="s">
        <v>188</v>
      </c>
      <c r="F1295" s="21" t="s">
        <v>129</v>
      </c>
      <c r="G1295" s="21" t="s">
        <v>232</v>
      </c>
      <c r="H1295" s="21" t="s">
        <v>1105</v>
      </c>
      <c r="I1295" s="21" t="s">
        <v>1106</v>
      </c>
      <c r="J1295" s="21" t="s">
        <v>142</v>
      </c>
      <c r="K1295" s="21" t="s">
        <v>165</v>
      </c>
      <c r="L1295" s="21" t="s">
        <v>180</v>
      </c>
      <c r="M1295" s="23">
        <v>135.27000000000001</v>
      </c>
      <c r="N1295" s="24">
        <v>1</v>
      </c>
      <c r="O1295" s="25">
        <v>6.3799999999999996E-2</v>
      </c>
      <c r="P1295" s="23">
        <v>55.23</v>
      </c>
      <c r="Q1295" s="23">
        <f>M1295*N1295*(1-O1295)</f>
        <v>126.63977400000002</v>
      </c>
      <c r="R1295" s="23">
        <f>M1295*N1295*O1295</f>
        <v>8.6302260000000004</v>
      </c>
      <c r="S1295" s="23">
        <f>P1295*N1295</f>
        <v>55.23</v>
      </c>
      <c r="T1295" s="23">
        <f>Q1295-S1295</f>
        <v>71.409774000000027</v>
      </c>
      <c r="U1295" s="25">
        <f>IFERROR(T1295/Q1295,0)</f>
        <v>0.56388109157554256</v>
      </c>
      <c r="V1295" s="21" t="s">
        <v>125</v>
      </c>
      <c r="W1295" s="21" t="s">
        <v>172</v>
      </c>
    </row>
    <row r="1296" spans="1:23" ht="15" customHeight="1">
      <c r="A1296" s="21" t="s">
        <v>1763</v>
      </c>
      <c r="B1296" s="22">
        <v>45543</v>
      </c>
      <c r="C1296" s="21">
        <f>YEAR(B1296)</f>
        <v>2024</v>
      </c>
      <c r="D1296" s="21" t="str">
        <f>"Q"&amp;ROUNDUP(MONTH(B1296)/3,0)</f>
        <v>Q3</v>
      </c>
      <c r="E1296" s="21" t="s">
        <v>128</v>
      </c>
      <c r="F1296" s="21" t="s">
        <v>118</v>
      </c>
      <c r="G1296" s="21" t="s">
        <v>152</v>
      </c>
      <c r="H1296" s="21" t="s">
        <v>1239</v>
      </c>
      <c r="I1296" s="21" t="s">
        <v>162</v>
      </c>
      <c r="J1296" s="21" t="s">
        <v>142</v>
      </c>
      <c r="K1296" s="21" t="s">
        <v>143</v>
      </c>
      <c r="L1296" s="21" t="s">
        <v>252</v>
      </c>
      <c r="M1296" s="23">
        <v>238.32</v>
      </c>
      <c r="N1296" s="24">
        <v>2</v>
      </c>
      <c r="O1296" s="25">
        <v>0.14249999999999999</v>
      </c>
      <c r="P1296" s="23">
        <v>153.88999999999999</v>
      </c>
      <c r="Q1296" s="23">
        <f>M1296*N1296*(1-O1296)</f>
        <v>408.71879999999999</v>
      </c>
      <c r="R1296" s="23">
        <f>M1296*N1296*O1296</f>
        <v>67.921199999999999</v>
      </c>
      <c r="S1296" s="23">
        <f>P1296*N1296</f>
        <v>307.77999999999997</v>
      </c>
      <c r="T1296" s="23">
        <f>Q1296-S1296</f>
        <v>100.93880000000001</v>
      </c>
      <c r="U1296" s="25">
        <f>IFERROR(T1296/Q1296,0)</f>
        <v>0.24696392727714023</v>
      </c>
      <c r="V1296" s="21" t="s">
        <v>125</v>
      </c>
      <c r="W1296" s="21" t="s">
        <v>126</v>
      </c>
    </row>
    <row r="1297" spans="1:23" ht="15" customHeight="1">
      <c r="A1297" s="21" t="s">
        <v>1764</v>
      </c>
      <c r="B1297" s="22">
        <v>45543</v>
      </c>
      <c r="C1297" s="21">
        <f>YEAR(B1297)</f>
        <v>2024</v>
      </c>
      <c r="D1297" s="21" t="str">
        <f>"Q"&amp;ROUNDUP(MONTH(B1297)/3,0)</f>
        <v>Q3</v>
      </c>
      <c r="E1297" s="21" t="s">
        <v>158</v>
      </c>
      <c r="F1297" s="21" t="s">
        <v>118</v>
      </c>
      <c r="G1297" s="21" t="s">
        <v>160</v>
      </c>
      <c r="H1297" s="21" t="s">
        <v>153</v>
      </c>
      <c r="I1297" s="21" t="s">
        <v>154</v>
      </c>
      <c r="J1297" s="21" t="s">
        <v>133</v>
      </c>
      <c r="K1297" s="21" t="s">
        <v>165</v>
      </c>
      <c r="L1297" s="21" t="s">
        <v>166</v>
      </c>
      <c r="M1297" s="23">
        <v>139.51</v>
      </c>
      <c r="N1297" s="24">
        <v>1</v>
      </c>
      <c r="O1297" s="25">
        <v>0.105</v>
      </c>
      <c r="P1297" s="23">
        <v>55.89</v>
      </c>
      <c r="Q1297" s="23">
        <f>M1297*N1297*(1-O1297)</f>
        <v>124.86144999999999</v>
      </c>
      <c r="R1297" s="23">
        <f>M1297*N1297*O1297</f>
        <v>14.648549999999998</v>
      </c>
      <c r="S1297" s="23">
        <f>P1297*N1297</f>
        <v>55.89</v>
      </c>
      <c r="T1297" s="23">
        <f>Q1297-S1297</f>
        <v>68.97144999999999</v>
      </c>
      <c r="U1297" s="25">
        <f>IFERROR(T1297/Q1297,0)</f>
        <v>0.55238386227294334</v>
      </c>
      <c r="V1297" s="21" t="s">
        <v>125</v>
      </c>
      <c r="W1297" s="21" t="s">
        <v>136</v>
      </c>
    </row>
    <row r="1298" spans="1:23" ht="15" customHeight="1">
      <c r="A1298" s="21" t="s">
        <v>1765</v>
      </c>
      <c r="B1298" s="22">
        <v>45543</v>
      </c>
      <c r="C1298" s="21">
        <f>YEAR(B1298)</f>
        <v>2024</v>
      </c>
      <c r="D1298" s="21" t="str">
        <f>"Q"&amp;ROUNDUP(MONTH(B1298)/3,0)</f>
        <v>Q3</v>
      </c>
      <c r="E1298" s="21" t="s">
        <v>117</v>
      </c>
      <c r="F1298" s="21" t="s">
        <v>159</v>
      </c>
      <c r="G1298" s="21" t="s">
        <v>119</v>
      </c>
      <c r="H1298" s="21" t="s">
        <v>312</v>
      </c>
      <c r="I1298" s="21" t="s">
        <v>313</v>
      </c>
      <c r="J1298" s="21" t="s">
        <v>142</v>
      </c>
      <c r="K1298" s="21" t="s">
        <v>134</v>
      </c>
      <c r="L1298" s="21" t="s">
        <v>339</v>
      </c>
      <c r="M1298" s="23">
        <v>149.58000000000001</v>
      </c>
      <c r="N1298" s="24">
        <v>3</v>
      </c>
      <c r="O1298" s="25">
        <v>6.4100000000000004E-2</v>
      </c>
      <c r="P1298" s="23">
        <v>78.67</v>
      </c>
      <c r="Q1298" s="23">
        <f>M1298*N1298*(1-O1298)</f>
        <v>419.97576599999996</v>
      </c>
      <c r="R1298" s="23">
        <f>M1298*N1298*O1298</f>
        <v>28.764234000000002</v>
      </c>
      <c r="S1298" s="23">
        <f>P1298*N1298</f>
        <v>236.01</v>
      </c>
      <c r="T1298" s="23">
        <f>Q1298-S1298</f>
        <v>183.96576599999997</v>
      </c>
      <c r="U1298" s="25">
        <f>IFERROR(T1298/Q1298,0)</f>
        <v>0.43803900342192598</v>
      </c>
      <c r="V1298" s="21" t="s">
        <v>125</v>
      </c>
      <c r="W1298" s="21" t="s">
        <v>126</v>
      </c>
    </row>
    <row r="1299" spans="1:23" ht="15" customHeight="1">
      <c r="A1299" s="21" t="s">
        <v>1766</v>
      </c>
      <c r="B1299" s="22">
        <v>45543</v>
      </c>
      <c r="C1299" s="21">
        <f>YEAR(B1299)</f>
        <v>2024</v>
      </c>
      <c r="D1299" s="21" t="str">
        <f>"Q"&amp;ROUNDUP(MONTH(B1299)/3,0)</f>
        <v>Q3</v>
      </c>
      <c r="E1299" s="21" t="s">
        <v>158</v>
      </c>
      <c r="F1299" s="21" t="s">
        <v>118</v>
      </c>
      <c r="G1299" s="21" t="s">
        <v>164</v>
      </c>
      <c r="H1299" s="21" t="s">
        <v>243</v>
      </c>
      <c r="I1299" s="21" t="s">
        <v>244</v>
      </c>
      <c r="J1299" s="21" t="s">
        <v>122</v>
      </c>
      <c r="K1299" s="21" t="s">
        <v>149</v>
      </c>
      <c r="L1299" s="21" t="s">
        <v>273</v>
      </c>
      <c r="M1299" s="23">
        <v>275.08999999999997</v>
      </c>
      <c r="N1299" s="24">
        <v>12</v>
      </c>
      <c r="O1299" s="25">
        <v>0.15590000000000001</v>
      </c>
      <c r="P1299" s="23">
        <v>145.22</v>
      </c>
      <c r="Q1299" s="23">
        <f>M1299*N1299*(1-O1299)</f>
        <v>2786.441628</v>
      </c>
      <c r="R1299" s="23">
        <f>M1299*N1299*O1299</f>
        <v>514.638372</v>
      </c>
      <c r="S1299" s="23">
        <f>P1299*N1299</f>
        <v>1742.6399999999999</v>
      </c>
      <c r="T1299" s="23">
        <f>Q1299-S1299</f>
        <v>1043.8016280000002</v>
      </c>
      <c r="U1299" s="25">
        <f>IFERROR(T1299/Q1299,0)</f>
        <v>0.37460021322937259</v>
      </c>
      <c r="V1299" s="21" t="s">
        <v>125</v>
      </c>
      <c r="W1299" s="21" t="s">
        <v>126</v>
      </c>
    </row>
    <row r="1300" spans="1:23" ht="15" customHeight="1">
      <c r="A1300" s="21" t="s">
        <v>1767</v>
      </c>
      <c r="B1300" s="22">
        <v>45544</v>
      </c>
      <c r="C1300" s="21">
        <f>YEAR(B1300)</f>
        <v>2024</v>
      </c>
      <c r="D1300" s="21" t="str">
        <f>"Q"&amp;ROUNDUP(MONTH(B1300)/3,0)</f>
        <v>Q3</v>
      </c>
      <c r="E1300" s="21" t="s">
        <v>158</v>
      </c>
      <c r="F1300" s="21" t="s">
        <v>159</v>
      </c>
      <c r="G1300" s="21" t="s">
        <v>164</v>
      </c>
      <c r="H1300" s="21" t="s">
        <v>203</v>
      </c>
      <c r="I1300" s="21" t="s">
        <v>204</v>
      </c>
      <c r="J1300" s="21" t="s">
        <v>122</v>
      </c>
      <c r="K1300" s="21" t="s">
        <v>149</v>
      </c>
      <c r="L1300" s="21" t="s">
        <v>273</v>
      </c>
      <c r="M1300" s="23">
        <v>101.59</v>
      </c>
      <c r="N1300" s="24">
        <v>15</v>
      </c>
      <c r="O1300" s="25">
        <v>7.3999999999999996E-2</v>
      </c>
      <c r="P1300" s="23">
        <v>43.93</v>
      </c>
      <c r="Q1300" s="23">
        <f>M1300*N1300*(1-O1300)</f>
        <v>1411.0851000000002</v>
      </c>
      <c r="R1300" s="23">
        <f>M1300*N1300*O1300</f>
        <v>112.76490000000001</v>
      </c>
      <c r="S1300" s="23">
        <f>P1300*N1300</f>
        <v>658.95</v>
      </c>
      <c r="T1300" s="23">
        <f>Q1300-S1300</f>
        <v>752.13510000000019</v>
      </c>
      <c r="U1300" s="25">
        <f>IFERROR(T1300/Q1300,0)</f>
        <v>0.53301895116035181</v>
      </c>
      <c r="V1300" s="21" t="s">
        <v>125</v>
      </c>
      <c r="W1300" s="21" t="s">
        <v>172</v>
      </c>
    </row>
    <row r="1301" spans="1:23" ht="15" customHeight="1">
      <c r="A1301" s="21" t="s">
        <v>1768</v>
      </c>
      <c r="B1301" s="22">
        <v>45544</v>
      </c>
      <c r="C1301" s="21">
        <f>YEAR(B1301)</f>
        <v>2024</v>
      </c>
      <c r="D1301" s="21" t="str">
        <f>"Q"&amp;ROUNDUP(MONTH(B1301)/3,0)</f>
        <v>Q3</v>
      </c>
      <c r="E1301" s="21" t="s">
        <v>128</v>
      </c>
      <c r="F1301" s="21" t="s">
        <v>118</v>
      </c>
      <c r="G1301" s="21" t="s">
        <v>130</v>
      </c>
      <c r="H1301" s="21" t="s">
        <v>218</v>
      </c>
      <c r="I1301" s="21" t="s">
        <v>219</v>
      </c>
      <c r="J1301" s="21" t="s">
        <v>133</v>
      </c>
      <c r="K1301" s="21" t="s">
        <v>123</v>
      </c>
      <c r="L1301" s="21" t="s">
        <v>124</v>
      </c>
      <c r="M1301" s="23">
        <v>124.08</v>
      </c>
      <c r="N1301" s="24">
        <v>3</v>
      </c>
      <c r="O1301" s="25">
        <v>0.13439999999999999</v>
      </c>
      <c r="P1301" s="23">
        <v>57.39</v>
      </c>
      <c r="Q1301" s="23">
        <f>M1301*N1301*(1-O1301)</f>
        <v>322.21094400000004</v>
      </c>
      <c r="R1301" s="23">
        <f>M1301*N1301*O1301</f>
        <v>50.029055999999997</v>
      </c>
      <c r="S1301" s="23">
        <f>P1301*N1301</f>
        <v>172.17000000000002</v>
      </c>
      <c r="T1301" s="23">
        <f>Q1301-S1301</f>
        <v>150.04094400000002</v>
      </c>
      <c r="U1301" s="25">
        <f>IFERROR(T1301/Q1301,0)</f>
        <v>0.46566060772907825</v>
      </c>
      <c r="V1301" s="21" t="s">
        <v>125</v>
      </c>
      <c r="W1301" s="21" t="s">
        <v>156</v>
      </c>
    </row>
    <row r="1302" spans="1:23" ht="15" customHeight="1">
      <c r="A1302" s="21" t="s">
        <v>1769</v>
      </c>
      <c r="B1302" s="22">
        <v>45544</v>
      </c>
      <c r="C1302" s="21">
        <f>YEAR(B1302)</f>
        <v>2024</v>
      </c>
      <c r="D1302" s="21" t="str">
        <f>"Q"&amp;ROUNDUP(MONTH(B1302)/3,0)</f>
        <v>Q3</v>
      </c>
      <c r="E1302" s="21" t="s">
        <v>128</v>
      </c>
      <c r="F1302" s="21" t="s">
        <v>118</v>
      </c>
      <c r="G1302" s="21" t="s">
        <v>152</v>
      </c>
      <c r="H1302" s="21" t="s">
        <v>284</v>
      </c>
      <c r="I1302" s="21" t="s">
        <v>269</v>
      </c>
      <c r="J1302" s="21" t="s">
        <v>122</v>
      </c>
      <c r="K1302" s="21" t="s">
        <v>149</v>
      </c>
      <c r="L1302" s="21" t="s">
        <v>238</v>
      </c>
      <c r="M1302" s="23">
        <v>304.57</v>
      </c>
      <c r="N1302" s="24">
        <v>1</v>
      </c>
      <c r="O1302" s="25">
        <v>0.1172</v>
      </c>
      <c r="P1302" s="23">
        <v>163.13999999999999</v>
      </c>
      <c r="Q1302" s="23">
        <f>M1302*N1302*(1-O1302)</f>
        <v>268.87439599999999</v>
      </c>
      <c r="R1302" s="23">
        <f>M1302*N1302*O1302</f>
        <v>35.695603999999996</v>
      </c>
      <c r="S1302" s="23">
        <f>P1302*N1302</f>
        <v>163.13999999999999</v>
      </c>
      <c r="T1302" s="23">
        <f>Q1302-S1302</f>
        <v>105.734396</v>
      </c>
      <c r="U1302" s="25">
        <f>IFERROR(T1302/Q1302,0)</f>
        <v>0.39324828831972536</v>
      </c>
      <c r="V1302" s="21" t="s">
        <v>171</v>
      </c>
      <c r="W1302" s="21" t="s">
        <v>156</v>
      </c>
    </row>
    <row r="1303" spans="1:23" ht="15" customHeight="1">
      <c r="A1303" s="21" t="s">
        <v>1770</v>
      </c>
      <c r="B1303" s="22">
        <v>45544</v>
      </c>
      <c r="C1303" s="21">
        <f>YEAR(B1303)</f>
        <v>2024</v>
      </c>
      <c r="D1303" s="21" t="str">
        <f>"Q"&amp;ROUNDUP(MONTH(B1303)/3,0)</f>
        <v>Q3</v>
      </c>
      <c r="E1303" s="21" t="s">
        <v>138</v>
      </c>
      <c r="F1303" s="21" t="s">
        <v>118</v>
      </c>
      <c r="G1303" s="21" t="s">
        <v>146</v>
      </c>
      <c r="H1303" s="21" t="s">
        <v>221</v>
      </c>
      <c r="I1303" s="21" t="s">
        <v>222</v>
      </c>
      <c r="J1303" s="21" t="s">
        <v>133</v>
      </c>
      <c r="K1303" s="21" t="s">
        <v>123</v>
      </c>
      <c r="L1303" s="21" t="s">
        <v>263</v>
      </c>
      <c r="M1303" s="23">
        <v>191.49</v>
      </c>
      <c r="N1303" s="24">
        <v>3</v>
      </c>
      <c r="O1303" s="25">
        <v>0.16170000000000001</v>
      </c>
      <c r="P1303" s="23">
        <v>100.76</v>
      </c>
      <c r="Q1303" s="23">
        <f>M1303*N1303*(1-O1303)</f>
        <v>481.57820100000004</v>
      </c>
      <c r="R1303" s="23">
        <f>M1303*N1303*O1303</f>
        <v>92.891799000000006</v>
      </c>
      <c r="S1303" s="23">
        <f>P1303*N1303</f>
        <v>302.28000000000003</v>
      </c>
      <c r="T1303" s="23">
        <f>Q1303-S1303</f>
        <v>179.29820100000001</v>
      </c>
      <c r="U1303" s="25">
        <f>IFERROR(T1303/Q1303,0)</f>
        <v>0.37231378128762099</v>
      </c>
      <c r="V1303" s="21" t="s">
        <v>125</v>
      </c>
      <c r="W1303" s="21" t="s">
        <v>172</v>
      </c>
    </row>
    <row r="1304" spans="1:23" ht="15" customHeight="1">
      <c r="A1304" s="21" t="s">
        <v>1771</v>
      </c>
      <c r="B1304" s="22">
        <v>45544</v>
      </c>
      <c r="C1304" s="21">
        <f>YEAR(B1304)</f>
        <v>2024</v>
      </c>
      <c r="D1304" s="21" t="str">
        <f>"Q"&amp;ROUNDUP(MONTH(B1304)/3,0)</f>
        <v>Q3</v>
      </c>
      <c r="E1304" s="21" t="s">
        <v>188</v>
      </c>
      <c r="F1304" s="21" t="s">
        <v>129</v>
      </c>
      <c r="G1304" s="21" t="s">
        <v>189</v>
      </c>
      <c r="H1304" s="21" t="s">
        <v>485</v>
      </c>
      <c r="I1304" s="21" t="s">
        <v>486</v>
      </c>
      <c r="J1304" s="21" t="s">
        <v>133</v>
      </c>
      <c r="K1304" s="21" t="s">
        <v>134</v>
      </c>
      <c r="L1304" s="21" t="s">
        <v>299</v>
      </c>
      <c r="M1304" s="23">
        <v>156.80000000000001</v>
      </c>
      <c r="N1304" s="24">
        <v>1</v>
      </c>
      <c r="O1304" s="25">
        <v>0.10290000000000001</v>
      </c>
      <c r="P1304" s="23">
        <v>93.22</v>
      </c>
      <c r="Q1304" s="23">
        <f>M1304*N1304*(1-O1304)</f>
        <v>140.66528000000002</v>
      </c>
      <c r="R1304" s="23">
        <f>M1304*N1304*O1304</f>
        <v>16.134720000000002</v>
      </c>
      <c r="S1304" s="23">
        <f>P1304*N1304</f>
        <v>93.22</v>
      </c>
      <c r="T1304" s="23">
        <f>Q1304-S1304</f>
        <v>47.445280000000025</v>
      </c>
      <c r="U1304" s="25">
        <f>IFERROR(T1304/Q1304,0)</f>
        <v>0.33729204534338547</v>
      </c>
      <c r="V1304" s="21" t="s">
        <v>125</v>
      </c>
      <c r="W1304" s="21" t="s">
        <v>156</v>
      </c>
    </row>
    <row r="1305" spans="1:23" ht="15" customHeight="1">
      <c r="A1305" s="21" t="s">
        <v>1772</v>
      </c>
      <c r="B1305" s="22">
        <v>45544</v>
      </c>
      <c r="C1305" s="21">
        <f>YEAR(B1305)</f>
        <v>2024</v>
      </c>
      <c r="D1305" s="21" t="str">
        <f>"Q"&amp;ROUNDUP(MONTH(B1305)/3,0)</f>
        <v>Q3</v>
      </c>
      <c r="E1305" s="21" t="s">
        <v>188</v>
      </c>
      <c r="F1305" s="21" t="s">
        <v>118</v>
      </c>
      <c r="G1305" s="21" t="s">
        <v>232</v>
      </c>
      <c r="H1305" s="21" t="s">
        <v>246</v>
      </c>
      <c r="I1305" s="21" t="s">
        <v>247</v>
      </c>
      <c r="J1305" s="21" t="s">
        <v>133</v>
      </c>
      <c r="K1305" s="21" t="s">
        <v>149</v>
      </c>
      <c r="L1305" s="21" t="s">
        <v>176</v>
      </c>
      <c r="M1305" s="23">
        <v>301.76</v>
      </c>
      <c r="N1305" s="24">
        <v>5</v>
      </c>
      <c r="O1305" s="25">
        <v>0.214</v>
      </c>
      <c r="P1305" s="23">
        <v>152.38999999999999</v>
      </c>
      <c r="Q1305" s="23">
        <f>M1305*N1305*(1-O1305)</f>
        <v>1185.9168</v>
      </c>
      <c r="R1305" s="23">
        <f>M1305*N1305*O1305</f>
        <v>322.88319999999999</v>
      </c>
      <c r="S1305" s="23">
        <f>P1305*N1305</f>
        <v>761.94999999999993</v>
      </c>
      <c r="T1305" s="23">
        <f>Q1305-S1305</f>
        <v>423.96680000000003</v>
      </c>
      <c r="U1305" s="25">
        <f>IFERROR(T1305/Q1305,0)</f>
        <v>0.35750130194630858</v>
      </c>
      <c r="V1305" s="21" t="s">
        <v>125</v>
      </c>
      <c r="W1305" s="21" t="s">
        <v>126</v>
      </c>
    </row>
    <row r="1306" spans="1:23" ht="15" customHeight="1">
      <c r="A1306" s="21" t="s">
        <v>1773</v>
      </c>
      <c r="B1306" s="22">
        <v>45544</v>
      </c>
      <c r="C1306" s="21">
        <f>YEAR(B1306)</f>
        <v>2024</v>
      </c>
      <c r="D1306" s="21" t="str">
        <f>"Q"&amp;ROUNDUP(MONTH(B1306)/3,0)</f>
        <v>Q3</v>
      </c>
      <c r="E1306" s="21" t="s">
        <v>138</v>
      </c>
      <c r="F1306" s="21" t="s">
        <v>118</v>
      </c>
      <c r="G1306" s="21" t="s">
        <v>139</v>
      </c>
      <c r="H1306" s="21" t="s">
        <v>583</v>
      </c>
      <c r="I1306" s="21" t="s">
        <v>584</v>
      </c>
      <c r="J1306" s="21" t="s">
        <v>133</v>
      </c>
      <c r="K1306" s="21" t="s">
        <v>143</v>
      </c>
      <c r="L1306" s="21" t="s">
        <v>230</v>
      </c>
      <c r="M1306" s="23">
        <v>274.99</v>
      </c>
      <c r="N1306" s="24">
        <v>2</v>
      </c>
      <c r="O1306" s="25">
        <v>0.1457</v>
      </c>
      <c r="P1306" s="23">
        <v>157.58000000000001</v>
      </c>
      <c r="Q1306" s="23">
        <f>M1306*N1306*(1-O1306)</f>
        <v>469.84791400000006</v>
      </c>
      <c r="R1306" s="23">
        <f>M1306*N1306*O1306</f>
        <v>80.132086000000001</v>
      </c>
      <c r="S1306" s="23">
        <f>P1306*N1306</f>
        <v>315.16000000000003</v>
      </c>
      <c r="T1306" s="23">
        <f>Q1306-S1306</f>
        <v>154.68791400000003</v>
      </c>
      <c r="U1306" s="25">
        <f>IFERROR(T1306/Q1306,0)</f>
        <v>0.32922975582264691</v>
      </c>
      <c r="V1306" s="21" t="s">
        <v>171</v>
      </c>
      <c r="W1306" s="21" t="s">
        <v>172</v>
      </c>
    </row>
    <row r="1307" spans="1:23" ht="15" customHeight="1">
      <c r="A1307" s="21" t="s">
        <v>1774</v>
      </c>
      <c r="B1307" s="22">
        <v>45545</v>
      </c>
      <c r="C1307" s="21">
        <f>YEAR(B1307)</f>
        <v>2024</v>
      </c>
      <c r="D1307" s="21" t="str">
        <f>"Q"&amp;ROUNDUP(MONTH(B1307)/3,0)</f>
        <v>Q3</v>
      </c>
      <c r="E1307" s="21" t="s">
        <v>188</v>
      </c>
      <c r="F1307" s="21" t="s">
        <v>129</v>
      </c>
      <c r="G1307" s="21" t="s">
        <v>232</v>
      </c>
      <c r="H1307" s="21" t="s">
        <v>203</v>
      </c>
      <c r="I1307" s="21" t="s">
        <v>204</v>
      </c>
      <c r="J1307" s="21" t="s">
        <v>122</v>
      </c>
      <c r="K1307" s="21" t="s">
        <v>165</v>
      </c>
      <c r="L1307" s="21" t="s">
        <v>180</v>
      </c>
      <c r="M1307" s="23">
        <v>87.53</v>
      </c>
      <c r="N1307" s="24">
        <v>1</v>
      </c>
      <c r="O1307" s="25">
        <v>6.2799999999999995E-2</v>
      </c>
      <c r="P1307" s="23">
        <v>32.83</v>
      </c>
      <c r="Q1307" s="23">
        <f>M1307*N1307*(1-O1307)</f>
        <v>82.033116000000007</v>
      </c>
      <c r="R1307" s="23">
        <f>M1307*N1307*O1307</f>
        <v>5.4968839999999997</v>
      </c>
      <c r="S1307" s="23">
        <f>P1307*N1307</f>
        <v>32.83</v>
      </c>
      <c r="T1307" s="23">
        <f>Q1307-S1307</f>
        <v>49.203116000000009</v>
      </c>
      <c r="U1307" s="25">
        <f>IFERROR(T1307/Q1307,0)</f>
        <v>0.59979577028379616</v>
      </c>
      <c r="V1307" s="21" t="s">
        <v>125</v>
      </c>
      <c r="W1307" s="21" t="s">
        <v>172</v>
      </c>
    </row>
    <row r="1308" spans="1:23" ht="15" customHeight="1">
      <c r="A1308" s="21" t="s">
        <v>1775</v>
      </c>
      <c r="B1308" s="22">
        <v>45545</v>
      </c>
      <c r="C1308" s="21">
        <f>YEAR(B1308)</f>
        <v>2024</v>
      </c>
      <c r="D1308" s="21" t="str">
        <f>"Q"&amp;ROUNDUP(MONTH(B1308)/3,0)</f>
        <v>Q3</v>
      </c>
      <c r="E1308" s="21" t="s">
        <v>158</v>
      </c>
      <c r="F1308" s="21" t="s">
        <v>118</v>
      </c>
      <c r="G1308" s="21" t="s">
        <v>160</v>
      </c>
      <c r="H1308" s="21" t="s">
        <v>246</v>
      </c>
      <c r="I1308" s="21" t="s">
        <v>247</v>
      </c>
      <c r="J1308" s="21" t="s">
        <v>133</v>
      </c>
      <c r="K1308" s="21" t="s">
        <v>143</v>
      </c>
      <c r="L1308" s="21" t="s">
        <v>322</v>
      </c>
      <c r="M1308" s="23">
        <v>72.14</v>
      </c>
      <c r="N1308" s="24">
        <v>3</v>
      </c>
      <c r="O1308" s="25">
        <v>0.14530000000000001</v>
      </c>
      <c r="P1308" s="23">
        <v>47.94</v>
      </c>
      <c r="Q1308" s="23">
        <f>M1308*N1308*(1-O1308)</f>
        <v>184.974174</v>
      </c>
      <c r="R1308" s="23">
        <f>M1308*N1308*O1308</f>
        <v>31.445826000000004</v>
      </c>
      <c r="S1308" s="23">
        <f>P1308*N1308</f>
        <v>143.82</v>
      </c>
      <c r="T1308" s="23">
        <f>Q1308-S1308</f>
        <v>41.154174000000012</v>
      </c>
      <c r="U1308" s="25">
        <f>IFERROR(T1308/Q1308,0)</f>
        <v>0.22248605364768387</v>
      </c>
      <c r="V1308" s="21" t="s">
        <v>171</v>
      </c>
      <c r="W1308" s="21" t="s">
        <v>126</v>
      </c>
    </row>
    <row r="1309" spans="1:23" ht="15" customHeight="1">
      <c r="A1309" s="21" t="s">
        <v>1776</v>
      </c>
      <c r="B1309" s="22">
        <v>45545</v>
      </c>
      <c r="C1309" s="21">
        <f>YEAR(B1309)</f>
        <v>2024</v>
      </c>
      <c r="D1309" s="21" t="str">
        <f>"Q"&amp;ROUNDUP(MONTH(B1309)/3,0)</f>
        <v>Q3</v>
      </c>
      <c r="E1309" s="21" t="s">
        <v>158</v>
      </c>
      <c r="F1309" s="21" t="s">
        <v>118</v>
      </c>
      <c r="G1309" s="21" t="s">
        <v>164</v>
      </c>
      <c r="H1309" s="21" t="s">
        <v>120</v>
      </c>
      <c r="I1309" s="21" t="s">
        <v>121</v>
      </c>
      <c r="J1309" s="21" t="s">
        <v>122</v>
      </c>
      <c r="K1309" s="21" t="s">
        <v>134</v>
      </c>
      <c r="L1309" s="21" t="s">
        <v>170</v>
      </c>
      <c r="M1309" s="23">
        <v>216.88</v>
      </c>
      <c r="N1309" s="24">
        <v>4</v>
      </c>
      <c r="O1309" s="25">
        <v>0.1502</v>
      </c>
      <c r="P1309" s="23">
        <v>134.13</v>
      </c>
      <c r="Q1309" s="23">
        <f>M1309*N1309*(1-O1309)</f>
        <v>737.21849599999996</v>
      </c>
      <c r="R1309" s="23">
        <f>M1309*N1309*O1309</f>
        <v>130.30150399999999</v>
      </c>
      <c r="S1309" s="23">
        <f>P1309*N1309</f>
        <v>536.52</v>
      </c>
      <c r="T1309" s="23">
        <f>Q1309-S1309</f>
        <v>200.69849599999998</v>
      </c>
      <c r="U1309" s="25">
        <f>IFERROR(T1309/Q1309,0)</f>
        <v>0.272237467031755</v>
      </c>
      <c r="V1309" s="21" t="s">
        <v>125</v>
      </c>
      <c r="W1309" s="21" t="s">
        <v>156</v>
      </c>
    </row>
    <row r="1310" spans="1:23" ht="15" customHeight="1">
      <c r="A1310" s="21" t="s">
        <v>1777</v>
      </c>
      <c r="B1310" s="22">
        <v>45545</v>
      </c>
      <c r="C1310" s="21">
        <f>YEAR(B1310)</f>
        <v>2024</v>
      </c>
      <c r="D1310" s="21" t="str">
        <f>"Q"&amp;ROUNDUP(MONTH(B1310)/3,0)</f>
        <v>Q3</v>
      </c>
      <c r="E1310" s="21" t="s">
        <v>138</v>
      </c>
      <c r="F1310" s="21" t="s">
        <v>118</v>
      </c>
      <c r="G1310" s="21" t="s">
        <v>139</v>
      </c>
      <c r="H1310" s="21" t="s">
        <v>917</v>
      </c>
      <c r="I1310" s="21" t="s">
        <v>918</v>
      </c>
      <c r="J1310" s="21" t="s">
        <v>142</v>
      </c>
      <c r="K1310" s="21" t="s">
        <v>134</v>
      </c>
      <c r="L1310" s="21" t="s">
        <v>339</v>
      </c>
      <c r="M1310" s="23">
        <v>172.7</v>
      </c>
      <c r="N1310" s="24">
        <v>2</v>
      </c>
      <c r="O1310" s="25">
        <v>0.13370000000000001</v>
      </c>
      <c r="P1310" s="23">
        <v>92.42</v>
      </c>
      <c r="Q1310" s="23">
        <f>M1310*N1310*(1-O1310)</f>
        <v>299.22001999999998</v>
      </c>
      <c r="R1310" s="23">
        <f>M1310*N1310*O1310</f>
        <v>46.17998</v>
      </c>
      <c r="S1310" s="23">
        <f>P1310*N1310</f>
        <v>184.84</v>
      </c>
      <c r="T1310" s="23">
        <f>Q1310-S1310</f>
        <v>114.38001999999997</v>
      </c>
      <c r="U1310" s="25">
        <f>IFERROR(T1310/Q1310,0)</f>
        <v>0.38226058537125951</v>
      </c>
      <c r="V1310" s="21" t="s">
        <v>125</v>
      </c>
      <c r="W1310" s="21" t="s">
        <v>136</v>
      </c>
    </row>
    <row r="1311" spans="1:23" ht="15" customHeight="1">
      <c r="A1311" s="21" t="s">
        <v>1778</v>
      </c>
      <c r="B1311" s="22">
        <v>45545</v>
      </c>
      <c r="C1311" s="21">
        <f>YEAR(B1311)</f>
        <v>2024</v>
      </c>
      <c r="D1311" s="21" t="str">
        <f>"Q"&amp;ROUNDUP(MONTH(B1311)/3,0)</f>
        <v>Q3</v>
      </c>
      <c r="E1311" s="21" t="s">
        <v>138</v>
      </c>
      <c r="F1311" s="21" t="s">
        <v>159</v>
      </c>
      <c r="G1311" s="21" t="s">
        <v>139</v>
      </c>
      <c r="H1311" s="21" t="s">
        <v>318</v>
      </c>
      <c r="I1311" s="21" t="s">
        <v>319</v>
      </c>
      <c r="J1311" s="21" t="s">
        <v>122</v>
      </c>
      <c r="K1311" s="21" t="s">
        <v>123</v>
      </c>
      <c r="L1311" s="21" t="s">
        <v>124</v>
      </c>
      <c r="M1311" s="23">
        <v>250.3</v>
      </c>
      <c r="N1311" s="24">
        <v>8</v>
      </c>
      <c r="O1311" s="25">
        <v>8.1000000000000003E-2</v>
      </c>
      <c r="P1311" s="23">
        <v>115.8</v>
      </c>
      <c r="Q1311" s="23">
        <f>M1311*N1311*(1-O1311)</f>
        <v>1840.2056000000002</v>
      </c>
      <c r="R1311" s="23">
        <f>M1311*N1311*O1311</f>
        <v>162.1944</v>
      </c>
      <c r="S1311" s="23">
        <f>P1311*N1311</f>
        <v>926.4</v>
      </c>
      <c r="T1311" s="23">
        <f>Q1311-S1311</f>
        <v>913.80560000000025</v>
      </c>
      <c r="U1311" s="25">
        <f>IFERROR(T1311/Q1311,0)</f>
        <v>0.49657799106795464</v>
      </c>
      <c r="V1311" s="21" t="s">
        <v>125</v>
      </c>
      <c r="W1311" s="21" t="s">
        <v>172</v>
      </c>
    </row>
    <row r="1312" spans="1:23" ht="15" customHeight="1">
      <c r="A1312" s="21" t="s">
        <v>1779</v>
      </c>
      <c r="B1312" s="22">
        <v>45546</v>
      </c>
      <c r="C1312" s="21">
        <f>YEAR(B1312)</f>
        <v>2024</v>
      </c>
      <c r="D1312" s="21" t="str">
        <f>"Q"&amp;ROUNDUP(MONTH(B1312)/3,0)</f>
        <v>Q3</v>
      </c>
      <c r="E1312" s="21" t="s">
        <v>128</v>
      </c>
      <c r="F1312" s="21" t="s">
        <v>159</v>
      </c>
      <c r="G1312" s="21" t="s">
        <v>130</v>
      </c>
      <c r="H1312" s="21" t="s">
        <v>261</v>
      </c>
      <c r="I1312" s="21" t="s">
        <v>262</v>
      </c>
      <c r="J1312" s="21" t="s">
        <v>133</v>
      </c>
      <c r="K1312" s="21" t="s">
        <v>134</v>
      </c>
      <c r="L1312" s="21" t="s">
        <v>170</v>
      </c>
      <c r="M1312" s="23">
        <v>133.07</v>
      </c>
      <c r="N1312" s="24">
        <v>3</v>
      </c>
      <c r="O1312" s="25">
        <v>0.17960000000000001</v>
      </c>
      <c r="P1312" s="23">
        <v>74.099999999999994</v>
      </c>
      <c r="Q1312" s="23">
        <f>M1312*N1312*(1-O1312)</f>
        <v>327.51188400000001</v>
      </c>
      <c r="R1312" s="23">
        <f>M1312*N1312*O1312</f>
        <v>71.698115999999999</v>
      </c>
      <c r="S1312" s="23">
        <f>P1312*N1312</f>
        <v>222.29999999999998</v>
      </c>
      <c r="T1312" s="23">
        <f>Q1312-S1312</f>
        <v>105.21188400000003</v>
      </c>
      <c r="U1312" s="25">
        <f>IFERROR(T1312/Q1312,0)</f>
        <v>0.32124600400759817</v>
      </c>
      <c r="V1312" s="21" t="s">
        <v>125</v>
      </c>
      <c r="W1312" s="21" t="s">
        <v>136</v>
      </c>
    </row>
    <row r="1313" spans="1:23" ht="15" customHeight="1">
      <c r="A1313" s="21" t="s">
        <v>1780</v>
      </c>
      <c r="B1313" s="22">
        <v>45546</v>
      </c>
      <c r="C1313" s="21">
        <f>YEAR(B1313)</f>
        <v>2024</v>
      </c>
      <c r="D1313" s="21" t="str">
        <f>"Q"&amp;ROUNDUP(MONTH(B1313)/3,0)</f>
        <v>Q3</v>
      </c>
      <c r="E1313" s="21" t="s">
        <v>117</v>
      </c>
      <c r="F1313" s="21" t="s">
        <v>118</v>
      </c>
      <c r="G1313" s="21" t="s">
        <v>194</v>
      </c>
      <c r="H1313" s="21" t="s">
        <v>131</v>
      </c>
      <c r="I1313" s="21" t="s">
        <v>132</v>
      </c>
      <c r="J1313" s="21" t="s">
        <v>133</v>
      </c>
      <c r="K1313" s="21" t="s">
        <v>123</v>
      </c>
      <c r="L1313" s="21" t="s">
        <v>155</v>
      </c>
      <c r="M1313" s="23">
        <v>14.81</v>
      </c>
      <c r="N1313" s="24">
        <v>5</v>
      </c>
      <c r="O1313" s="25">
        <v>0.1321</v>
      </c>
      <c r="P1313" s="23">
        <v>8.14</v>
      </c>
      <c r="Q1313" s="23">
        <f>M1313*N1313*(1-O1313)</f>
        <v>64.267994999999999</v>
      </c>
      <c r="R1313" s="23">
        <f>M1313*N1313*O1313</f>
        <v>9.7820049999999998</v>
      </c>
      <c r="S1313" s="23">
        <f>P1313*N1313</f>
        <v>40.700000000000003</v>
      </c>
      <c r="T1313" s="23">
        <f>Q1313-S1313</f>
        <v>23.567994999999996</v>
      </c>
      <c r="U1313" s="25">
        <f>IFERROR(T1313/Q1313,0)</f>
        <v>0.36671433424988592</v>
      </c>
      <c r="V1313" s="21" t="s">
        <v>125</v>
      </c>
      <c r="W1313" s="21" t="s">
        <v>136</v>
      </c>
    </row>
    <row r="1314" spans="1:23" ht="15" customHeight="1">
      <c r="A1314" s="21" t="s">
        <v>1781</v>
      </c>
      <c r="B1314" s="22">
        <v>45546</v>
      </c>
      <c r="C1314" s="21">
        <f>YEAR(B1314)</f>
        <v>2024</v>
      </c>
      <c r="D1314" s="21" t="str">
        <f>"Q"&amp;ROUNDUP(MONTH(B1314)/3,0)</f>
        <v>Q3</v>
      </c>
      <c r="E1314" s="21" t="s">
        <v>158</v>
      </c>
      <c r="F1314" s="21" t="s">
        <v>129</v>
      </c>
      <c r="G1314" s="21" t="s">
        <v>160</v>
      </c>
      <c r="H1314" s="21" t="s">
        <v>203</v>
      </c>
      <c r="I1314" s="21" t="s">
        <v>204</v>
      </c>
      <c r="J1314" s="21" t="s">
        <v>122</v>
      </c>
      <c r="K1314" s="21" t="s">
        <v>123</v>
      </c>
      <c r="L1314" s="21" t="s">
        <v>226</v>
      </c>
      <c r="M1314" s="23">
        <v>190.83</v>
      </c>
      <c r="N1314" s="24">
        <v>1</v>
      </c>
      <c r="O1314" s="25">
        <v>0.1298</v>
      </c>
      <c r="P1314" s="23">
        <v>90.98</v>
      </c>
      <c r="Q1314" s="23">
        <f>M1314*N1314*(1-O1314)</f>
        <v>166.06026600000001</v>
      </c>
      <c r="R1314" s="23">
        <f>M1314*N1314*O1314</f>
        <v>24.769734</v>
      </c>
      <c r="S1314" s="23">
        <f>P1314*N1314</f>
        <v>90.98</v>
      </c>
      <c r="T1314" s="23">
        <f>Q1314-S1314</f>
        <v>75.080266000000009</v>
      </c>
      <c r="U1314" s="25">
        <f>IFERROR(T1314/Q1314,0)</f>
        <v>0.45212661528556147</v>
      </c>
      <c r="V1314" s="21" t="s">
        <v>125</v>
      </c>
      <c r="W1314" s="21" t="s">
        <v>172</v>
      </c>
    </row>
    <row r="1315" spans="1:23" ht="15" customHeight="1">
      <c r="A1315" s="21" t="s">
        <v>1782</v>
      </c>
      <c r="B1315" s="22">
        <v>45546</v>
      </c>
      <c r="C1315" s="21">
        <f>YEAR(B1315)</f>
        <v>2024</v>
      </c>
      <c r="D1315" s="21" t="str">
        <f>"Q"&amp;ROUNDUP(MONTH(B1315)/3,0)</f>
        <v>Q3</v>
      </c>
      <c r="E1315" s="21" t="s">
        <v>117</v>
      </c>
      <c r="F1315" s="21" t="s">
        <v>129</v>
      </c>
      <c r="G1315" s="21" t="s">
        <v>119</v>
      </c>
      <c r="H1315" s="21" t="s">
        <v>284</v>
      </c>
      <c r="I1315" s="21" t="s">
        <v>269</v>
      </c>
      <c r="J1315" s="21" t="s">
        <v>122</v>
      </c>
      <c r="K1315" s="21" t="s">
        <v>149</v>
      </c>
      <c r="L1315" s="21" t="s">
        <v>176</v>
      </c>
      <c r="M1315" s="23">
        <v>79.58</v>
      </c>
      <c r="N1315" s="24">
        <v>3</v>
      </c>
      <c r="O1315" s="25">
        <v>7.8899999999999998E-2</v>
      </c>
      <c r="P1315" s="23">
        <v>41.62</v>
      </c>
      <c r="Q1315" s="23">
        <f>M1315*N1315*(1-O1315)</f>
        <v>219.90341400000003</v>
      </c>
      <c r="R1315" s="23">
        <f>M1315*N1315*O1315</f>
        <v>18.836586</v>
      </c>
      <c r="S1315" s="23">
        <f>P1315*N1315</f>
        <v>124.85999999999999</v>
      </c>
      <c r="T1315" s="23">
        <f>Q1315-S1315</f>
        <v>95.043414000000041</v>
      </c>
      <c r="U1315" s="25">
        <f>IFERROR(T1315/Q1315,0)</f>
        <v>0.43220526808192267</v>
      </c>
      <c r="V1315" s="21" t="s">
        <v>125</v>
      </c>
      <c r="W1315" s="21" t="s">
        <v>136</v>
      </c>
    </row>
    <row r="1316" spans="1:23" ht="15" customHeight="1">
      <c r="A1316" s="21" t="s">
        <v>1783</v>
      </c>
      <c r="B1316" s="22">
        <v>45546</v>
      </c>
      <c r="C1316" s="21">
        <f>YEAR(B1316)</f>
        <v>2024</v>
      </c>
      <c r="D1316" s="21" t="str">
        <f>"Q"&amp;ROUNDUP(MONTH(B1316)/3,0)</f>
        <v>Q3</v>
      </c>
      <c r="E1316" s="21" t="s">
        <v>188</v>
      </c>
      <c r="F1316" s="21" t="s">
        <v>118</v>
      </c>
      <c r="G1316" s="21" t="s">
        <v>189</v>
      </c>
      <c r="H1316" s="21" t="s">
        <v>706</v>
      </c>
      <c r="I1316" s="21" t="s">
        <v>707</v>
      </c>
      <c r="J1316" s="21" t="s">
        <v>142</v>
      </c>
      <c r="K1316" s="21" t="s">
        <v>165</v>
      </c>
      <c r="L1316" s="21" t="s">
        <v>184</v>
      </c>
      <c r="M1316" s="23">
        <v>98.81</v>
      </c>
      <c r="N1316" s="24">
        <v>1</v>
      </c>
      <c r="O1316" s="25">
        <v>0.16500000000000001</v>
      </c>
      <c r="P1316" s="23">
        <v>35.56</v>
      </c>
      <c r="Q1316" s="23">
        <f>M1316*N1316*(1-O1316)</f>
        <v>82.506349999999998</v>
      </c>
      <c r="R1316" s="23">
        <f>M1316*N1316*O1316</f>
        <v>16.303650000000001</v>
      </c>
      <c r="S1316" s="23">
        <f>P1316*N1316</f>
        <v>35.56</v>
      </c>
      <c r="T1316" s="23">
        <f>Q1316-S1316</f>
        <v>46.946349999999995</v>
      </c>
      <c r="U1316" s="25">
        <f>IFERROR(T1316/Q1316,0)</f>
        <v>0.56900287068813482</v>
      </c>
      <c r="V1316" s="21" t="s">
        <v>125</v>
      </c>
      <c r="W1316" s="21" t="s">
        <v>156</v>
      </c>
    </row>
    <row r="1317" spans="1:23" ht="15" customHeight="1">
      <c r="A1317" s="21" t="s">
        <v>1784</v>
      </c>
      <c r="B1317" s="22">
        <v>45546</v>
      </c>
      <c r="C1317" s="21">
        <f>YEAR(B1317)</f>
        <v>2024</v>
      </c>
      <c r="D1317" s="21" t="str">
        <f>"Q"&amp;ROUNDUP(MONTH(B1317)/3,0)</f>
        <v>Q3</v>
      </c>
      <c r="E1317" s="21" t="s">
        <v>128</v>
      </c>
      <c r="F1317" s="21" t="s">
        <v>118</v>
      </c>
      <c r="G1317" s="21" t="s">
        <v>130</v>
      </c>
      <c r="H1317" s="21" t="s">
        <v>373</v>
      </c>
      <c r="I1317" s="21" t="s">
        <v>374</v>
      </c>
      <c r="J1317" s="21" t="s">
        <v>142</v>
      </c>
      <c r="K1317" s="21" t="s">
        <v>123</v>
      </c>
      <c r="L1317" s="21" t="s">
        <v>226</v>
      </c>
      <c r="M1317" s="23">
        <v>240.31</v>
      </c>
      <c r="N1317" s="24">
        <v>2</v>
      </c>
      <c r="O1317" s="25">
        <v>0.14330000000000001</v>
      </c>
      <c r="P1317" s="23">
        <v>111.38</v>
      </c>
      <c r="Q1317" s="23">
        <f>M1317*N1317*(1-O1317)</f>
        <v>411.74715400000002</v>
      </c>
      <c r="R1317" s="23">
        <f>M1317*N1317*O1317</f>
        <v>68.87284600000001</v>
      </c>
      <c r="S1317" s="23">
        <f>P1317*N1317</f>
        <v>222.76</v>
      </c>
      <c r="T1317" s="23">
        <f>Q1317-S1317</f>
        <v>188.98715400000003</v>
      </c>
      <c r="U1317" s="25">
        <f>IFERROR(T1317/Q1317,0)</f>
        <v>0.45898836740957782</v>
      </c>
      <c r="V1317" s="21" t="s">
        <v>125</v>
      </c>
      <c r="W1317" s="21" t="s">
        <v>156</v>
      </c>
    </row>
    <row r="1318" spans="1:23" ht="15" customHeight="1">
      <c r="A1318" s="21" t="s">
        <v>1785</v>
      </c>
      <c r="B1318" s="22">
        <v>45546</v>
      </c>
      <c r="C1318" s="21">
        <f>YEAR(B1318)</f>
        <v>2024</v>
      </c>
      <c r="D1318" s="21" t="str">
        <f>"Q"&amp;ROUNDUP(MONTH(B1318)/3,0)</f>
        <v>Q3</v>
      </c>
      <c r="E1318" s="21" t="s">
        <v>188</v>
      </c>
      <c r="F1318" s="21" t="s">
        <v>118</v>
      </c>
      <c r="G1318" s="21" t="s">
        <v>232</v>
      </c>
      <c r="H1318" s="21" t="s">
        <v>147</v>
      </c>
      <c r="I1318" s="21" t="s">
        <v>148</v>
      </c>
      <c r="J1318" s="21" t="s">
        <v>122</v>
      </c>
      <c r="K1318" s="21" t="s">
        <v>123</v>
      </c>
      <c r="L1318" s="21" t="s">
        <v>263</v>
      </c>
      <c r="M1318" s="23">
        <v>71.48</v>
      </c>
      <c r="N1318" s="24">
        <v>1</v>
      </c>
      <c r="O1318" s="25">
        <v>0.13420000000000001</v>
      </c>
      <c r="P1318" s="23">
        <v>33.61</v>
      </c>
      <c r="Q1318" s="23">
        <f>M1318*N1318*(1-O1318)</f>
        <v>61.887384000000004</v>
      </c>
      <c r="R1318" s="23">
        <f>M1318*N1318*O1318</f>
        <v>9.5926160000000014</v>
      </c>
      <c r="S1318" s="23">
        <f>P1318*N1318</f>
        <v>33.61</v>
      </c>
      <c r="T1318" s="23">
        <f>Q1318-S1318</f>
        <v>28.277384000000005</v>
      </c>
      <c r="U1318" s="25">
        <f>IFERROR(T1318/Q1318,0)</f>
        <v>0.45691677644671491</v>
      </c>
      <c r="V1318" s="21" t="s">
        <v>125</v>
      </c>
      <c r="W1318" s="21" t="s">
        <v>126</v>
      </c>
    </row>
    <row r="1319" spans="1:23" ht="15" customHeight="1">
      <c r="A1319" s="21" t="s">
        <v>1786</v>
      </c>
      <c r="B1319" s="22">
        <v>45547</v>
      </c>
      <c r="C1319" s="21">
        <f>YEAR(B1319)</f>
        <v>2024</v>
      </c>
      <c r="D1319" s="21" t="str">
        <f>"Q"&amp;ROUNDUP(MONTH(B1319)/3,0)</f>
        <v>Q3</v>
      </c>
      <c r="E1319" s="21" t="s">
        <v>117</v>
      </c>
      <c r="F1319" s="21" t="s">
        <v>118</v>
      </c>
      <c r="G1319" s="21" t="s">
        <v>119</v>
      </c>
      <c r="H1319" s="21" t="s">
        <v>493</v>
      </c>
      <c r="I1319" s="21" t="s">
        <v>494</v>
      </c>
      <c r="J1319" s="21" t="s">
        <v>142</v>
      </c>
      <c r="K1319" s="21" t="s">
        <v>165</v>
      </c>
      <c r="L1319" s="21" t="s">
        <v>166</v>
      </c>
      <c r="M1319" s="23">
        <v>82.42</v>
      </c>
      <c r="N1319" s="24">
        <v>5</v>
      </c>
      <c r="O1319" s="25">
        <v>0.1552</v>
      </c>
      <c r="P1319" s="23">
        <v>36.619999999999997</v>
      </c>
      <c r="Q1319" s="23">
        <f>M1319*N1319*(1-O1319)</f>
        <v>348.14208000000002</v>
      </c>
      <c r="R1319" s="23">
        <f>M1319*N1319*O1319</f>
        <v>63.957920000000009</v>
      </c>
      <c r="S1319" s="23">
        <f>P1319*N1319</f>
        <v>183.1</v>
      </c>
      <c r="T1319" s="23">
        <f>Q1319-S1319</f>
        <v>165.04208000000003</v>
      </c>
      <c r="U1319" s="25">
        <f>IFERROR(T1319/Q1319,0)</f>
        <v>0.47406530115520656</v>
      </c>
      <c r="V1319" s="21" t="s">
        <v>125</v>
      </c>
      <c r="W1319" s="21" t="s">
        <v>136</v>
      </c>
    </row>
    <row r="1320" spans="1:23" ht="15" customHeight="1">
      <c r="A1320" s="21" t="s">
        <v>1787</v>
      </c>
      <c r="B1320" s="22">
        <v>45547</v>
      </c>
      <c r="C1320" s="21">
        <f>YEAR(B1320)</f>
        <v>2024</v>
      </c>
      <c r="D1320" s="21" t="str">
        <f>"Q"&amp;ROUNDUP(MONTH(B1320)/3,0)</f>
        <v>Q3</v>
      </c>
      <c r="E1320" s="21" t="s">
        <v>158</v>
      </c>
      <c r="F1320" s="21" t="s">
        <v>118</v>
      </c>
      <c r="G1320" s="21" t="s">
        <v>164</v>
      </c>
      <c r="H1320" s="21" t="s">
        <v>445</v>
      </c>
      <c r="I1320" s="21" t="s">
        <v>446</v>
      </c>
      <c r="J1320" s="21" t="s">
        <v>133</v>
      </c>
      <c r="K1320" s="21" t="s">
        <v>149</v>
      </c>
      <c r="L1320" s="21" t="s">
        <v>273</v>
      </c>
      <c r="M1320" s="23">
        <v>205.76</v>
      </c>
      <c r="N1320" s="24">
        <v>1</v>
      </c>
      <c r="O1320" s="25">
        <v>0.14680000000000001</v>
      </c>
      <c r="P1320" s="23">
        <v>112.18</v>
      </c>
      <c r="Q1320" s="23">
        <f>M1320*N1320*(1-O1320)</f>
        <v>175.55443199999999</v>
      </c>
      <c r="R1320" s="23">
        <f>M1320*N1320*O1320</f>
        <v>30.205568000000003</v>
      </c>
      <c r="S1320" s="23">
        <f>P1320*N1320</f>
        <v>112.18</v>
      </c>
      <c r="T1320" s="23">
        <f>Q1320-S1320</f>
        <v>63.374431999999985</v>
      </c>
      <c r="U1320" s="25">
        <f>IFERROR(T1320/Q1320,0)</f>
        <v>0.36099591037382633</v>
      </c>
      <c r="V1320" s="21" t="s">
        <v>125</v>
      </c>
      <c r="W1320" s="21" t="s">
        <v>172</v>
      </c>
    </row>
    <row r="1321" spans="1:23" ht="15" customHeight="1">
      <c r="A1321" s="21" t="s">
        <v>1788</v>
      </c>
      <c r="B1321" s="22">
        <v>45547</v>
      </c>
      <c r="C1321" s="21">
        <f>YEAR(B1321)</f>
        <v>2024</v>
      </c>
      <c r="D1321" s="21" t="str">
        <f>"Q"&amp;ROUNDUP(MONTH(B1321)/3,0)</f>
        <v>Q3</v>
      </c>
      <c r="E1321" s="21" t="s">
        <v>138</v>
      </c>
      <c r="F1321" s="21" t="s">
        <v>129</v>
      </c>
      <c r="G1321" s="21" t="s">
        <v>146</v>
      </c>
      <c r="H1321" s="21" t="s">
        <v>543</v>
      </c>
      <c r="I1321" s="21" t="s">
        <v>544</v>
      </c>
      <c r="J1321" s="21" t="s">
        <v>142</v>
      </c>
      <c r="K1321" s="21" t="s">
        <v>149</v>
      </c>
      <c r="L1321" s="21" t="s">
        <v>150</v>
      </c>
      <c r="M1321" s="23">
        <v>32.15</v>
      </c>
      <c r="N1321" s="24">
        <v>3</v>
      </c>
      <c r="O1321" s="25">
        <v>8.3799999999999999E-2</v>
      </c>
      <c r="P1321" s="23">
        <v>16.55</v>
      </c>
      <c r="Q1321" s="23">
        <f>M1321*N1321*(1-O1321)</f>
        <v>88.367489999999989</v>
      </c>
      <c r="R1321" s="23">
        <f>M1321*N1321*O1321</f>
        <v>8.0825099999999992</v>
      </c>
      <c r="S1321" s="23">
        <f>P1321*N1321</f>
        <v>49.650000000000006</v>
      </c>
      <c r="T1321" s="23">
        <f>Q1321-S1321</f>
        <v>38.717489999999984</v>
      </c>
      <c r="U1321" s="25">
        <f>IFERROR(T1321/Q1321,0)</f>
        <v>0.43814178721156377</v>
      </c>
      <c r="V1321" s="21" t="s">
        <v>125</v>
      </c>
      <c r="W1321" s="21" t="s">
        <v>126</v>
      </c>
    </row>
    <row r="1322" spans="1:23" ht="15" customHeight="1">
      <c r="A1322" s="21" t="s">
        <v>1789</v>
      </c>
      <c r="B1322" s="22">
        <v>45547</v>
      </c>
      <c r="C1322" s="21">
        <f>YEAR(B1322)</f>
        <v>2024</v>
      </c>
      <c r="D1322" s="21" t="str">
        <f>"Q"&amp;ROUNDUP(MONTH(B1322)/3,0)</f>
        <v>Q3</v>
      </c>
      <c r="E1322" s="21" t="s">
        <v>128</v>
      </c>
      <c r="F1322" s="21" t="s">
        <v>118</v>
      </c>
      <c r="G1322" s="21" t="s">
        <v>152</v>
      </c>
      <c r="H1322" s="21" t="s">
        <v>732</v>
      </c>
      <c r="I1322" s="21" t="s">
        <v>733</v>
      </c>
      <c r="J1322" s="21" t="s">
        <v>142</v>
      </c>
      <c r="K1322" s="21" t="s">
        <v>143</v>
      </c>
      <c r="L1322" s="21" t="s">
        <v>201</v>
      </c>
      <c r="M1322" s="23">
        <v>233.28</v>
      </c>
      <c r="N1322" s="24">
        <v>4</v>
      </c>
      <c r="O1322" s="25">
        <v>0.15240000000000001</v>
      </c>
      <c r="P1322" s="23">
        <v>146.74</v>
      </c>
      <c r="Q1322" s="23">
        <f>M1322*N1322*(1-O1322)</f>
        <v>790.91251199999999</v>
      </c>
      <c r="R1322" s="23">
        <f>M1322*N1322*O1322</f>
        <v>142.20748800000001</v>
      </c>
      <c r="S1322" s="23">
        <f>P1322*N1322</f>
        <v>586.96</v>
      </c>
      <c r="T1322" s="23">
        <f>Q1322-S1322</f>
        <v>203.95251199999996</v>
      </c>
      <c r="U1322" s="25">
        <f>IFERROR(T1322/Q1322,0)</f>
        <v>0.25786987676331002</v>
      </c>
      <c r="V1322" s="21" t="s">
        <v>125</v>
      </c>
      <c r="W1322" s="21" t="s">
        <v>136</v>
      </c>
    </row>
    <row r="1323" spans="1:23" ht="15" customHeight="1">
      <c r="A1323" s="21" t="s">
        <v>1790</v>
      </c>
      <c r="B1323" s="22">
        <v>45547</v>
      </c>
      <c r="C1323" s="21">
        <f>YEAR(B1323)</f>
        <v>2024</v>
      </c>
      <c r="D1323" s="21" t="str">
        <f>"Q"&amp;ROUNDUP(MONTH(B1323)/3,0)</f>
        <v>Q3</v>
      </c>
      <c r="E1323" s="21" t="s">
        <v>158</v>
      </c>
      <c r="F1323" s="21" t="s">
        <v>118</v>
      </c>
      <c r="G1323" s="21" t="s">
        <v>160</v>
      </c>
      <c r="H1323" s="21" t="s">
        <v>182</v>
      </c>
      <c r="I1323" s="21" t="s">
        <v>183</v>
      </c>
      <c r="J1323" s="21" t="s">
        <v>122</v>
      </c>
      <c r="K1323" s="21" t="s">
        <v>149</v>
      </c>
      <c r="L1323" s="21" t="s">
        <v>205</v>
      </c>
      <c r="M1323" s="23">
        <v>155.63</v>
      </c>
      <c r="N1323" s="24">
        <v>5</v>
      </c>
      <c r="O1323" s="25">
        <v>0.20610000000000001</v>
      </c>
      <c r="P1323" s="23">
        <v>68.48</v>
      </c>
      <c r="Q1323" s="23">
        <f>M1323*N1323*(1-O1323)</f>
        <v>617.77328499999999</v>
      </c>
      <c r="R1323" s="23">
        <f>M1323*N1323*O1323</f>
        <v>160.37671499999999</v>
      </c>
      <c r="S1323" s="23">
        <f>P1323*N1323</f>
        <v>342.40000000000003</v>
      </c>
      <c r="T1323" s="23">
        <f>Q1323-S1323</f>
        <v>275.37328499999995</v>
      </c>
      <c r="U1323" s="25">
        <f>IFERROR(T1323/Q1323,0)</f>
        <v>0.44575136492022305</v>
      </c>
      <c r="V1323" s="21" t="s">
        <v>125</v>
      </c>
      <c r="W1323" s="21" t="s">
        <v>126</v>
      </c>
    </row>
    <row r="1324" spans="1:23" ht="15" customHeight="1">
      <c r="A1324" s="21" t="s">
        <v>1791</v>
      </c>
      <c r="B1324" s="22">
        <v>45547</v>
      </c>
      <c r="C1324" s="21">
        <f>YEAR(B1324)</f>
        <v>2024</v>
      </c>
      <c r="D1324" s="21" t="str">
        <f>"Q"&amp;ROUNDUP(MONTH(B1324)/3,0)</f>
        <v>Q3</v>
      </c>
      <c r="E1324" s="21" t="s">
        <v>158</v>
      </c>
      <c r="F1324" s="21" t="s">
        <v>129</v>
      </c>
      <c r="G1324" s="21" t="s">
        <v>160</v>
      </c>
      <c r="H1324" s="21" t="s">
        <v>243</v>
      </c>
      <c r="I1324" s="21" t="s">
        <v>244</v>
      </c>
      <c r="J1324" s="21" t="s">
        <v>122</v>
      </c>
      <c r="K1324" s="21" t="s">
        <v>143</v>
      </c>
      <c r="L1324" s="21" t="s">
        <v>144</v>
      </c>
      <c r="M1324" s="23">
        <v>126.35</v>
      </c>
      <c r="N1324" s="24">
        <v>1</v>
      </c>
      <c r="O1324" s="25">
        <v>0.10299999999999999</v>
      </c>
      <c r="P1324" s="23">
        <v>70.64</v>
      </c>
      <c r="Q1324" s="23">
        <f>M1324*N1324*(1-O1324)</f>
        <v>113.33595</v>
      </c>
      <c r="R1324" s="23">
        <f>M1324*N1324*O1324</f>
        <v>13.014049999999999</v>
      </c>
      <c r="S1324" s="23">
        <f>P1324*N1324</f>
        <v>70.64</v>
      </c>
      <c r="T1324" s="23">
        <f>Q1324-S1324</f>
        <v>42.695949999999996</v>
      </c>
      <c r="U1324" s="25">
        <f>IFERROR(T1324/Q1324,0)</f>
        <v>0.3767202727819372</v>
      </c>
      <c r="V1324" s="21" t="s">
        <v>125</v>
      </c>
      <c r="W1324" s="21" t="s">
        <v>126</v>
      </c>
    </row>
    <row r="1325" spans="1:23" ht="15" customHeight="1">
      <c r="A1325" s="21" t="s">
        <v>1792</v>
      </c>
      <c r="B1325" s="22">
        <v>45547</v>
      </c>
      <c r="C1325" s="21">
        <f>YEAR(B1325)</f>
        <v>2024</v>
      </c>
      <c r="D1325" s="21" t="str">
        <f>"Q"&amp;ROUNDUP(MONTH(B1325)/3,0)</f>
        <v>Q3</v>
      </c>
      <c r="E1325" s="21" t="s">
        <v>138</v>
      </c>
      <c r="F1325" s="21" t="s">
        <v>129</v>
      </c>
      <c r="G1325" s="21" t="s">
        <v>146</v>
      </c>
      <c r="H1325" s="21" t="s">
        <v>243</v>
      </c>
      <c r="I1325" s="21" t="s">
        <v>244</v>
      </c>
      <c r="J1325" s="21" t="s">
        <v>122</v>
      </c>
      <c r="K1325" s="21" t="s">
        <v>165</v>
      </c>
      <c r="L1325" s="21" t="s">
        <v>166</v>
      </c>
      <c r="M1325" s="23">
        <v>95.66</v>
      </c>
      <c r="N1325" s="24">
        <v>1</v>
      </c>
      <c r="O1325" s="25">
        <v>0.1366</v>
      </c>
      <c r="P1325" s="23">
        <v>37.75</v>
      </c>
      <c r="Q1325" s="23">
        <f>M1325*N1325*(1-O1325)</f>
        <v>82.592843999999985</v>
      </c>
      <c r="R1325" s="23">
        <f>M1325*N1325*O1325</f>
        <v>13.067155999999999</v>
      </c>
      <c r="S1325" s="23">
        <f>P1325*N1325</f>
        <v>37.75</v>
      </c>
      <c r="T1325" s="23">
        <f>Q1325-S1325</f>
        <v>44.842843999999985</v>
      </c>
      <c r="U1325" s="25">
        <f>IFERROR(T1325/Q1325,0)</f>
        <v>0.54293861100121454</v>
      </c>
      <c r="V1325" s="21" t="s">
        <v>171</v>
      </c>
      <c r="W1325" s="21" t="s">
        <v>126</v>
      </c>
    </row>
    <row r="1326" spans="1:23" ht="15" customHeight="1">
      <c r="A1326" s="21" t="s">
        <v>1793</v>
      </c>
      <c r="B1326" s="22">
        <v>45547</v>
      </c>
      <c r="C1326" s="21">
        <f>YEAR(B1326)</f>
        <v>2024</v>
      </c>
      <c r="D1326" s="21" t="str">
        <f>"Q"&amp;ROUNDUP(MONTH(B1326)/3,0)</f>
        <v>Q3</v>
      </c>
      <c r="E1326" s="21" t="s">
        <v>117</v>
      </c>
      <c r="F1326" s="21" t="s">
        <v>129</v>
      </c>
      <c r="G1326" s="21" t="s">
        <v>119</v>
      </c>
      <c r="H1326" s="21" t="s">
        <v>583</v>
      </c>
      <c r="I1326" s="21" t="s">
        <v>584</v>
      </c>
      <c r="J1326" s="21" t="s">
        <v>133</v>
      </c>
      <c r="K1326" s="21" t="s">
        <v>143</v>
      </c>
      <c r="L1326" s="21" t="s">
        <v>252</v>
      </c>
      <c r="M1326" s="23">
        <v>235.36</v>
      </c>
      <c r="N1326" s="24">
        <v>3</v>
      </c>
      <c r="O1326" s="25">
        <v>6.9599999999999995E-2</v>
      </c>
      <c r="P1326" s="23">
        <v>144.30000000000001</v>
      </c>
      <c r="Q1326" s="23">
        <f>M1326*N1326*(1-O1326)</f>
        <v>656.93683200000009</v>
      </c>
      <c r="R1326" s="23">
        <f>M1326*N1326*O1326</f>
        <v>49.143168000000003</v>
      </c>
      <c r="S1326" s="23">
        <f>P1326*N1326</f>
        <v>432.90000000000003</v>
      </c>
      <c r="T1326" s="23">
        <f>Q1326-S1326</f>
        <v>224.03683200000006</v>
      </c>
      <c r="U1326" s="25">
        <f>IFERROR(T1326/Q1326,0)</f>
        <v>0.34103253324666688</v>
      </c>
      <c r="V1326" s="21" t="s">
        <v>125</v>
      </c>
      <c r="W1326" s="21" t="s">
        <v>172</v>
      </c>
    </row>
    <row r="1327" spans="1:23" ht="15" customHeight="1">
      <c r="A1327" s="21" t="s">
        <v>1794</v>
      </c>
      <c r="B1327" s="22">
        <v>45547</v>
      </c>
      <c r="C1327" s="21">
        <f>YEAR(B1327)</f>
        <v>2024</v>
      </c>
      <c r="D1327" s="21" t="str">
        <f>"Q"&amp;ROUNDUP(MONTH(B1327)/3,0)</f>
        <v>Q3</v>
      </c>
      <c r="E1327" s="21" t="s">
        <v>128</v>
      </c>
      <c r="F1327" s="21" t="s">
        <v>129</v>
      </c>
      <c r="G1327" s="21" t="s">
        <v>130</v>
      </c>
      <c r="H1327" s="21" t="s">
        <v>284</v>
      </c>
      <c r="I1327" s="21" t="s">
        <v>269</v>
      </c>
      <c r="J1327" s="21" t="s">
        <v>122</v>
      </c>
      <c r="K1327" s="21" t="s">
        <v>149</v>
      </c>
      <c r="L1327" s="21" t="s">
        <v>238</v>
      </c>
      <c r="M1327" s="23">
        <v>16.600000000000001</v>
      </c>
      <c r="N1327" s="24">
        <v>1</v>
      </c>
      <c r="O1327" s="25">
        <v>7.2700000000000001E-2</v>
      </c>
      <c r="P1327" s="23">
        <v>6.7</v>
      </c>
      <c r="Q1327" s="23">
        <f>M1327*N1327*(1-O1327)</f>
        <v>15.393180000000001</v>
      </c>
      <c r="R1327" s="23">
        <f>M1327*N1327*O1327</f>
        <v>1.2068200000000002</v>
      </c>
      <c r="S1327" s="23">
        <f>P1327*N1327</f>
        <v>6.7</v>
      </c>
      <c r="T1327" s="23">
        <f>Q1327-S1327</f>
        <v>8.6931800000000017</v>
      </c>
      <c r="U1327" s="25">
        <f>IFERROR(T1327/Q1327,0)</f>
        <v>0.56474230795716029</v>
      </c>
      <c r="V1327" s="21" t="s">
        <v>171</v>
      </c>
      <c r="W1327" s="21" t="s">
        <v>136</v>
      </c>
    </row>
    <row r="1328" spans="1:23" ht="15" customHeight="1">
      <c r="A1328" s="21" t="s">
        <v>1795</v>
      </c>
      <c r="B1328" s="22">
        <v>45547</v>
      </c>
      <c r="C1328" s="21">
        <f>YEAR(B1328)</f>
        <v>2024</v>
      </c>
      <c r="D1328" s="21" t="str">
        <f>"Q"&amp;ROUNDUP(MONTH(B1328)/3,0)</f>
        <v>Q3</v>
      </c>
      <c r="E1328" s="21" t="s">
        <v>128</v>
      </c>
      <c r="F1328" s="21" t="s">
        <v>129</v>
      </c>
      <c r="G1328" s="21" t="s">
        <v>130</v>
      </c>
      <c r="H1328" s="21" t="s">
        <v>639</v>
      </c>
      <c r="I1328" s="21" t="s">
        <v>608</v>
      </c>
      <c r="J1328" s="21" t="s">
        <v>142</v>
      </c>
      <c r="K1328" s="21" t="s">
        <v>123</v>
      </c>
      <c r="L1328" s="21" t="s">
        <v>124</v>
      </c>
      <c r="M1328" s="23">
        <v>50.97</v>
      </c>
      <c r="N1328" s="24">
        <v>8</v>
      </c>
      <c r="O1328" s="25">
        <v>0.1225</v>
      </c>
      <c r="P1328" s="23">
        <v>27.3</v>
      </c>
      <c r="Q1328" s="23">
        <f>M1328*N1328*(1-O1328)</f>
        <v>357.80939999999998</v>
      </c>
      <c r="R1328" s="23">
        <f>M1328*N1328*O1328</f>
        <v>49.950600000000001</v>
      </c>
      <c r="S1328" s="23">
        <f>P1328*N1328</f>
        <v>218.4</v>
      </c>
      <c r="T1328" s="23">
        <f>Q1328-S1328</f>
        <v>139.40939999999998</v>
      </c>
      <c r="U1328" s="25">
        <f>IFERROR(T1328/Q1328,0)</f>
        <v>0.38961916595818885</v>
      </c>
      <c r="V1328" s="21" t="s">
        <v>125</v>
      </c>
      <c r="W1328" s="21" t="s">
        <v>172</v>
      </c>
    </row>
    <row r="1329" spans="1:23" ht="15" customHeight="1">
      <c r="A1329" s="21" t="s">
        <v>1796</v>
      </c>
      <c r="B1329" s="22">
        <v>45548</v>
      </c>
      <c r="C1329" s="21">
        <f>YEAR(B1329)</f>
        <v>2024</v>
      </c>
      <c r="D1329" s="21" t="str">
        <f>"Q"&amp;ROUNDUP(MONTH(B1329)/3,0)</f>
        <v>Q3</v>
      </c>
      <c r="E1329" s="21" t="s">
        <v>188</v>
      </c>
      <c r="F1329" s="21" t="s">
        <v>159</v>
      </c>
      <c r="G1329" s="21" t="s">
        <v>198</v>
      </c>
      <c r="H1329" s="21" t="s">
        <v>485</v>
      </c>
      <c r="I1329" s="21" t="s">
        <v>486</v>
      </c>
      <c r="J1329" s="21" t="s">
        <v>133</v>
      </c>
      <c r="K1329" s="21" t="s">
        <v>123</v>
      </c>
      <c r="L1329" s="21" t="s">
        <v>124</v>
      </c>
      <c r="M1329" s="23">
        <v>253</v>
      </c>
      <c r="N1329" s="24">
        <v>16</v>
      </c>
      <c r="O1329" s="25">
        <v>3.7600000000000001E-2</v>
      </c>
      <c r="P1329" s="23">
        <v>143.25</v>
      </c>
      <c r="Q1329" s="23">
        <f>M1329*N1329*(1-O1329)</f>
        <v>3895.7952</v>
      </c>
      <c r="R1329" s="23">
        <f>M1329*N1329*O1329</f>
        <v>152.20480000000001</v>
      </c>
      <c r="S1329" s="23">
        <f>P1329*N1329</f>
        <v>2292</v>
      </c>
      <c r="T1329" s="23">
        <f>Q1329-S1329</f>
        <v>1603.7952</v>
      </c>
      <c r="U1329" s="25">
        <f>IFERROR(T1329/Q1329,0)</f>
        <v>0.41167338570569623</v>
      </c>
      <c r="V1329" s="21" t="s">
        <v>125</v>
      </c>
      <c r="W1329" s="21" t="s">
        <v>156</v>
      </c>
    </row>
    <row r="1330" spans="1:23" ht="15" customHeight="1">
      <c r="A1330" s="21" t="s">
        <v>1797</v>
      </c>
      <c r="B1330" s="22">
        <v>45548</v>
      </c>
      <c r="C1330" s="21">
        <f>YEAR(B1330)</f>
        <v>2024</v>
      </c>
      <c r="D1330" s="21" t="str">
        <f>"Q"&amp;ROUNDUP(MONTH(B1330)/3,0)</f>
        <v>Q3</v>
      </c>
      <c r="E1330" s="21" t="s">
        <v>128</v>
      </c>
      <c r="F1330" s="21" t="s">
        <v>118</v>
      </c>
      <c r="G1330" s="21" t="s">
        <v>152</v>
      </c>
      <c r="H1330" s="21" t="s">
        <v>281</v>
      </c>
      <c r="I1330" s="21" t="s">
        <v>282</v>
      </c>
      <c r="J1330" s="21" t="s">
        <v>133</v>
      </c>
      <c r="K1330" s="21" t="s">
        <v>134</v>
      </c>
      <c r="L1330" s="21" t="s">
        <v>170</v>
      </c>
      <c r="M1330" s="23">
        <v>217.13</v>
      </c>
      <c r="N1330" s="24">
        <v>2</v>
      </c>
      <c r="O1330" s="25">
        <v>0.13270000000000001</v>
      </c>
      <c r="P1330" s="23">
        <v>125.06</v>
      </c>
      <c r="Q1330" s="23">
        <f>M1330*N1330*(1-O1330)</f>
        <v>376.63369799999998</v>
      </c>
      <c r="R1330" s="23">
        <f>M1330*N1330*O1330</f>
        <v>57.626302000000003</v>
      </c>
      <c r="S1330" s="23">
        <f>P1330*N1330</f>
        <v>250.12</v>
      </c>
      <c r="T1330" s="23">
        <f>Q1330-S1330</f>
        <v>126.51369799999998</v>
      </c>
      <c r="U1330" s="25">
        <f>IFERROR(T1330/Q1330,0)</f>
        <v>0.33590647536801121</v>
      </c>
      <c r="V1330" s="21" t="s">
        <v>125</v>
      </c>
      <c r="W1330" s="21" t="s">
        <v>126</v>
      </c>
    </row>
    <row r="1331" spans="1:23" ht="15" customHeight="1">
      <c r="A1331" s="21" t="s">
        <v>1798</v>
      </c>
      <c r="B1331" s="22">
        <v>45548</v>
      </c>
      <c r="C1331" s="21">
        <f>YEAR(B1331)</f>
        <v>2024</v>
      </c>
      <c r="D1331" s="21" t="str">
        <f>"Q"&amp;ROUNDUP(MONTH(B1331)/3,0)</f>
        <v>Q3</v>
      </c>
      <c r="E1331" s="21" t="s">
        <v>138</v>
      </c>
      <c r="F1331" s="21" t="s">
        <v>118</v>
      </c>
      <c r="G1331" s="21" t="s">
        <v>139</v>
      </c>
      <c r="H1331" s="21" t="s">
        <v>607</v>
      </c>
      <c r="I1331" s="21" t="s">
        <v>608</v>
      </c>
      <c r="J1331" s="21" t="s">
        <v>142</v>
      </c>
      <c r="K1331" s="21" t="s">
        <v>165</v>
      </c>
      <c r="L1331" s="21" t="s">
        <v>213</v>
      </c>
      <c r="M1331" s="23">
        <v>67.209999999999994</v>
      </c>
      <c r="N1331" s="24">
        <v>2</v>
      </c>
      <c r="O1331" s="25">
        <v>0.1671</v>
      </c>
      <c r="P1331" s="23">
        <v>27.2</v>
      </c>
      <c r="Q1331" s="23">
        <f>M1331*N1331*(1-O1331)</f>
        <v>111.95841799999998</v>
      </c>
      <c r="R1331" s="23">
        <f>M1331*N1331*O1331</f>
        <v>22.461581999999996</v>
      </c>
      <c r="S1331" s="23">
        <f>P1331*N1331</f>
        <v>54.4</v>
      </c>
      <c r="T1331" s="23">
        <f>Q1331-S1331</f>
        <v>57.558417999999982</v>
      </c>
      <c r="U1331" s="25">
        <f>IFERROR(T1331/Q1331,0)</f>
        <v>0.51410531720803698</v>
      </c>
      <c r="V1331" s="21" t="s">
        <v>125</v>
      </c>
      <c r="W1331" s="21" t="s">
        <v>172</v>
      </c>
    </row>
    <row r="1332" spans="1:23" ht="15" customHeight="1">
      <c r="A1332" s="21" t="s">
        <v>1799</v>
      </c>
      <c r="B1332" s="22">
        <v>45548</v>
      </c>
      <c r="C1332" s="21">
        <f>YEAR(B1332)</f>
        <v>2024</v>
      </c>
      <c r="D1332" s="21" t="str">
        <f>"Q"&amp;ROUNDUP(MONTH(B1332)/3,0)</f>
        <v>Q3</v>
      </c>
      <c r="E1332" s="21" t="s">
        <v>188</v>
      </c>
      <c r="F1332" s="21" t="s">
        <v>118</v>
      </c>
      <c r="G1332" s="21" t="s">
        <v>189</v>
      </c>
      <c r="H1332" s="21" t="s">
        <v>147</v>
      </c>
      <c r="I1332" s="21" t="s">
        <v>148</v>
      </c>
      <c r="J1332" s="21" t="s">
        <v>122</v>
      </c>
      <c r="K1332" s="21" t="s">
        <v>143</v>
      </c>
      <c r="L1332" s="21" t="s">
        <v>230</v>
      </c>
      <c r="M1332" s="23">
        <v>52.54</v>
      </c>
      <c r="N1332" s="24">
        <v>2</v>
      </c>
      <c r="O1332" s="25">
        <v>0.1333</v>
      </c>
      <c r="P1332" s="23">
        <v>33.76</v>
      </c>
      <c r="Q1332" s="23">
        <f>M1332*N1332*(1-O1332)</f>
        <v>91.072835999999995</v>
      </c>
      <c r="R1332" s="23">
        <f>M1332*N1332*O1332</f>
        <v>14.007164</v>
      </c>
      <c r="S1332" s="23">
        <f>P1332*N1332</f>
        <v>67.52</v>
      </c>
      <c r="T1332" s="23">
        <f>Q1332-S1332</f>
        <v>23.552835999999999</v>
      </c>
      <c r="U1332" s="25">
        <f>IFERROR(T1332/Q1332,0)</f>
        <v>0.2586153790137819</v>
      </c>
      <c r="V1332" s="21" t="s">
        <v>125</v>
      </c>
      <c r="W1332" s="21" t="s">
        <v>136</v>
      </c>
    </row>
    <row r="1333" spans="1:23" ht="15" customHeight="1">
      <c r="A1333" s="21" t="s">
        <v>1800</v>
      </c>
      <c r="B1333" s="22">
        <v>45548</v>
      </c>
      <c r="C1333" s="21">
        <f>YEAR(B1333)</f>
        <v>2024</v>
      </c>
      <c r="D1333" s="21" t="str">
        <f>"Q"&amp;ROUNDUP(MONTH(B1333)/3,0)</f>
        <v>Q3</v>
      </c>
      <c r="E1333" s="21" t="s">
        <v>128</v>
      </c>
      <c r="F1333" s="21" t="s">
        <v>129</v>
      </c>
      <c r="G1333" s="21" t="s">
        <v>152</v>
      </c>
      <c r="H1333" s="21" t="s">
        <v>120</v>
      </c>
      <c r="I1333" s="21" t="s">
        <v>121</v>
      </c>
      <c r="J1333" s="21" t="s">
        <v>122</v>
      </c>
      <c r="K1333" s="21" t="s">
        <v>134</v>
      </c>
      <c r="L1333" s="21" t="s">
        <v>135</v>
      </c>
      <c r="M1333" s="23">
        <v>21.47</v>
      </c>
      <c r="N1333" s="24">
        <v>2</v>
      </c>
      <c r="O1333" s="25">
        <v>5.0299999999999997E-2</v>
      </c>
      <c r="P1333" s="23">
        <v>12.35</v>
      </c>
      <c r="Q1333" s="23">
        <f>M1333*N1333*(1-O1333)</f>
        <v>40.780117999999995</v>
      </c>
      <c r="R1333" s="23">
        <f>M1333*N1333*O1333</f>
        <v>2.1598819999999996</v>
      </c>
      <c r="S1333" s="23">
        <f>P1333*N1333</f>
        <v>24.7</v>
      </c>
      <c r="T1333" s="23">
        <f>Q1333-S1333</f>
        <v>16.080117999999995</v>
      </c>
      <c r="U1333" s="25">
        <f>IFERROR(T1333/Q1333,0)</f>
        <v>0.39431268933552366</v>
      </c>
      <c r="V1333" s="21" t="s">
        <v>125</v>
      </c>
      <c r="W1333" s="21" t="s">
        <v>156</v>
      </c>
    </row>
    <row r="1334" spans="1:23" ht="15" customHeight="1">
      <c r="A1334" s="21" t="s">
        <v>1801</v>
      </c>
      <c r="B1334" s="22">
        <v>45548</v>
      </c>
      <c r="C1334" s="21">
        <f>YEAR(B1334)</f>
        <v>2024</v>
      </c>
      <c r="D1334" s="21" t="str">
        <f>"Q"&amp;ROUNDUP(MONTH(B1334)/3,0)</f>
        <v>Q3</v>
      </c>
      <c r="E1334" s="21" t="s">
        <v>188</v>
      </c>
      <c r="F1334" s="21" t="s">
        <v>118</v>
      </c>
      <c r="G1334" s="21" t="s">
        <v>232</v>
      </c>
      <c r="H1334" s="21" t="s">
        <v>291</v>
      </c>
      <c r="I1334" s="21" t="s">
        <v>208</v>
      </c>
      <c r="J1334" s="21" t="s">
        <v>133</v>
      </c>
      <c r="K1334" s="21" t="s">
        <v>143</v>
      </c>
      <c r="L1334" s="21" t="s">
        <v>144</v>
      </c>
      <c r="M1334" s="23">
        <v>152.58000000000001</v>
      </c>
      <c r="N1334" s="24">
        <v>2</v>
      </c>
      <c r="O1334" s="25">
        <v>0.22559999999999999</v>
      </c>
      <c r="P1334" s="23">
        <v>93.16</v>
      </c>
      <c r="Q1334" s="23">
        <f>M1334*N1334*(1-O1334)</f>
        <v>236.31590400000002</v>
      </c>
      <c r="R1334" s="23">
        <f>M1334*N1334*O1334</f>
        <v>68.844096000000008</v>
      </c>
      <c r="S1334" s="23">
        <f>P1334*N1334</f>
        <v>186.32</v>
      </c>
      <c r="T1334" s="23">
        <f>Q1334-S1334</f>
        <v>49.995904000000024</v>
      </c>
      <c r="U1334" s="25">
        <f>IFERROR(T1334/Q1334,0)</f>
        <v>0.21156385648932041</v>
      </c>
      <c r="V1334" s="21" t="s">
        <v>125</v>
      </c>
      <c r="W1334" s="21" t="s">
        <v>126</v>
      </c>
    </row>
    <row r="1335" spans="1:23" ht="15" customHeight="1">
      <c r="A1335" s="21" t="s">
        <v>1802</v>
      </c>
      <c r="B1335" s="22">
        <v>45548</v>
      </c>
      <c r="C1335" s="21">
        <f>YEAR(B1335)</f>
        <v>2024</v>
      </c>
      <c r="D1335" s="21" t="str">
        <f>"Q"&amp;ROUNDUP(MONTH(B1335)/3,0)</f>
        <v>Q3</v>
      </c>
      <c r="E1335" s="21" t="s">
        <v>117</v>
      </c>
      <c r="F1335" s="21" t="s">
        <v>118</v>
      </c>
      <c r="G1335" s="21" t="s">
        <v>119</v>
      </c>
      <c r="H1335" s="21" t="s">
        <v>318</v>
      </c>
      <c r="I1335" s="21" t="s">
        <v>319</v>
      </c>
      <c r="J1335" s="21" t="s">
        <v>122</v>
      </c>
      <c r="K1335" s="21" t="s">
        <v>149</v>
      </c>
      <c r="L1335" s="21" t="s">
        <v>273</v>
      </c>
      <c r="M1335" s="23">
        <v>253.94</v>
      </c>
      <c r="N1335" s="24">
        <v>1</v>
      </c>
      <c r="O1335" s="25">
        <v>0.13650000000000001</v>
      </c>
      <c r="P1335" s="23">
        <v>118.66</v>
      </c>
      <c r="Q1335" s="23">
        <f>M1335*N1335*(1-O1335)</f>
        <v>219.27718999999999</v>
      </c>
      <c r="R1335" s="23">
        <f>M1335*N1335*O1335</f>
        <v>34.66281</v>
      </c>
      <c r="S1335" s="23">
        <f>P1335*N1335</f>
        <v>118.66</v>
      </c>
      <c r="T1335" s="23">
        <f>Q1335-S1335</f>
        <v>100.61718999999999</v>
      </c>
      <c r="U1335" s="25">
        <f>IFERROR(T1335/Q1335,0)</f>
        <v>0.4588584430510077</v>
      </c>
      <c r="V1335" s="21" t="s">
        <v>125</v>
      </c>
      <c r="W1335" s="21" t="s">
        <v>156</v>
      </c>
    </row>
    <row r="1336" spans="1:23" ht="15" customHeight="1">
      <c r="A1336" s="21" t="s">
        <v>1803</v>
      </c>
      <c r="B1336" s="22">
        <v>45549</v>
      </c>
      <c r="C1336" s="21">
        <f>YEAR(B1336)</f>
        <v>2024</v>
      </c>
      <c r="D1336" s="21" t="str">
        <f>"Q"&amp;ROUNDUP(MONTH(B1336)/3,0)</f>
        <v>Q3</v>
      </c>
      <c r="E1336" s="21" t="s">
        <v>117</v>
      </c>
      <c r="F1336" s="21" t="s">
        <v>118</v>
      </c>
      <c r="G1336" s="21" t="s">
        <v>119</v>
      </c>
      <c r="H1336" s="21" t="s">
        <v>434</v>
      </c>
      <c r="I1336" s="21" t="s">
        <v>435</v>
      </c>
      <c r="J1336" s="21" t="s">
        <v>133</v>
      </c>
      <c r="K1336" s="21" t="s">
        <v>149</v>
      </c>
      <c r="L1336" s="21" t="s">
        <v>150</v>
      </c>
      <c r="M1336" s="23">
        <v>120.38</v>
      </c>
      <c r="N1336" s="24">
        <v>4</v>
      </c>
      <c r="O1336" s="25">
        <v>0.14380000000000001</v>
      </c>
      <c r="P1336" s="23">
        <v>65.91</v>
      </c>
      <c r="Q1336" s="23">
        <f>M1336*N1336*(1-O1336)</f>
        <v>412.27742399999994</v>
      </c>
      <c r="R1336" s="23">
        <f>M1336*N1336*O1336</f>
        <v>69.242576</v>
      </c>
      <c r="S1336" s="23">
        <f>P1336*N1336</f>
        <v>263.64</v>
      </c>
      <c r="T1336" s="23">
        <f>Q1336-S1336</f>
        <v>148.63742399999995</v>
      </c>
      <c r="U1336" s="25">
        <f>IFERROR(T1336/Q1336,0)</f>
        <v>0.36052768196203722</v>
      </c>
      <c r="V1336" s="21" t="s">
        <v>125</v>
      </c>
      <c r="W1336" s="21" t="s">
        <v>172</v>
      </c>
    </row>
    <row r="1337" spans="1:23" ht="15" customHeight="1">
      <c r="A1337" s="21" t="s">
        <v>1804</v>
      </c>
      <c r="B1337" s="22">
        <v>45549</v>
      </c>
      <c r="C1337" s="21">
        <f>YEAR(B1337)</f>
        <v>2024</v>
      </c>
      <c r="D1337" s="21" t="str">
        <f>"Q"&amp;ROUNDUP(MONTH(B1337)/3,0)</f>
        <v>Q3</v>
      </c>
      <c r="E1337" s="21" t="s">
        <v>138</v>
      </c>
      <c r="F1337" s="21" t="s">
        <v>129</v>
      </c>
      <c r="G1337" s="21" t="s">
        <v>146</v>
      </c>
      <c r="H1337" s="21" t="s">
        <v>607</v>
      </c>
      <c r="I1337" s="21" t="s">
        <v>608</v>
      </c>
      <c r="J1337" s="21" t="s">
        <v>142</v>
      </c>
      <c r="K1337" s="21" t="s">
        <v>149</v>
      </c>
      <c r="L1337" s="21" t="s">
        <v>176</v>
      </c>
      <c r="M1337" s="23">
        <v>102.97</v>
      </c>
      <c r="N1337" s="24">
        <v>2</v>
      </c>
      <c r="O1337" s="25">
        <v>5.9799999999999999E-2</v>
      </c>
      <c r="P1337" s="23">
        <v>41.29</v>
      </c>
      <c r="Q1337" s="23">
        <f>M1337*N1337*(1-O1337)</f>
        <v>193.624788</v>
      </c>
      <c r="R1337" s="23">
        <f>M1337*N1337*O1337</f>
        <v>12.315211999999999</v>
      </c>
      <c r="S1337" s="23">
        <f>P1337*N1337</f>
        <v>82.58</v>
      </c>
      <c r="T1337" s="23">
        <f>Q1337-S1337</f>
        <v>111.044788</v>
      </c>
      <c r="U1337" s="25">
        <f>IFERROR(T1337/Q1337,0)</f>
        <v>0.57350502044190743</v>
      </c>
      <c r="V1337" s="21" t="s">
        <v>125</v>
      </c>
      <c r="W1337" s="21" t="s">
        <v>156</v>
      </c>
    </row>
    <row r="1338" spans="1:23" ht="15" customHeight="1">
      <c r="A1338" s="21" t="s">
        <v>1805</v>
      </c>
      <c r="B1338" s="22">
        <v>45549</v>
      </c>
      <c r="C1338" s="21">
        <f>YEAR(B1338)</f>
        <v>2024</v>
      </c>
      <c r="D1338" s="21" t="str">
        <f>"Q"&amp;ROUNDUP(MONTH(B1338)/3,0)</f>
        <v>Q3</v>
      </c>
      <c r="E1338" s="21" t="s">
        <v>138</v>
      </c>
      <c r="F1338" s="21" t="s">
        <v>159</v>
      </c>
      <c r="G1338" s="21" t="s">
        <v>146</v>
      </c>
      <c r="H1338" s="21" t="s">
        <v>120</v>
      </c>
      <c r="I1338" s="21" t="s">
        <v>121</v>
      </c>
      <c r="J1338" s="21" t="s">
        <v>122</v>
      </c>
      <c r="K1338" s="21" t="s">
        <v>123</v>
      </c>
      <c r="L1338" s="21" t="s">
        <v>263</v>
      </c>
      <c r="M1338" s="23">
        <v>183.49</v>
      </c>
      <c r="N1338" s="24">
        <v>5</v>
      </c>
      <c r="O1338" s="25">
        <v>7.0800000000000002E-2</v>
      </c>
      <c r="P1338" s="23">
        <v>91.78</v>
      </c>
      <c r="Q1338" s="23">
        <f>M1338*N1338*(1-O1338)</f>
        <v>852.49454000000003</v>
      </c>
      <c r="R1338" s="23">
        <f>M1338*N1338*O1338</f>
        <v>64.955460000000002</v>
      </c>
      <c r="S1338" s="23">
        <f>P1338*N1338</f>
        <v>458.9</v>
      </c>
      <c r="T1338" s="23">
        <f>Q1338-S1338</f>
        <v>393.59454000000005</v>
      </c>
      <c r="U1338" s="25">
        <f>IFERROR(T1338/Q1338,0)</f>
        <v>0.46169743210320158</v>
      </c>
      <c r="V1338" s="21" t="s">
        <v>125</v>
      </c>
      <c r="W1338" s="21" t="s">
        <v>172</v>
      </c>
    </row>
    <row r="1339" spans="1:23" ht="15" customHeight="1">
      <c r="A1339" s="21" t="s">
        <v>1806</v>
      </c>
      <c r="B1339" s="22">
        <v>45549</v>
      </c>
      <c r="C1339" s="21">
        <f>YEAR(B1339)</f>
        <v>2024</v>
      </c>
      <c r="D1339" s="21" t="str">
        <f>"Q"&amp;ROUNDUP(MONTH(B1339)/3,0)</f>
        <v>Q3</v>
      </c>
      <c r="E1339" s="21" t="s">
        <v>138</v>
      </c>
      <c r="F1339" s="21" t="s">
        <v>118</v>
      </c>
      <c r="G1339" s="21" t="s">
        <v>146</v>
      </c>
      <c r="H1339" s="21" t="s">
        <v>380</v>
      </c>
      <c r="I1339" s="21" t="s">
        <v>255</v>
      </c>
      <c r="J1339" s="21" t="s">
        <v>142</v>
      </c>
      <c r="K1339" s="21" t="s">
        <v>143</v>
      </c>
      <c r="L1339" s="21" t="s">
        <v>201</v>
      </c>
      <c r="M1339" s="23">
        <v>273.49</v>
      </c>
      <c r="N1339" s="24">
        <v>1</v>
      </c>
      <c r="O1339" s="25">
        <v>0.108</v>
      </c>
      <c r="P1339" s="23">
        <v>176.46</v>
      </c>
      <c r="Q1339" s="23">
        <f>M1339*N1339*(1-O1339)</f>
        <v>243.95308</v>
      </c>
      <c r="R1339" s="23">
        <f>M1339*N1339*O1339</f>
        <v>29.536920000000002</v>
      </c>
      <c r="S1339" s="23">
        <f>P1339*N1339</f>
        <v>176.46</v>
      </c>
      <c r="T1339" s="23">
        <f>Q1339-S1339</f>
        <v>67.493079999999992</v>
      </c>
      <c r="U1339" s="25">
        <f>IFERROR(T1339/Q1339,0)</f>
        <v>0.27666418476864485</v>
      </c>
      <c r="V1339" s="21" t="s">
        <v>125</v>
      </c>
      <c r="W1339" s="21" t="s">
        <v>156</v>
      </c>
    </row>
    <row r="1340" spans="1:23" ht="15" customHeight="1">
      <c r="A1340" s="21" t="s">
        <v>1807</v>
      </c>
      <c r="B1340" s="22">
        <v>45550</v>
      </c>
      <c r="C1340" s="21">
        <f>YEAR(B1340)</f>
        <v>2024</v>
      </c>
      <c r="D1340" s="21" t="str">
        <f>"Q"&amp;ROUNDUP(MONTH(B1340)/3,0)</f>
        <v>Q3</v>
      </c>
      <c r="E1340" s="21" t="s">
        <v>158</v>
      </c>
      <c r="F1340" s="21" t="s">
        <v>129</v>
      </c>
      <c r="G1340" s="21" t="s">
        <v>164</v>
      </c>
      <c r="H1340" s="21" t="s">
        <v>190</v>
      </c>
      <c r="I1340" s="21" t="s">
        <v>191</v>
      </c>
      <c r="J1340" s="21" t="s">
        <v>133</v>
      </c>
      <c r="K1340" s="21" t="s">
        <v>134</v>
      </c>
      <c r="L1340" s="21" t="s">
        <v>339</v>
      </c>
      <c r="M1340" s="23">
        <v>103.92</v>
      </c>
      <c r="N1340" s="24">
        <v>2</v>
      </c>
      <c r="O1340" s="25">
        <v>0.13880000000000001</v>
      </c>
      <c r="P1340" s="23">
        <v>52.27</v>
      </c>
      <c r="Q1340" s="23">
        <f>M1340*N1340*(1-O1340)</f>
        <v>178.99180799999999</v>
      </c>
      <c r="R1340" s="23">
        <f>M1340*N1340*O1340</f>
        <v>28.848192000000001</v>
      </c>
      <c r="S1340" s="23">
        <f>P1340*N1340</f>
        <v>104.54</v>
      </c>
      <c r="T1340" s="23">
        <f>Q1340-S1340</f>
        <v>74.451807999999986</v>
      </c>
      <c r="U1340" s="25">
        <f>IFERROR(T1340/Q1340,0)</f>
        <v>0.41595092441325576</v>
      </c>
      <c r="V1340" s="21" t="s">
        <v>171</v>
      </c>
      <c r="W1340" s="21" t="s">
        <v>156</v>
      </c>
    </row>
    <row r="1341" spans="1:23" ht="15" customHeight="1">
      <c r="A1341" s="21" t="s">
        <v>1808</v>
      </c>
      <c r="B1341" s="22">
        <v>45550</v>
      </c>
      <c r="C1341" s="21">
        <f>YEAR(B1341)</f>
        <v>2024</v>
      </c>
      <c r="D1341" s="21" t="str">
        <f>"Q"&amp;ROUNDUP(MONTH(B1341)/3,0)</f>
        <v>Q3</v>
      </c>
      <c r="E1341" s="21" t="s">
        <v>128</v>
      </c>
      <c r="F1341" s="21" t="s">
        <v>118</v>
      </c>
      <c r="G1341" s="21" t="s">
        <v>130</v>
      </c>
      <c r="H1341" s="21" t="s">
        <v>284</v>
      </c>
      <c r="I1341" s="21" t="s">
        <v>269</v>
      </c>
      <c r="J1341" s="21" t="s">
        <v>122</v>
      </c>
      <c r="K1341" s="21" t="s">
        <v>134</v>
      </c>
      <c r="L1341" s="21" t="s">
        <v>299</v>
      </c>
      <c r="M1341" s="23">
        <v>42.54</v>
      </c>
      <c r="N1341" s="24">
        <v>8</v>
      </c>
      <c r="O1341" s="25">
        <v>0.15060000000000001</v>
      </c>
      <c r="P1341" s="23">
        <v>23.25</v>
      </c>
      <c r="Q1341" s="23">
        <f>M1341*N1341*(1-O1341)</f>
        <v>289.06780799999996</v>
      </c>
      <c r="R1341" s="23">
        <f>M1341*N1341*O1341</f>
        <v>51.252192000000001</v>
      </c>
      <c r="S1341" s="23">
        <f>P1341*N1341</f>
        <v>186</v>
      </c>
      <c r="T1341" s="23">
        <f>Q1341-S1341</f>
        <v>103.06780799999996</v>
      </c>
      <c r="U1341" s="25">
        <f>IFERROR(T1341/Q1341,0)</f>
        <v>0.35655235604789298</v>
      </c>
      <c r="V1341" s="21" t="s">
        <v>125</v>
      </c>
      <c r="W1341" s="21" t="s">
        <v>172</v>
      </c>
    </row>
    <row r="1342" spans="1:23" ht="15" customHeight="1">
      <c r="A1342" s="21" t="s">
        <v>1809</v>
      </c>
      <c r="B1342" s="22">
        <v>45550</v>
      </c>
      <c r="C1342" s="21">
        <f>YEAR(B1342)</f>
        <v>2024</v>
      </c>
      <c r="D1342" s="21" t="str">
        <f>"Q"&amp;ROUNDUP(MONTH(B1342)/3,0)</f>
        <v>Q3</v>
      </c>
      <c r="E1342" s="21" t="s">
        <v>188</v>
      </c>
      <c r="F1342" s="21" t="s">
        <v>118</v>
      </c>
      <c r="G1342" s="21" t="s">
        <v>198</v>
      </c>
      <c r="H1342" s="21" t="s">
        <v>182</v>
      </c>
      <c r="I1342" s="21" t="s">
        <v>183</v>
      </c>
      <c r="J1342" s="21" t="s">
        <v>122</v>
      </c>
      <c r="K1342" s="21" t="s">
        <v>149</v>
      </c>
      <c r="L1342" s="21" t="s">
        <v>176</v>
      </c>
      <c r="M1342" s="23">
        <v>309.51</v>
      </c>
      <c r="N1342" s="24">
        <v>5</v>
      </c>
      <c r="O1342" s="25">
        <v>0.1153</v>
      </c>
      <c r="P1342" s="23">
        <v>132.72999999999999</v>
      </c>
      <c r="Q1342" s="23">
        <f>M1342*N1342*(1-O1342)</f>
        <v>1369.117485</v>
      </c>
      <c r="R1342" s="23">
        <f>M1342*N1342*O1342</f>
        <v>178.432515</v>
      </c>
      <c r="S1342" s="23">
        <f>P1342*N1342</f>
        <v>663.65</v>
      </c>
      <c r="T1342" s="23">
        <f>Q1342-S1342</f>
        <v>705.46748500000001</v>
      </c>
      <c r="U1342" s="25">
        <f>IFERROR(T1342/Q1342,0)</f>
        <v>0.51527169342958179</v>
      </c>
      <c r="V1342" s="21" t="s">
        <v>125</v>
      </c>
      <c r="W1342" s="21" t="s">
        <v>136</v>
      </c>
    </row>
    <row r="1343" spans="1:23" ht="15" customHeight="1">
      <c r="A1343" s="21" t="s">
        <v>1810</v>
      </c>
      <c r="B1343" s="22">
        <v>45550</v>
      </c>
      <c r="C1343" s="21">
        <f>YEAR(B1343)</f>
        <v>2024</v>
      </c>
      <c r="D1343" s="21" t="str">
        <f>"Q"&amp;ROUNDUP(MONTH(B1343)/3,0)</f>
        <v>Q3</v>
      </c>
      <c r="E1343" s="21" t="s">
        <v>138</v>
      </c>
      <c r="F1343" s="21" t="s">
        <v>118</v>
      </c>
      <c r="G1343" s="21" t="s">
        <v>146</v>
      </c>
      <c r="H1343" s="21" t="s">
        <v>120</v>
      </c>
      <c r="I1343" s="21" t="s">
        <v>121</v>
      </c>
      <c r="J1343" s="21" t="s">
        <v>122</v>
      </c>
      <c r="K1343" s="21" t="s">
        <v>149</v>
      </c>
      <c r="L1343" s="21" t="s">
        <v>273</v>
      </c>
      <c r="M1343" s="23">
        <v>290.45999999999998</v>
      </c>
      <c r="N1343" s="24">
        <v>5</v>
      </c>
      <c r="O1343" s="25">
        <v>7.5899999999999995E-2</v>
      </c>
      <c r="P1343" s="23">
        <v>154.88</v>
      </c>
      <c r="Q1343" s="23">
        <f>M1343*N1343*(1-O1343)</f>
        <v>1342.07043</v>
      </c>
      <c r="R1343" s="23">
        <f>M1343*N1343*O1343</f>
        <v>110.22957</v>
      </c>
      <c r="S1343" s="23">
        <f>P1343*N1343</f>
        <v>774.4</v>
      </c>
      <c r="T1343" s="23">
        <f>Q1343-S1343</f>
        <v>567.67043000000001</v>
      </c>
      <c r="U1343" s="25">
        <f>IFERROR(T1343/Q1343,0)</f>
        <v>0.42298110241502007</v>
      </c>
      <c r="V1343" s="21" t="s">
        <v>125</v>
      </c>
      <c r="W1343" s="21" t="s">
        <v>126</v>
      </c>
    </row>
    <row r="1344" spans="1:23" ht="15" customHeight="1">
      <c r="A1344" s="21" t="s">
        <v>1811</v>
      </c>
      <c r="B1344" s="22">
        <v>45551</v>
      </c>
      <c r="C1344" s="21">
        <f>YEAR(B1344)</f>
        <v>2024</v>
      </c>
      <c r="D1344" s="21" t="str">
        <f>"Q"&amp;ROUNDUP(MONTH(B1344)/3,0)</f>
        <v>Q3</v>
      </c>
      <c r="E1344" s="21" t="s">
        <v>138</v>
      </c>
      <c r="F1344" s="21" t="s">
        <v>159</v>
      </c>
      <c r="G1344" s="21" t="s">
        <v>146</v>
      </c>
      <c r="H1344" s="21" t="s">
        <v>669</v>
      </c>
      <c r="I1344" s="21" t="s">
        <v>670</v>
      </c>
      <c r="J1344" s="21" t="s">
        <v>142</v>
      </c>
      <c r="K1344" s="21" t="s">
        <v>123</v>
      </c>
      <c r="L1344" s="21" t="s">
        <v>292</v>
      </c>
      <c r="M1344" s="23">
        <v>192.89</v>
      </c>
      <c r="N1344" s="24">
        <v>3</v>
      </c>
      <c r="O1344" s="25">
        <v>0.1153</v>
      </c>
      <c r="P1344" s="23">
        <v>101.64</v>
      </c>
      <c r="Q1344" s="23">
        <f>M1344*N1344*(1-O1344)</f>
        <v>511.94934899999998</v>
      </c>
      <c r="R1344" s="23">
        <f>M1344*N1344*O1344</f>
        <v>66.720650999999989</v>
      </c>
      <c r="S1344" s="23">
        <f>P1344*N1344</f>
        <v>304.92</v>
      </c>
      <c r="T1344" s="23">
        <f>Q1344-S1344</f>
        <v>207.02934899999997</v>
      </c>
      <c r="U1344" s="25">
        <f>IFERROR(T1344/Q1344,0)</f>
        <v>0.40439420306792884</v>
      </c>
      <c r="V1344" s="21" t="s">
        <v>125</v>
      </c>
      <c r="W1344" s="21" t="s">
        <v>126</v>
      </c>
    </row>
    <row r="1345" spans="1:23" ht="15" customHeight="1">
      <c r="A1345" s="21" t="s">
        <v>1812</v>
      </c>
      <c r="B1345" s="22">
        <v>45551</v>
      </c>
      <c r="C1345" s="21">
        <f>YEAR(B1345)</f>
        <v>2024</v>
      </c>
      <c r="D1345" s="21" t="str">
        <f>"Q"&amp;ROUNDUP(MONTH(B1345)/3,0)</f>
        <v>Q3</v>
      </c>
      <c r="E1345" s="21" t="s">
        <v>188</v>
      </c>
      <c r="F1345" s="21" t="s">
        <v>129</v>
      </c>
      <c r="G1345" s="21" t="s">
        <v>198</v>
      </c>
      <c r="H1345" s="21" t="s">
        <v>940</v>
      </c>
      <c r="I1345" s="21" t="s">
        <v>154</v>
      </c>
      <c r="J1345" s="21" t="s">
        <v>142</v>
      </c>
      <c r="K1345" s="21" t="s">
        <v>123</v>
      </c>
      <c r="L1345" s="21" t="s">
        <v>292</v>
      </c>
      <c r="M1345" s="23">
        <v>200.85</v>
      </c>
      <c r="N1345" s="24">
        <v>1</v>
      </c>
      <c r="O1345" s="25">
        <v>0.18509999999999999</v>
      </c>
      <c r="P1345" s="23">
        <v>98.57</v>
      </c>
      <c r="Q1345" s="23">
        <f>M1345*N1345*(1-O1345)</f>
        <v>163.67266499999999</v>
      </c>
      <c r="R1345" s="23">
        <f>M1345*N1345*O1345</f>
        <v>37.177334999999999</v>
      </c>
      <c r="S1345" s="23">
        <f>P1345*N1345</f>
        <v>98.57</v>
      </c>
      <c r="T1345" s="23">
        <f>Q1345-S1345</f>
        <v>65.102665000000002</v>
      </c>
      <c r="U1345" s="25">
        <f>IFERROR(T1345/Q1345,0)</f>
        <v>0.39776137939710338</v>
      </c>
      <c r="V1345" s="21" t="s">
        <v>125</v>
      </c>
      <c r="W1345" s="21" t="s">
        <v>172</v>
      </c>
    </row>
    <row r="1346" spans="1:23" ht="15" customHeight="1">
      <c r="A1346" s="21" t="s">
        <v>1813</v>
      </c>
      <c r="B1346" s="22">
        <v>45551</v>
      </c>
      <c r="C1346" s="21">
        <f>YEAR(B1346)</f>
        <v>2024</v>
      </c>
      <c r="D1346" s="21" t="str">
        <f>"Q"&amp;ROUNDUP(MONTH(B1346)/3,0)</f>
        <v>Q3</v>
      </c>
      <c r="E1346" s="21" t="s">
        <v>138</v>
      </c>
      <c r="F1346" s="21" t="s">
        <v>129</v>
      </c>
      <c r="G1346" s="21" t="s">
        <v>146</v>
      </c>
      <c r="H1346" s="21" t="s">
        <v>312</v>
      </c>
      <c r="I1346" s="21" t="s">
        <v>313</v>
      </c>
      <c r="J1346" s="21" t="s">
        <v>142</v>
      </c>
      <c r="K1346" s="21" t="s">
        <v>165</v>
      </c>
      <c r="L1346" s="21" t="s">
        <v>180</v>
      </c>
      <c r="M1346" s="23">
        <v>24.27</v>
      </c>
      <c r="N1346" s="24">
        <v>8</v>
      </c>
      <c r="O1346" s="25">
        <v>0.13350000000000001</v>
      </c>
      <c r="P1346" s="23">
        <v>9.7899999999999991</v>
      </c>
      <c r="Q1346" s="23">
        <f>M1346*N1346*(1-O1346)</f>
        <v>168.23964000000001</v>
      </c>
      <c r="R1346" s="23">
        <f>M1346*N1346*O1346</f>
        <v>25.920360000000002</v>
      </c>
      <c r="S1346" s="23">
        <f>P1346*N1346</f>
        <v>78.319999999999993</v>
      </c>
      <c r="T1346" s="23">
        <f>Q1346-S1346</f>
        <v>89.919640000000015</v>
      </c>
      <c r="U1346" s="25">
        <f>IFERROR(T1346/Q1346,0)</f>
        <v>0.53447356401856316</v>
      </c>
      <c r="V1346" s="21" t="s">
        <v>125</v>
      </c>
      <c r="W1346" s="21" t="s">
        <v>156</v>
      </c>
    </row>
    <row r="1347" spans="1:23" ht="15" customHeight="1">
      <c r="A1347" s="21" t="s">
        <v>1814</v>
      </c>
      <c r="B1347" s="22">
        <v>45551</v>
      </c>
      <c r="C1347" s="21">
        <f>YEAR(B1347)</f>
        <v>2024</v>
      </c>
      <c r="D1347" s="21" t="str">
        <f>"Q"&amp;ROUNDUP(MONTH(B1347)/3,0)</f>
        <v>Q3</v>
      </c>
      <c r="E1347" s="21" t="s">
        <v>138</v>
      </c>
      <c r="F1347" s="21" t="s">
        <v>118</v>
      </c>
      <c r="G1347" s="21" t="s">
        <v>139</v>
      </c>
      <c r="H1347" s="21" t="s">
        <v>331</v>
      </c>
      <c r="I1347" s="21" t="s">
        <v>332</v>
      </c>
      <c r="J1347" s="21" t="s">
        <v>133</v>
      </c>
      <c r="K1347" s="21" t="s">
        <v>165</v>
      </c>
      <c r="L1347" s="21" t="s">
        <v>166</v>
      </c>
      <c r="M1347" s="23">
        <v>23.07</v>
      </c>
      <c r="N1347" s="24">
        <v>2</v>
      </c>
      <c r="O1347" s="25">
        <v>0.1908</v>
      </c>
      <c r="P1347" s="23">
        <v>8.9499999999999993</v>
      </c>
      <c r="Q1347" s="23">
        <f>M1347*N1347*(1-O1347)</f>
        <v>37.336488000000003</v>
      </c>
      <c r="R1347" s="23">
        <f>M1347*N1347*O1347</f>
        <v>8.8035119999999996</v>
      </c>
      <c r="S1347" s="23">
        <f>P1347*N1347</f>
        <v>17.899999999999999</v>
      </c>
      <c r="T1347" s="23">
        <f>Q1347-S1347</f>
        <v>19.436488000000004</v>
      </c>
      <c r="U1347" s="25">
        <f>IFERROR(T1347/Q1347,0)</f>
        <v>0.52057622559465166</v>
      </c>
      <c r="V1347" s="21" t="s">
        <v>125</v>
      </c>
      <c r="W1347" s="21" t="s">
        <v>156</v>
      </c>
    </row>
    <row r="1348" spans="1:23" ht="15" customHeight="1">
      <c r="A1348" s="21" t="s">
        <v>1815</v>
      </c>
      <c r="B1348" s="22">
        <v>45551</v>
      </c>
      <c r="C1348" s="21">
        <f>YEAR(B1348)</f>
        <v>2024</v>
      </c>
      <c r="D1348" s="21" t="str">
        <f>"Q"&amp;ROUNDUP(MONTH(B1348)/3,0)</f>
        <v>Q3</v>
      </c>
      <c r="E1348" s="21" t="s">
        <v>158</v>
      </c>
      <c r="F1348" s="21" t="s">
        <v>129</v>
      </c>
      <c r="G1348" s="21" t="s">
        <v>164</v>
      </c>
      <c r="H1348" s="21" t="s">
        <v>284</v>
      </c>
      <c r="I1348" s="21" t="s">
        <v>269</v>
      </c>
      <c r="J1348" s="21" t="s">
        <v>122</v>
      </c>
      <c r="K1348" s="21" t="s">
        <v>165</v>
      </c>
      <c r="L1348" s="21" t="s">
        <v>213</v>
      </c>
      <c r="M1348" s="23">
        <v>74.040000000000006</v>
      </c>
      <c r="N1348" s="24">
        <v>2</v>
      </c>
      <c r="O1348" s="25">
        <v>0.10630000000000001</v>
      </c>
      <c r="P1348" s="23">
        <v>29.4</v>
      </c>
      <c r="Q1348" s="23">
        <f>M1348*N1348*(1-O1348)</f>
        <v>132.33909600000001</v>
      </c>
      <c r="R1348" s="23">
        <f>M1348*N1348*O1348</f>
        <v>15.740904000000002</v>
      </c>
      <c r="S1348" s="23">
        <f>P1348*N1348</f>
        <v>58.8</v>
      </c>
      <c r="T1348" s="23">
        <f>Q1348-S1348</f>
        <v>73.539096000000015</v>
      </c>
      <c r="U1348" s="25">
        <f>IFERROR(T1348/Q1348,0)</f>
        <v>0.55568685462382184</v>
      </c>
      <c r="V1348" s="21" t="s">
        <v>125</v>
      </c>
      <c r="W1348" s="21" t="s">
        <v>172</v>
      </c>
    </row>
    <row r="1349" spans="1:23" ht="15" customHeight="1">
      <c r="A1349" s="21" t="s">
        <v>1816</v>
      </c>
      <c r="B1349" s="22">
        <v>45551</v>
      </c>
      <c r="C1349" s="21">
        <f>YEAR(B1349)</f>
        <v>2024</v>
      </c>
      <c r="D1349" s="21" t="str">
        <f>"Q"&amp;ROUNDUP(MONTH(B1349)/3,0)</f>
        <v>Q3</v>
      </c>
      <c r="E1349" s="21" t="s">
        <v>128</v>
      </c>
      <c r="F1349" s="21" t="s">
        <v>129</v>
      </c>
      <c r="G1349" s="21" t="s">
        <v>152</v>
      </c>
      <c r="H1349" s="21" t="s">
        <v>480</v>
      </c>
      <c r="I1349" s="21" t="s">
        <v>481</v>
      </c>
      <c r="J1349" s="21" t="s">
        <v>142</v>
      </c>
      <c r="K1349" s="21" t="s">
        <v>143</v>
      </c>
      <c r="L1349" s="21" t="s">
        <v>230</v>
      </c>
      <c r="M1349" s="23">
        <v>69.709999999999994</v>
      </c>
      <c r="N1349" s="24">
        <v>5</v>
      </c>
      <c r="O1349" s="25">
        <v>0.12790000000000001</v>
      </c>
      <c r="P1349" s="23">
        <v>43.08</v>
      </c>
      <c r="Q1349" s="23">
        <f>M1349*N1349*(1-O1349)</f>
        <v>303.97045499999996</v>
      </c>
      <c r="R1349" s="23">
        <f>M1349*N1349*O1349</f>
        <v>44.579544999999996</v>
      </c>
      <c r="S1349" s="23">
        <f>P1349*N1349</f>
        <v>215.39999999999998</v>
      </c>
      <c r="T1349" s="23">
        <f>Q1349-S1349</f>
        <v>88.570454999999981</v>
      </c>
      <c r="U1349" s="25">
        <f>IFERROR(T1349/Q1349,0)</f>
        <v>0.29137849926895032</v>
      </c>
      <c r="V1349" s="21" t="s">
        <v>125</v>
      </c>
      <c r="W1349" s="21" t="s">
        <v>172</v>
      </c>
    </row>
    <row r="1350" spans="1:23" ht="15" customHeight="1">
      <c r="A1350" s="21" t="s">
        <v>1817</v>
      </c>
      <c r="B1350" s="22">
        <v>45552</v>
      </c>
      <c r="C1350" s="21">
        <f>YEAR(B1350)</f>
        <v>2024</v>
      </c>
      <c r="D1350" s="21" t="str">
        <f>"Q"&amp;ROUNDUP(MONTH(B1350)/3,0)</f>
        <v>Q3</v>
      </c>
      <c r="E1350" s="21" t="s">
        <v>158</v>
      </c>
      <c r="F1350" s="21" t="s">
        <v>118</v>
      </c>
      <c r="G1350" s="21" t="s">
        <v>164</v>
      </c>
      <c r="H1350" s="21" t="s">
        <v>549</v>
      </c>
      <c r="I1350" s="21" t="s">
        <v>550</v>
      </c>
      <c r="J1350" s="21" t="s">
        <v>133</v>
      </c>
      <c r="K1350" s="21" t="s">
        <v>134</v>
      </c>
      <c r="L1350" s="21" t="s">
        <v>299</v>
      </c>
      <c r="M1350" s="23">
        <v>175.18</v>
      </c>
      <c r="N1350" s="24">
        <v>2</v>
      </c>
      <c r="O1350" s="25">
        <v>0.1033</v>
      </c>
      <c r="P1350" s="23">
        <v>91.77</v>
      </c>
      <c r="Q1350" s="23">
        <f>M1350*N1350*(1-O1350)</f>
        <v>314.16781200000003</v>
      </c>
      <c r="R1350" s="23">
        <f>M1350*N1350*O1350</f>
        <v>36.192188000000002</v>
      </c>
      <c r="S1350" s="23">
        <f>P1350*N1350</f>
        <v>183.54</v>
      </c>
      <c r="T1350" s="23">
        <f>Q1350-S1350</f>
        <v>130.62781200000003</v>
      </c>
      <c r="U1350" s="25">
        <f>IFERROR(T1350/Q1350,0)</f>
        <v>0.41578992821836258</v>
      </c>
      <c r="V1350" s="21" t="s">
        <v>125</v>
      </c>
      <c r="W1350" s="21" t="s">
        <v>172</v>
      </c>
    </row>
    <row r="1351" spans="1:23" ht="15" customHeight="1">
      <c r="A1351" s="21" t="s">
        <v>1818</v>
      </c>
      <c r="B1351" s="22">
        <v>45552</v>
      </c>
      <c r="C1351" s="21">
        <f>YEAR(B1351)</f>
        <v>2024</v>
      </c>
      <c r="D1351" s="21" t="str">
        <f>"Q"&amp;ROUNDUP(MONTH(B1351)/3,0)</f>
        <v>Q3</v>
      </c>
      <c r="E1351" s="21" t="s">
        <v>158</v>
      </c>
      <c r="F1351" s="21" t="s">
        <v>118</v>
      </c>
      <c r="G1351" s="21" t="s">
        <v>164</v>
      </c>
      <c r="H1351" s="21" t="s">
        <v>843</v>
      </c>
      <c r="I1351" s="21" t="s">
        <v>844</v>
      </c>
      <c r="J1351" s="21" t="s">
        <v>142</v>
      </c>
      <c r="K1351" s="21" t="s">
        <v>134</v>
      </c>
      <c r="L1351" s="21" t="s">
        <v>192</v>
      </c>
      <c r="M1351" s="23">
        <v>81.42</v>
      </c>
      <c r="N1351" s="24">
        <v>5</v>
      </c>
      <c r="O1351" s="25">
        <v>0.13220000000000001</v>
      </c>
      <c r="P1351" s="23">
        <v>46.45</v>
      </c>
      <c r="Q1351" s="23">
        <f>M1351*N1351*(1-O1351)</f>
        <v>353.28138000000001</v>
      </c>
      <c r="R1351" s="23">
        <f>M1351*N1351*O1351</f>
        <v>53.81862000000001</v>
      </c>
      <c r="S1351" s="23">
        <f>P1351*N1351</f>
        <v>232.25</v>
      </c>
      <c r="T1351" s="23">
        <f>Q1351-S1351</f>
        <v>121.03138000000001</v>
      </c>
      <c r="U1351" s="25">
        <f>IFERROR(T1351/Q1351,0)</f>
        <v>0.34259201546370771</v>
      </c>
      <c r="V1351" s="21" t="s">
        <v>125</v>
      </c>
      <c r="W1351" s="21" t="s">
        <v>172</v>
      </c>
    </row>
    <row r="1352" spans="1:23" ht="15" customHeight="1">
      <c r="A1352" s="21" t="s">
        <v>1819</v>
      </c>
      <c r="B1352" s="22">
        <v>45553</v>
      </c>
      <c r="C1352" s="21">
        <f>YEAR(B1352)</f>
        <v>2024</v>
      </c>
      <c r="D1352" s="21" t="str">
        <f>"Q"&amp;ROUNDUP(MONTH(B1352)/3,0)</f>
        <v>Q3</v>
      </c>
      <c r="E1352" s="21" t="s">
        <v>128</v>
      </c>
      <c r="F1352" s="21" t="s">
        <v>129</v>
      </c>
      <c r="G1352" s="21" t="s">
        <v>152</v>
      </c>
      <c r="H1352" s="21" t="s">
        <v>308</v>
      </c>
      <c r="I1352" s="21" t="s">
        <v>309</v>
      </c>
      <c r="J1352" s="21" t="s">
        <v>133</v>
      </c>
      <c r="K1352" s="21" t="s">
        <v>143</v>
      </c>
      <c r="L1352" s="21" t="s">
        <v>201</v>
      </c>
      <c r="M1352" s="23">
        <v>138.55000000000001</v>
      </c>
      <c r="N1352" s="24">
        <v>5</v>
      </c>
      <c r="O1352" s="25">
        <v>7.0900000000000005E-2</v>
      </c>
      <c r="P1352" s="23">
        <v>82.54</v>
      </c>
      <c r="Q1352" s="23">
        <f>M1352*N1352*(1-O1352)</f>
        <v>643.63402500000007</v>
      </c>
      <c r="R1352" s="23">
        <f>M1352*N1352*O1352</f>
        <v>49.115975000000006</v>
      </c>
      <c r="S1352" s="23">
        <f>P1352*N1352</f>
        <v>412.70000000000005</v>
      </c>
      <c r="T1352" s="23">
        <f>Q1352-S1352</f>
        <v>230.93402500000002</v>
      </c>
      <c r="U1352" s="25">
        <f>IFERROR(T1352/Q1352,0)</f>
        <v>0.35879710523383224</v>
      </c>
      <c r="V1352" s="21" t="s">
        <v>125</v>
      </c>
      <c r="W1352" s="21" t="s">
        <v>136</v>
      </c>
    </row>
    <row r="1353" spans="1:23" ht="15" customHeight="1">
      <c r="A1353" s="21" t="s">
        <v>1820</v>
      </c>
      <c r="B1353" s="22">
        <v>45553</v>
      </c>
      <c r="C1353" s="21">
        <f>YEAR(B1353)</f>
        <v>2024</v>
      </c>
      <c r="D1353" s="21" t="str">
        <f>"Q"&amp;ROUNDUP(MONTH(B1353)/3,0)</f>
        <v>Q3</v>
      </c>
      <c r="E1353" s="21" t="s">
        <v>128</v>
      </c>
      <c r="F1353" s="21" t="s">
        <v>159</v>
      </c>
      <c r="G1353" s="21" t="s">
        <v>130</v>
      </c>
      <c r="H1353" s="21" t="s">
        <v>147</v>
      </c>
      <c r="I1353" s="21" t="s">
        <v>148</v>
      </c>
      <c r="J1353" s="21" t="s">
        <v>122</v>
      </c>
      <c r="K1353" s="21" t="s">
        <v>149</v>
      </c>
      <c r="L1353" s="21" t="s">
        <v>150</v>
      </c>
      <c r="M1353" s="23">
        <v>74.16</v>
      </c>
      <c r="N1353" s="24">
        <v>8</v>
      </c>
      <c r="O1353" s="25">
        <v>8.8400000000000006E-2</v>
      </c>
      <c r="P1353" s="23">
        <v>33.57</v>
      </c>
      <c r="Q1353" s="23">
        <f>M1353*N1353*(1-O1353)</f>
        <v>540.83404799999994</v>
      </c>
      <c r="R1353" s="23">
        <f>M1353*N1353*O1353</f>
        <v>52.445951999999998</v>
      </c>
      <c r="S1353" s="23">
        <f>P1353*N1353</f>
        <v>268.56</v>
      </c>
      <c r="T1353" s="23">
        <f>Q1353-S1353</f>
        <v>272.27404799999994</v>
      </c>
      <c r="U1353" s="25">
        <f>IFERROR(T1353/Q1353,0)</f>
        <v>0.50343362997737884</v>
      </c>
      <c r="V1353" s="21" t="s">
        <v>125</v>
      </c>
      <c r="W1353" s="21" t="s">
        <v>126</v>
      </c>
    </row>
    <row r="1354" spans="1:23" ht="15" customHeight="1">
      <c r="A1354" s="21" t="s">
        <v>1821</v>
      </c>
      <c r="B1354" s="22">
        <v>45553</v>
      </c>
      <c r="C1354" s="21">
        <f>YEAR(B1354)</f>
        <v>2024</v>
      </c>
      <c r="D1354" s="21" t="str">
        <f>"Q"&amp;ROUNDUP(MONTH(B1354)/3,0)</f>
        <v>Q3</v>
      </c>
      <c r="E1354" s="21" t="s">
        <v>128</v>
      </c>
      <c r="F1354" s="21" t="s">
        <v>129</v>
      </c>
      <c r="G1354" s="21" t="s">
        <v>152</v>
      </c>
      <c r="H1354" s="21" t="s">
        <v>182</v>
      </c>
      <c r="I1354" s="21" t="s">
        <v>183</v>
      </c>
      <c r="J1354" s="21" t="s">
        <v>122</v>
      </c>
      <c r="K1354" s="21" t="s">
        <v>143</v>
      </c>
      <c r="L1354" s="21" t="s">
        <v>201</v>
      </c>
      <c r="M1354" s="23">
        <v>174.37</v>
      </c>
      <c r="N1354" s="24">
        <v>1</v>
      </c>
      <c r="O1354" s="25">
        <v>0.16259999999999999</v>
      </c>
      <c r="P1354" s="23">
        <v>115.39</v>
      </c>
      <c r="Q1354" s="23">
        <f>M1354*N1354*(1-O1354)</f>
        <v>146.017438</v>
      </c>
      <c r="R1354" s="23">
        <f>M1354*N1354*O1354</f>
        <v>28.352561999999999</v>
      </c>
      <c r="S1354" s="23">
        <f>P1354*N1354</f>
        <v>115.39</v>
      </c>
      <c r="T1354" s="23">
        <f>Q1354-S1354</f>
        <v>30.627437999999998</v>
      </c>
      <c r="U1354" s="25">
        <f>IFERROR(T1354/Q1354,0)</f>
        <v>0.2097519201781913</v>
      </c>
      <c r="V1354" s="21" t="s">
        <v>125</v>
      </c>
      <c r="W1354" s="21" t="s">
        <v>156</v>
      </c>
    </row>
    <row r="1355" spans="1:23" ht="15" customHeight="1">
      <c r="A1355" s="21" t="s">
        <v>1822</v>
      </c>
      <c r="B1355" s="22">
        <v>45553</v>
      </c>
      <c r="C1355" s="21">
        <f>YEAR(B1355)</f>
        <v>2024</v>
      </c>
      <c r="D1355" s="21" t="str">
        <f>"Q"&amp;ROUNDUP(MONTH(B1355)/3,0)</f>
        <v>Q3</v>
      </c>
      <c r="E1355" s="21" t="s">
        <v>128</v>
      </c>
      <c r="F1355" s="21" t="s">
        <v>159</v>
      </c>
      <c r="G1355" s="21" t="s">
        <v>130</v>
      </c>
      <c r="H1355" s="21" t="s">
        <v>168</v>
      </c>
      <c r="I1355" s="21" t="s">
        <v>169</v>
      </c>
      <c r="J1355" s="21" t="s">
        <v>122</v>
      </c>
      <c r="K1355" s="21" t="s">
        <v>134</v>
      </c>
      <c r="L1355" s="21" t="s">
        <v>135</v>
      </c>
      <c r="M1355" s="23">
        <v>138.80000000000001</v>
      </c>
      <c r="N1355" s="24">
        <v>4</v>
      </c>
      <c r="O1355" s="25">
        <v>7.5800000000000006E-2</v>
      </c>
      <c r="P1355" s="23">
        <v>70.510000000000005</v>
      </c>
      <c r="Q1355" s="23">
        <f>M1355*N1355*(1-O1355)</f>
        <v>513.11584000000005</v>
      </c>
      <c r="R1355" s="23">
        <f>M1355*N1355*O1355</f>
        <v>42.084160000000004</v>
      </c>
      <c r="S1355" s="23">
        <f>P1355*N1355</f>
        <v>282.04000000000002</v>
      </c>
      <c r="T1355" s="23">
        <f>Q1355-S1355</f>
        <v>231.07584000000003</v>
      </c>
      <c r="U1355" s="25">
        <f>IFERROR(T1355/Q1355,0)</f>
        <v>0.45033854343689722</v>
      </c>
      <c r="V1355" s="21" t="s">
        <v>125</v>
      </c>
      <c r="W1355" s="21" t="s">
        <v>136</v>
      </c>
    </row>
    <row r="1356" spans="1:23" ht="15" customHeight="1">
      <c r="A1356" s="21" t="s">
        <v>1823</v>
      </c>
      <c r="B1356" s="22">
        <v>45553</v>
      </c>
      <c r="C1356" s="21">
        <f>YEAR(B1356)</f>
        <v>2024</v>
      </c>
      <c r="D1356" s="21" t="str">
        <f>"Q"&amp;ROUNDUP(MONTH(B1356)/3,0)</f>
        <v>Q3</v>
      </c>
      <c r="E1356" s="21" t="s">
        <v>188</v>
      </c>
      <c r="F1356" s="21" t="s">
        <v>118</v>
      </c>
      <c r="G1356" s="21" t="s">
        <v>189</v>
      </c>
      <c r="H1356" s="21" t="s">
        <v>199</v>
      </c>
      <c r="I1356" s="21" t="s">
        <v>200</v>
      </c>
      <c r="J1356" s="21" t="s">
        <v>133</v>
      </c>
      <c r="K1356" s="21" t="s">
        <v>165</v>
      </c>
      <c r="L1356" s="21" t="s">
        <v>166</v>
      </c>
      <c r="M1356" s="23">
        <v>108.42</v>
      </c>
      <c r="N1356" s="24">
        <v>1</v>
      </c>
      <c r="O1356" s="25">
        <v>0.12920000000000001</v>
      </c>
      <c r="P1356" s="23">
        <v>50.65</v>
      </c>
      <c r="Q1356" s="23">
        <f>M1356*N1356*(1-O1356)</f>
        <v>94.412136000000004</v>
      </c>
      <c r="R1356" s="23">
        <f>M1356*N1356*O1356</f>
        <v>14.007864000000001</v>
      </c>
      <c r="S1356" s="23">
        <f>P1356*N1356</f>
        <v>50.65</v>
      </c>
      <c r="T1356" s="23">
        <f>Q1356-S1356</f>
        <v>43.762136000000005</v>
      </c>
      <c r="U1356" s="25">
        <f>IFERROR(T1356/Q1356,0)</f>
        <v>0.46352235903231764</v>
      </c>
      <c r="V1356" s="21" t="s">
        <v>125</v>
      </c>
      <c r="W1356" s="21" t="s">
        <v>136</v>
      </c>
    </row>
    <row r="1357" spans="1:23" ht="15" customHeight="1">
      <c r="A1357" s="21" t="s">
        <v>1824</v>
      </c>
      <c r="B1357" s="22">
        <v>45554</v>
      </c>
      <c r="C1357" s="21">
        <f>YEAR(B1357)</f>
        <v>2024</v>
      </c>
      <c r="D1357" s="21" t="str">
        <f>"Q"&amp;ROUNDUP(MONTH(B1357)/3,0)</f>
        <v>Q3</v>
      </c>
      <c r="E1357" s="21" t="s">
        <v>188</v>
      </c>
      <c r="F1357" s="21" t="s">
        <v>129</v>
      </c>
      <c r="G1357" s="21" t="s">
        <v>198</v>
      </c>
      <c r="H1357" s="21" t="s">
        <v>1129</v>
      </c>
      <c r="I1357" s="21" t="s">
        <v>1130</v>
      </c>
      <c r="J1357" s="21" t="s">
        <v>142</v>
      </c>
      <c r="K1357" s="21" t="s">
        <v>143</v>
      </c>
      <c r="L1357" s="21" t="s">
        <v>230</v>
      </c>
      <c r="M1357" s="23">
        <v>31.52</v>
      </c>
      <c r="N1357" s="24">
        <v>1</v>
      </c>
      <c r="O1357" s="25">
        <v>5.5100000000000003E-2</v>
      </c>
      <c r="P1357" s="23">
        <v>19.170000000000002</v>
      </c>
      <c r="Q1357" s="23">
        <f>M1357*N1357*(1-O1357)</f>
        <v>29.783247999999997</v>
      </c>
      <c r="R1357" s="23">
        <f>M1357*N1357*O1357</f>
        <v>1.7367520000000001</v>
      </c>
      <c r="S1357" s="23">
        <f>P1357*N1357</f>
        <v>19.170000000000002</v>
      </c>
      <c r="T1357" s="23">
        <f>Q1357-S1357</f>
        <v>10.613247999999995</v>
      </c>
      <c r="U1357" s="25">
        <f>IFERROR(T1357/Q1357,0)</f>
        <v>0.35634958282588913</v>
      </c>
      <c r="V1357" s="21" t="s">
        <v>125</v>
      </c>
      <c r="W1357" s="21" t="s">
        <v>156</v>
      </c>
    </row>
    <row r="1358" spans="1:23" ht="15" customHeight="1">
      <c r="A1358" s="21" t="s">
        <v>1825</v>
      </c>
      <c r="B1358" s="22">
        <v>45554</v>
      </c>
      <c r="C1358" s="21">
        <f>YEAR(B1358)</f>
        <v>2024</v>
      </c>
      <c r="D1358" s="21" t="str">
        <f>"Q"&amp;ROUNDUP(MONTH(B1358)/3,0)</f>
        <v>Q3</v>
      </c>
      <c r="E1358" s="21" t="s">
        <v>138</v>
      </c>
      <c r="F1358" s="21" t="s">
        <v>118</v>
      </c>
      <c r="G1358" s="21" t="s">
        <v>139</v>
      </c>
      <c r="H1358" s="21" t="s">
        <v>284</v>
      </c>
      <c r="I1358" s="21" t="s">
        <v>269</v>
      </c>
      <c r="J1358" s="21" t="s">
        <v>122</v>
      </c>
      <c r="K1358" s="21" t="s">
        <v>123</v>
      </c>
      <c r="L1358" s="21" t="s">
        <v>292</v>
      </c>
      <c r="M1358" s="23">
        <v>56.94</v>
      </c>
      <c r="N1358" s="24">
        <v>2</v>
      </c>
      <c r="O1358" s="25">
        <v>0.13450000000000001</v>
      </c>
      <c r="P1358" s="23">
        <v>32.06</v>
      </c>
      <c r="Q1358" s="23">
        <f>M1358*N1358*(1-O1358)</f>
        <v>98.56313999999999</v>
      </c>
      <c r="R1358" s="23">
        <f>M1358*N1358*O1358</f>
        <v>15.31686</v>
      </c>
      <c r="S1358" s="23">
        <f>P1358*N1358</f>
        <v>64.12</v>
      </c>
      <c r="T1358" s="23">
        <f>Q1358-S1358</f>
        <v>34.443139999999985</v>
      </c>
      <c r="U1358" s="25">
        <f>IFERROR(T1358/Q1358,0)</f>
        <v>0.34945254382114843</v>
      </c>
      <c r="V1358" s="21" t="s">
        <v>125</v>
      </c>
      <c r="W1358" s="21" t="s">
        <v>136</v>
      </c>
    </row>
    <row r="1359" spans="1:23" ht="15" customHeight="1">
      <c r="A1359" s="21" t="s">
        <v>1826</v>
      </c>
      <c r="B1359" s="22">
        <v>45554</v>
      </c>
      <c r="C1359" s="21">
        <f>YEAR(B1359)</f>
        <v>2024</v>
      </c>
      <c r="D1359" s="21" t="str">
        <f>"Q"&amp;ROUNDUP(MONTH(B1359)/3,0)</f>
        <v>Q3</v>
      </c>
      <c r="E1359" s="21" t="s">
        <v>117</v>
      </c>
      <c r="F1359" s="21" t="s">
        <v>129</v>
      </c>
      <c r="G1359" s="21" t="s">
        <v>119</v>
      </c>
      <c r="H1359" s="21" t="s">
        <v>294</v>
      </c>
      <c r="I1359" s="21" t="s">
        <v>295</v>
      </c>
      <c r="J1359" s="21" t="s">
        <v>133</v>
      </c>
      <c r="K1359" s="21" t="s">
        <v>134</v>
      </c>
      <c r="L1359" s="21" t="s">
        <v>299</v>
      </c>
      <c r="M1359" s="23">
        <v>136.55000000000001</v>
      </c>
      <c r="N1359" s="24">
        <v>1</v>
      </c>
      <c r="O1359" s="25">
        <v>0.1023</v>
      </c>
      <c r="P1359" s="23">
        <v>68.39</v>
      </c>
      <c r="Q1359" s="23">
        <f>M1359*N1359*(1-O1359)</f>
        <v>122.580935</v>
      </c>
      <c r="R1359" s="23">
        <f>M1359*N1359*O1359</f>
        <v>13.969065000000002</v>
      </c>
      <c r="S1359" s="23">
        <f>P1359*N1359</f>
        <v>68.39</v>
      </c>
      <c r="T1359" s="23">
        <f>Q1359-S1359</f>
        <v>54.190934999999996</v>
      </c>
      <c r="U1359" s="25">
        <f>IFERROR(T1359/Q1359,0)</f>
        <v>0.44208289812767376</v>
      </c>
      <c r="V1359" s="21" t="s">
        <v>125</v>
      </c>
      <c r="W1359" s="21" t="s">
        <v>156</v>
      </c>
    </row>
    <row r="1360" spans="1:23" ht="15" customHeight="1">
      <c r="A1360" s="21" t="s">
        <v>1827</v>
      </c>
      <c r="B1360" s="22">
        <v>45554</v>
      </c>
      <c r="C1360" s="21">
        <f>YEAR(B1360)</f>
        <v>2024</v>
      </c>
      <c r="D1360" s="21" t="str">
        <f>"Q"&amp;ROUNDUP(MONTH(B1360)/3,0)</f>
        <v>Q3</v>
      </c>
      <c r="E1360" s="21" t="s">
        <v>117</v>
      </c>
      <c r="F1360" s="21" t="s">
        <v>129</v>
      </c>
      <c r="G1360" s="21" t="s">
        <v>119</v>
      </c>
      <c r="H1360" s="21" t="s">
        <v>917</v>
      </c>
      <c r="I1360" s="21" t="s">
        <v>918</v>
      </c>
      <c r="J1360" s="21" t="s">
        <v>142</v>
      </c>
      <c r="K1360" s="21" t="s">
        <v>143</v>
      </c>
      <c r="L1360" s="21" t="s">
        <v>201</v>
      </c>
      <c r="M1360" s="23">
        <v>54.15</v>
      </c>
      <c r="N1360" s="24">
        <v>2</v>
      </c>
      <c r="O1360" s="25">
        <v>0.1077</v>
      </c>
      <c r="P1360" s="23">
        <v>36.26</v>
      </c>
      <c r="Q1360" s="23">
        <f>M1360*N1360*(1-O1360)</f>
        <v>96.636089999999996</v>
      </c>
      <c r="R1360" s="23">
        <f>M1360*N1360*O1360</f>
        <v>11.66391</v>
      </c>
      <c r="S1360" s="23">
        <f>P1360*N1360</f>
        <v>72.52</v>
      </c>
      <c r="T1360" s="23">
        <f>Q1360-S1360</f>
        <v>24.11609</v>
      </c>
      <c r="U1360" s="25">
        <f>IFERROR(T1360/Q1360,0)</f>
        <v>0.24955573016250968</v>
      </c>
      <c r="V1360" s="21" t="s">
        <v>125</v>
      </c>
      <c r="W1360" s="21" t="s">
        <v>136</v>
      </c>
    </row>
    <row r="1361" spans="1:23" ht="15" customHeight="1">
      <c r="A1361" s="21" t="s">
        <v>1828</v>
      </c>
      <c r="B1361" s="22">
        <v>45555</v>
      </c>
      <c r="C1361" s="21">
        <f>YEAR(B1361)</f>
        <v>2024</v>
      </c>
      <c r="D1361" s="21" t="str">
        <f>"Q"&amp;ROUNDUP(MONTH(B1361)/3,0)</f>
        <v>Q3</v>
      </c>
      <c r="E1361" s="21" t="s">
        <v>188</v>
      </c>
      <c r="F1361" s="21" t="s">
        <v>118</v>
      </c>
      <c r="G1361" s="21" t="s">
        <v>198</v>
      </c>
      <c r="H1361" s="21" t="s">
        <v>513</v>
      </c>
      <c r="I1361" s="21" t="s">
        <v>514</v>
      </c>
      <c r="J1361" s="21" t="s">
        <v>142</v>
      </c>
      <c r="K1361" s="21" t="s">
        <v>149</v>
      </c>
      <c r="L1361" s="21" t="s">
        <v>150</v>
      </c>
      <c r="M1361" s="23">
        <v>43.58</v>
      </c>
      <c r="N1361" s="24">
        <v>3</v>
      </c>
      <c r="O1361" s="25">
        <v>0.16239999999999999</v>
      </c>
      <c r="P1361" s="23">
        <v>19.260000000000002</v>
      </c>
      <c r="Q1361" s="23">
        <f>M1361*N1361*(1-O1361)</f>
        <v>109.50782400000001</v>
      </c>
      <c r="R1361" s="23">
        <f>M1361*N1361*O1361</f>
        <v>21.232175999999999</v>
      </c>
      <c r="S1361" s="23">
        <f>P1361*N1361</f>
        <v>57.78</v>
      </c>
      <c r="T1361" s="23">
        <f>Q1361-S1361</f>
        <v>51.727824000000012</v>
      </c>
      <c r="U1361" s="25">
        <f>IFERROR(T1361/Q1361,0)</f>
        <v>0.47236646762335455</v>
      </c>
      <c r="V1361" s="21" t="s">
        <v>125</v>
      </c>
      <c r="W1361" s="21" t="s">
        <v>156</v>
      </c>
    </row>
    <row r="1362" spans="1:23" ht="15" customHeight="1">
      <c r="A1362" s="21" t="s">
        <v>1829</v>
      </c>
      <c r="B1362" s="22">
        <v>45555</v>
      </c>
      <c r="C1362" s="21">
        <f>YEAR(B1362)</f>
        <v>2024</v>
      </c>
      <c r="D1362" s="21" t="str">
        <f>"Q"&amp;ROUNDUP(MONTH(B1362)/3,0)</f>
        <v>Q3</v>
      </c>
      <c r="E1362" s="21" t="s">
        <v>188</v>
      </c>
      <c r="F1362" s="21" t="s">
        <v>129</v>
      </c>
      <c r="G1362" s="21" t="s">
        <v>189</v>
      </c>
      <c r="H1362" s="21" t="s">
        <v>308</v>
      </c>
      <c r="I1362" s="21" t="s">
        <v>309</v>
      </c>
      <c r="J1362" s="21" t="s">
        <v>133</v>
      </c>
      <c r="K1362" s="21" t="s">
        <v>134</v>
      </c>
      <c r="L1362" s="21" t="s">
        <v>170</v>
      </c>
      <c r="M1362" s="23">
        <v>185.74</v>
      </c>
      <c r="N1362" s="24">
        <v>1</v>
      </c>
      <c r="O1362" s="25">
        <v>0.1031</v>
      </c>
      <c r="P1362" s="23">
        <v>95.13</v>
      </c>
      <c r="Q1362" s="23">
        <f>M1362*N1362*(1-O1362)</f>
        <v>166.59020600000002</v>
      </c>
      <c r="R1362" s="23">
        <f>M1362*N1362*O1362</f>
        <v>19.149794</v>
      </c>
      <c r="S1362" s="23">
        <f>P1362*N1362</f>
        <v>95.13</v>
      </c>
      <c r="T1362" s="23">
        <f>Q1362-S1362</f>
        <v>71.460206000000028</v>
      </c>
      <c r="U1362" s="25">
        <f>IFERROR(T1362/Q1362,0)</f>
        <v>0.42895802650006937</v>
      </c>
      <c r="V1362" s="21" t="s">
        <v>125</v>
      </c>
      <c r="W1362" s="21" t="s">
        <v>136</v>
      </c>
    </row>
    <row r="1363" spans="1:23" ht="15" customHeight="1">
      <c r="A1363" s="21" t="s">
        <v>1830</v>
      </c>
      <c r="B1363" s="22">
        <v>45555</v>
      </c>
      <c r="C1363" s="21">
        <f>YEAR(B1363)</f>
        <v>2024</v>
      </c>
      <c r="D1363" s="21" t="str">
        <f>"Q"&amp;ROUNDUP(MONTH(B1363)/3,0)</f>
        <v>Q3</v>
      </c>
      <c r="E1363" s="21" t="s">
        <v>128</v>
      </c>
      <c r="F1363" s="21" t="s">
        <v>159</v>
      </c>
      <c r="G1363" s="21" t="s">
        <v>152</v>
      </c>
      <c r="H1363" s="21" t="s">
        <v>257</v>
      </c>
      <c r="I1363" s="21" t="s">
        <v>258</v>
      </c>
      <c r="J1363" s="21" t="s">
        <v>133</v>
      </c>
      <c r="K1363" s="21" t="s">
        <v>143</v>
      </c>
      <c r="L1363" s="21" t="s">
        <v>252</v>
      </c>
      <c r="M1363" s="23">
        <v>50.3</v>
      </c>
      <c r="N1363" s="24">
        <v>3</v>
      </c>
      <c r="O1363" s="25">
        <v>0.1797</v>
      </c>
      <c r="P1363" s="23">
        <v>27.72</v>
      </c>
      <c r="Q1363" s="23">
        <f>M1363*N1363*(1-O1363)</f>
        <v>123.78326999999999</v>
      </c>
      <c r="R1363" s="23">
        <f>M1363*N1363*O1363</f>
        <v>27.116729999999997</v>
      </c>
      <c r="S1363" s="23">
        <f>P1363*N1363</f>
        <v>83.16</v>
      </c>
      <c r="T1363" s="23">
        <f>Q1363-S1363</f>
        <v>40.623269999999991</v>
      </c>
      <c r="U1363" s="25">
        <f>IFERROR(T1363/Q1363,0)</f>
        <v>0.32818061762304385</v>
      </c>
      <c r="V1363" s="21" t="s">
        <v>125</v>
      </c>
      <c r="W1363" s="21" t="s">
        <v>126</v>
      </c>
    </row>
    <row r="1364" spans="1:23" ht="15" customHeight="1">
      <c r="A1364" s="21" t="s">
        <v>1831</v>
      </c>
      <c r="B1364" s="22">
        <v>45555</v>
      </c>
      <c r="C1364" s="21">
        <f>YEAR(B1364)</f>
        <v>2024</v>
      </c>
      <c r="D1364" s="21" t="str">
        <f>"Q"&amp;ROUNDUP(MONTH(B1364)/3,0)</f>
        <v>Q3</v>
      </c>
      <c r="E1364" s="21" t="s">
        <v>188</v>
      </c>
      <c r="F1364" s="21" t="s">
        <v>118</v>
      </c>
      <c r="G1364" s="21" t="s">
        <v>232</v>
      </c>
      <c r="H1364" s="21" t="s">
        <v>190</v>
      </c>
      <c r="I1364" s="21" t="s">
        <v>191</v>
      </c>
      <c r="J1364" s="21" t="s">
        <v>133</v>
      </c>
      <c r="K1364" s="21" t="s">
        <v>149</v>
      </c>
      <c r="L1364" s="21" t="s">
        <v>273</v>
      </c>
      <c r="M1364" s="23">
        <v>214.18</v>
      </c>
      <c r="N1364" s="24">
        <v>5</v>
      </c>
      <c r="O1364" s="25">
        <v>0.19950000000000001</v>
      </c>
      <c r="P1364" s="23">
        <v>88.74</v>
      </c>
      <c r="Q1364" s="23">
        <f>M1364*N1364*(1-O1364)</f>
        <v>857.25545000000011</v>
      </c>
      <c r="R1364" s="23">
        <f>M1364*N1364*O1364</f>
        <v>213.64455000000004</v>
      </c>
      <c r="S1364" s="23">
        <f>P1364*N1364</f>
        <v>443.7</v>
      </c>
      <c r="T1364" s="23">
        <f>Q1364-S1364</f>
        <v>413.55545000000012</v>
      </c>
      <c r="U1364" s="25">
        <f>IFERROR(T1364/Q1364,0)</f>
        <v>0.4824179887103664</v>
      </c>
      <c r="V1364" s="21" t="s">
        <v>171</v>
      </c>
      <c r="W1364" s="21" t="s">
        <v>126</v>
      </c>
    </row>
    <row r="1365" spans="1:23" ht="15" customHeight="1">
      <c r="A1365" s="21" t="s">
        <v>1832</v>
      </c>
      <c r="B1365" s="22">
        <v>45555</v>
      </c>
      <c r="C1365" s="21">
        <f>YEAR(B1365)</f>
        <v>2024</v>
      </c>
      <c r="D1365" s="21" t="str">
        <f>"Q"&amp;ROUNDUP(MONTH(B1365)/3,0)</f>
        <v>Q3</v>
      </c>
      <c r="E1365" s="21" t="s">
        <v>188</v>
      </c>
      <c r="F1365" s="21" t="s">
        <v>118</v>
      </c>
      <c r="G1365" s="21" t="s">
        <v>232</v>
      </c>
      <c r="H1365" s="21" t="s">
        <v>120</v>
      </c>
      <c r="I1365" s="21" t="s">
        <v>121</v>
      </c>
      <c r="J1365" s="21" t="s">
        <v>122</v>
      </c>
      <c r="K1365" s="21" t="s">
        <v>123</v>
      </c>
      <c r="L1365" s="21" t="s">
        <v>263</v>
      </c>
      <c r="M1365" s="23">
        <v>184</v>
      </c>
      <c r="N1365" s="24">
        <v>2</v>
      </c>
      <c r="O1365" s="25">
        <v>0.21410000000000001</v>
      </c>
      <c r="P1365" s="23">
        <v>93.54</v>
      </c>
      <c r="Q1365" s="23">
        <f>M1365*N1365*(1-O1365)</f>
        <v>289.21120000000002</v>
      </c>
      <c r="R1365" s="23">
        <f>M1365*N1365*O1365</f>
        <v>78.788800000000009</v>
      </c>
      <c r="S1365" s="23">
        <f>P1365*N1365</f>
        <v>187.08</v>
      </c>
      <c r="T1365" s="23">
        <f>Q1365-S1365</f>
        <v>102.13120000000001</v>
      </c>
      <c r="U1365" s="25">
        <f>IFERROR(T1365/Q1365,0)</f>
        <v>0.35313708459423426</v>
      </c>
      <c r="V1365" s="21" t="s">
        <v>125</v>
      </c>
      <c r="W1365" s="21" t="s">
        <v>172</v>
      </c>
    </row>
    <row r="1366" spans="1:23" ht="15" customHeight="1">
      <c r="A1366" s="21" t="s">
        <v>1833</v>
      </c>
      <c r="B1366" s="22">
        <v>45556</v>
      </c>
      <c r="C1366" s="21">
        <f>YEAR(B1366)</f>
        <v>2024</v>
      </c>
      <c r="D1366" s="21" t="str">
        <f>"Q"&amp;ROUNDUP(MONTH(B1366)/3,0)</f>
        <v>Q3</v>
      </c>
      <c r="E1366" s="21" t="s">
        <v>188</v>
      </c>
      <c r="F1366" s="21" t="s">
        <v>129</v>
      </c>
      <c r="G1366" s="21" t="s">
        <v>232</v>
      </c>
      <c r="H1366" s="21" t="s">
        <v>246</v>
      </c>
      <c r="I1366" s="21" t="s">
        <v>247</v>
      </c>
      <c r="J1366" s="21" t="s">
        <v>133</v>
      </c>
      <c r="K1366" s="21" t="s">
        <v>134</v>
      </c>
      <c r="L1366" s="21" t="s">
        <v>299</v>
      </c>
      <c r="M1366" s="23">
        <v>22.86</v>
      </c>
      <c r="N1366" s="24">
        <v>2</v>
      </c>
      <c r="O1366" s="25">
        <v>0.15279999999999999</v>
      </c>
      <c r="P1366" s="23">
        <v>13.17</v>
      </c>
      <c r="Q1366" s="23">
        <f>M1366*N1366*(1-O1366)</f>
        <v>38.733984</v>
      </c>
      <c r="R1366" s="23">
        <f>M1366*N1366*O1366</f>
        <v>6.9860159999999993</v>
      </c>
      <c r="S1366" s="23">
        <f>P1366*N1366</f>
        <v>26.34</v>
      </c>
      <c r="T1366" s="23">
        <f>Q1366-S1366</f>
        <v>12.393984</v>
      </c>
      <c r="U1366" s="25">
        <f>IFERROR(T1366/Q1366,0)</f>
        <v>0.31997700004213353</v>
      </c>
      <c r="V1366" s="21" t="s">
        <v>125</v>
      </c>
      <c r="W1366" s="21" t="s">
        <v>172</v>
      </c>
    </row>
    <row r="1367" spans="1:23" ht="15" customHeight="1">
      <c r="A1367" s="21" t="s">
        <v>1834</v>
      </c>
      <c r="B1367" s="22">
        <v>45556</v>
      </c>
      <c r="C1367" s="21">
        <f>YEAR(B1367)</f>
        <v>2024</v>
      </c>
      <c r="D1367" s="21" t="str">
        <f>"Q"&amp;ROUNDUP(MONTH(B1367)/3,0)</f>
        <v>Q3</v>
      </c>
      <c r="E1367" s="21" t="s">
        <v>188</v>
      </c>
      <c r="F1367" s="21" t="s">
        <v>118</v>
      </c>
      <c r="G1367" s="21" t="s">
        <v>232</v>
      </c>
      <c r="H1367" s="21" t="s">
        <v>240</v>
      </c>
      <c r="I1367" s="21" t="s">
        <v>241</v>
      </c>
      <c r="J1367" s="21" t="s">
        <v>133</v>
      </c>
      <c r="K1367" s="21" t="s">
        <v>165</v>
      </c>
      <c r="L1367" s="21" t="s">
        <v>166</v>
      </c>
      <c r="M1367" s="23">
        <v>72.09</v>
      </c>
      <c r="N1367" s="24">
        <v>2</v>
      </c>
      <c r="O1367" s="25">
        <v>0.13930000000000001</v>
      </c>
      <c r="P1367" s="23">
        <v>34.99</v>
      </c>
      <c r="Q1367" s="23">
        <f>M1367*N1367*(1-O1367)</f>
        <v>124.09572600000001</v>
      </c>
      <c r="R1367" s="23">
        <f>M1367*N1367*O1367</f>
        <v>20.084274000000001</v>
      </c>
      <c r="S1367" s="23">
        <f>P1367*N1367</f>
        <v>69.98</v>
      </c>
      <c r="T1367" s="23">
        <f>Q1367-S1367</f>
        <v>54.115726000000009</v>
      </c>
      <c r="U1367" s="25">
        <f>IFERROR(T1367/Q1367,0)</f>
        <v>0.43608049805035187</v>
      </c>
      <c r="V1367" s="21" t="s">
        <v>125</v>
      </c>
      <c r="W1367" s="21" t="s">
        <v>156</v>
      </c>
    </row>
    <row r="1368" spans="1:23" ht="15" customHeight="1">
      <c r="A1368" s="21" t="s">
        <v>1835</v>
      </c>
      <c r="B1368" s="22">
        <v>45556</v>
      </c>
      <c r="C1368" s="21">
        <f>YEAR(B1368)</f>
        <v>2024</v>
      </c>
      <c r="D1368" s="21" t="str">
        <f>"Q"&amp;ROUNDUP(MONTH(B1368)/3,0)</f>
        <v>Q3</v>
      </c>
      <c r="E1368" s="21" t="s">
        <v>117</v>
      </c>
      <c r="F1368" s="21" t="s">
        <v>129</v>
      </c>
      <c r="G1368" s="21" t="s">
        <v>119</v>
      </c>
      <c r="H1368" s="21" t="s">
        <v>331</v>
      </c>
      <c r="I1368" s="21" t="s">
        <v>332</v>
      </c>
      <c r="J1368" s="21" t="s">
        <v>133</v>
      </c>
      <c r="K1368" s="21" t="s">
        <v>134</v>
      </c>
      <c r="L1368" s="21" t="s">
        <v>135</v>
      </c>
      <c r="M1368" s="23">
        <v>208.44</v>
      </c>
      <c r="N1368" s="24">
        <v>5</v>
      </c>
      <c r="O1368" s="25">
        <v>9.1200000000000003E-2</v>
      </c>
      <c r="P1368" s="23">
        <v>119.47</v>
      </c>
      <c r="Q1368" s="23">
        <f>M1368*N1368*(1-O1368)</f>
        <v>947.15136000000007</v>
      </c>
      <c r="R1368" s="23">
        <f>M1368*N1368*O1368</f>
        <v>95.048640000000006</v>
      </c>
      <c r="S1368" s="23">
        <f>P1368*N1368</f>
        <v>597.35</v>
      </c>
      <c r="T1368" s="23">
        <f>Q1368-S1368</f>
        <v>349.80136000000005</v>
      </c>
      <c r="U1368" s="25">
        <f>IFERROR(T1368/Q1368,0)</f>
        <v>0.36931938734691783</v>
      </c>
      <c r="V1368" s="21" t="s">
        <v>125</v>
      </c>
      <c r="W1368" s="21" t="s">
        <v>156</v>
      </c>
    </row>
    <row r="1369" spans="1:23" ht="15" customHeight="1">
      <c r="A1369" s="21" t="s">
        <v>1836</v>
      </c>
      <c r="B1369" s="22">
        <v>45556</v>
      </c>
      <c r="C1369" s="21">
        <f>YEAR(B1369)</f>
        <v>2024</v>
      </c>
      <c r="D1369" s="21" t="str">
        <f>"Q"&amp;ROUNDUP(MONTH(B1369)/3,0)</f>
        <v>Q3</v>
      </c>
      <c r="E1369" s="21" t="s">
        <v>128</v>
      </c>
      <c r="F1369" s="21" t="s">
        <v>118</v>
      </c>
      <c r="G1369" s="21" t="s">
        <v>152</v>
      </c>
      <c r="H1369" s="21" t="s">
        <v>555</v>
      </c>
      <c r="I1369" s="21" t="s">
        <v>556</v>
      </c>
      <c r="J1369" s="21" t="s">
        <v>133</v>
      </c>
      <c r="K1369" s="21" t="s">
        <v>149</v>
      </c>
      <c r="L1369" s="21" t="s">
        <v>205</v>
      </c>
      <c r="M1369" s="23">
        <v>36.56</v>
      </c>
      <c r="N1369" s="24">
        <v>2</v>
      </c>
      <c r="O1369" s="25">
        <v>0.13719999999999999</v>
      </c>
      <c r="P1369" s="23">
        <v>19.97</v>
      </c>
      <c r="Q1369" s="23">
        <f>M1369*N1369*(1-O1369)</f>
        <v>63.087936000000006</v>
      </c>
      <c r="R1369" s="23">
        <f>M1369*N1369*O1369</f>
        <v>10.032064</v>
      </c>
      <c r="S1369" s="23">
        <f>P1369*N1369</f>
        <v>39.94</v>
      </c>
      <c r="T1369" s="23">
        <f>Q1369-S1369</f>
        <v>23.147936000000009</v>
      </c>
      <c r="U1369" s="25">
        <f>IFERROR(T1369/Q1369,0)</f>
        <v>0.36691541152970997</v>
      </c>
      <c r="V1369" s="21" t="s">
        <v>125</v>
      </c>
      <c r="W1369" s="21" t="s">
        <v>126</v>
      </c>
    </row>
    <row r="1370" spans="1:23" ht="15" customHeight="1">
      <c r="A1370" s="21" t="s">
        <v>1837</v>
      </c>
      <c r="B1370" s="22">
        <v>45556</v>
      </c>
      <c r="C1370" s="21">
        <f>YEAR(B1370)</f>
        <v>2024</v>
      </c>
      <c r="D1370" s="21" t="str">
        <f>"Q"&amp;ROUNDUP(MONTH(B1370)/3,0)</f>
        <v>Q3</v>
      </c>
      <c r="E1370" s="21" t="s">
        <v>188</v>
      </c>
      <c r="F1370" s="21" t="s">
        <v>129</v>
      </c>
      <c r="G1370" s="21" t="s">
        <v>198</v>
      </c>
      <c r="H1370" s="21" t="s">
        <v>549</v>
      </c>
      <c r="I1370" s="21" t="s">
        <v>550</v>
      </c>
      <c r="J1370" s="21" t="s">
        <v>133</v>
      </c>
      <c r="K1370" s="21" t="s">
        <v>134</v>
      </c>
      <c r="L1370" s="21" t="s">
        <v>339</v>
      </c>
      <c r="M1370" s="23">
        <v>104.23</v>
      </c>
      <c r="N1370" s="24">
        <v>5</v>
      </c>
      <c r="O1370" s="25">
        <v>0.1072</v>
      </c>
      <c r="P1370" s="23">
        <v>57.34</v>
      </c>
      <c r="Q1370" s="23">
        <f>M1370*N1370*(1-O1370)</f>
        <v>465.28271999999998</v>
      </c>
      <c r="R1370" s="23">
        <f>M1370*N1370*O1370</f>
        <v>55.867280000000001</v>
      </c>
      <c r="S1370" s="23">
        <f>P1370*N1370</f>
        <v>286.70000000000005</v>
      </c>
      <c r="T1370" s="23">
        <f>Q1370-S1370</f>
        <v>178.58271999999994</v>
      </c>
      <c r="U1370" s="25">
        <f>IFERROR(T1370/Q1370,0)</f>
        <v>0.38381550039081602</v>
      </c>
      <c r="V1370" s="21" t="s">
        <v>125</v>
      </c>
      <c r="W1370" s="21" t="s">
        <v>136</v>
      </c>
    </row>
    <row r="1371" spans="1:23" ht="15" customHeight="1">
      <c r="A1371" s="21" t="s">
        <v>1838</v>
      </c>
      <c r="B1371" s="22">
        <v>45557</v>
      </c>
      <c r="C1371" s="21">
        <f>YEAR(B1371)</f>
        <v>2024</v>
      </c>
      <c r="D1371" s="21" t="str">
        <f>"Q"&amp;ROUNDUP(MONTH(B1371)/3,0)</f>
        <v>Q3</v>
      </c>
      <c r="E1371" s="21" t="s">
        <v>158</v>
      </c>
      <c r="F1371" s="21" t="s">
        <v>129</v>
      </c>
      <c r="G1371" s="21" t="s">
        <v>160</v>
      </c>
      <c r="H1371" s="21" t="s">
        <v>131</v>
      </c>
      <c r="I1371" s="21" t="s">
        <v>132</v>
      </c>
      <c r="J1371" s="21" t="s">
        <v>133</v>
      </c>
      <c r="K1371" s="21" t="s">
        <v>123</v>
      </c>
      <c r="L1371" s="21" t="s">
        <v>292</v>
      </c>
      <c r="M1371" s="23">
        <v>101.7</v>
      </c>
      <c r="N1371" s="24">
        <v>2</v>
      </c>
      <c r="O1371" s="25">
        <v>0.1537</v>
      </c>
      <c r="P1371" s="23">
        <v>52.54</v>
      </c>
      <c r="Q1371" s="23">
        <f>M1371*N1371*(1-O1371)</f>
        <v>172.13742000000002</v>
      </c>
      <c r="R1371" s="23">
        <f>M1371*N1371*O1371</f>
        <v>31.26258</v>
      </c>
      <c r="S1371" s="23">
        <f>P1371*N1371</f>
        <v>105.08</v>
      </c>
      <c r="T1371" s="23">
        <f>Q1371-S1371</f>
        <v>67.057420000000022</v>
      </c>
      <c r="U1371" s="25">
        <f>IFERROR(T1371/Q1371,0)</f>
        <v>0.38955748262057149</v>
      </c>
      <c r="V1371" s="21" t="s">
        <v>125</v>
      </c>
      <c r="W1371" s="21" t="s">
        <v>136</v>
      </c>
    </row>
    <row r="1372" spans="1:23" ht="15" customHeight="1">
      <c r="A1372" s="21" t="s">
        <v>1839</v>
      </c>
      <c r="B1372" s="22">
        <v>45557</v>
      </c>
      <c r="C1372" s="21">
        <f>YEAR(B1372)</f>
        <v>2024</v>
      </c>
      <c r="D1372" s="21" t="str">
        <f>"Q"&amp;ROUNDUP(MONTH(B1372)/3,0)</f>
        <v>Q3</v>
      </c>
      <c r="E1372" s="21" t="s">
        <v>117</v>
      </c>
      <c r="F1372" s="21" t="s">
        <v>118</v>
      </c>
      <c r="G1372" s="21" t="s">
        <v>194</v>
      </c>
      <c r="H1372" s="21" t="s">
        <v>182</v>
      </c>
      <c r="I1372" s="21" t="s">
        <v>183</v>
      </c>
      <c r="J1372" s="21" t="s">
        <v>122</v>
      </c>
      <c r="K1372" s="21" t="s">
        <v>134</v>
      </c>
      <c r="L1372" s="21" t="s">
        <v>170</v>
      </c>
      <c r="M1372" s="23">
        <v>104.4</v>
      </c>
      <c r="N1372" s="24">
        <v>1</v>
      </c>
      <c r="O1372" s="25">
        <v>0.1404</v>
      </c>
      <c r="P1372" s="23">
        <v>60.48</v>
      </c>
      <c r="Q1372" s="23">
        <f>M1372*N1372*(1-O1372)</f>
        <v>89.74224000000001</v>
      </c>
      <c r="R1372" s="23">
        <f>M1372*N1372*O1372</f>
        <v>14.65776</v>
      </c>
      <c r="S1372" s="23">
        <f>P1372*N1372</f>
        <v>60.48</v>
      </c>
      <c r="T1372" s="23">
        <f>Q1372-S1372</f>
        <v>29.262240000000013</v>
      </c>
      <c r="U1372" s="25">
        <f>IFERROR(T1372/Q1372,0)</f>
        <v>0.32606986409075606</v>
      </c>
      <c r="V1372" s="21" t="s">
        <v>125</v>
      </c>
      <c r="W1372" s="21" t="s">
        <v>126</v>
      </c>
    </row>
    <row r="1373" spans="1:23" ht="15" customHeight="1">
      <c r="A1373" s="21" t="s">
        <v>1840</v>
      </c>
      <c r="B1373" s="22">
        <v>45557</v>
      </c>
      <c r="C1373" s="21">
        <f>YEAR(B1373)</f>
        <v>2024</v>
      </c>
      <c r="D1373" s="21" t="str">
        <f>"Q"&amp;ROUNDUP(MONTH(B1373)/3,0)</f>
        <v>Q3</v>
      </c>
      <c r="E1373" s="21" t="s">
        <v>138</v>
      </c>
      <c r="F1373" s="21" t="s">
        <v>118</v>
      </c>
      <c r="G1373" s="21" t="s">
        <v>146</v>
      </c>
      <c r="H1373" s="21" t="s">
        <v>168</v>
      </c>
      <c r="I1373" s="21" t="s">
        <v>169</v>
      </c>
      <c r="J1373" s="21" t="s">
        <v>122</v>
      </c>
      <c r="K1373" s="21" t="s">
        <v>143</v>
      </c>
      <c r="L1373" s="21" t="s">
        <v>230</v>
      </c>
      <c r="M1373" s="23">
        <v>166.21</v>
      </c>
      <c r="N1373" s="24">
        <v>8</v>
      </c>
      <c r="O1373" s="25">
        <v>0.10970000000000001</v>
      </c>
      <c r="P1373" s="23">
        <v>92.33</v>
      </c>
      <c r="Q1373" s="23">
        <f>M1373*N1373*(1-O1373)</f>
        <v>1183.814104</v>
      </c>
      <c r="R1373" s="23">
        <f>M1373*N1373*O1373</f>
        <v>145.86589600000002</v>
      </c>
      <c r="S1373" s="23">
        <f>P1373*N1373</f>
        <v>738.64</v>
      </c>
      <c r="T1373" s="23">
        <f>Q1373-S1373</f>
        <v>445.17410400000006</v>
      </c>
      <c r="U1373" s="25">
        <f>IFERROR(T1373/Q1373,0)</f>
        <v>0.37605068439022421</v>
      </c>
      <c r="V1373" s="21" t="s">
        <v>125</v>
      </c>
      <c r="W1373" s="21" t="s">
        <v>172</v>
      </c>
    </row>
    <row r="1374" spans="1:23" ht="15" customHeight="1">
      <c r="A1374" s="21" t="s">
        <v>1841</v>
      </c>
      <c r="B1374" s="22">
        <v>45557</v>
      </c>
      <c r="C1374" s="21">
        <f>YEAR(B1374)</f>
        <v>2024</v>
      </c>
      <c r="D1374" s="21" t="str">
        <f>"Q"&amp;ROUNDUP(MONTH(B1374)/3,0)</f>
        <v>Q3</v>
      </c>
      <c r="E1374" s="21" t="s">
        <v>117</v>
      </c>
      <c r="F1374" s="21" t="s">
        <v>129</v>
      </c>
      <c r="G1374" s="21" t="s">
        <v>194</v>
      </c>
      <c r="H1374" s="21" t="s">
        <v>413</v>
      </c>
      <c r="I1374" s="21" t="s">
        <v>414</v>
      </c>
      <c r="J1374" s="21" t="s">
        <v>142</v>
      </c>
      <c r="K1374" s="21" t="s">
        <v>149</v>
      </c>
      <c r="L1374" s="21" t="s">
        <v>238</v>
      </c>
      <c r="M1374" s="23">
        <v>112.23</v>
      </c>
      <c r="N1374" s="24">
        <v>1</v>
      </c>
      <c r="O1374" s="25">
        <v>0.11799999999999999</v>
      </c>
      <c r="P1374" s="23">
        <v>61.52</v>
      </c>
      <c r="Q1374" s="23">
        <f>M1374*N1374*(1-O1374)</f>
        <v>98.986860000000007</v>
      </c>
      <c r="R1374" s="23">
        <f>M1374*N1374*O1374</f>
        <v>13.24314</v>
      </c>
      <c r="S1374" s="23">
        <f>P1374*N1374</f>
        <v>61.52</v>
      </c>
      <c r="T1374" s="23">
        <f>Q1374-S1374</f>
        <v>37.466860000000004</v>
      </c>
      <c r="U1374" s="25">
        <f>IFERROR(T1374/Q1374,0)</f>
        <v>0.37850336903302118</v>
      </c>
      <c r="V1374" s="21" t="s">
        <v>125</v>
      </c>
      <c r="W1374" s="21" t="s">
        <v>172</v>
      </c>
    </row>
    <row r="1375" spans="1:23" ht="15" customHeight="1">
      <c r="A1375" s="21" t="s">
        <v>1842</v>
      </c>
      <c r="B1375" s="22">
        <v>45558</v>
      </c>
      <c r="C1375" s="21">
        <f>YEAR(B1375)</f>
        <v>2024</v>
      </c>
      <c r="D1375" s="21" t="str">
        <f>"Q"&amp;ROUNDUP(MONTH(B1375)/3,0)</f>
        <v>Q3</v>
      </c>
      <c r="E1375" s="21" t="s">
        <v>188</v>
      </c>
      <c r="F1375" s="21" t="s">
        <v>159</v>
      </c>
      <c r="G1375" s="21" t="s">
        <v>232</v>
      </c>
      <c r="H1375" s="21" t="s">
        <v>354</v>
      </c>
      <c r="I1375" s="21" t="s">
        <v>355</v>
      </c>
      <c r="J1375" s="21" t="s">
        <v>142</v>
      </c>
      <c r="K1375" s="21" t="s">
        <v>165</v>
      </c>
      <c r="L1375" s="21" t="s">
        <v>213</v>
      </c>
      <c r="M1375" s="23">
        <v>38.14</v>
      </c>
      <c r="N1375" s="24">
        <v>3</v>
      </c>
      <c r="O1375" s="25">
        <v>6.6100000000000006E-2</v>
      </c>
      <c r="P1375" s="23">
        <v>15.04</v>
      </c>
      <c r="Q1375" s="23">
        <f>M1375*N1375*(1-O1375)</f>
        <v>106.856838</v>
      </c>
      <c r="R1375" s="23">
        <f>M1375*N1375*O1375</f>
        <v>7.5631620000000011</v>
      </c>
      <c r="S1375" s="23">
        <f>P1375*N1375</f>
        <v>45.12</v>
      </c>
      <c r="T1375" s="23">
        <f>Q1375-S1375</f>
        <v>61.736837999999999</v>
      </c>
      <c r="U1375" s="25">
        <f>IFERROR(T1375/Q1375,0)</f>
        <v>0.57775280604878088</v>
      </c>
      <c r="V1375" s="21" t="s">
        <v>125</v>
      </c>
      <c r="W1375" s="21" t="s">
        <v>136</v>
      </c>
    </row>
    <row r="1376" spans="1:23" ht="15" customHeight="1">
      <c r="A1376" s="21" t="s">
        <v>1843</v>
      </c>
      <c r="B1376" s="22">
        <v>45558</v>
      </c>
      <c r="C1376" s="21">
        <f>YEAR(B1376)</f>
        <v>2024</v>
      </c>
      <c r="D1376" s="21" t="str">
        <f>"Q"&amp;ROUNDUP(MONTH(B1376)/3,0)</f>
        <v>Q3</v>
      </c>
      <c r="E1376" s="21" t="s">
        <v>188</v>
      </c>
      <c r="F1376" s="21" t="s">
        <v>118</v>
      </c>
      <c r="G1376" s="21" t="s">
        <v>232</v>
      </c>
      <c r="H1376" s="21" t="s">
        <v>221</v>
      </c>
      <c r="I1376" s="21" t="s">
        <v>222</v>
      </c>
      <c r="J1376" s="21" t="s">
        <v>133</v>
      </c>
      <c r="K1376" s="21" t="s">
        <v>165</v>
      </c>
      <c r="L1376" s="21" t="s">
        <v>180</v>
      </c>
      <c r="M1376" s="23">
        <v>113.83</v>
      </c>
      <c r="N1376" s="24">
        <v>2</v>
      </c>
      <c r="O1376" s="25">
        <v>8.2199999999999995E-2</v>
      </c>
      <c r="P1376" s="23">
        <v>49.73</v>
      </c>
      <c r="Q1376" s="23">
        <f>M1376*N1376*(1-O1376)</f>
        <v>208.94634799999997</v>
      </c>
      <c r="R1376" s="23">
        <f>M1376*N1376*O1376</f>
        <v>18.713652</v>
      </c>
      <c r="S1376" s="23">
        <f>P1376*N1376</f>
        <v>99.46</v>
      </c>
      <c r="T1376" s="23">
        <f>Q1376-S1376</f>
        <v>109.48634799999998</v>
      </c>
      <c r="U1376" s="25">
        <f>IFERROR(T1376/Q1376,0)</f>
        <v>0.52399263757412018</v>
      </c>
      <c r="V1376" s="21" t="s">
        <v>125</v>
      </c>
      <c r="W1376" s="21" t="s">
        <v>136</v>
      </c>
    </row>
    <row r="1377" spans="1:23" ht="15" customHeight="1">
      <c r="A1377" s="21" t="s">
        <v>1844</v>
      </c>
      <c r="B1377" s="22">
        <v>45558</v>
      </c>
      <c r="C1377" s="21">
        <f>YEAR(B1377)</f>
        <v>2024</v>
      </c>
      <c r="D1377" s="21" t="str">
        <f>"Q"&amp;ROUNDUP(MONTH(B1377)/3,0)</f>
        <v>Q3</v>
      </c>
      <c r="E1377" s="21" t="s">
        <v>138</v>
      </c>
      <c r="F1377" s="21" t="s">
        <v>118</v>
      </c>
      <c r="G1377" s="21" t="s">
        <v>146</v>
      </c>
      <c r="H1377" s="21" t="s">
        <v>218</v>
      </c>
      <c r="I1377" s="21" t="s">
        <v>219</v>
      </c>
      <c r="J1377" s="21" t="s">
        <v>133</v>
      </c>
      <c r="K1377" s="21" t="s">
        <v>165</v>
      </c>
      <c r="L1377" s="21" t="s">
        <v>166</v>
      </c>
      <c r="M1377" s="23">
        <v>112.71</v>
      </c>
      <c r="N1377" s="24">
        <v>1</v>
      </c>
      <c r="O1377" s="25">
        <v>0.15379999999999999</v>
      </c>
      <c r="P1377" s="23">
        <v>48.83</v>
      </c>
      <c r="Q1377" s="23">
        <f>M1377*N1377*(1-O1377)</f>
        <v>95.375202000000002</v>
      </c>
      <c r="R1377" s="23">
        <f>M1377*N1377*O1377</f>
        <v>17.334797999999999</v>
      </c>
      <c r="S1377" s="23">
        <f>P1377*N1377</f>
        <v>48.83</v>
      </c>
      <c r="T1377" s="23">
        <f>Q1377-S1377</f>
        <v>46.545202000000003</v>
      </c>
      <c r="U1377" s="25">
        <f>IFERROR(T1377/Q1377,0)</f>
        <v>0.48802205420230726</v>
      </c>
      <c r="V1377" s="21" t="s">
        <v>125</v>
      </c>
      <c r="W1377" s="21" t="s">
        <v>156</v>
      </c>
    </row>
    <row r="1378" spans="1:23" ht="15" customHeight="1">
      <c r="A1378" s="21" t="s">
        <v>1845</v>
      </c>
      <c r="B1378" s="22">
        <v>45558</v>
      </c>
      <c r="C1378" s="21">
        <f>YEAR(B1378)</f>
        <v>2024</v>
      </c>
      <c r="D1378" s="21" t="str">
        <f>"Q"&amp;ROUNDUP(MONTH(B1378)/3,0)</f>
        <v>Q3</v>
      </c>
      <c r="E1378" s="21" t="s">
        <v>138</v>
      </c>
      <c r="F1378" s="21" t="s">
        <v>159</v>
      </c>
      <c r="G1378" s="21" t="s">
        <v>146</v>
      </c>
      <c r="H1378" s="21" t="s">
        <v>218</v>
      </c>
      <c r="I1378" s="21" t="s">
        <v>219</v>
      </c>
      <c r="J1378" s="21" t="s">
        <v>133</v>
      </c>
      <c r="K1378" s="21" t="s">
        <v>149</v>
      </c>
      <c r="L1378" s="21" t="s">
        <v>273</v>
      </c>
      <c r="M1378" s="23">
        <v>208.38</v>
      </c>
      <c r="N1378" s="24">
        <v>5</v>
      </c>
      <c r="O1378" s="25">
        <v>7.8299999999999995E-2</v>
      </c>
      <c r="P1378" s="23">
        <v>93.37</v>
      </c>
      <c r="Q1378" s="23">
        <f>M1378*N1378*(1-O1378)</f>
        <v>960.31923000000006</v>
      </c>
      <c r="R1378" s="23">
        <f>M1378*N1378*O1378</f>
        <v>81.580770000000001</v>
      </c>
      <c r="S1378" s="23">
        <f>P1378*N1378</f>
        <v>466.85</v>
      </c>
      <c r="T1378" s="23">
        <f>Q1378-S1378</f>
        <v>493.46923000000004</v>
      </c>
      <c r="U1378" s="25">
        <f>IFERROR(T1378/Q1378,0)</f>
        <v>0.5138595735503495</v>
      </c>
      <c r="V1378" s="21" t="s">
        <v>125</v>
      </c>
      <c r="W1378" s="21" t="s">
        <v>136</v>
      </c>
    </row>
    <row r="1379" spans="1:23" ht="15" customHeight="1">
      <c r="A1379" s="21" t="s">
        <v>1846</v>
      </c>
      <c r="B1379" s="22">
        <v>45558</v>
      </c>
      <c r="C1379" s="21">
        <f>YEAR(B1379)</f>
        <v>2024</v>
      </c>
      <c r="D1379" s="21" t="str">
        <f>"Q"&amp;ROUNDUP(MONTH(B1379)/3,0)</f>
        <v>Q3</v>
      </c>
      <c r="E1379" s="21" t="s">
        <v>188</v>
      </c>
      <c r="F1379" s="21" t="s">
        <v>129</v>
      </c>
      <c r="G1379" s="21" t="s">
        <v>232</v>
      </c>
      <c r="H1379" s="21" t="s">
        <v>281</v>
      </c>
      <c r="I1379" s="21" t="s">
        <v>282</v>
      </c>
      <c r="J1379" s="21" t="s">
        <v>133</v>
      </c>
      <c r="K1379" s="21" t="s">
        <v>165</v>
      </c>
      <c r="L1379" s="21" t="s">
        <v>184</v>
      </c>
      <c r="M1379" s="23">
        <v>137.9</v>
      </c>
      <c r="N1379" s="24">
        <v>4</v>
      </c>
      <c r="O1379" s="25">
        <v>0.1217</v>
      </c>
      <c r="P1379" s="23">
        <v>58.5</v>
      </c>
      <c r="Q1379" s="23">
        <f>M1379*N1379*(1-O1379)</f>
        <v>484.47028</v>
      </c>
      <c r="R1379" s="23">
        <f>M1379*N1379*O1379</f>
        <v>67.129720000000006</v>
      </c>
      <c r="S1379" s="23">
        <f>P1379*N1379</f>
        <v>234</v>
      </c>
      <c r="T1379" s="23">
        <f>Q1379-S1379</f>
        <v>250.47028</v>
      </c>
      <c r="U1379" s="25">
        <f>IFERROR(T1379/Q1379,0)</f>
        <v>0.51699823568124759</v>
      </c>
      <c r="V1379" s="21" t="s">
        <v>125</v>
      </c>
      <c r="W1379" s="21" t="s">
        <v>136</v>
      </c>
    </row>
    <row r="1380" spans="1:23" ht="15" customHeight="1">
      <c r="A1380" s="21" t="s">
        <v>1847</v>
      </c>
      <c r="B1380" s="22">
        <v>45558</v>
      </c>
      <c r="C1380" s="21">
        <f>YEAR(B1380)</f>
        <v>2024</v>
      </c>
      <c r="D1380" s="21" t="str">
        <f>"Q"&amp;ROUNDUP(MONTH(B1380)/3,0)</f>
        <v>Q3</v>
      </c>
      <c r="E1380" s="21" t="s">
        <v>117</v>
      </c>
      <c r="F1380" s="21" t="s">
        <v>118</v>
      </c>
      <c r="G1380" s="21" t="s">
        <v>194</v>
      </c>
      <c r="H1380" s="21" t="s">
        <v>161</v>
      </c>
      <c r="I1380" s="21" t="s">
        <v>162</v>
      </c>
      <c r="J1380" s="21" t="s">
        <v>142</v>
      </c>
      <c r="K1380" s="21" t="s">
        <v>123</v>
      </c>
      <c r="L1380" s="21" t="s">
        <v>155</v>
      </c>
      <c r="M1380" s="23">
        <v>229.99</v>
      </c>
      <c r="N1380" s="24">
        <v>5</v>
      </c>
      <c r="O1380" s="25">
        <v>0.1169</v>
      </c>
      <c r="P1380" s="23">
        <v>113.19</v>
      </c>
      <c r="Q1380" s="23">
        <f>M1380*N1380*(1-O1380)</f>
        <v>1015.520845</v>
      </c>
      <c r="R1380" s="23">
        <f>M1380*N1380*O1380</f>
        <v>134.42915500000001</v>
      </c>
      <c r="S1380" s="23">
        <f>P1380*N1380</f>
        <v>565.95000000000005</v>
      </c>
      <c r="T1380" s="23">
        <f>Q1380-S1380</f>
        <v>449.57084499999996</v>
      </c>
      <c r="U1380" s="25">
        <f>IFERROR(T1380/Q1380,0)</f>
        <v>0.44269977048083142</v>
      </c>
      <c r="V1380" s="21" t="s">
        <v>125</v>
      </c>
      <c r="W1380" s="21" t="s">
        <v>136</v>
      </c>
    </row>
    <row r="1381" spans="1:23" ht="15" customHeight="1">
      <c r="A1381" s="21" t="s">
        <v>1848</v>
      </c>
      <c r="B1381" s="22">
        <v>45559</v>
      </c>
      <c r="C1381" s="21">
        <f>YEAR(B1381)</f>
        <v>2024</v>
      </c>
      <c r="D1381" s="21" t="str">
        <f>"Q"&amp;ROUNDUP(MONTH(B1381)/3,0)</f>
        <v>Q3</v>
      </c>
      <c r="E1381" s="21" t="s">
        <v>138</v>
      </c>
      <c r="F1381" s="21" t="s">
        <v>129</v>
      </c>
      <c r="G1381" s="21" t="s">
        <v>139</v>
      </c>
      <c r="H1381" s="21" t="s">
        <v>457</v>
      </c>
      <c r="I1381" s="21" t="s">
        <v>458</v>
      </c>
      <c r="J1381" s="21" t="s">
        <v>133</v>
      </c>
      <c r="K1381" s="21" t="s">
        <v>143</v>
      </c>
      <c r="L1381" s="21" t="s">
        <v>144</v>
      </c>
      <c r="M1381" s="23">
        <v>45.47</v>
      </c>
      <c r="N1381" s="24">
        <v>8</v>
      </c>
      <c r="O1381" s="25">
        <v>2.87E-2</v>
      </c>
      <c r="P1381" s="23">
        <v>26.46</v>
      </c>
      <c r="Q1381" s="23">
        <f>M1381*N1381*(1-O1381)</f>
        <v>353.320088</v>
      </c>
      <c r="R1381" s="23">
        <f>M1381*N1381*O1381</f>
        <v>10.439912</v>
      </c>
      <c r="S1381" s="23">
        <f>P1381*N1381</f>
        <v>211.68</v>
      </c>
      <c r="T1381" s="23">
        <f>Q1381-S1381</f>
        <v>141.64008799999999</v>
      </c>
      <c r="U1381" s="25">
        <f>IFERROR(T1381/Q1381,0)</f>
        <v>0.40088320141027473</v>
      </c>
      <c r="V1381" s="21" t="s">
        <v>125</v>
      </c>
      <c r="W1381" s="21" t="s">
        <v>172</v>
      </c>
    </row>
    <row r="1382" spans="1:23" ht="15" customHeight="1">
      <c r="A1382" s="21" t="s">
        <v>1849</v>
      </c>
      <c r="B1382" s="22">
        <v>45559</v>
      </c>
      <c r="C1382" s="21">
        <f>YEAR(B1382)</f>
        <v>2024</v>
      </c>
      <c r="D1382" s="21" t="str">
        <f>"Q"&amp;ROUNDUP(MONTH(B1382)/3,0)</f>
        <v>Q3</v>
      </c>
      <c r="E1382" s="21" t="s">
        <v>158</v>
      </c>
      <c r="F1382" s="21" t="s">
        <v>118</v>
      </c>
      <c r="G1382" s="21" t="s">
        <v>160</v>
      </c>
      <c r="H1382" s="21" t="s">
        <v>240</v>
      </c>
      <c r="I1382" s="21" t="s">
        <v>241</v>
      </c>
      <c r="J1382" s="21" t="s">
        <v>133</v>
      </c>
      <c r="K1382" s="21" t="s">
        <v>123</v>
      </c>
      <c r="L1382" s="21" t="s">
        <v>263</v>
      </c>
      <c r="M1382" s="23">
        <v>113.97</v>
      </c>
      <c r="N1382" s="24">
        <v>5</v>
      </c>
      <c r="O1382" s="25">
        <v>0.10489999999999999</v>
      </c>
      <c r="P1382" s="23">
        <v>57.42</v>
      </c>
      <c r="Q1382" s="23">
        <f>M1382*N1382*(1-O1382)</f>
        <v>510.07273500000002</v>
      </c>
      <c r="R1382" s="23">
        <f>M1382*N1382*O1382</f>
        <v>59.777265</v>
      </c>
      <c r="S1382" s="23">
        <f>P1382*N1382</f>
        <v>287.10000000000002</v>
      </c>
      <c r="T1382" s="23">
        <f>Q1382-S1382</f>
        <v>222.972735</v>
      </c>
      <c r="U1382" s="25">
        <f>IFERROR(T1382/Q1382,0)</f>
        <v>0.43713909742695811</v>
      </c>
      <c r="V1382" s="21" t="s">
        <v>125</v>
      </c>
      <c r="W1382" s="21" t="s">
        <v>172</v>
      </c>
    </row>
    <row r="1383" spans="1:23" ht="15" customHeight="1">
      <c r="A1383" s="21" t="s">
        <v>1850</v>
      </c>
      <c r="B1383" s="22">
        <v>45559</v>
      </c>
      <c r="C1383" s="21">
        <f>YEAR(B1383)</f>
        <v>2024</v>
      </c>
      <c r="D1383" s="21" t="str">
        <f>"Q"&amp;ROUNDUP(MONTH(B1383)/3,0)</f>
        <v>Q3</v>
      </c>
      <c r="E1383" s="21" t="s">
        <v>117</v>
      </c>
      <c r="F1383" s="21" t="s">
        <v>118</v>
      </c>
      <c r="G1383" s="21" t="s">
        <v>194</v>
      </c>
      <c r="H1383" s="21" t="s">
        <v>1470</v>
      </c>
      <c r="I1383" s="21" t="s">
        <v>229</v>
      </c>
      <c r="J1383" s="21" t="s">
        <v>142</v>
      </c>
      <c r="K1383" s="21" t="s">
        <v>123</v>
      </c>
      <c r="L1383" s="21" t="s">
        <v>155</v>
      </c>
      <c r="M1383" s="23">
        <v>160.44999999999999</v>
      </c>
      <c r="N1383" s="24">
        <v>2</v>
      </c>
      <c r="O1383" s="25">
        <v>0.182</v>
      </c>
      <c r="P1383" s="23">
        <v>75.650000000000006</v>
      </c>
      <c r="Q1383" s="23">
        <f>M1383*N1383*(1-O1383)</f>
        <v>262.49619999999999</v>
      </c>
      <c r="R1383" s="23">
        <f>M1383*N1383*O1383</f>
        <v>58.403799999999997</v>
      </c>
      <c r="S1383" s="23">
        <f>P1383*N1383</f>
        <v>151.30000000000001</v>
      </c>
      <c r="T1383" s="23">
        <f>Q1383-S1383</f>
        <v>111.19619999999998</v>
      </c>
      <c r="U1383" s="25">
        <f>IFERROR(T1383/Q1383,0)</f>
        <v>0.42361070369780585</v>
      </c>
      <c r="V1383" s="21" t="s">
        <v>125</v>
      </c>
      <c r="W1383" s="21" t="s">
        <v>156</v>
      </c>
    </row>
    <row r="1384" spans="1:23" ht="15" customHeight="1">
      <c r="A1384" s="21" t="s">
        <v>1851</v>
      </c>
      <c r="B1384" s="22">
        <v>45559</v>
      </c>
      <c r="C1384" s="21">
        <f>YEAR(B1384)</f>
        <v>2024</v>
      </c>
      <c r="D1384" s="21" t="str">
        <f>"Q"&amp;ROUNDUP(MONTH(B1384)/3,0)</f>
        <v>Q3</v>
      </c>
      <c r="E1384" s="21" t="s">
        <v>158</v>
      </c>
      <c r="F1384" s="21" t="s">
        <v>129</v>
      </c>
      <c r="G1384" s="21" t="s">
        <v>160</v>
      </c>
      <c r="H1384" s="21" t="s">
        <v>284</v>
      </c>
      <c r="I1384" s="21" t="s">
        <v>269</v>
      </c>
      <c r="J1384" s="21" t="s">
        <v>122</v>
      </c>
      <c r="K1384" s="21" t="s">
        <v>134</v>
      </c>
      <c r="L1384" s="21" t="s">
        <v>135</v>
      </c>
      <c r="M1384" s="23">
        <v>183.57</v>
      </c>
      <c r="N1384" s="24">
        <v>2</v>
      </c>
      <c r="O1384" s="25">
        <v>6.9000000000000006E-2</v>
      </c>
      <c r="P1384" s="23">
        <v>99.74</v>
      </c>
      <c r="Q1384" s="23">
        <f>M1384*N1384*(1-O1384)</f>
        <v>341.80734000000001</v>
      </c>
      <c r="R1384" s="23">
        <f>M1384*N1384*O1384</f>
        <v>25.332660000000001</v>
      </c>
      <c r="S1384" s="23">
        <f>P1384*N1384</f>
        <v>199.48</v>
      </c>
      <c r="T1384" s="23">
        <f>Q1384-S1384</f>
        <v>142.32734000000002</v>
      </c>
      <c r="U1384" s="25">
        <f>IFERROR(T1384/Q1384,0)</f>
        <v>0.41639638282782349</v>
      </c>
      <c r="V1384" s="21" t="s">
        <v>171</v>
      </c>
      <c r="W1384" s="21" t="s">
        <v>172</v>
      </c>
    </row>
    <row r="1385" spans="1:23" ht="15" customHeight="1">
      <c r="A1385" s="21" t="s">
        <v>1852</v>
      </c>
      <c r="B1385" s="22">
        <v>45559</v>
      </c>
      <c r="C1385" s="21">
        <f>YEAR(B1385)</f>
        <v>2024</v>
      </c>
      <c r="D1385" s="21" t="str">
        <f>"Q"&amp;ROUNDUP(MONTH(B1385)/3,0)</f>
        <v>Q3</v>
      </c>
      <c r="E1385" s="21" t="s">
        <v>158</v>
      </c>
      <c r="F1385" s="21" t="s">
        <v>118</v>
      </c>
      <c r="G1385" s="21" t="s">
        <v>160</v>
      </c>
      <c r="H1385" s="21" t="s">
        <v>246</v>
      </c>
      <c r="I1385" s="21" t="s">
        <v>247</v>
      </c>
      <c r="J1385" s="21" t="s">
        <v>133</v>
      </c>
      <c r="K1385" s="21" t="s">
        <v>123</v>
      </c>
      <c r="L1385" s="21" t="s">
        <v>124</v>
      </c>
      <c r="M1385" s="23">
        <v>225.61</v>
      </c>
      <c r="N1385" s="24">
        <v>1</v>
      </c>
      <c r="O1385" s="25">
        <v>0.1741</v>
      </c>
      <c r="P1385" s="23">
        <v>124.76</v>
      </c>
      <c r="Q1385" s="23">
        <f>M1385*N1385*(1-O1385)</f>
        <v>186.331299</v>
      </c>
      <c r="R1385" s="23">
        <f>M1385*N1385*O1385</f>
        <v>39.278701000000005</v>
      </c>
      <c r="S1385" s="23">
        <f>P1385*N1385</f>
        <v>124.76</v>
      </c>
      <c r="T1385" s="23">
        <f>Q1385-S1385</f>
        <v>61.571298999999996</v>
      </c>
      <c r="U1385" s="25">
        <f>IFERROR(T1385/Q1385,0)</f>
        <v>0.3304399171284691</v>
      </c>
      <c r="V1385" s="21" t="s">
        <v>125</v>
      </c>
      <c r="W1385" s="21" t="s">
        <v>156</v>
      </c>
    </row>
    <row r="1386" spans="1:23" ht="15" customHeight="1">
      <c r="A1386" s="21" t="s">
        <v>1853</v>
      </c>
      <c r="B1386" s="22">
        <v>45560</v>
      </c>
      <c r="C1386" s="21">
        <f>YEAR(B1386)</f>
        <v>2024</v>
      </c>
      <c r="D1386" s="21" t="str">
        <f>"Q"&amp;ROUNDUP(MONTH(B1386)/3,0)</f>
        <v>Q3</v>
      </c>
      <c r="E1386" s="21" t="s">
        <v>158</v>
      </c>
      <c r="F1386" s="21" t="s">
        <v>118</v>
      </c>
      <c r="G1386" s="21" t="s">
        <v>164</v>
      </c>
      <c r="H1386" s="21" t="s">
        <v>243</v>
      </c>
      <c r="I1386" s="21" t="s">
        <v>244</v>
      </c>
      <c r="J1386" s="21" t="s">
        <v>122</v>
      </c>
      <c r="K1386" s="21" t="s">
        <v>134</v>
      </c>
      <c r="L1386" s="21" t="s">
        <v>339</v>
      </c>
      <c r="M1386" s="23">
        <v>147.06</v>
      </c>
      <c r="N1386" s="24">
        <v>1</v>
      </c>
      <c r="O1386" s="25">
        <v>0.1658</v>
      </c>
      <c r="P1386" s="23">
        <v>83.98</v>
      </c>
      <c r="Q1386" s="23">
        <f>M1386*N1386*(1-O1386)</f>
        <v>122.67745200000002</v>
      </c>
      <c r="R1386" s="23">
        <f>M1386*N1386*O1386</f>
        <v>24.382548</v>
      </c>
      <c r="S1386" s="23">
        <f>P1386*N1386</f>
        <v>83.98</v>
      </c>
      <c r="T1386" s="23">
        <f>Q1386-S1386</f>
        <v>38.697452000000013</v>
      </c>
      <c r="U1386" s="25">
        <f>IFERROR(T1386/Q1386,0)</f>
        <v>0.31544062392166416</v>
      </c>
      <c r="V1386" s="21" t="s">
        <v>125</v>
      </c>
      <c r="W1386" s="21" t="s">
        <v>156</v>
      </c>
    </row>
    <row r="1387" spans="1:23" ht="15" customHeight="1">
      <c r="A1387" s="21" t="s">
        <v>1854</v>
      </c>
      <c r="B1387" s="22">
        <v>45560</v>
      </c>
      <c r="C1387" s="21">
        <f>YEAR(B1387)</f>
        <v>2024</v>
      </c>
      <c r="D1387" s="21" t="str">
        <f>"Q"&amp;ROUNDUP(MONTH(B1387)/3,0)</f>
        <v>Q3</v>
      </c>
      <c r="E1387" s="21" t="s">
        <v>158</v>
      </c>
      <c r="F1387" s="21" t="s">
        <v>129</v>
      </c>
      <c r="G1387" s="21" t="s">
        <v>160</v>
      </c>
      <c r="H1387" s="21" t="s">
        <v>284</v>
      </c>
      <c r="I1387" s="21" t="s">
        <v>269</v>
      </c>
      <c r="J1387" s="21" t="s">
        <v>122</v>
      </c>
      <c r="K1387" s="21" t="s">
        <v>143</v>
      </c>
      <c r="L1387" s="21" t="s">
        <v>252</v>
      </c>
      <c r="M1387" s="23">
        <v>178.58</v>
      </c>
      <c r="N1387" s="24">
        <v>1</v>
      </c>
      <c r="O1387" s="25">
        <v>0.1268</v>
      </c>
      <c r="P1387" s="23">
        <v>110.39</v>
      </c>
      <c r="Q1387" s="23">
        <f>M1387*N1387*(1-O1387)</f>
        <v>155.93605600000001</v>
      </c>
      <c r="R1387" s="23">
        <f>M1387*N1387*O1387</f>
        <v>22.643944000000001</v>
      </c>
      <c r="S1387" s="23">
        <f>P1387*N1387</f>
        <v>110.39</v>
      </c>
      <c r="T1387" s="23">
        <f>Q1387-S1387</f>
        <v>45.546056000000007</v>
      </c>
      <c r="U1387" s="25">
        <f>IFERROR(T1387/Q1387,0)</f>
        <v>0.29208162094339496</v>
      </c>
      <c r="V1387" s="21" t="s">
        <v>125</v>
      </c>
      <c r="W1387" s="21" t="s">
        <v>136</v>
      </c>
    </row>
    <row r="1388" spans="1:23" ht="15" customHeight="1">
      <c r="A1388" s="21" t="s">
        <v>1855</v>
      </c>
      <c r="B1388" s="22">
        <v>45560</v>
      </c>
      <c r="C1388" s="21">
        <f>YEAR(B1388)</f>
        <v>2024</v>
      </c>
      <c r="D1388" s="21" t="str">
        <f>"Q"&amp;ROUNDUP(MONTH(B1388)/3,0)</f>
        <v>Q3</v>
      </c>
      <c r="E1388" s="21" t="s">
        <v>158</v>
      </c>
      <c r="F1388" s="21" t="s">
        <v>118</v>
      </c>
      <c r="G1388" s="21" t="s">
        <v>164</v>
      </c>
      <c r="H1388" s="21" t="s">
        <v>549</v>
      </c>
      <c r="I1388" s="21" t="s">
        <v>550</v>
      </c>
      <c r="J1388" s="21" t="s">
        <v>133</v>
      </c>
      <c r="K1388" s="21" t="s">
        <v>165</v>
      </c>
      <c r="L1388" s="21" t="s">
        <v>213</v>
      </c>
      <c r="M1388" s="23">
        <v>84.4</v>
      </c>
      <c r="N1388" s="24">
        <v>4</v>
      </c>
      <c r="O1388" s="25">
        <v>0.1159</v>
      </c>
      <c r="P1388" s="23">
        <v>36.74</v>
      </c>
      <c r="Q1388" s="23">
        <f>M1388*N1388*(1-O1388)</f>
        <v>298.47216000000003</v>
      </c>
      <c r="R1388" s="23">
        <f>M1388*N1388*O1388</f>
        <v>39.127840000000006</v>
      </c>
      <c r="S1388" s="23">
        <f>P1388*N1388</f>
        <v>146.96</v>
      </c>
      <c r="T1388" s="23">
        <f>Q1388-S1388</f>
        <v>151.51216000000002</v>
      </c>
      <c r="U1388" s="25">
        <f>IFERROR(T1388/Q1388,0)</f>
        <v>0.50762576985404606</v>
      </c>
      <c r="V1388" s="21" t="s">
        <v>125</v>
      </c>
      <c r="W1388" s="21" t="s">
        <v>126</v>
      </c>
    </row>
    <row r="1389" spans="1:23" ht="15" customHeight="1">
      <c r="A1389" s="21" t="s">
        <v>1856</v>
      </c>
      <c r="B1389" s="22">
        <v>45561</v>
      </c>
      <c r="C1389" s="21">
        <f>YEAR(B1389)</f>
        <v>2024</v>
      </c>
      <c r="D1389" s="21" t="str">
        <f>"Q"&amp;ROUNDUP(MONTH(B1389)/3,0)</f>
        <v>Q3</v>
      </c>
      <c r="E1389" s="21" t="s">
        <v>138</v>
      </c>
      <c r="F1389" s="21" t="s">
        <v>118</v>
      </c>
      <c r="G1389" s="21" t="s">
        <v>139</v>
      </c>
      <c r="H1389" s="21" t="s">
        <v>284</v>
      </c>
      <c r="I1389" s="21" t="s">
        <v>269</v>
      </c>
      <c r="J1389" s="21" t="s">
        <v>122</v>
      </c>
      <c r="K1389" s="21" t="s">
        <v>134</v>
      </c>
      <c r="L1389" s="21" t="s">
        <v>192</v>
      </c>
      <c r="M1389" s="23">
        <v>111.99</v>
      </c>
      <c r="N1389" s="24">
        <v>1</v>
      </c>
      <c r="O1389" s="25">
        <v>0.14419999999999999</v>
      </c>
      <c r="P1389" s="23">
        <v>65.55</v>
      </c>
      <c r="Q1389" s="23">
        <f>M1389*N1389*(1-O1389)</f>
        <v>95.841042000000002</v>
      </c>
      <c r="R1389" s="23">
        <f>M1389*N1389*O1389</f>
        <v>16.148958</v>
      </c>
      <c r="S1389" s="23">
        <f>P1389*N1389</f>
        <v>65.55</v>
      </c>
      <c r="T1389" s="23">
        <f>Q1389-S1389</f>
        <v>30.291042000000004</v>
      </c>
      <c r="U1389" s="25">
        <f>IFERROR(T1389/Q1389,0)</f>
        <v>0.31605501534509617</v>
      </c>
      <c r="V1389" s="21" t="s">
        <v>125</v>
      </c>
      <c r="W1389" s="21" t="s">
        <v>172</v>
      </c>
    </row>
    <row r="1390" spans="1:23" ht="15" customHeight="1">
      <c r="A1390" s="21" t="s">
        <v>1857</v>
      </c>
      <c r="B1390" s="22">
        <v>45561</v>
      </c>
      <c r="C1390" s="21">
        <f>YEAR(B1390)</f>
        <v>2024</v>
      </c>
      <c r="D1390" s="21" t="str">
        <f>"Q"&amp;ROUNDUP(MONTH(B1390)/3,0)</f>
        <v>Q3</v>
      </c>
      <c r="E1390" s="21" t="s">
        <v>158</v>
      </c>
      <c r="F1390" s="21" t="s">
        <v>129</v>
      </c>
      <c r="G1390" s="21" t="s">
        <v>164</v>
      </c>
      <c r="H1390" s="21" t="s">
        <v>178</v>
      </c>
      <c r="I1390" s="21" t="s">
        <v>179</v>
      </c>
      <c r="J1390" s="21" t="s">
        <v>133</v>
      </c>
      <c r="K1390" s="21" t="s">
        <v>134</v>
      </c>
      <c r="L1390" s="21" t="s">
        <v>339</v>
      </c>
      <c r="M1390" s="23">
        <v>83.3</v>
      </c>
      <c r="N1390" s="24">
        <v>4</v>
      </c>
      <c r="O1390" s="25">
        <v>0.1066</v>
      </c>
      <c r="P1390" s="23">
        <v>44.11</v>
      </c>
      <c r="Q1390" s="23">
        <f>M1390*N1390*(1-O1390)</f>
        <v>297.68088</v>
      </c>
      <c r="R1390" s="23">
        <f>M1390*N1390*O1390</f>
        <v>35.519120000000001</v>
      </c>
      <c r="S1390" s="23">
        <f>P1390*N1390</f>
        <v>176.44</v>
      </c>
      <c r="T1390" s="23">
        <f>Q1390-S1390</f>
        <v>121.24088</v>
      </c>
      <c r="U1390" s="25">
        <f>IFERROR(T1390/Q1390,0)</f>
        <v>0.40728474062559883</v>
      </c>
      <c r="V1390" s="21" t="s">
        <v>125</v>
      </c>
      <c r="W1390" s="21" t="s">
        <v>136</v>
      </c>
    </row>
    <row r="1391" spans="1:23" ht="15" customHeight="1">
      <c r="A1391" s="21" t="s">
        <v>1858</v>
      </c>
      <c r="B1391" s="22">
        <v>45561</v>
      </c>
      <c r="C1391" s="21">
        <f>YEAR(B1391)</f>
        <v>2024</v>
      </c>
      <c r="D1391" s="21" t="str">
        <f>"Q"&amp;ROUNDUP(MONTH(B1391)/3,0)</f>
        <v>Q3</v>
      </c>
      <c r="E1391" s="21" t="s">
        <v>158</v>
      </c>
      <c r="F1391" s="21" t="s">
        <v>118</v>
      </c>
      <c r="G1391" s="21" t="s">
        <v>164</v>
      </c>
      <c r="H1391" s="21" t="s">
        <v>284</v>
      </c>
      <c r="I1391" s="21" t="s">
        <v>269</v>
      </c>
      <c r="J1391" s="21" t="s">
        <v>122</v>
      </c>
      <c r="K1391" s="21" t="s">
        <v>123</v>
      </c>
      <c r="L1391" s="21" t="s">
        <v>226</v>
      </c>
      <c r="M1391" s="23">
        <v>171.52</v>
      </c>
      <c r="N1391" s="24">
        <v>1</v>
      </c>
      <c r="O1391" s="25">
        <v>0.1003</v>
      </c>
      <c r="P1391" s="23">
        <v>85.9</v>
      </c>
      <c r="Q1391" s="23">
        <f>M1391*N1391*(1-O1391)</f>
        <v>154.31654399999999</v>
      </c>
      <c r="R1391" s="23">
        <f>M1391*N1391*O1391</f>
        <v>17.203456000000003</v>
      </c>
      <c r="S1391" s="23">
        <f>P1391*N1391</f>
        <v>85.9</v>
      </c>
      <c r="T1391" s="23">
        <f>Q1391-S1391</f>
        <v>68.416543999999988</v>
      </c>
      <c r="U1391" s="25">
        <f>IFERROR(T1391/Q1391,0)</f>
        <v>0.44335197138681376</v>
      </c>
      <c r="V1391" s="21" t="s">
        <v>171</v>
      </c>
      <c r="W1391" s="21" t="s">
        <v>156</v>
      </c>
    </row>
    <row r="1392" spans="1:23" ht="15" customHeight="1">
      <c r="A1392" s="21" t="s">
        <v>1859</v>
      </c>
      <c r="B1392" s="22">
        <v>45561</v>
      </c>
      <c r="C1392" s="21">
        <f>YEAR(B1392)</f>
        <v>2024</v>
      </c>
      <c r="D1392" s="21" t="str">
        <f>"Q"&amp;ROUNDUP(MONTH(B1392)/3,0)</f>
        <v>Q3</v>
      </c>
      <c r="E1392" s="21" t="s">
        <v>117</v>
      </c>
      <c r="F1392" s="21" t="s">
        <v>159</v>
      </c>
      <c r="G1392" s="21" t="s">
        <v>119</v>
      </c>
      <c r="H1392" s="21" t="s">
        <v>445</v>
      </c>
      <c r="I1392" s="21" t="s">
        <v>446</v>
      </c>
      <c r="J1392" s="21" t="s">
        <v>133</v>
      </c>
      <c r="K1392" s="21" t="s">
        <v>134</v>
      </c>
      <c r="L1392" s="21" t="s">
        <v>339</v>
      </c>
      <c r="M1392" s="23">
        <v>143.06</v>
      </c>
      <c r="N1392" s="24">
        <v>3</v>
      </c>
      <c r="O1392" s="25">
        <v>9.1399999999999995E-2</v>
      </c>
      <c r="P1392" s="23">
        <v>79.05</v>
      </c>
      <c r="Q1392" s="23">
        <f>M1392*N1392*(1-O1392)</f>
        <v>389.95294799999999</v>
      </c>
      <c r="R1392" s="23">
        <f>M1392*N1392*O1392</f>
        <v>39.227052</v>
      </c>
      <c r="S1392" s="23">
        <f>P1392*N1392</f>
        <v>237.14999999999998</v>
      </c>
      <c r="T1392" s="23">
        <f>Q1392-S1392</f>
        <v>152.80294800000001</v>
      </c>
      <c r="U1392" s="25">
        <f>IFERROR(T1392/Q1392,0)</f>
        <v>0.39184970592913693</v>
      </c>
      <c r="V1392" s="21" t="s">
        <v>125</v>
      </c>
      <c r="W1392" s="21" t="s">
        <v>126</v>
      </c>
    </row>
    <row r="1393" spans="1:23" ht="15" customHeight="1">
      <c r="A1393" s="21" t="s">
        <v>1860</v>
      </c>
      <c r="B1393" s="22">
        <v>45562</v>
      </c>
      <c r="C1393" s="21">
        <f>YEAR(B1393)</f>
        <v>2024</v>
      </c>
      <c r="D1393" s="21" t="str">
        <f>"Q"&amp;ROUNDUP(MONTH(B1393)/3,0)</f>
        <v>Q3</v>
      </c>
      <c r="E1393" s="21" t="s">
        <v>128</v>
      </c>
      <c r="F1393" s="21" t="s">
        <v>129</v>
      </c>
      <c r="G1393" s="21" t="s">
        <v>152</v>
      </c>
      <c r="H1393" s="21" t="s">
        <v>1470</v>
      </c>
      <c r="I1393" s="21" t="s">
        <v>229</v>
      </c>
      <c r="J1393" s="21" t="s">
        <v>142</v>
      </c>
      <c r="K1393" s="21" t="s">
        <v>123</v>
      </c>
      <c r="L1393" s="21" t="s">
        <v>292</v>
      </c>
      <c r="M1393" s="23">
        <v>67.34</v>
      </c>
      <c r="N1393" s="24">
        <v>1</v>
      </c>
      <c r="O1393" s="25">
        <v>8.2299999999999998E-2</v>
      </c>
      <c r="P1393" s="23">
        <v>36.44</v>
      </c>
      <c r="Q1393" s="23">
        <f>M1393*N1393*(1-O1393)</f>
        <v>61.797918000000003</v>
      </c>
      <c r="R1393" s="23">
        <f>M1393*N1393*O1393</f>
        <v>5.5420819999999997</v>
      </c>
      <c r="S1393" s="23">
        <f>P1393*N1393</f>
        <v>36.44</v>
      </c>
      <c r="T1393" s="23">
        <f>Q1393-S1393</f>
        <v>25.357918000000005</v>
      </c>
      <c r="U1393" s="25">
        <f>IFERROR(T1393/Q1393,0)</f>
        <v>0.41033612167969807</v>
      </c>
      <c r="V1393" s="21" t="s">
        <v>125</v>
      </c>
      <c r="W1393" s="21" t="s">
        <v>136</v>
      </c>
    </row>
    <row r="1394" spans="1:23" ht="15" customHeight="1">
      <c r="A1394" s="21" t="s">
        <v>1861</v>
      </c>
      <c r="B1394" s="22">
        <v>45562</v>
      </c>
      <c r="C1394" s="21">
        <f>YEAR(B1394)</f>
        <v>2024</v>
      </c>
      <c r="D1394" s="21" t="str">
        <f>"Q"&amp;ROUNDUP(MONTH(B1394)/3,0)</f>
        <v>Q3</v>
      </c>
      <c r="E1394" s="21" t="s">
        <v>117</v>
      </c>
      <c r="F1394" s="21" t="s">
        <v>159</v>
      </c>
      <c r="G1394" s="21" t="s">
        <v>119</v>
      </c>
      <c r="H1394" s="21" t="s">
        <v>1487</v>
      </c>
      <c r="I1394" s="21" t="s">
        <v>1488</v>
      </c>
      <c r="J1394" s="21" t="s">
        <v>142</v>
      </c>
      <c r="K1394" s="21" t="s">
        <v>165</v>
      </c>
      <c r="L1394" s="21" t="s">
        <v>184</v>
      </c>
      <c r="M1394" s="23">
        <v>117.1</v>
      </c>
      <c r="N1394" s="24">
        <v>16</v>
      </c>
      <c r="O1394" s="25">
        <v>9.3399999999999997E-2</v>
      </c>
      <c r="P1394" s="23">
        <v>44.92</v>
      </c>
      <c r="Q1394" s="23">
        <f>M1394*N1394*(1-O1394)</f>
        <v>1698.6057599999999</v>
      </c>
      <c r="R1394" s="23">
        <f>M1394*N1394*O1394</f>
        <v>174.99423999999999</v>
      </c>
      <c r="S1394" s="23">
        <f>P1394*N1394</f>
        <v>718.72</v>
      </c>
      <c r="T1394" s="23">
        <f>Q1394-S1394</f>
        <v>979.88575999999989</v>
      </c>
      <c r="U1394" s="25">
        <f>IFERROR(T1394/Q1394,0)</f>
        <v>0.57687650841358262</v>
      </c>
      <c r="V1394" s="21" t="s">
        <v>125</v>
      </c>
      <c r="W1394" s="21" t="s">
        <v>126</v>
      </c>
    </row>
    <row r="1395" spans="1:23" ht="15" customHeight="1">
      <c r="A1395" s="21" t="s">
        <v>1862</v>
      </c>
      <c r="B1395" s="22">
        <v>45562</v>
      </c>
      <c r="C1395" s="21">
        <f>YEAR(B1395)</f>
        <v>2024</v>
      </c>
      <c r="D1395" s="21" t="str">
        <f>"Q"&amp;ROUNDUP(MONTH(B1395)/3,0)</f>
        <v>Q3</v>
      </c>
      <c r="E1395" s="21" t="s">
        <v>158</v>
      </c>
      <c r="F1395" s="21" t="s">
        <v>118</v>
      </c>
      <c r="G1395" s="21" t="s">
        <v>164</v>
      </c>
      <c r="H1395" s="21" t="s">
        <v>308</v>
      </c>
      <c r="I1395" s="21" t="s">
        <v>309</v>
      </c>
      <c r="J1395" s="21" t="s">
        <v>133</v>
      </c>
      <c r="K1395" s="21" t="s">
        <v>149</v>
      </c>
      <c r="L1395" s="21" t="s">
        <v>273</v>
      </c>
      <c r="M1395" s="23">
        <v>43.48</v>
      </c>
      <c r="N1395" s="24">
        <v>4</v>
      </c>
      <c r="O1395" s="25">
        <v>0.155</v>
      </c>
      <c r="P1395" s="23">
        <v>22.38</v>
      </c>
      <c r="Q1395" s="23">
        <f>M1395*N1395*(1-O1395)</f>
        <v>146.96239999999997</v>
      </c>
      <c r="R1395" s="23">
        <f>M1395*N1395*O1395</f>
        <v>26.957599999999999</v>
      </c>
      <c r="S1395" s="23">
        <f>P1395*N1395</f>
        <v>89.52</v>
      </c>
      <c r="T1395" s="23">
        <f>Q1395-S1395</f>
        <v>57.442399999999978</v>
      </c>
      <c r="U1395" s="25">
        <f>IFERROR(T1395/Q1395,0)</f>
        <v>0.39086460210230634</v>
      </c>
      <c r="V1395" s="21" t="s">
        <v>125</v>
      </c>
      <c r="W1395" s="21" t="s">
        <v>136</v>
      </c>
    </row>
    <row r="1396" spans="1:23" ht="15" customHeight="1">
      <c r="A1396" s="21" t="s">
        <v>1863</v>
      </c>
      <c r="B1396" s="22">
        <v>45562</v>
      </c>
      <c r="C1396" s="21">
        <f>YEAR(B1396)</f>
        <v>2024</v>
      </c>
      <c r="D1396" s="21" t="str">
        <f>"Q"&amp;ROUNDUP(MONTH(B1396)/3,0)</f>
        <v>Q3</v>
      </c>
      <c r="E1396" s="21" t="s">
        <v>158</v>
      </c>
      <c r="F1396" s="21" t="s">
        <v>129</v>
      </c>
      <c r="G1396" s="21" t="s">
        <v>164</v>
      </c>
      <c r="H1396" s="21" t="s">
        <v>318</v>
      </c>
      <c r="I1396" s="21" t="s">
        <v>319</v>
      </c>
      <c r="J1396" s="21" t="s">
        <v>122</v>
      </c>
      <c r="K1396" s="21" t="s">
        <v>149</v>
      </c>
      <c r="L1396" s="21" t="s">
        <v>176</v>
      </c>
      <c r="M1396" s="23">
        <v>145.22</v>
      </c>
      <c r="N1396" s="24">
        <v>1</v>
      </c>
      <c r="O1396" s="25">
        <v>6.54E-2</v>
      </c>
      <c r="P1396" s="23">
        <v>59.62</v>
      </c>
      <c r="Q1396" s="23">
        <f>M1396*N1396*(1-O1396)</f>
        <v>135.722612</v>
      </c>
      <c r="R1396" s="23">
        <f>M1396*N1396*O1396</f>
        <v>9.4973879999999991</v>
      </c>
      <c r="S1396" s="23">
        <f>P1396*N1396</f>
        <v>59.62</v>
      </c>
      <c r="T1396" s="23">
        <f>Q1396-S1396</f>
        <v>76.102611999999993</v>
      </c>
      <c r="U1396" s="25">
        <f>IFERROR(T1396/Q1396,0)</f>
        <v>0.56072168726018912</v>
      </c>
      <c r="V1396" s="21" t="s">
        <v>125</v>
      </c>
      <c r="W1396" s="21" t="s">
        <v>156</v>
      </c>
    </row>
    <row r="1397" spans="1:23" ht="15" customHeight="1">
      <c r="A1397" s="21" t="s">
        <v>1864</v>
      </c>
      <c r="B1397" s="22">
        <v>45562</v>
      </c>
      <c r="C1397" s="21">
        <f>YEAR(B1397)</f>
        <v>2024</v>
      </c>
      <c r="D1397" s="21" t="str">
        <f>"Q"&amp;ROUNDUP(MONTH(B1397)/3,0)</f>
        <v>Q3</v>
      </c>
      <c r="E1397" s="21" t="s">
        <v>128</v>
      </c>
      <c r="F1397" s="21" t="s">
        <v>118</v>
      </c>
      <c r="G1397" s="21" t="s">
        <v>130</v>
      </c>
      <c r="H1397" s="21" t="s">
        <v>413</v>
      </c>
      <c r="I1397" s="21" t="s">
        <v>414</v>
      </c>
      <c r="J1397" s="21" t="s">
        <v>142</v>
      </c>
      <c r="K1397" s="21" t="s">
        <v>165</v>
      </c>
      <c r="L1397" s="21" t="s">
        <v>180</v>
      </c>
      <c r="M1397" s="23">
        <v>47.41</v>
      </c>
      <c r="N1397" s="24">
        <v>1</v>
      </c>
      <c r="O1397" s="25">
        <v>0.12239999999999999</v>
      </c>
      <c r="P1397" s="23">
        <v>22.17</v>
      </c>
      <c r="Q1397" s="23">
        <f>M1397*N1397*(1-O1397)</f>
        <v>41.607016000000002</v>
      </c>
      <c r="R1397" s="23">
        <f>M1397*N1397*O1397</f>
        <v>5.8029839999999995</v>
      </c>
      <c r="S1397" s="23">
        <f>P1397*N1397</f>
        <v>22.17</v>
      </c>
      <c r="T1397" s="23">
        <f>Q1397-S1397</f>
        <v>19.437016</v>
      </c>
      <c r="U1397" s="25">
        <f>IFERROR(T1397/Q1397,0)</f>
        <v>0.46715717368436127</v>
      </c>
      <c r="V1397" s="21" t="s">
        <v>125</v>
      </c>
      <c r="W1397" s="21" t="s">
        <v>156</v>
      </c>
    </row>
    <row r="1398" spans="1:23" ht="15" customHeight="1">
      <c r="A1398" s="21" t="s">
        <v>1865</v>
      </c>
      <c r="B1398" s="22">
        <v>45562</v>
      </c>
      <c r="C1398" s="21">
        <f>YEAR(B1398)</f>
        <v>2024</v>
      </c>
      <c r="D1398" s="21" t="str">
        <f>"Q"&amp;ROUNDUP(MONTH(B1398)/3,0)</f>
        <v>Q3</v>
      </c>
      <c r="E1398" s="21" t="s">
        <v>128</v>
      </c>
      <c r="F1398" s="21" t="s">
        <v>159</v>
      </c>
      <c r="G1398" s="21" t="s">
        <v>152</v>
      </c>
      <c r="H1398" s="21" t="s">
        <v>485</v>
      </c>
      <c r="I1398" s="21" t="s">
        <v>486</v>
      </c>
      <c r="J1398" s="21" t="s">
        <v>133</v>
      </c>
      <c r="K1398" s="21" t="s">
        <v>149</v>
      </c>
      <c r="L1398" s="21" t="s">
        <v>273</v>
      </c>
      <c r="M1398" s="23">
        <v>295.37</v>
      </c>
      <c r="N1398" s="24">
        <v>3</v>
      </c>
      <c r="O1398" s="25">
        <v>9.8599999999999993E-2</v>
      </c>
      <c r="P1398" s="23">
        <v>126.61</v>
      </c>
      <c r="Q1398" s="23">
        <f>M1398*N1398*(1-O1398)</f>
        <v>798.739554</v>
      </c>
      <c r="R1398" s="23">
        <f>M1398*N1398*O1398</f>
        <v>87.370446000000001</v>
      </c>
      <c r="S1398" s="23">
        <f>P1398*N1398</f>
        <v>379.83</v>
      </c>
      <c r="T1398" s="23">
        <f>Q1398-S1398</f>
        <v>418.90955400000001</v>
      </c>
      <c r="U1398" s="25">
        <f>IFERROR(T1398/Q1398,0)</f>
        <v>0.52446326452990455</v>
      </c>
      <c r="V1398" s="21" t="s">
        <v>171</v>
      </c>
      <c r="W1398" s="21" t="s">
        <v>126</v>
      </c>
    </row>
    <row r="1399" spans="1:23" ht="15" customHeight="1">
      <c r="A1399" s="21" t="s">
        <v>1866</v>
      </c>
      <c r="B1399" s="22">
        <v>45563</v>
      </c>
      <c r="C1399" s="21">
        <f>YEAR(B1399)</f>
        <v>2024</v>
      </c>
      <c r="D1399" s="21" t="str">
        <f>"Q"&amp;ROUNDUP(MONTH(B1399)/3,0)</f>
        <v>Q3</v>
      </c>
      <c r="E1399" s="21" t="s">
        <v>158</v>
      </c>
      <c r="F1399" s="21" t="s">
        <v>118</v>
      </c>
      <c r="G1399" s="21" t="s">
        <v>160</v>
      </c>
      <c r="H1399" s="21" t="s">
        <v>287</v>
      </c>
      <c r="I1399" s="21" t="s">
        <v>288</v>
      </c>
      <c r="J1399" s="21" t="s">
        <v>133</v>
      </c>
      <c r="K1399" s="21" t="s">
        <v>143</v>
      </c>
      <c r="L1399" s="21" t="s">
        <v>252</v>
      </c>
      <c r="M1399" s="23">
        <v>141.5</v>
      </c>
      <c r="N1399" s="24">
        <v>1</v>
      </c>
      <c r="O1399" s="25">
        <v>0.20119999999999999</v>
      </c>
      <c r="P1399" s="23">
        <v>94.12</v>
      </c>
      <c r="Q1399" s="23">
        <f>M1399*N1399*(1-O1399)</f>
        <v>113.03019999999999</v>
      </c>
      <c r="R1399" s="23">
        <f>M1399*N1399*O1399</f>
        <v>28.469799999999999</v>
      </c>
      <c r="S1399" s="23">
        <f>P1399*N1399</f>
        <v>94.12</v>
      </c>
      <c r="T1399" s="23">
        <f>Q1399-S1399</f>
        <v>18.910199999999989</v>
      </c>
      <c r="U1399" s="25">
        <f>IFERROR(T1399/Q1399,0)</f>
        <v>0.16730219003416777</v>
      </c>
      <c r="V1399" s="21" t="s">
        <v>171</v>
      </c>
      <c r="W1399" s="21" t="s">
        <v>126</v>
      </c>
    </row>
    <row r="1400" spans="1:23" ht="15" customHeight="1">
      <c r="A1400" s="21" t="s">
        <v>1867</v>
      </c>
      <c r="B1400" s="22">
        <v>45563</v>
      </c>
      <c r="C1400" s="21">
        <f>YEAR(B1400)</f>
        <v>2024</v>
      </c>
      <c r="D1400" s="21" t="str">
        <f>"Q"&amp;ROUNDUP(MONTH(B1400)/3,0)</f>
        <v>Q3</v>
      </c>
      <c r="E1400" s="21" t="s">
        <v>158</v>
      </c>
      <c r="F1400" s="21" t="s">
        <v>118</v>
      </c>
      <c r="G1400" s="21" t="s">
        <v>160</v>
      </c>
      <c r="H1400" s="21" t="s">
        <v>203</v>
      </c>
      <c r="I1400" s="21" t="s">
        <v>204</v>
      </c>
      <c r="J1400" s="21" t="s">
        <v>122</v>
      </c>
      <c r="K1400" s="21" t="s">
        <v>165</v>
      </c>
      <c r="L1400" s="21" t="s">
        <v>320</v>
      </c>
      <c r="M1400" s="23">
        <v>90.41</v>
      </c>
      <c r="N1400" s="24">
        <v>1</v>
      </c>
      <c r="O1400" s="25">
        <v>0.1447</v>
      </c>
      <c r="P1400" s="23">
        <v>32.409999999999997</v>
      </c>
      <c r="Q1400" s="23">
        <f>M1400*N1400*(1-O1400)</f>
        <v>77.32767299999999</v>
      </c>
      <c r="R1400" s="23">
        <f>M1400*N1400*O1400</f>
        <v>13.082326999999999</v>
      </c>
      <c r="S1400" s="23">
        <f>P1400*N1400</f>
        <v>32.409999999999997</v>
      </c>
      <c r="T1400" s="23">
        <f>Q1400-S1400</f>
        <v>44.917672999999994</v>
      </c>
      <c r="U1400" s="25">
        <f>IFERROR(T1400/Q1400,0)</f>
        <v>0.5808744949560295</v>
      </c>
      <c r="V1400" s="21" t="s">
        <v>171</v>
      </c>
      <c r="W1400" s="21" t="s">
        <v>126</v>
      </c>
    </row>
    <row r="1401" spans="1:23" ht="15" customHeight="1">
      <c r="A1401" s="21" t="s">
        <v>1868</v>
      </c>
      <c r="B1401" s="22">
        <v>45563</v>
      </c>
      <c r="C1401" s="21">
        <f>YEAR(B1401)</f>
        <v>2024</v>
      </c>
      <c r="D1401" s="21" t="str">
        <f>"Q"&amp;ROUNDUP(MONTH(B1401)/3,0)</f>
        <v>Q3</v>
      </c>
      <c r="E1401" s="21" t="s">
        <v>117</v>
      </c>
      <c r="F1401" s="21" t="s">
        <v>129</v>
      </c>
      <c r="G1401" s="21" t="s">
        <v>194</v>
      </c>
      <c r="H1401" s="21" t="s">
        <v>583</v>
      </c>
      <c r="I1401" s="21" t="s">
        <v>584</v>
      </c>
      <c r="J1401" s="21" t="s">
        <v>133</v>
      </c>
      <c r="K1401" s="21" t="s">
        <v>165</v>
      </c>
      <c r="L1401" s="21" t="s">
        <v>166</v>
      </c>
      <c r="M1401" s="23">
        <v>67.83</v>
      </c>
      <c r="N1401" s="24">
        <v>3</v>
      </c>
      <c r="O1401" s="25">
        <v>0.12670000000000001</v>
      </c>
      <c r="P1401" s="23">
        <v>33.76</v>
      </c>
      <c r="Q1401" s="23">
        <f>M1401*N1401*(1-O1401)</f>
        <v>177.70781700000001</v>
      </c>
      <c r="R1401" s="23">
        <f>M1401*N1401*O1401</f>
        <v>25.782183000000003</v>
      </c>
      <c r="S1401" s="23">
        <f>P1401*N1401</f>
        <v>101.28</v>
      </c>
      <c r="T1401" s="23">
        <f>Q1401-S1401</f>
        <v>76.427817000000005</v>
      </c>
      <c r="U1401" s="25">
        <f>IFERROR(T1401/Q1401,0)</f>
        <v>0.43007571805352829</v>
      </c>
      <c r="V1401" s="21" t="s">
        <v>125</v>
      </c>
      <c r="W1401" s="21" t="s">
        <v>172</v>
      </c>
    </row>
    <row r="1402" spans="1:23" ht="15" customHeight="1">
      <c r="A1402" s="21" t="s">
        <v>1869</v>
      </c>
      <c r="B1402" s="22">
        <v>45563</v>
      </c>
      <c r="C1402" s="21">
        <f>YEAR(B1402)</f>
        <v>2024</v>
      </c>
      <c r="D1402" s="21" t="str">
        <f>"Q"&amp;ROUNDUP(MONTH(B1402)/3,0)</f>
        <v>Q3</v>
      </c>
      <c r="E1402" s="21" t="s">
        <v>138</v>
      </c>
      <c r="F1402" s="21" t="s">
        <v>159</v>
      </c>
      <c r="G1402" s="21" t="s">
        <v>139</v>
      </c>
      <c r="H1402" s="21" t="s">
        <v>240</v>
      </c>
      <c r="I1402" s="21" t="s">
        <v>241</v>
      </c>
      <c r="J1402" s="21" t="s">
        <v>133</v>
      </c>
      <c r="K1402" s="21" t="s">
        <v>134</v>
      </c>
      <c r="L1402" s="21" t="s">
        <v>299</v>
      </c>
      <c r="M1402" s="23">
        <v>117.31</v>
      </c>
      <c r="N1402" s="24">
        <v>12</v>
      </c>
      <c r="O1402" s="25">
        <v>6.4000000000000001E-2</v>
      </c>
      <c r="P1402" s="23">
        <v>68.84</v>
      </c>
      <c r="Q1402" s="23">
        <f>M1402*N1402*(1-O1402)</f>
        <v>1317.62592</v>
      </c>
      <c r="R1402" s="23">
        <f>M1402*N1402*O1402</f>
        <v>90.094080000000005</v>
      </c>
      <c r="S1402" s="23">
        <f>P1402*N1402</f>
        <v>826.08</v>
      </c>
      <c r="T1402" s="23">
        <f>Q1402-S1402</f>
        <v>491.54591999999991</v>
      </c>
      <c r="U1402" s="25">
        <f>IFERROR(T1402/Q1402,0)</f>
        <v>0.37305422771282454</v>
      </c>
      <c r="V1402" s="21" t="s">
        <v>125</v>
      </c>
      <c r="W1402" s="21" t="s">
        <v>172</v>
      </c>
    </row>
    <row r="1403" spans="1:23" ht="15" customHeight="1">
      <c r="A1403" s="21" t="s">
        <v>1870</v>
      </c>
      <c r="B1403" s="22">
        <v>45563</v>
      </c>
      <c r="C1403" s="21">
        <f>YEAR(B1403)</f>
        <v>2024</v>
      </c>
      <c r="D1403" s="21" t="str">
        <f>"Q"&amp;ROUNDUP(MONTH(B1403)/3,0)</f>
        <v>Q3</v>
      </c>
      <c r="E1403" s="21" t="s">
        <v>117</v>
      </c>
      <c r="F1403" s="21" t="s">
        <v>118</v>
      </c>
      <c r="G1403" s="21" t="s">
        <v>119</v>
      </c>
      <c r="H1403" s="21" t="s">
        <v>221</v>
      </c>
      <c r="I1403" s="21" t="s">
        <v>222</v>
      </c>
      <c r="J1403" s="21" t="s">
        <v>133</v>
      </c>
      <c r="K1403" s="21" t="s">
        <v>143</v>
      </c>
      <c r="L1403" s="21" t="s">
        <v>230</v>
      </c>
      <c r="M1403" s="23">
        <v>262.83999999999997</v>
      </c>
      <c r="N1403" s="24">
        <v>2</v>
      </c>
      <c r="O1403" s="25">
        <v>0.16650000000000001</v>
      </c>
      <c r="P1403" s="23">
        <v>148.22</v>
      </c>
      <c r="Q1403" s="23">
        <f>M1403*N1403*(1-O1403)</f>
        <v>438.15427999999997</v>
      </c>
      <c r="R1403" s="23">
        <f>M1403*N1403*O1403</f>
        <v>87.525719999999993</v>
      </c>
      <c r="S1403" s="23">
        <f>P1403*N1403</f>
        <v>296.44</v>
      </c>
      <c r="T1403" s="23">
        <f>Q1403-S1403</f>
        <v>141.71427999999997</v>
      </c>
      <c r="U1403" s="25">
        <f>IFERROR(T1403/Q1403,0)</f>
        <v>0.32343465867776067</v>
      </c>
      <c r="V1403" s="21" t="s">
        <v>171</v>
      </c>
      <c r="W1403" s="21" t="s">
        <v>156</v>
      </c>
    </row>
    <row r="1404" spans="1:23" ht="15" customHeight="1">
      <c r="A1404" s="21" t="s">
        <v>1871</v>
      </c>
      <c r="B1404" s="22">
        <v>45563</v>
      </c>
      <c r="C1404" s="21">
        <f>YEAR(B1404)</f>
        <v>2024</v>
      </c>
      <c r="D1404" s="21" t="str">
        <f>"Q"&amp;ROUNDUP(MONTH(B1404)/3,0)</f>
        <v>Q3</v>
      </c>
      <c r="E1404" s="21" t="s">
        <v>188</v>
      </c>
      <c r="F1404" s="21" t="s">
        <v>129</v>
      </c>
      <c r="G1404" s="21" t="s">
        <v>189</v>
      </c>
      <c r="H1404" s="21" t="s">
        <v>221</v>
      </c>
      <c r="I1404" s="21" t="s">
        <v>222</v>
      </c>
      <c r="J1404" s="21" t="s">
        <v>133</v>
      </c>
      <c r="K1404" s="21" t="s">
        <v>149</v>
      </c>
      <c r="L1404" s="21" t="s">
        <v>238</v>
      </c>
      <c r="M1404" s="23">
        <v>89.56</v>
      </c>
      <c r="N1404" s="24">
        <v>1</v>
      </c>
      <c r="O1404" s="25">
        <v>0.12820000000000001</v>
      </c>
      <c r="P1404" s="23">
        <v>45.27</v>
      </c>
      <c r="Q1404" s="23">
        <f>M1404*N1404*(1-O1404)</f>
        <v>78.07840800000001</v>
      </c>
      <c r="R1404" s="23">
        <f>M1404*N1404*O1404</f>
        <v>11.481592000000001</v>
      </c>
      <c r="S1404" s="23">
        <f>P1404*N1404</f>
        <v>45.27</v>
      </c>
      <c r="T1404" s="23">
        <f>Q1404-S1404</f>
        <v>32.808408000000007</v>
      </c>
      <c r="U1404" s="25">
        <f>IFERROR(T1404/Q1404,0)</f>
        <v>0.42019821920549411</v>
      </c>
      <c r="V1404" s="21" t="s">
        <v>125</v>
      </c>
      <c r="W1404" s="21" t="s">
        <v>172</v>
      </c>
    </row>
    <row r="1405" spans="1:23" ht="15" customHeight="1">
      <c r="A1405" s="21" t="s">
        <v>1872</v>
      </c>
      <c r="B1405" s="22">
        <v>45564</v>
      </c>
      <c r="C1405" s="21">
        <f>YEAR(B1405)</f>
        <v>2024</v>
      </c>
      <c r="D1405" s="21" t="str">
        <f>"Q"&amp;ROUNDUP(MONTH(B1405)/3,0)</f>
        <v>Q3</v>
      </c>
      <c r="E1405" s="21" t="s">
        <v>138</v>
      </c>
      <c r="F1405" s="21" t="s">
        <v>118</v>
      </c>
      <c r="G1405" s="21" t="s">
        <v>146</v>
      </c>
      <c r="H1405" s="21" t="s">
        <v>593</v>
      </c>
      <c r="I1405" s="21" t="s">
        <v>527</v>
      </c>
      <c r="J1405" s="21" t="s">
        <v>142</v>
      </c>
      <c r="K1405" s="21" t="s">
        <v>123</v>
      </c>
      <c r="L1405" s="21" t="s">
        <v>226</v>
      </c>
      <c r="M1405" s="23">
        <v>165.9</v>
      </c>
      <c r="N1405" s="24">
        <v>1</v>
      </c>
      <c r="O1405" s="25">
        <v>0.14019999999999999</v>
      </c>
      <c r="P1405" s="23">
        <v>76.41</v>
      </c>
      <c r="Q1405" s="23">
        <f>M1405*N1405*(1-O1405)</f>
        <v>142.64082000000002</v>
      </c>
      <c r="R1405" s="23">
        <f>M1405*N1405*O1405</f>
        <v>23.259180000000001</v>
      </c>
      <c r="S1405" s="23">
        <f>P1405*N1405</f>
        <v>76.41</v>
      </c>
      <c r="T1405" s="23">
        <f>Q1405-S1405</f>
        <v>66.230820000000023</v>
      </c>
      <c r="U1405" s="25">
        <f>IFERROR(T1405/Q1405,0)</f>
        <v>0.46431883944581931</v>
      </c>
      <c r="V1405" s="21" t="s">
        <v>125</v>
      </c>
      <c r="W1405" s="21" t="s">
        <v>156</v>
      </c>
    </row>
    <row r="1406" spans="1:23" ht="15" customHeight="1">
      <c r="A1406" s="21" t="s">
        <v>1873</v>
      </c>
      <c r="B1406" s="22">
        <v>45564</v>
      </c>
      <c r="C1406" s="21">
        <f>YEAR(B1406)</f>
        <v>2024</v>
      </c>
      <c r="D1406" s="21" t="str">
        <f>"Q"&amp;ROUNDUP(MONTH(B1406)/3,0)</f>
        <v>Q3</v>
      </c>
      <c r="E1406" s="21" t="s">
        <v>117</v>
      </c>
      <c r="F1406" s="21" t="s">
        <v>118</v>
      </c>
      <c r="G1406" s="21" t="s">
        <v>194</v>
      </c>
      <c r="H1406" s="21" t="s">
        <v>207</v>
      </c>
      <c r="I1406" s="21" t="s">
        <v>208</v>
      </c>
      <c r="J1406" s="21" t="s">
        <v>122</v>
      </c>
      <c r="K1406" s="21" t="s">
        <v>123</v>
      </c>
      <c r="L1406" s="21" t="s">
        <v>155</v>
      </c>
      <c r="M1406" s="23">
        <v>129.22</v>
      </c>
      <c r="N1406" s="24">
        <v>2</v>
      </c>
      <c r="O1406" s="25">
        <v>0.17449999999999999</v>
      </c>
      <c r="P1406" s="23">
        <v>71.040000000000006</v>
      </c>
      <c r="Q1406" s="23">
        <f>M1406*N1406*(1-O1406)</f>
        <v>213.34222</v>
      </c>
      <c r="R1406" s="23">
        <f>M1406*N1406*O1406</f>
        <v>45.097779999999993</v>
      </c>
      <c r="S1406" s="23">
        <f>P1406*N1406</f>
        <v>142.08000000000001</v>
      </c>
      <c r="T1406" s="23">
        <f>Q1406-S1406</f>
        <v>71.262219999999985</v>
      </c>
      <c r="U1406" s="25">
        <f>IFERROR(T1406/Q1406,0)</f>
        <v>0.33402774190687612</v>
      </c>
      <c r="V1406" s="21" t="s">
        <v>125</v>
      </c>
      <c r="W1406" s="21" t="s">
        <v>156</v>
      </c>
    </row>
    <row r="1407" spans="1:23" ht="15" customHeight="1">
      <c r="A1407" s="21" t="s">
        <v>1874</v>
      </c>
      <c r="B1407" s="22">
        <v>45565</v>
      </c>
      <c r="C1407" s="21">
        <f>YEAR(B1407)</f>
        <v>2024</v>
      </c>
      <c r="D1407" s="21" t="str">
        <f>"Q"&amp;ROUNDUP(MONTH(B1407)/3,0)</f>
        <v>Q3</v>
      </c>
      <c r="E1407" s="21" t="s">
        <v>128</v>
      </c>
      <c r="F1407" s="21" t="s">
        <v>129</v>
      </c>
      <c r="G1407" s="21" t="s">
        <v>152</v>
      </c>
      <c r="H1407" s="21" t="s">
        <v>120</v>
      </c>
      <c r="I1407" s="21" t="s">
        <v>121</v>
      </c>
      <c r="J1407" s="21" t="s">
        <v>122</v>
      </c>
      <c r="K1407" s="21" t="s">
        <v>143</v>
      </c>
      <c r="L1407" s="21" t="s">
        <v>252</v>
      </c>
      <c r="M1407" s="23">
        <v>284.69</v>
      </c>
      <c r="N1407" s="24">
        <v>4</v>
      </c>
      <c r="O1407" s="25">
        <v>8.2900000000000001E-2</v>
      </c>
      <c r="P1407" s="23">
        <v>191.07</v>
      </c>
      <c r="Q1407" s="23">
        <f>M1407*N1407*(1-O1407)</f>
        <v>1044.356796</v>
      </c>
      <c r="R1407" s="23">
        <f>M1407*N1407*O1407</f>
        <v>94.403204000000002</v>
      </c>
      <c r="S1407" s="23">
        <f>P1407*N1407</f>
        <v>764.28</v>
      </c>
      <c r="T1407" s="23">
        <f>Q1407-S1407</f>
        <v>280.07679600000006</v>
      </c>
      <c r="U1407" s="25">
        <f>IFERROR(T1407/Q1407,0)</f>
        <v>0.26818113988698555</v>
      </c>
      <c r="V1407" s="21" t="s">
        <v>125</v>
      </c>
      <c r="W1407" s="21" t="s">
        <v>126</v>
      </c>
    </row>
    <row r="1408" spans="1:23" ht="15" customHeight="1">
      <c r="A1408" s="21" t="s">
        <v>1875</v>
      </c>
      <c r="B1408" s="22">
        <v>45565</v>
      </c>
      <c r="C1408" s="21">
        <f>YEAR(B1408)</f>
        <v>2024</v>
      </c>
      <c r="D1408" s="21" t="str">
        <f>"Q"&amp;ROUNDUP(MONTH(B1408)/3,0)</f>
        <v>Q3</v>
      </c>
      <c r="E1408" s="21" t="s">
        <v>128</v>
      </c>
      <c r="F1408" s="21" t="s">
        <v>159</v>
      </c>
      <c r="G1408" s="21" t="s">
        <v>130</v>
      </c>
      <c r="H1408" s="21" t="s">
        <v>686</v>
      </c>
      <c r="I1408" s="21" t="s">
        <v>687</v>
      </c>
      <c r="J1408" s="21" t="s">
        <v>142</v>
      </c>
      <c r="K1408" s="21" t="s">
        <v>143</v>
      </c>
      <c r="L1408" s="21" t="s">
        <v>201</v>
      </c>
      <c r="M1408" s="23">
        <v>51.29</v>
      </c>
      <c r="N1408" s="24">
        <v>15</v>
      </c>
      <c r="O1408" s="25">
        <v>8.9800000000000005E-2</v>
      </c>
      <c r="P1408" s="23">
        <v>34.520000000000003</v>
      </c>
      <c r="Q1408" s="23">
        <f>M1408*N1408*(1-O1408)</f>
        <v>700.26237000000003</v>
      </c>
      <c r="R1408" s="23">
        <f>M1408*N1408*O1408</f>
        <v>69.087630000000004</v>
      </c>
      <c r="S1408" s="23">
        <f>P1408*N1408</f>
        <v>517.80000000000007</v>
      </c>
      <c r="T1408" s="23">
        <f>Q1408-S1408</f>
        <v>182.46236999999996</v>
      </c>
      <c r="U1408" s="25">
        <f>IFERROR(T1408/Q1408,0)</f>
        <v>0.26056286588696742</v>
      </c>
      <c r="V1408" s="21" t="s">
        <v>125</v>
      </c>
      <c r="W1408" s="21" t="s">
        <v>136</v>
      </c>
    </row>
    <row r="1409" spans="1:23" ht="15" customHeight="1">
      <c r="A1409" s="21" t="s">
        <v>1876</v>
      </c>
      <c r="B1409" s="22">
        <v>45565</v>
      </c>
      <c r="C1409" s="21">
        <f>YEAR(B1409)</f>
        <v>2024</v>
      </c>
      <c r="D1409" s="21" t="str">
        <f>"Q"&amp;ROUNDUP(MONTH(B1409)/3,0)</f>
        <v>Q3</v>
      </c>
      <c r="E1409" s="21" t="s">
        <v>117</v>
      </c>
      <c r="F1409" s="21" t="s">
        <v>129</v>
      </c>
      <c r="G1409" s="21" t="s">
        <v>194</v>
      </c>
      <c r="H1409" s="21" t="s">
        <v>257</v>
      </c>
      <c r="I1409" s="21" t="s">
        <v>258</v>
      </c>
      <c r="J1409" s="21" t="s">
        <v>133</v>
      </c>
      <c r="K1409" s="21" t="s">
        <v>143</v>
      </c>
      <c r="L1409" s="21" t="s">
        <v>322</v>
      </c>
      <c r="M1409" s="23">
        <v>136.22999999999999</v>
      </c>
      <c r="N1409" s="24">
        <v>2</v>
      </c>
      <c r="O1409" s="25">
        <v>0.10780000000000001</v>
      </c>
      <c r="P1409" s="23">
        <v>85.53</v>
      </c>
      <c r="Q1409" s="23">
        <f>M1409*N1409*(1-O1409)</f>
        <v>243.08881199999999</v>
      </c>
      <c r="R1409" s="23">
        <f>M1409*N1409*O1409</f>
        <v>29.371188</v>
      </c>
      <c r="S1409" s="23">
        <f>P1409*N1409</f>
        <v>171.06</v>
      </c>
      <c r="T1409" s="23">
        <f>Q1409-S1409</f>
        <v>72.028811999999988</v>
      </c>
      <c r="U1409" s="25">
        <f>IFERROR(T1409/Q1409,0)</f>
        <v>0.2963065696334885</v>
      </c>
      <c r="V1409" s="21" t="s">
        <v>125</v>
      </c>
      <c r="W1409" s="21" t="s">
        <v>172</v>
      </c>
    </row>
    <row r="1410" spans="1:23" ht="15" customHeight="1">
      <c r="A1410" s="21" t="s">
        <v>1877</v>
      </c>
      <c r="B1410" s="22">
        <v>45565</v>
      </c>
      <c r="C1410" s="21">
        <f>YEAR(B1410)</f>
        <v>2024</v>
      </c>
      <c r="D1410" s="21" t="str">
        <f>"Q"&amp;ROUNDUP(MONTH(B1410)/3,0)</f>
        <v>Q3</v>
      </c>
      <c r="E1410" s="21" t="s">
        <v>188</v>
      </c>
      <c r="F1410" s="21" t="s">
        <v>118</v>
      </c>
      <c r="G1410" s="21" t="s">
        <v>232</v>
      </c>
      <c r="H1410" s="21" t="s">
        <v>203</v>
      </c>
      <c r="I1410" s="21" t="s">
        <v>204</v>
      </c>
      <c r="J1410" s="21" t="s">
        <v>122</v>
      </c>
      <c r="K1410" s="21" t="s">
        <v>123</v>
      </c>
      <c r="L1410" s="21" t="s">
        <v>155</v>
      </c>
      <c r="M1410" s="23">
        <v>148.82</v>
      </c>
      <c r="N1410" s="24">
        <v>2</v>
      </c>
      <c r="O1410" s="25">
        <v>0.1542</v>
      </c>
      <c r="P1410" s="23">
        <v>78.459999999999994</v>
      </c>
      <c r="Q1410" s="23">
        <f>M1410*N1410*(1-O1410)</f>
        <v>251.74391199999999</v>
      </c>
      <c r="R1410" s="23">
        <f>M1410*N1410*O1410</f>
        <v>45.896087999999999</v>
      </c>
      <c r="S1410" s="23">
        <f>P1410*N1410</f>
        <v>156.91999999999999</v>
      </c>
      <c r="T1410" s="23">
        <f>Q1410-S1410</f>
        <v>94.823912000000007</v>
      </c>
      <c r="U1410" s="25">
        <f>IFERROR(T1410/Q1410,0)</f>
        <v>0.37666814361731221</v>
      </c>
      <c r="V1410" s="21" t="s">
        <v>125</v>
      </c>
      <c r="W1410" s="21" t="s">
        <v>126</v>
      </c>
    </row>
    <row r="1411" spans="1:23" ht="15" customHeight="1">
      <c r="A1411" s="21" t="s">
        <v>1878</v>
      </c>
      <c r="B1411" s="22">
        <v>45565</v>
      </c>
      <c r="C1411" s="21">
        <f>YEAR(B1411)</f>
        <v>2024</v>
      </c>
      <c r="D1411" s="21" t="str">
        <f>"Q"&amp;ROUNDUP(MONTH(B1411)/3,0)</f>
        <v>Q3</v>
      </c>
      <c r="E1411" s="21" t="s">
        <v>138</v>
      </c>
      <c r="F1411" s="21" t="s">
        <v>129</v>
      </c>
      <c r="G1411" s="21" t="s">
        <v>146</v>
      </c>
      <c r="H1411" s="21" t="s">
        <v>305</v>
      </c>
      <c r="I1411" s="21" t="s">
        <v>306</v>
      </c>
      <c r="J1411" s="21" t="s">
        <v>142</v>
      </c>
      <c r="K1411" s="21" t="s">
        <v>165</v>
      </c>
      <c r="L1411" s="21" t="s">
        <v>320</v>
      </c>
      <c r="M1411" s="23">
        <v>106.14</v>
      </c>
      <c r="N1411" s="24">
        <v>5</v>
      </c>
      <c r="O1411" s="25">
        <v>9.8199999999999996E-2</v>
      </c>
      <c r="P1411" s="23">
        <v>40.25</v>
      </c>
      <c r="Q1411" s="23">
        <f>M1411*N1411*(1-O1411)</f>
        <v>478.58526000000006</v>
      </c>
      <c r="R1411" s="23">
        <f>M1411*N1411*O1411</f>
        <v>52.114740000000005</v>
      </c>
      <c r="S1411" s="23">
        <f>P1411*N1411</f>
        <v>201.25</v>
      </c>
      <c r="T1411" s="23">
        <f>Q1411-S1411</f>
        <v>277.33526000000006</v>
      </c>
      <c r="U1411" s="25">
        <f>IFERROR(T1411/Q1411,0)</f>
        <v>0.57948976531370822</v>
      </c>
      <c r="V1411" s="21" t="s">
        <v>125</v>
      </c>
      <c r="W1411" s="21" t="s">
        <v>156</v>
      </c>
    </row>
    <row r="1412" spans="1:23" ht="15" customHeight="1">
      <c r="A1412" s="21" t="s">
        <v>1879</v>
      </c>
      <c r="B1412" s="22">
        <v>45565</v>
      </c>
      <c r="C1412" s="21">
        <f>YEAR(B1412)</f>
        <v>2024</v>
      </c>
      <c r="D1412" s="21" t="str">
        <f>"Q"&amp;ROUNDUP(MONTH(B1412)/3,0)</f>
        <v>Q3</v>
      </c>
      <c r="E1412" s="21" t="s">
        <v>188</v>
      </c>
      <c r="F1412" s="21" t="s">
        <v>129</v>
      </c>
      <c r="G1412" s="21" t="s">
        <v>198</v>
      </c>
      <c r="H1412" s="21" t="s">
        <v>243</v>
      </c>
      <c r="I1412" s="21" t="s">
        <v>244</v>
      </c>
      <c r="J1412" s="21" t="s">
        <v>122</v>
      </c>
      <c r="K1412" s="21" t="s">
        <v>123</v>
      </c>
      <c r="L1412" s="21" t="s">
        <v>124</v>
      </c>
      <c r="M1412" s="23">
        <v>217.94</v>
      </c>
      <c r="N1412" s="24">
        <v>5</v>
      </c>
      <c r="O1412" s="25">
        <v>0.14030000000000001</v>
      </c>
      <c r="P1412" s="23">
        <v>120.29</v>
      </c>
      <c r="Q1412" s="23">
        <f>M1412*N1412*(1-O1412)</f>
        <v>936.81509000000005</v>
      </c>
      <c r="R1412" s="23">
        <f>M1412*N1412*O1412</f>
        <v>152.88491000000002</v>
      </c>
      <c r="S1412" s="23">
        <f>P1412*N1412</f>
        <v>601.45000000000005</v>
      </c>
      <c r="T1412" s="23">
        <f>Q1412-S1412</f>
        <v>335.36509000000001</v>
      </c>
      <c r="U1412" s="25">
        <f>IFERROR(T1412/Q1412,0)</f>
        <v>0.3579842954920805</v>
      </c>
      <c r="V1412" s="21" t="s">
        <v>125</v>
      </c>
      <c r="W1412" s="21" t="s">
        <v>126</v>
      </c>
    </row>
    <row r="1413" spans="1:23" ht="15" customHeight="1">
      <c r="A1413" s="21" t="s">
        <v>1880</v>
      </c>
      <c r="B1413" s="22">
        <v>45566</v>
      </c>
      <c r="C1413" s="21">
        <f>YEAR(B1413)</f>
        <v>2024</v>
      </c>
      <c r="D1413" s="21" t="str">
        <f>"Q"&amp;ROUNDUP(MONTH(B1413)/3,0)</f>
        <v>Q4</v>
      </c>
      <c r="E1413" s="21" t="s">
        <v>117</v>
      </c>
      <c r="F1413" s="21" t="s">
        <v>118</v>
      </c>
      <c r="G1413" s="21" t="s">
        <v>119</v>
      </c>
      <c r="H1413" s="21" t="s">
        <v>168</v>
      </c>
      <c r="I1413" s="21" t="s">
        <v>169</v>
      </c>
      <c r="J1413" s="21" t="s">
        <v>122</v>
      </c>
      <c r="K1413" s="21" t="s">
        <v>123</v>
      </c>
      <c r="L1413" s="21" t="s">
        <v>226</v>
      </c>
      <c r="M1413" s="23">
        <v>122.49</v>
      </c>
      <c r="N1413" s="24">
        <v>4</v>
      </c>
      <c r="O1413" s="25">
        <v>0.14910000000000001</v>
      </c>
      <c r="P1413" s="23">
        <v>64.52</v>
      </c>
      <c r="Q1413" s="23">
        <f>M1413*N1413*(1-O1413)</f>
        <v>416.90696399999996</v>
      </c>
      <c r="R1413" s="23">
        <f>M1413*N1413*O1413</f>
        <v>73.053036000000006</v>
      </c>
      <c r="S1413" s="23">
        <f>P1413*N1413</f>
        <v>258.08</v>
      </c>
      <c r="T1413" s="23">
        <f>Q1413-S1413</f>
        <v>158.82696399999998</v>
      </c>
      <c r="U1413" s="25">
        <f>IFERROR(T1413/Q1413,0)</f>
        <v>0.3809650058999734</v>
      </c>
      <c r="V1413" s="21" t="s">
        <v>125</v>
      </c>
      <c r="W1413" s="21" t="s">
        <v>172</v>
      </c>
    </row>
    <row r="1414" spans="1:23" ht="15" customHeight="1">
      <c r="A1414" s="21" t="s">
        <v>1881</v>
      </c>
      <c r="B1414" s="22">
        <v>45566</v>
      </c>
      <c r="C1414" s="21">
        <f>YEAR(B1414)</f>
        <v>2024</v>
      </c>
      <c r="D1414" s="21" t="str">
        <f>"Q"&amp;ROUNDUP(MONTH(B1414)/3,0)</f>
        <v>Q4</v>
      </c>
      <c r="E1414" s="21" t="s">
        <v>158</v>
      </c>
      <c r="F1414" s="21" t="s">
        <v>118</v>
      </c>
      <c r="G1414" s="21" t="s">
        <v>160</v>
      </c>
      <c r="H1414" s="21" t="s">
        <v>224</v>
      </c>
      <c r="I1414" s="21" t="s">
        <v>225</v>
      </c>
      <c r="J1414" s="21" t="s">
        <v>122</v>
      </c>
      <c r="K1414" s="21" t="s">
        <v>165</v>
      </c>
      <c r="L1414" s="21" t="s">
        <v>320</v>
      </c>
      <c r="M1414" s="23">
        <v>51.42</v>
      </c>
      <c r="N1414" s="24">
        <v>4</v>
      </c>
      <c r="O1414" s="25">
        <v>0.16020000000000001</v>
      </c>
      <c r="P1414" s="23">
        <v>21.75</v>
      </c>
      <c r="Q1414" s="23">
        <f>M1414*N1414*(1-O1414)</f>
        <v>172.730064</v>
      </c>
      <c r="R1414" s="23">
        <f>M1414*N1414*O1414</f>
        <v>32.949936000000001</v>
      </c>
      <c r="S1414" s="23">
        <f>P1414*N1414</f>
        <v>87</v>
      </c>
      <c r="T1414" s="23">
        <f>Q1414-S1414</f>
        <v>85.730063999999999</v>
      </c>
      <c r="U1414" s="25">
        <f>IFERROR(T1414/Q1414,0)</f>
        <v>0.49632392887899351</v>
      </c>
      <c r="V1414" s="21" t="s">
        <v>125</v>
      </c>
      <c r="W1414" s="21" t="s">
        <v>136</v>
      </c>
    </row>
    <row r="1415" spans="1:23" ht="15" customHeight="1">
      <c r="A1415" s="21" t="s">
        <v>1882</v>
      </c>
      <c r="B1415" s="22">
        <v>45566</v>
      </c>
      <c r="C1415" s="21">
        <f>YEAR(B1415)</f>
        <v>2024</v>
      </c>
      <c r="D1415" s="21" t="str">
        <f>"Q"&amp;ROUNDUP(MONTH(B1415)/3,0)</f>
        <v>Q4</v>
      </c>
      <c r="E1415" s="21" t="s">
        <v>128</v>
      </c>
      <c r="F1415" s="21" t="s">
        <v>118</v>
      </c>
      <c r="G1415" s="21" t="s">
        <v>152</v>
      </c>
      <c r="H1415" s="21" t="s">
        <v>236</v>
      </c>
      <c r="I1415" s="21" t="s">
        <v>237</v>
      </c>
      <c r="J1415" s="21" t="s">
        <v>142</v>
      </c>
      <c r="K1415" s="21" t="s">
        <v>143</v>
      </c>
      <c r="L1415" s="21" t="s">
        <v>230</v>
      </c>
      <c r="M1415" s="23">
        <v>68.010000000000005</v>
      </c>
      <c r="N1415" s="24">
        <v>1</v>
      </c>
      <c r="O1415" s="25">
        <v>0.13750000000000001</v>
      </c>
      <c r="P1415" s="23">
        <v>38.82</v>
      </c>
      <c r="Q1415" s="23">
        <f>M1415*N1415*(1-O1415)</f>
        <v>58.658625000000008</v>
      </c>
      <c r="R1415" s="23">
        <f>M1415*N1415*O1415</f>
        <v>9.3513750000000009</v>
      </c>
      <c r="S1415" s="23">
        <f>P1415*N1415</f>
        <v>38.82</v>
      </c>
      <c r="T1415" s="23">
        <f>Q1415-S1415</f>
        <v>19.838625000000008</v>
      </c>
      <c r="U1415" s="25">
        <f>IFERROR(T1415/Q1415,0)</f>
        <v>0.33820473971219073</v>
      </c>
      <c r="V1415" s="21" t="s">
        <v>125</v>
      </c>
      <c r="W1415" s="21" t="s">
        <v>172</v>
      </c>
    </row>
    <row r="1416" spans="1:23" ht="15" customHeight="1">
      <c r="A1416" s="21" t="s">
        <v>1883</v>
      </c>
      <c r="B1416" s="22">
        <v>45566</v>
      </c>
      <c r="C1416" s="21">
        <f>YEAR(B1416)</f>
        <v>2024</v>
      </c>
      <c r="D1416" s="21" t="str">
        <f>"Q"&amp;ROUNDUP(MONTH(B1416)/3,0)</f>
        <v>Q4</v>
      </c>
      <c r="E1416" s="21" t="s">
        <v>117</v>
      </c>
      <c r="F1416" s="21" t="s">
        <v>129</v>
      </c>
      <c r="G1416" s="21" t="s">
        <v>119</v>
      </c>
      <c r="H1416" s="21" t="s">
        <v>297</v>
      </c>
      <c r="I1416" s="21" t="s">
        <v>298</v>
      </c>
      <c r="J1416" s="21" t="s">
        <v>142</v>
      </c>
      <c r="K1416" s="21" t="s">
        <v>143</v>
      </c>
      <c r="L1416" s="21" t="s">
        <v>201</v>
      </c>
      <c r="M1416" s="23">
        <v>251.71</v>
      </c>
      <c r="N1416" s="24">
        <v>1</v>
      </c>
      <c r="O1416" s="25">
        <v>0.16739999999999999</v>
      </c>
      <c r="P1416" s="23">
        <v>163.63</v>
      </c>
      <c r="Q1416" s="23">
        <f>M1416*N1416*(1-O1416)</f>
        <v>209.573746</v>
      </c>
      <c r="R1416" s="23">
        <f>M1416*N1416*O1416</f>
        <v>42.136254000000001</v>
      </c>
      <c r="S1416" s="23">
        <f>P1416*N1416</f>
        <v>163.63</v>
      </c>
      <c r="T1416" s="23">
        <f>Q1416-S1416</f>
        <v>45.943746000000004</v>
      </c>
      <c r="U1416" s="25">
        <f>IFERROR(T1416/Q1416,0)</f>
        <v>0.21922472102016063</v>
      </c>
      <c r="V1416" s="21" t="s">
        <v>125</v>
      </c>
      <c r="W1416" s="21" t="s">
        <v>156</v>
      </c>
    </row>
    <row r="1417" spans="1:23" ht="15" customHeight="1">
      <c r="A1417" s="21" t="s">
        <v>1884</v>
      </c>
      <c r="B1417" s="22">
        <v>45566</v>
      </c>
      <c r="C1417" s="21">
        <f>YEAR(B1417)</f>
        <v>2024</v>
      </c>
      <c r="D1417" s="21" t="str">
        <f>"Q"&amp;ROUNDUP(MONTH(B1417)/3,0)</f>
        <v>Q4</v>
      </c>
      <c r="E1417" s="21" t="s">
        <v>128</v>
      </c>
      <c r="F1417" s="21" t="s">
        <v>129</v>
      </c>
      <c r="G1417" s="21" t="s">
        <v>152</v>
      </c>
      <c r="H1417" s="21" t="s">
        <v>1885</v>
      </c>
      <c r="I1417" s="21" t="s">
        <v>234</v>
      </c>
      <c r="J1417" s="21" t="s">
        <v>142</v>
      </c>
      <c r="K1417" s="21" t="s">
        <v>134</v>
      </c>
      <c r="L1417" s="21" t="s">
        <v>192</v>
      </c>
      <c r="M1417" s="23">
        <v>32.14</v>
      </c>
      <c r="N1417" s="24">
        <v>4</v>
      </c>
      <c r="O1417" s="25">
        <v>7.6300000000000007E-2</v>
      </c>
      <c r="P1417" s="23">
        <v>19.16</v>
      </c>
      <c r="Q1417" s="23">
        <f>M1417*N1417*(1-O1417)</f>
        <v>118.750872</v>
      </c>
      <c r="R1417" s="23">
        <f>M1417*N1417*O1417</f>
        <v>9.8091280000000012</v>
      </c>
      <c r="S1417" s="23">
        <f>P1417*N1417</f>
        <v>76.64</v>
      </c>
      <c r="T1417" s="23">
        <f>Q1417-S1417</f>
        <v>42.110872000000001</v>
      </c>
      <c r="U1417" s="25">
        <f>IFERROR(T1417/Q1417,0)</f>
        <v>0.35461526547779793</v>
      </c>
      <c r="V1417" s="21" t="s">
        <v>125</v>
      </c>
      <c r="W1417" s="21" t="s">
        <v>136</v>
      </c>
    </row>
    <row r="1418" spans="1:23" ht="15" customHeight="1">
      <c r="A1418" s="21" t="s">
        <v>1886</v>
      </c>
      <c r="B1418" s="22">
        <v>45567</v>
      </c>
      <c r="C1418" s="21">
        <f>YEAR(B1418)</f>
        <v>2024</v>
      </c>
      <c r="D1418" s="21" t="str">
        <f>"Q"&amp;ROUNDUP(MONTH(B1418)/3,0)</f>
        <v>Q4</v>
      </c>
      <c r="E1418" s="21" t="s">
        <v>128</v>
      </c>
      <c r="F1418" s="21" t="s">
        <v>129</v>
      </c>
      <c r="G1418" s="21" t="s">
        <v>130</v>
      </c>
      <c r="H1418" s="21" t="s">
        <v>318</v>
      </c>
      <c r="I1418" s="21" t="s">
        <v>319</v>
      </c>
      <c r="J1418" s="21" t="s">
        <v>122</v>
      </c>
      <c r="K1418" s="21" t="s">
        <v>165</v>
      </c>
      <c r="L1418" s="21" t="s">
        <v>180</v>
      </c>
      <c r="M1418" s="23">
        <v>100.95</v>
      </c>
      <c r="N1418" s="24">
        <v>8</v>
      </c>
      <c r="O1418" s="25">
        <v>8.6599999999999996E-2</v>
      </c>
      <c r="P1418" s="23">
        <v>47.6</v>
      </c>
      <c r="Q1418" s="23">
        <f>M1418*N1418*(1-O1418)</f>
        <v>737.66183999999998</v>
      </c>
      <c r="R1418" s="23">
        <f>M1418*N1418*O1418</f>
        <v>69.938159999999996</v>
      </c>
      <c r="S1418" s="23">
        <f>P1418*N1418</f>
        <v>380.8</v>
      </c>
      <c r="T1418" s="23">
        <f>Q1418-S1418</f>
        <v>356.86183999999997</v>
      </c>
      <c r="U1418" s="25">
        <f>IFERROR(T1418/Q1418,0)</f>
        <v>0.48377429961674578</v>
      </c>
      <c r="V1418" s="21" t="s">
        <v>125</v>
      </c>
      <c r="W1418" s="21" t="s">
        <v>156</v>
      </c>
    </row>
    <row r="1419" spans="1:23" ht="15" customHeight="1">
      <c r="A1419" s="21" t="s">
        <v>1887</v>
      </c>
      <c r="B1419" s="22">
        <v>45567</v>
      </c>
      <c r="C1419" s="21">
        <f>YEAR(B1419)</f>
        <v>2024</v>
      </c>
      <c r="D1419" s="21" t="str">
        <f>"Q"&amp;ROUNDUP(MONTH(B1419)/3,0)</f>
        <v>Q4</v>
      </c>
      <c r="E1419" s="21" t="s">
        <v>117</v>
      </c>
      <c r="F1419" s="21" t="s">
        <v>129</v>
      </c>
      <c r="G1419" s="21" t="s">
        <v>194</v>
      </c>
      <c r="H1419" s="21" t="s">
        <v>203</v>
      </c>
      <c r="I1419" s="21" t="s">
        <v>204</v>
      </c>
      <c r="J1419" s="21" t="s">
        <v>122</v>
      </c>
      <c r="K1419" s="21" t="s">
        <v>143</v>
      </c>
      <c r="L1419" s="21" t="s">
        <v>144</v>
      </c>
      <c r="M1419" s="23">
        <v>86.34</v>
      </c>
      <c r="N1419" s="24">
        <v>2</v>
      </c>
      <c r="O1419" s="25">
        <v>0.16170000000000001</v>
      </c>
      <c r="P1419" s="23">
        <v>52.09</v>
      </c>
      <c r="Q1419" s="23">
        <f>M1419*N1419*(1-O1419)</f>
        <v>144.75764400000003</v>
      </c>
      <c r="R1419" s="23">
        <f>M1419*N1419*O1419</f>
        <v>27.922356000000004</v>
      </c>
      <c r="S1419" s="23">
        <f>P1419*N1419</f>
        <v>104.18</v>
      </c>
      <c r="T1419" s="23">
        <f>Q1419-S1419</f>
        <v>40.577644000000021</v>
      </c>
      <c r="U1419" s="25">
        <f>IFERROR(T1419/Q1419,0)</f>
        <v>0.28031434388362947</v>
      </c>
      <c r="V1419" s="21" t="s">
        <v>125</v>
      </c>
      <c r="W1419" s="21" t="s">
        <v>136</v>
      </c>
    </row>
    <row r="1420" spans="1:23" ht="15" customHeight="1">
      <c r="A1420" s="21" t="s">
        <v>1888</v>
      </c>
      <c r="B1420" s="22">
        <v>45567</v>
      </c>
      <c r="C1420" s="21">
        <f>YEAR(B1420)</f>
        <v>2024</v>
      </c>
      <c r="D1420" s="21" t="str">
        <f>"Q"&amp;ROUNDUP(MONTH(B1420)/3,0)</f>
        <v>Q4</v>
      </c>
      <c r="E1420" s="21" t="s">
        <v>138</v>
      </c>
      <c r="F1420" s="21" t="s">
        <v>118</v>
      </c>
      <c r="G1420" s="21" t="s">
        <v>139</v>
      </c>
      <c r="H1420" s="21" t="s">
        <v>257</v>
      </c>
      <c r="I1420" s="21" t="s">
        <v>258</v>
      </c>
      <c r="J1420" s="21" t="s">
        <v>133</v>
      </c>
      <c r="K1420" s="21" t="s">
        <v>165</v>
      </c>
      <c r="L1420" s="21" t="s">
        <v>320</v>
      </c>
      <c r="M1420" s="23">
        <v>117.48</v>
      </c>
      <c r="N1420" s="24">
        <v>3</v>
      </c>
      <c r="O1420" s="25">
        <v>0.16389999999999999</v>
      </c>
      <c r="P1420" s="23">
        <v>50.9</v>
      </c>
      <c r="Q1420" s="23">
        <f>M1420*N1420*(1-O1420)</f>
        <v>294.67508400000003</v>
      </c>
      <c r="R1420" s="23">
        <f>M1420*N1420*O1420</f>
        <v>57.764915999999999</v>
      </c>
      <c r="S1420" s="23">
        <f>P1420*N1420</f>
        <v>152.69999999999999</v>
      </c>
      <c r="T1420" s="23">
        <f>Q1420-S1420</f>
        <v>141.97508400000004</v>
      </c>
      <c r="U1420" s="25">
        <f>IFERROR(T1420/Q1420,0)</f>
        <v>0.48180213295536051</v>
      </c>
      <c r="V1420" s="21" t="s">
        <v>125</v>
      </c>
      <c r="W1420" s="21" t="s">
        <v>172</v>
      </c>
    </row>
    <row r="1421" spans="1:23" ht="15" customHeight="1">
      <c r="A1421" s="21" t="s">
        <v>1889</v>
      </c>
      <c r="B1421" s="22">
        <v>45567</v>
      </c>
      <c r="C1421" s="21">
        <f>YEAR(B1421)</f>
        <v>2024</v>
      </c>
      <c r="D1421" s="21" t="str">
        <f>"Q"&amp;ROUNDUP(MONTH(B1421)/3,0)</f>
        <v>Q4</v>
      </c>
      <c r="E1421" s="21" t="s">
        <v>128</v>
      </c>
      <c r="F1421" s="21" t="s">
        <v>129</v>
      </c>
      <c r="G1421" s="21" t="s">
        <v>152</v>
      </c>
      <c r="H1421" s="21" t="s">
        <v>218</v>
      </c>
      <c r="I1421" s="21" t="s">
        <v>219</v>
      </c>
      <c r="J1421" s="21" t="s">
        <v>133</v>
      </c>
      <c r="K1421" s="21" t="s">
        <v>143</v>
      </c>
      <c r="L1421" s="21" t="s">
        <v>201</v>
      </c>
      <c r="M1421" s="23">
        <v>56.7</v>
      </c>
      <c r="N1421" s="24">
        <v>5</v>
      </c>
      <c r="O1421" s="25">
        <v>0.14269999999999999</v>
      </c>
      <c r="P1421" s="23">
        <v>35.130000000000003</v>
      </c>
      <c r="Q1421" s="23">
        <f>M1421*N1421*(1-O1421)</f>
        <v>243.04454999999999</v>
      </c>
      <c r="R1421" s="23">
        <f>M1421*N1421*O1421</f>
        <v>40.455449999999999</v>
      </c>
      <c r="S1421" s="23">
        <f>P1421*N1421</f>
        <v>175.65</v>
      </c>
      <c r="T1421" s="23">
        <f>Q1421-S1421</f>
        <v>67.394549999999981</v>
      </c>
      <c r="U1421" s="25">
        <f>IFERROR(T1421/Q1421,0)</f>
        <v>0.27729299011230651</v>
      </c>
      <c r="V1421" s="21" t="s">
        <v>125</v>
      </c>
      <c r="W1421" s="21" t="s">
        <v>126</v>
      </c>
    </row>
    <row r="1422" spans="1:23" ht="15" customHeight="1">
      <c r="A1422" s="21" t="s">
        <v>1890</v>
      </c>
      <c r="B1422" s="22">
        <v>45567</v>
      </c>
      <c r="C1422" s="21">
        <f>YEAR(B1422)</f>
        <v>2024</v>
      </c>
      <c r="D1422" s="21" t="str">
        <f>"Q"&amp;ROUNDUP(MONTH(B1422)/3,0)</f>
        <v>Q4</v>
      </c>
      <c r="E1422" s="21" t="s">
        <v>158</v>
      </c>
      <c r="F1422" s="21" t="s">
        <v>118</v>
      </c>
      <c r="G1422" s="21" t="s">
        <v>164</v>
      </c>
      <c r="H1422" s="21" t="s">
        <v>549</v>
      </c>
      <c r="I1422" s="21" t="s">
        <v>550</v>
      </c>
      <c r="J1422" s="21" t="s">
        <v>133</v>
      </c>
      <c r="K1422" s="21" t="s">
        <v>134</v>
      </c>
      <c r="L1422" s="21" t="s">
        <v>299</v>
      </c>
      <c r="M1422" s="23">
        <v>80.069999999999993</v>
      </c>
      <c r="N1422" s="24">
        <v>1</v>
      </c>
      <c r="O1422" s="25">
        <v>0.19689999999999999</v>
      </c>
      <c r="P1422" s="23">
        <v>47.21</v>
      </c>
      <c r="Q1422" s="23">
        <f>M1422*N1422*(1-O1422)</f>
        <v>64.304216999999994</v>
      </c>
      <c r="R1422" s="23">
        <f>M1422*N1422*O1422</f>
        <v>15.765782999999997</v>
      </c>
      <c r="S1422" s="23">
        <f>P1422*N1422</f>
        <v>47.21</v>
      </c>
      <c r="T1422" s="23">
        <f>Q1422-S1422</f>
        <v>17.094216999999993</v>
      </c>
      <c r="U1422" s="25">
        <f>IFERROR(T1422/Q1422,0)</f>
        <v>0.26583353001561305</v>
      </c>
      <c r="V1422" s="21" t="s">
        <v>125</v>
      </c>
      <c r="W1422" s="21" t="s">
        <v>156</v>
      </c>
    </row>
    <row r="1423" spans="1:23" ht="15" customHeight="1">
      <c r="A1423" s="21" t="s">
        <v>1891</v>
      </c>
      <c r="B1423" s="22">
        <v>45568</v>
      </c>
      <c r="C1423" s="21">
        <f>YEAR(B1423)</f>
        <v>2024</v>
      </c>
      <c r="D1423" s="21" t="str">
        <f>"Q"&amp;ROUNDUP(MONTH(B1423)/3,0)</f>
        <v>Q4</v>
      </c>
      <c r="E1423" s="21" t="s">
        <v>128</v>
      </c>
      <c r="F1423" s="21" t="s">
        <v>118</v>
      </c>
      <c r="G1423" s="21" t="s">
        <v>130</v>
      </c>
      <c r="H1423" s="21" t="s">
        <v>680</v>
      </c>
      <c r="I1423" s="21" t="s">
        <v>681</v>
      </c>
      <c r="J1423" s="21" t="s">
        <v>142</v>
      </c>
      <c r="K1423" s="21" t="s">
        <v>149</v>
      </c>
      <c r="L1423" s="21" t="s">
        <v>238</v>
      </c>
      <c r="M1423" s="23">
        <v>168.07</v>
      </c>
      <c r="N1423" s="24">
        <v>2</v>
      </c>
      <c r="O1423" s="25">
        <v>0.16250000000000001</v>
      </c>
      <c r="P1423" s="23">
        <v>77.44</v>
      </c>
      <c r="Q1423" s="23">
        <f>M1423*N1423*(1-O1423)</f>
        <v>281.51724999999999</v>
      </c>
      <c r="R1423" s="23">
        <f>M1423*N1423*O1423</f>
        <v>54.622749999999996</v>
      </c>
      <c r="S1423" s="23">
        <f>P1423*N1423</f>
        <v>154.88</v>
      </c>
      <c r="T1423" s="23">
        <f>Q1423-S1423</f>
        <v>126.63724999999999</v>
      </c>
      <c r="U1423" s="25">
        <f>IFERROR(T1423/Q1423,0)</f>
        <v>0.44983833139887519</v>
      </c>
      <c r="V1423" s="21" t="s">
        <v>125</v>
      </c>
      <c r="W1423" s="21" t="s">
        <v>172</v>
      </c>
    </row>
    <row r="1424" spans="1:23" ht="15" customHeight="1">
      <c r="A1424" s="21" t="s">
        <v>1892</v>
      </c>
      <c r="B1424" s="22">
        <v>45568</v>
      </c>
      <c r="C1424" s="21">
        <f>YEAR(B1424)</f>
        <v>2024</v>
      </c>
      <c r="D1424" s="21" t="str">
        <f>"Q"&amp;ROUNDUP(MONTH(B1424)/3,0)</f>
        <v>Q4</v>
      </c>
      <c r="E1424" s="21" t="s">
        <v>128</v>
      </c>
      <c r="F1424" s="21" t="s">
        <v>118</v>
      </c>
      <c r="G1424" s="21" t="s">
        <v>130</v>
      </c>
      <c r="H1424" s="21" t="s">
        <v>578</v>
      </c>
      <c r="I1424" s="21" t="s">
        <v>368</v>
      </c>
      <c r="J1424" s="21" t="s">
        <v>133</v>
      </c>
      <c r="K1424" s="21" t="s">
        <v>149</v>
      </c>
      <c r="L1424" s="21" t="s">
        <v>238</v>
      </c>
      <c r="M1424" s="23">
        <v>55.53</v>
      </c>
      <c r="N1424" s="24">
        <v>4</v>
      </c>
      <c r="O1424" s="25">
        <v>0.15310000000000001</v>
      </c>
      <c r="P1424" s="23">
        <v>28.68</v>
      </c>
      <c r="Q1424" s="23">
        <f>M1424*N1424*(1-O1424)</f>
        <v>188.113428</v>
      </c>
      <c r="R1424" s="23">
        <f>M1424*N1424*O1424</f>
        <v>34.006572000000006</v>
      </c>
      <c r="S1424" s="23">
        <f>P1424*N1424</f>
        <v>114.72</v>
      </c>
      <c r="T1424" s="23">
        <f>Q1424-S1424</f>
        <v>73.393428</v>
      </c>
      <c r="U1424" s="25">
        <f>IFERROR(T1424/Q1424,0)</f>
        <v>0.39015517807692068</v>
      </c>
      <c r="V1424" s="21" t="s">
        <v>125</v>
      </c>
      <c r="W1424" s="21" t="s">
        <v>136</v>
      </c>
    </row>
    <row r="1425" spans="1:23" ht="15" customHeight="1">
      <c r="A1425" s="21" t="s">
        <v>1893</v>
      </c>
      <c r="B1425" s="22">
        <v>45568</v>
      </c>
      <c r="C1425" s="21">
        <f>YEAR(B1425)</f>
        <v>2024</v>
      </c>
      <c r="D1425" s="21" t="str">
        <f>"Q"&amp;ROUNDUP(MONTH(B1425)/3,0)</f>
        <v>Q4</v>
      </c>
      <c r="E1425" s="21" t="s">
        <v>128</v>
      </c>
      <c r="F1425" s="21" t="s">
        <v>118</v>
      </c>
      <c r="G1425" s="21" t="s">
        <v>130</v>
      </c>
      <c r="H1425" s="21" t="s">
        <v>168</v>
      </c>
      <c r="I1425" s="21" t="s">
        <v>169</v>
      </c>
      <c r="J1425" s="21" t="s">
        <v>122</v>
      </c>
      <c r="K1425" s="21" t="s">
        <v>134</v>
      </c>
      <c r="L1425" s="21" t="s">
        <v>135</v>
      </c>
      <c r="M1425" s="23">
        <v>36.21</v>
      </c>
      <c r="N1425" s="24">
        <v>1</v>
      </c>
      <c r="O1425" s="25">
        <v>0.187</v>
      </c>
      <c r="P1425" s="23">
        <v>21.09</v>
      </c>
      <c r="Q1425" s="23">
        <f>M1425*N1425*(1-O1425)</f>
        <v>29.43873</v>
      </c>
      <c r="R1425" s="23">
        <f>M1425*N1425*O1425</f>
        <v>6.7712700000000003</v>
      </c>
      <c r="S1425" s="23">
        <f>P1425*N1425</f>
        <v>21.09</v>
      </c>
      <c r="T1425" s="23">
        <f>Q1425-S1425</f>
        <v>8.3487299999999998</v>
      </c>
      <c r="U1425" s="25">
        <f>IFERROR(T1425/Q1425,0)</f>
        <v>0.28359681277011611</v>
      </c>
      <c r="V1425" s="21" t="s">
        <v>125</v>
      </c>
      <c r="W1425" s="21" t="s">
        <v>126</v>
      </c>
    </row>
    <row r="1426" spans="1:23" ht="15" customHeight="1">
      <c r="A1426" s="21" t="s">
        <v>1894</v>
      </c>
      <c r="B1426" s="22">
        <v>45568</v>
      </c>
      <c r="C1426" s="21">
        <f>YEAR(B1426)</f>
        <v>2024</v>
      </c>
      <c r="D1426" s="21" t="str">
        <f>"Q"&amp;ROUNDUP(MONTH(B1426)/3,0)</f>
        <v>Q4</v>
      </c>
      <c r="E1426" s="21" t="s">
        <v>128</v>
      </c>
      <c r="F1426" s="21" t="s">
        <v>129</v>
      </c>
      <c r="G1426" s="21" t="s">
        <v>130</v>
      </c>
      <c r="H1426" s="21" t="s">
        <v>186</v>
      </c>
      <c r="I1426" s="21" t="s">
        <v>162</v>
      </c>
      <c r="J1426" s="21" t="s">
        <v>133</v>
      </c>
      <c r="K1426" s="21" t="s">
        <v>143</v>
      </c>
      <c r="L1426" s="21" t="s">
        <v>144</v>
      </c>
      <c r="M1426" s="23">
        <v>111.03</v>
      </c>
      <c r="N1426" s="24">
        <v>3</v>
      </c>
      <c r="O1426" s="25">
        <v>2.41E-2</v>
      </c>
      <c r="P1426" s="23">
        <v>75.239999999999995</v>
      </c>
      <c r="Q1426" s="23">
        <f>M1426*N1426*(1-O1426)</f>
        <v>325.06253100000004</v>
      </c>
      <c r="R1426" s="23">
        <f>M1426*N1426*O1426</f>
        <v>8.027469</v>
      </c>
      <c r="S1426" s="23">
        <f>P1426*N1426</f>
        <v>225.71999999999997</v>
      </c>
      <c r="T1426" s="23">
        <f>Q1426-S1426</f>
        <v>99.342531000000065</v>
      </c>
      <c r="U1426" s="25">
        <f>IFERROR(T1426/Q1426,0)</f>
        <v>0.30561052574835224</v>
      </c>
      <c r="V1426" s="21" t="s">
        <v>125</v>
      </c>
      <c r="W1426" s="21" t="s">
        <v>156</v>
      </c>
    </row>
    <row r="1427" spans="1:23" ht="15" customHeight="1">
      <c r="A1427" s="21" t="s">
        <v>1895</v>
      </c>
      <c r="B1427" s="22">
        <v>45568</v>
      </c>
      <c r="C1427" s="21">
        <f>YEAR(B1427)</f>
        <v>2024</v>
      </c>
      <c r="D1427" s="21" t="str">
        <f>"Q"&amp;ROUNDUP(MONTH(B1427)/3,0)</f>
        <v>Q4</v>
      </c>
      <c r="E1427" s="21" t="s">
        <v>158</v>
      </c>
      <c r="F1427" s="21" t="s">
        <v>118</v>
      </c>
      <c r="G1427" s="21" t="s">
        <v>164</v>
      </c>
      <c r="H1427" s="21" t="s">
        <v>752</v>
      </c>
      <c r="I1427" s="21" t="s">
        <v>200</v>
      </c>
      <c r="J1427" s="21" t="s">
        <v>133</v>
      </c>
      <c r="K1427" s="21" t="s">
        <v>143</v>
      </c>
      <c r="L1427" s="21" t="s">
        <v>144</v>
      </c>
      <c r="M1427" s="23">
        <v>137.06</v>
      </c>
      <c r="N1427" s="24">
        <v>1</v>
      </c>
      <c r="O1427" s="25">
        <v>0.1244</v>
      </c>
      <c r="P1427" s="23">
        <v>81.39</v>
      </c>
      <c r="Q1427" s="23">
        <f>M1427*N1427*(1-O1427)</f>
        <v>120.009736</v>
      </c>
      <c r="R1427" s="23">
        <f>M1427*N1427*O1427</f>
        <v>17.050263999999999</v>
      </c>
      <c r="S1427" s="23">
        <f>P1427*N1427</f>
        <v>81.39</v>
      </c>
      <c r="T1427" s="23">
        <f>Q1427-S1427</f>
        <v>38.619736000000003</v>
      </c>
      <c r="U1427" s="25">
        <f>IFERROR(T1427/Q1427,0)</f>
        <v>0.32180502421903506</v>
      </c>
      <c r="V1427" s="21" t="s">
        <v>125</v>
      </c>
      <c r="W1427" s="21" t="s">
        <v>136</v>
      </c>
    </row>
    <row r="1428" spans="1:23" ht="15" customHeight="1">
      <c r="A1428" s="21" t="s">
        <v>1896</v>
      </c>
      <c r="B1428" s="22">
        <v>45569</v>
      </c>
      <c r="C1428" s="21">
        <f>YEAR(B1428)</f>
        <v>2024</v>
      </c>
      <c r="D1428" s="21" t="str">
        <f>"Q"&amp;ROUNDUP(MONTH(B1428)/3,0)</f>
        <v>Q4</v>
      </c>
      <c r="E1428" s="21" t="s">
        <v>158</v>
      </c>
      <c r="F1428" s="21" t="s">
        <v>118</v>
      </c>
      <c r="G1428" s="21" t="s">
        <v>160</v>
      </c>
      <c r="H1428" s="21" t="s">
        <v>168</v>
      </c>
      <c r="I1428" s="21" t="s">
        <v>169</v>
      </c>
      <c r="J1428" s="21" t="s">
        <v>122</v>
      </c>
      <c r="K1428" s="21" t="s">
        <v>123</v>
      </c>
      <c r="L1428" s="21" t="s">
        <v>292</v>
      </c>
      <c r="M1428" s="23">
        <v>184.01</v>
      </c>
      <c r="N1428" s="24">
        <v>1</v>
      </c>
      <c r="O1428" s="25">
        <v>0.2213</v>
      </c>
      <c r="P1428" s="23">
        <v>89.31</v>
      </c>
      <c r="Q1428" s="23">
        <f>M1428*N1428*(1-O1428)</f>
        <v>143.28858699999998</v>
      </c>
      <c r="R1428" s="23">
        <f>M1428*N1428*O1428</f>
        <v>40.721412999999998</v>
      </c>
      <c r="S1428" s="23">
        <f>P1428*N1428</f>
        <v>89.31</v>
      </c>
      <c r="T1428" s="23">
        <f>Q1428-S1428</f>
        <v>53.978586999999976</v>
      </c>
      <c r="U1428" s="25">
        <f>IFERROR(T1428/Q1428,0)</f>
        <v>0.37671239650091592</v>
      </c>
      <c r="V1428" s="21" t="s">
        <v>171</v>
      </c>
      <c r="W1428" s="21" t="s">
        <v>136</v>
      </c>
    </row>
    <row r="1429" spans="1:23" ht="15" customHeight="1">
      <c r="A1429" s="21" t="s">
        <v>1897</v>
      </c>
      <c r="B1429" s="22">
        <v>45569</v>
      </c>
      <c r="C1429" s="21">
        <f>YEAR(B1429)</f>
        <v>2024</v>
      </c>
      <c r="D1429" s="21" t="str">
        <f>"Q"&amp;ROUNDUP(MONTH(B1429)/3,0)</f>
        <v>Q4</v>
      </c>
      <c r="E1429" s="21" t="s">
        <v>188</v>
      </c>
      <c r="F1429" s="21" t="s">
        <v>118</v>
      </c>
      <c r="G1429" s="21" t="s">
        <v>189</v>
      </c>
      <c r="H1429" s="21" t="s">
        <v>224</v>
      </c>
      <c r="I1429" s="21" t="s">
        <v>225</v>
      </c>
      <c r="J1429" s="21" t="s">
        <v>122</v>
      </c>
      <c r="K1429" s="21" t="s">
        <v>165</v>
      </c>
      <c r="L1429" s="21" t="s">
        <v>184</v>
      </c>
      <c r="M1429" s="23">
        <v>79.91</v>
      </c>
      <c r="N1429" s="24">
        <v>1</v>
      </c>
      <c r="O1429" s="25">
        <v>0.1525</v>
      </c>
      <c r="P1429" s="23">
        <v>31.6</v>
      </c>
      <c r="Q1429" s="23">
        <f>M1429*N1429*(1-O1429)</f>
        <v>67.723725000000002</v>
      </c>
      <c r="R1429" s="23">
        <f>M1429*N1429*O1429</f>
        <v>12.186274999999998</v>
      </c>
      <c r="S1429" s="23">
        <f>P1429*N1429</f>
        <v>31.6</v>
      </c>
      <c r="T1429" s="23">
        <f>Q1429-S1429</f>
        <v>36.123725</v>
      </c>
      <c r="U1429" s="25">
        <f>IFERROR(T1429/Q1429,0)</f>
        <v>0.53339837700894333</v>
      </c>
      <c r="V1429" s="21" t="s">
        <v>125</v>
      </c>
      <c r="W1429" s="21" t="s">
        <v>156</v>
      </c>
    </row>
    <row r="1430" spans="1:23" ht="15" customHeight="1">
      <c r="A1430" s="21" t="s">
        <v>1898</v>
      </c>
      <c r="B1430" s="22">
        <v>45569</v>
      </c>
      <c r="C1430" s="21">
        <f>YEAR(B1430)</f>
        <v>2024</v>
      </c>
      <c r="D1430" s="21" t="str">
        <f>"Q"&amp;ROUNDUP(MONTH(B1430)/3,0)</f>
        <v>Q4</v>
      </c>
      <c r="E1430" s="21" t="s">
        <v>117</v>
      </c>
      <c r="F1430" s="21" t="s">
        <v>118</v>
      </c>
      <c r="G1430" s="21" t="s">
        <v>194</v>
      </c>
      <c r="H1430" s="21" t="s">
        <v>513</v>
      </c>
      <c r="I1430" s="21" t="s">
        <v>514</v>
      </c>
      <c r="J1430" s="21" t="s">
        <v>142</v>
      </c>
      <c r="K1430" s="21" t="s">
        <v>134</v>
      </c>
      <c r="L1430" s="21" t="s">
        <v>170</v>
      </c>
      <c r="M1430" s="23">
        <v>75.87</v>
      </c>
      <c r="N1430" s="24">
        <v>1</v>
      </c>
      <c r="O1430" s="25">
        <v>0.1547</v>
      </c>
      <c r="P1430" s="23">
        <v>41.81</v>
      </c>
      <c r="Q1430" s="23">
        <f>M1430*N1430*(1-O1430)</f>
        <v>64.132910999999993</v>
      </c>
      <c r="R1430" s="23">
        <f>M1430*N1430*O1430</f>
        <v>11.737089000000001</v>
      </c>
      <c r="S1430" s="23">
        <f>P1430*N1430</f>
        <v>41.81</v>
      </c>
      <c r="T1430" s="23">
        <f>Q1430-S1430</f>
        <v>22.322910999999991</v>
      </c>
      <c r="U1430" s="25">
        <f>IFERROR(T1430/Q1430,0)</f>
        <v>0.3480726299793252</v>
      </c>
      <c r="V1430" s="21" t="s">
        <v>171</v>
      </c>
      <c r="W1430" s="21" t="s">
        <v>126</v>
      </c>
    </row>
    <row r="1431" spans="1:23" ht="15" customHeight="1">
      <c r="A1431" s="21" t="s">
        <v>1899</v>
      </c>
      <c r="B1431" s="22">
        <v>45569</v>
      </c>
      <c r="C1431" s="21">
        <f>YEAR(B1431)</f>
        <v>2024</v>
      </c>
      <c r="D1431" s="21" t="str">
        <f>"Q"&amp;ROUNDUP(MONTH(B1431)/3,0)</f>
        <v>Q4</v>
      </c>
      <c r="E1431" s="21" t="s">
        <v>188</v>
      </c>
      <c r="F1431" s="21" t="s">
        <v>118</v>
      </c>
      <c r="G1431" s="21" t="s">
        <v>189</v>
      </c>
      <c r="H1431" s="21" t="s">
        <v>425</v>
      </c>
      <c r="I1431" s="21" t="s">
        <v>426</v>
      </c>
      <c r="J1431" s="21" t="s">
        <v>133</v>
      </c>
      <c r="K1431" s="21" t="s">
        <v>134</v>
      </c>
      <c r="L1431" s="21" t="s">
        <v>339</v>
      </c>
      <c r="M1431" s="23">
        <v>118.87</v>
      </c>
      <c r="N1431" s="24">
        <v>1</v>
      </c>
      <c r="O1431" s="25">
        <v>0.16950000000000001</v>
      </c>
      <c r="P1431" s="23">
        <v>73.64</v>
      </c>
      <c r="Q1431" s="23">
        <f>M1431*N1431*(1-O1431)</f>
        <v>98.721535000000003</v>
      </c>
      <c r="R1431" s="23">
        <f>M1431*N1431*O1431</f>
        <v>20.148465000000002</v>
      </c>
      <c r="S1431" s="23">
        <f>P1431*N1431</f>
        <v>73.64</v>
      </c>
      <c r="T1431" s="23">
        <f>Q1431-S1431</f>
        <v>25.081535000000002</v>
      </c>
      <c r="U1431" s="25">
        <f>IFERROR(T1431/Q1431,0)</f>
        <v>0.25406346244514938</v>
      </c>
      <c r="V1431" s="21" t="s">
        <v>125</v>
      </c>
      <c r="W1431" s="21" t="s">
        <v>156</v>
      </c>
    </row>
    <row r="1432" spans="1:23" ht="15" customHeight="1">
      <c r="A1432" s="21" t="s">
        <v>1900</v>
      </c>
      <c r="B1432" s="22">
        <v>45569</v>
      </c>
      <c r="C1432" s="21">
        <f>YEAR(B1432)</f>
        <v>2024</v>
      </c>
      <c r="D1432" s="21" t="str">
        <f>"Q"&amp;ROUNDUP(MONTH(B1432)/3,0)</f>
        <v>Q4</v>
      </c>
      <c r="E1432" s="21" t="s">
        <v>188</v>
      </c>
      <c r="F1432" s="21" t="s">
        <v>118</v>
      </c>
      <c r="G1432" s="21" t="s">
        <v>232</v>
      </c>
      <c r="H1432" s="21" t="s">
        <v>224</v>
      </c>
      <c r="I1432" s="21" t="s">
        <v>225</v>
      </c>
      <c r="J1432" s="21" t="s">
        <v>122</v>
      </c>
      <c r="K1432" s="21" t="s">
        <v>143</v>
      </c>
      <c r="L1432" s="21" t="s">
        <v>252</v>
      </c>
      <c r="M1432" s="23">
        <v>69.260000000000005</v>
      </c>
      <c r="N1432" s="24">
        <v>5</v>
      </c>
      <c r="O1432" s="25"/>
      <c r="P1432" s="23">
        <v>41.95</v>
      </c>
      <c r="Q1432" s="23">
        <f>M1432*N1432*(1-O1432)</f>
        <v>346.3</v>
      </c>
      <c r="R1432" s="23">
        <f>M1432*N1432*O1432</f>
        <v>0</v>
      </c>
      <c r="S1432" s="23">
        <f>P1432*N1432</f>
        <v>209.75</v>
      </c>
      <c r="T1432" s="23">
        <f>Q1432-S1432</f>
        <v>136.55000000000001</v>
      </c>
      <c r="U1432" s="25">
        <f>IFERROR(T1432/Q1432,0)</f>
        <v>0.39431129078833382</v>
      </c>
      <c r="V1432" s="21" t="s">
        <v>125</v>
      </c>
      <c r="W1432" s="21" t="s">
        <v>172</v>
      </c>
    </row>
    <row r="1433" spans="1:23" ht="15" customHeight="1">
      <c r="A1433" s="21" t="s">
        <v>1901</v>
      </c>
      <c r="B1433" s="22">
        <v>45570</v>
      </c>
      <c r="C1433" s="21">
        <f>YEAR(B1433)</f>
        <v>2024</v>
      </c>
      <c r="D1433" s="21" t="str">
        <f>"Q"&amp;ROUNDUP(MONTH(B1433)/3,0)</f>
        <v>Q4</v>
      </c>
      <c r="E1433" s="21" t="s">
        <v>138</v>
      </c>
      <c r="F1433" s="21" t="s">
        <v>129</v>
      </c>
      <c r="G1433" s="21" t="s">
        <v>139</v>
      </c>
      <c r="H1433" s="21" t="s">
        <v>221</v>
      </c>
      <c r="I1433" s="21" t="s">
        <v>222</v>
      </c>
      <c r="J1433" s="21" t="s">
        <v>133</v>
      </c>
      <c r="K1433" s="21" t="s">
        <v>143</v>
      </c>
      <c r="L1433" s="21" t="s">
        <v>230</v>
      </c>
      <c r="M1433" s="23">
        <v>304.58</v>
      </c>
      <c r="N1433" s="24">
        <v>1</v>
      </c>
      <c r="O1433" s="25">
        <v>0.13450000000000001</v>
      </c>
      <c r="P1433" s="23">
        <v>203.04</v>
      </c>
      <c r="Q1433" s="23">
        <f>M1433*N1433*(1-O1433)</f>
        <v>263.61398999999994</v>
      </c>
      <c r="R1433" s="23">
        <f>M1433*N1433*O1433</f>
        <v>40.966009999999997</v>
      </c>
      <c r="S1433" s="23">
        <f>P1433*N1433</f>
        <v>203.04</v>
      </c>
      <c r="T1433" s="23">
        <f>Q1433-S1433</f>
        <v>60.573989999999952</v>
      </c>
      <c r="U1433" s="25">
        <f>IFERROR(T1433/Q1433,0)</f>
        <v>0.22978291099042189</v>
      </c>
      <c r="V1433" s="21" t="s">
        <v>125</v>
      </c>
      <c r="W1433" s="21" t="s">
        <v>156</v>
      </c>
    </row>
    <row r="1434" spans="1:23" ht="15" customHeight="1">
      <c r="A1434" s="21" t="s">
        <v>1902</v>
      </c>
      <c r="B1434" s="22">
        <v>45570</v>
      </c>
      <c r="C1434" s="21">
        <f>YEAR(B1434)</f>
        <v>2024</v>
      </c>
      <c r="D1434" s="21" t="str">
        <f>"Q"&amp;ROUNDUP(MONTH(B1434)/3,0)</f>
        <v>Q4</v>
      </c>
      <c r="E1434" s="21" t="s">
        <v>188</v>
      </c>
      <c r="F1434" s="21" t="s">
        <v>118</v>
      </c>
      <c r="G1434" s="21" t="s">
        <v>232</v>
      </c>
      <c r="H1434" s="21" t="s">
        <v>186</v>
      </c>
      <c r="I1434" s="21" t="s">
        <v>162</v>
      </c>
      <c r="J1434" s="21" t="s">
        <v>133</v>
      </c>
      <c r="K1434" s="21" t="s">
        <v>165</v>
      </c>
      <c r="L1434" s="21" t="s">
        <v>320</v>
      </c>
      <c r="M1434" s="23">
        <v>85.55</v>
      </c>
      <c r="N1434" s="24">
        <v>4</v>
      </c>
      <c r="O1434" s="25">
        <v>0.10929999999999999</v>
      </c>
      <c r="P1434" s="23">
        <v>38.31</v>
      </c>
      <c r="Q1434" s="23">
        <f>M1434*N1434*(1-O1434)</f>
        <v>304.79754000000003</v>
      </c>
      <c r="R1434" s="23">
        <f>M1434*N1434*O1434</f>
        <v>37.402459999999998</v>
      </c>
      <c r="S1434" s="23">
        <f>P1434*N1434</f>
        <v>153.24</v>
      </c>
      <c r="T1434" s="23">
        <f>Q1434-S1434</f>
        <v>151.55754000000002</v>
      </c>
      <c r="U1434" s="25">
        <f>IFERROR(T1434/Q1434,0)</f>
        <v>0.49724003677982442</v>
      </c>
      <c r="V1434" s="21" t="s">
        <v>125</v>
      </c>
      <c r="W1434" s="21" t="s">
        <v>126</v>
      </c>
    </row>
    <row r="1435" spans="1:23" ht="15" customHeight="1">
      <c r="A1435" s="21" t="s">
        <v>1903</v>
      </c>
      <c r="B1435" s="22">
        <v>45570</v>
      </c>
      <c r="C1435" s="21">
        <f>YEAR(B1435)</f>
        <v>2024</v>
      </c>
      <c r="D1435" s="21" t="str">
        <f>"Q"&amp;ROUNDUP(MONTH(B1435)/3,0)</f>
        <v>Q4</v>
      </c>
      <c r="E1435" s="21" t="s">
        <v>117</v>
      </c>
      <c r="F1435" s="21" t="s">
        <v>118</v>
      </c>
      <c r="G1435" s="21" t="s">
        <v>194</v>
      </c>
      <c r="H1435" s="21" t="s">
        <v>377</v>
      </c>
      <c r="I1435" s="21" t="s">
        <v>378</v>
      </c>
      <c r="J1435" s="21" t="s">
        <v>133</v>
      </c>
      <c r="K1435" s="21" t="s">
        <v>143</v>
      </c>
      <c r="L1435" s="21" t="s">
        <v>144</v>
      </c>
      <c r="M1435" s="23">
        <v>237.67</v>
      </c>
      <c r="N1435" s="24">
        <v>1</v>
      </c>
      <c r="O1435" s="25">
        <v>0.1235</v>
      </c>
      <c r="P1435" s="23">
        <v>147.61000000000001</v>
      </c>
      <c r="Q1435" s="23">
        <f>M1435*N1435*(1-O1435)</f>
        <v>208.31775500000001</v>
      </c>
      <c r="R1435" s="23">
        <f>M1435*N1435*O1435</f>
        <v>29.352244999999996</v>
      </c>
      <c r="S1435" s="23">
        <f>P1435*N1435</f>
        <v>147.61000000000001</v>
      </c>
      <c r="T1435" s="23">
        <f>Q1435-S1435</f>
        <v>60.707754999999992</v>
      </c>
      <c r="U1435" s="25">
        <f>IFERROR(T1435/Q1435,0)</f>
        <v>0.29141901514827667</v>
      </c>
      <c r="V1435" s="21" t="s">
        <v>125</v>
      </c>
      <c r="W1435" s="21" t="s">
        <v>156</v>
      </c>
    </row>
    <row r="1436" spans="1:23" ht="15" customHeight="1">
      <c r="A1436" s="21" t="s">
        <v>1904</v>
      </c>
      <c r="B1436" s="22">
        <v>45571</v>
      </c>
      <c r="C1436" s="21">
        <f>YEAR(B1436)</f>
        <v>2024</v>
      </c>
      <c r="D1436" s="21" t="str">
        <f>"Q"&amp;ROUNDUP(MONTH(B1436)/3,0)</f>
        <v>Q4</v>
      </c>
      <c r="E1436" s="21" t="s">
        <v>117</v>
      </c>
      <c r="F1436" s="21" t="s">
        <v>118</v>
      </c>
      <c r="G1436" s="21" t="s">
        <v>194</v>
      </c>
      <c r="H1436" s="21" t="s">
        <v>305</v>
      </c>
      <c r="I1436" s="21" t="s">
        <v>306</v>
      </c>
      <c r="J1436" s="21" t="s">
        <v>142</v>
      </c>
      <c r="K1436" s="21" t="s">
        <v>165</v>
      </c>
      <c r="L1436" s="21" t="s">
        <v>320</v>
      </c>
      <c r="M1436" s="23">
        <v>16.98</v>
      </c>
      <c r="N1436" s="24">
        <v>1</v>
      </c>
      <c r="O1436" s="25">
        <v>0.13159999999999999</v>
      </c>
      <c r="P1436" s="23">
        <v>7.43</v>
      </c>
      <c r="Q1436" s="23">
        <f>M1436*N1436*(1-O1436)</f>
        <v>14.745432000000001</v>
      </c>
      <c r="R1436" s="23">
        <f>M1436*N1436*O1436</f>
        <v>2.2345679999999999</v>
      </c>
      <c r="S1436" s="23">
        <f>P1436*N1436</f>
        <v>7.43</v>
      </c>
      <c r="T1436" s="23">
        <f>Q1436-S1436</f>
        <v>7.3154320000000013</v>
      </c>
      <c r="U1436" s="25">
        <f>IFERROR(T1436/Q1436,0)</f>
        <v>0.49611513586038042</v>
      </c>
      <c r="V1436" s="21" t="s">
        <v>125</v>
      </c>
      <c r="W1436" s="21" t="s">
        <v>126</v>
      </c>
    </row>
    <row r="1437" spans="1:23" ht="15" customHeight="1">
      <c r="A1437" s="21" t="s">
        <v>1905</v>
      </c>
      <c r="B1437" s="22">
        <v>45571</v>
      </c>
      <c r="C1437" s="21">
        <f>YEAR(B1437)</f>
        <v>2024</v>
      </c>
      <c r="D1437" s="21" t="str">
        <f>"Q"&amp;ROUNDUP(MONTH(B1437)/3,0)</f>
        <v>Q4</v>
      </c>
      <c r="E1437" s="21" t="s">
        <v>138</v>
      </c>
      <c r="F1437" s="21" t="s">
        <v>118</v>
      </c>
      <c r="G1437" s="21" t="s">
        <v>146</v>
      </c>
      <c r="H1437" s="21" t="s">
        <v>569</v>
      </c>
      <c r="I1437" s="21" t="s">
        <v>570</v>
      </c>
      <c r="J1437" s="21" t="s">
        <v>133</v>
      </c>
      <c r="K1437" s="21" t="s">
        <v>165</v>
      </c>
      <c r="L1437" s="21" t="s">
        <v>184</v>
      </c>
      <c r="M1437" s="23">
        <v>120.23</v>
      </c>
      <c r="N1437" s="24">
        <v>1</v>
      </c>
      <c r="O1437" s="25">
        <v>7.46E-2</v>
      </c>
      <c r="P1437" s="23">
        <v>46.21</v>
      </c>
      <c r="Q1437" s="23">
        <f>M1437*N1437*(1-O1437)</f>
        <v>111.260842</v>
      </c>
      <c r="R1437" s="23">
        <f>M1437*N1437*O1437</f>
        <v>8.9691580000000002</v>
      </c>
      <c r="S1437" s="23">
        <f>P1437*N1437</f>
        <v>46.21</v>
      </c>
      <c r="T1437" s="23">
        <f>Q1437-S1437</f>
        <v>65.050841999999989</v>
      </c>
      <c r="U1437" s="25">
        <f>IFERROR(T1437/Q1437,0)</f>
        <v>0.58466968998850455</v>
      </c>
      <c r="V1437" s="21" t="s">
        <v>125</v>
      </c>
      <c r="W1437" s="21" t="s">
        <v>126</v>
      </c>
    </row>
    <row r="1438" spans="1:23" ht="15" customHeight="1">
      <c r="A1438" s="21" t="s">
        <v>1906</v>
      </c>
      <c r="B1438" s="22">
        <v>45571</v>
      </c>
      <c r="C1438" s="21">
        <f>YEAR(B1438)</f>
        <v>2024</v>
      </c>
      <c r="D1438" s="21" t="str">
        <f>"Q"&amp;ROUNDUP(MONTH(B1438)/3,0)</f>
        <v>Q4</v>
      </c>
      <c r="E1438" s="21" t="s">
        <v>158</v>
      </c>
      <c r="F1438" s="21" t="s">
        <v>129</v>
      </c>
      <c r="G1438" s="21" t="s">
        <v>160</v>
      </c>
      <c r="H1438" s="21" t="s">
        <v>243</v>
      </c>
      <c r="I1438" s="21" t="s">
        <v>244</v>
      </c>
      <c r="J1438" s="21" t="s">
        <v>122</v>
      </c>
      <c r="K1438" s="21" t="s">
        <v>165</v>
      </c>
      <c r="L1438" s="21" t="s">
        <v>166</v>
      </c>
      <c r="M1438" s="23">
        <v>32.72</v>
      </c>
      <c r="N1438" s="24">
        <v>12</v>
      </c>
      <c r="O1438" s="25">
        <v>0.12889999999999999</v>
      </c>
      <c r="P1438" s="23">
        <v>13.55</v>
      </c>
      <c r="Q1438" s="23">
        <f>M1438*N1438*(1-O1438)</f>
        <v>342.028704</v>
      </c>
      <c r="R1438" s="23">
        <f>M1438*N1438*O1438</f>
        <v>50.611295999999996</v>
      </c>
      <c r="S1438" s="23">
        <f>P1438*N1438</f>
        <v>162.60000000000002</v>
      </c>
      <c r="T1438" s="23">
        <f>Q1438-S1438</f>
        <v>179.42870399999998</v>
      </c>
      <c r="U1438" s="25">
        <f>IFERROR(T1438/Q1438,0)</f>
        <v>0.52460130363795421</v>
      </c>
      <c r="V1438" s="21" t="s">
        <v>125</v>
      </c>
      <c r="W1438" s="21" t="s">
        <v>156</v>
      </c>
    </row>
    <row r="1439" spans="1:23" ht="15" customHeight="1">
      <c r="A1439" s="21" t="s">
        <v>1907</v>
      </c>
      <c r="B1439" s="22">
        <v>45571</v>
      </c>
      <c r="C1439" s="21">
        <f>YEAR(B1439)</f>
        <v>2024</v>
      </c>
      <c r="D1439" s="21" t="str">
        <f>"Q"&amp;ROUNDUP(MONTH(B1439)/3,0)</f>
        <v>Q4</v>
      </c>
      <c r="E1439" s="21" t="s">
        <v>188</v>
      </c>
      <c r="F1439" s="21" t="s">
        <v>118</v>
      </c>
      <c r="G1439" s="21" t="s">
        <v>232</v>
      </c>
      <c r="H1439" s="21" t="s">
        <v>224</v>
      </c>
      <c r="I1439" s="21" t="s">
        <v>225</v>
      </c>
      <c r="J1439" s="21" t="s">
        <v>122</v>
      </c>
      <c r="K1439" s="21" t="s">
        <v>123</v>
      </c>
      <c r="L1439" s="21" t="s">
        <v>155</v>
      </c>
      <c r="M1439" s="23">
        <v>222.56</v>
      </c>
      <c r="N1439" s="24">
        <v>1</v>
      </c>
      <c r="O1439" s="25">
        <v>0.106</v>
      </c>
      <c r="P1439" s="23">
        <v>106.09</v>
      </c>
      <c r="Q1439" s="23">
        <f>M1439*N1439*(1-O1439)</f>
        <v>198.96863999999999</v>
      </c>
      <c r="R1439" s="23">
        <f>M1439*N1439*O1439</f>
        <v>23.591359999999998</v>
      </c>
      <c r="S1439" s="23">
        <f>P1439*N1439</f>
        <v>106.09</v>
      </c>
      <c r="T1439" s="23">
        <f>Q1439-S1439</f>
        <v>92.87863999999999</v>
      </c>
      <c r="U1439" s="25">
        <f>IFERROR(T1439/Q1439,0)</f>
        <v>0.46680039628355502</v>
      </c>
      <c r="V1439" s="21" t="s">
        <v>125</v>
      </c>
      <c r="W1439" s="21" t="s">
        <v>172</v>
      </c>
    </row>
    <row r="1440" spans="1:23" ht="15" customHeight="1">
      <c r="A1440" s="21" t="s">
        <v>1908</v>
      </c>
      <c r="B1440" s="22">
        <v>45571</v>
      </c>
      <c r="C1440" s="21">
        <f>YEAR(B1440)</f>
        <v>2024</v>
      </c>
      <c r="D1440" s="21" t="str">
        <f>"Q"&amp;ROUNDUP(MONTH(B1440)/3,0)</f>
        <v>Q4</v>
      </c>
      <c r="E1440" s="21" t="s">
        <v>138</v>
      </c>
      <c r="F1440" s="21" t="s">
        <v>129</v>
      </c>
      <c r="G1440" s="21" t="s">
        <v>139</v>
      </c>
      <c r="H1440" s="21" t="s">
        <v>207</v>
      </c>
      <c r="I1440" s="21" t="s">
        <v>208</v>
      </c>
      <c r="J1440" s="21" t="s">
        <v>122</v>
      </c>
      <c r="K1440" s="21" t="s">
        <v>143</v>
      </c>
      <c r="L1440" s="21" t="s">
        <v>252</v>
      </c>
      <c r="M1440" s="23">
        <v>222.48</v>
      </c>
      <c r="N1440" s="24">
        <v>3</v>
      </c>
      <c r="O1440" s="25">
        <v>0.15509999999999999</v>
      </c>
      <c r="P1440" s="23">
        <v>145.84</v>
      </c>
      <c r="Q1440" s="23">
        <f>M1440*N1440*(1-O1440)</f>
        <v>563.92005599999993</v>
      </c>
      <c r="R1440" s="23">
        <f>M1440*N1440*O1440</f>
        <v>103.51994399999998</v>
      </c>
      <c r="S1440" s="23">
        <f>P1440*N1440</f>
        <v>437.52</v>
      </c>
      <c r="T1440" s="23">
        <f>Q1440-S1440</f>
        <v>126.40005599999995</v>
      </c>
      <c r="U1440" s="25">
        <f>IFERROR(T1440/Q1440,0)</f>
        <v>0.22414534587860085</v>
      </c>
      <c r="V1440" s="21" t="s">
        <v>125</v>
      </c>
      <c r="W1440" s="21" t="s">
        <v>156</v>
      </c>
    </row>
    <row r="1441" spans="1:23" ht="15" customHeight="1">
      <c r="A1441" s="21" t="s">
        <v>1909</v>
      </c>
      <c r="B1441" s="22">
        <v>45571</v>
      </c>
      <c r="C1441" s="21">
        <f>YEAR(B1441)</f>
        <v>2024</v>
      </c>
      <c r="D1441" s="21" t="str">
        <f>"Q"&amp;ROUNDUP(MONTH(B1441)/3,0)</f>
        <v>Q4</v>
      </c>
      <c r="E1441" s="21" t="s">
        <v>138</v>
      </c>
      <c r="F1441" s="21" t="s">
        <v>118</v>
      </c>
      <c r="G1441" s="21" t="s">
        <v>146</v>
      </c>
      <c r="H1441" s="21" t="s">
        <v>131</v>
      </c>
      <c r="I1441" s="21" t="s">
        <v>132</v>
      </c>
      <c r="J1441" s="21" t="s">
        <v>133</v>
      </c>
      <c r="K1441" s="21" t="s">
        <v>134</v>
      </c>
      <c r="L1441" s="21" t="s">
        <v>170</v>
      </c>
      <c r="M1441" s="23">
        <v>216.74</v>
      </c>
      <c r="N1441" s="24">
        <v>3</v>
      </c>
      <c r="O1441" s="25">
        <v>0.1457</v>
      </c>
      <c r="P1441" s="23">
        <v>117.91</v>
      </c>
      <c r="Q1441" s="23">
        <f>M1441*N1441*(1-O1441)</f>
        <v>555.48294600000008</v>
      </c>
      <c r="R1441" s="23">
        <f>M1441*N1441*O1441</f>
        <v>94.737054000000001</v>
      </c>
      <c r="S1441" s="23">
        <f>P1441*N1441</f>
        <v>353.73</v>
      </c>
      <c r="T1441" s="23">
        <f>Q1441-S1441</f>
        <v>201.75294600000007</v>
      </c>
      <c r="U1441" s="25">
        <f>IFERROR(T1441/Q1441,0)</f>
        <v>0.36320277238538307</v>
      </c>
      <c r="V1441" s="21" t="s">
        <v>125</v>
      </c>
      <c r="W1441" s="21" t="s">
        <v>156</v>
      </c>
    </row>
    <row r="1442" spans="1:23" ht="15" customHeight="1">
      <c r="A1442" s="21" t="s">
        <v>1910</v>
      </c>
      <c r="B1442" s="22">
        <v>45571</v>
      </c>
      <c r="C1442" s="21">
        <f>YEAR(B1442)</f>
        <v>2024</v>
      </c>
      <c r="D1442" s="21" t="str">
        <f>"Q"&amp;ROUNDUP(MONTH(B1442)/3,0)</f>
        <v>Q4</v>
      </c>
      <c r="E1442" s="21" t="s">
        <v>128</v>
      </c>
      <c r="F1442" s="21" t="s">
        <v>118</v>
      </c>
      <c r="G1442" s="21" t="s">
        <v>130</v>
      </c>
      <c r="H1442" s="21" t="s">
        <v>268</v>
      </c>
      <c r="I1442" s="21" t="s">
        <v>269</v>
      </c>
      <c r="J1442" s="21" t="s">
        <v>142</v>
      </c>
      <c r="K1442" s="21" t="s">
        <v>123</v>
      </c>
      <c r="L1442" s="21" t="s">
        <v>263</v>
      </c>
      <c r="M1442" s="23">
        <v>76.83</v>
      </c>
      <c r="N1442" s="24">
        <v>1</v>
      </c>
      <c r="O1442" s="25">
        <v>0.12820000000000001</v>
      </c>
      <c r="P1442" s="23">
        <v>37.479999999999997</v>
      </c>
      <c r="Q1442" s="23">
        <f>M1442*N1442*(1-O1442)</f>
        <v>66.980394000000004</v>
      </c>
      <c r="R1442" s="23">
        <f>M1442*N1442*O1442</f>
        <v>9.8496059999999996</v>
      </c>
      <c r="S1442" s="23">
        <f>P1442*N1442</f>
        <v>37.479999999999997</v>
      </c>
      <c r="T1442" s="23">
        <f>Q1442-S1442</f>
        <v>29.500394000000007</v>
      </c>
      <c r="U1442" s="25">
        <f>IFERROR(T1442/Q1442,0)</f>
        <v>0.44043327066723442</v>
      </c>
      <c r="V1442" s="21" t="s">
        <v>125</v>
      </c>
      <c r="W1442" s="21" t="s">
        <v>126</v>
      </c>
    </row>
    <row r="1443" spans="1:23" ht="15" customHeight="1">
      <c r="A1443" s="21" t="s">
        <v>1911</v>
      </c>
      <c r="B1443" s="22">
        <v>45572</v>
      </c>
      <c r="C1443" s="21">
        <f>YEAR(B1443)</f>
        <v>2024</v>
      </c>
      <c r="D1443" s="21" t="str">
        <f>"Q"&amp;ROUNDUP(MONTH(B1443)/3,0)</f>
        <v>Q4</v>
      </c>
      <c r="E1443" s="21" t="s">
        <v>158</v>
      </c>
      <c r="F1443" s="21" t="s">
        <v>129</v>
      </c>
      <c r="G1443" s="21" t="s">
        <v>160</v>
      </c>
      <c r="H1443" s="21" t="s">
        <v>182</v>
      </c>
      <c r="I1443" s="21" t="s">
        <v>183</v>
      </c>
      <c r="J1443" s="21" t="s">
        <v>122</v>
      </c>
      <c r="K1443" s="21" t="s">
        <v>165</v>
      </c>
      <c r="L1443" s="21" t="s">
        <v>320</v>
      </c>
      <c r="M1443" s="23">
        <v>23.35</v>
      </c>
      <c r="N1443" s="24">
        <v>3</v>
      </c>
      <c r="O1443" s="25">
        <v>0.10589999999999999</v>
      </c>
      <c r="P1443" s="23">
        <v>10.210000000000001</v>
      </c>
      <c r="Q1443" s="23">
        <f>M1443*N1443*(1-O1443)</f>
        <v>62.631705000000011</v>
      </c>
      <c r="R1443" s="23">
        <f>M1443*N1443*O1443</f>
        <v>7.4182950000000005</v>
      </c>
      <c r="S1443" s="23">
        <f>P1443*N1443</f>
        <v>30.630000000000003</v>
      </c>
      <c r="T1443" s="23">
        <f>Q1443-S1443</f>
        <v>32.001705000000008</v>
      </c>
      <c r="U1443" s="25">
        <f>IFERROR(T1443/Q1443,0)</f>
        <v>0.51095056409529327</v>
      </c>
      <c r="V1443" s="21" t="s">
        <v>125</v>
      </c>
      <c r="W1443" s="21" t="s">
        <v>156</v>
      </c>
    </row>
    <row r="1444" spans="1:23" ht="15" customHeight="1">
      <c r="A1444" s="21" t="s">
        <v>1912</v>
      </c>
      <c r="B1444" s="22">
        <v>45572</v>
      </c>
      <c r="C1444" s="21">
        <f>YEAR(B1444)</f>
        <v>2024</v>
      </c>
      <c r="D1444" s="21" t="str">
        <f>"Q"&amp;ROUNDUP(MONTH(B1444)/3,0)</f>
        <v>Q4</v>
      </c>
      <c r="E1444" s="21" t="s">
        <v>188</v>
      </c>
      <c r="F1444" s="21" t="s">
        <v>129</v>
      </c>
      <c r="G1444" s="21" t="s">
        <v>198</v>
      </c>
      <c r="H1444" s="21" t="s">
        <v>271</v>
      </c>
      <c r="I1444" s="21" t="s">
        <v>272</v>
      </c>
      <c r="J1444" s="21" t="s">
        <v>133</v>
      </c>
      <c r="K1444" s="21" t="s">
        <v>149</v>
      </c>
      <c r="L1444" s="21" t="s">
        <v>238</v>
      </c>
      <c r="M1444" s="23">
        <v>176.33</v>
      </c>
      <c r="N1444" s="24">
        <v>1</v>
      </c>
      <c r="O1444" s="25">
        <v>0.12</v>
      </c>
      <c r="P1444" s="23">
        <v>83.17</v>
      </c>
      <c r="Q1444" s="23">
        <f>M1444*N1444*(1-O1444)</f>
        <v>155.1704</v>
      </c>
      <c r="R1444" s="23">
        <f>M1444*N1444*O1444</f>
        <v>21.159600000000001</v>
      </c>
      <c r="S1444" s="23">
        <f>P1444*N1444</f>
        <v>83.17</v>
      </c>
      <c r="T1444" s="23">
        <f>Q1444-S1444</f>
        <v>72.000399999999999</v>
      </c>
      <c r="U1444" s="25">
        <f>IFERROR(T1444/Q1444,0)</f>
        <v>0.46400859957827006</v>
      </c>
      <c r="V1444" s="21" t="s">
        <v>125</v>
      </c>
      <c r="W1444" s="21" t="s">
        <v>172</v>
      </c>
    </row>
    <row r="1445" spans="1:23" ht="15" customHeight="1">
      <c r="A1445" s="21" t="s">
        <v>1913</v>
      </c>
      <c r="B1445" s="22">
        <v>45572</v>
      </c>
      <c r="C1445" s="21">
        <f>YEAR(B1445)</f>
        <v>2024</v>
      </c>
      <c r="D1445" s="21" t="str">
        <f>"Q"&amp;ROUNDUP(MONTH(B1445)/3,0)</f>
        <v>Q4</v>
      </c>
      <c r="E1445" s="21" t="s">
        <v>128</v>
      </c>
      <c r="F1445" s="21" t="s">
        <v>129</v>
      </c>
      <c r="G1445" s="21" t="s">
        <v>152</v>
      </c>
      <c r="H1445" s="21" t="s">
        <v>203</v>
      </c>
      <c r="I1445" s="21" t="s">
        <v>204</v>
      </c>
      <c r="J1445" s="21" t="s">
        <v>122</v>
      </c>
      <c r="K1445" s="21" t="s">
        <v>149</v>
      </c>
      <c r="L1445" s="21" t="s">
        <v>273</v>
      </c>
      <c r="M1445" s="23">
        <v>10.98</v>
      </c>
      <c r="N1445" s="24">
        <v>1</v>
      </c>
      <c r="O1445" s="25">
        <v>4.3299999999999998E-2</v>
      </c>
      <c r="P1445" s="23">
        <v>4.95</v>
      </c>
      <c r="Q1445" s="23">
        <f>M1445*N1445*(1-O1445)</f>
        <v>10.504566000000001</v>
      </c>
      <c r="R1445" s="23">
        <f>M1445*N1445*O1445</f>
        <v>0.47543400000000002</v>
      </c>
      <c r="S1445" s="23">
        <f>P1445*N1445</f>
        <v>4.95</v>
      </c>
      <c r="T1445" s="23">
        <f>Q1445-S1445</f>
        <v>5.5545660000000003</v>
      </c>
      <c r="U1445" s="25">
        <f>IFERROR(T1445/Q1445,0)</f>
        <v>0.52877634354432157</v>
      </c>
      <c r="V1445" s="21" t="s">
        <v>125</v>
      </c>
      <c r="W1445" s="21" t="s">
        <v>156</v>
      </c>
    </row>
    <row r="1446" spans="1:23" ht="15" customHeight="1">
      <c r="A1446" s="21" t="s">
        <v>1914</v>
      </c>
      <c r="B1446" s="22">
        <v>45572</v>
      </c>
      <c r="C1446" s="21">
        <f>YEAR(B1446)</f>
        <v>2024</v>
      </c>
      <c r="D1446" s="21" t="str">
        <f>"Q"&amp;ROUNDUP(MONTH(B1446)/3,0)</f>
        <v>Q4</v>
      </c>
      <c r="E1446" s="21" t="s">
        <v>128</v>
      </c>
      <c r="F1446" s="21" t="s">
        <v>118</v>
      </c>
      <c r="G1446" s="21" t="s">
        <v>152</v>
      </c>
      <c r="H1446" s="21" t="s">
        <v>485</v>
      </c>
      <c r="I1446" s="21" t="s">
        <v>486</v>
      </c>
      <c r="J1446" s="21" t="s">
        <v>133</v>
      </c>
      <c r="K1446" s="21" t="s">
        <v>134</v>
      </c>
      <c r="L1446" s="21" t="s">
        <v>192</v>
      </c>
      <c r="M1446" s="23">
        <v>75.3</v>
      </c>
      <c r="N1446" s="24">
        <v>1</v>
      </c>
      <c r="O1446" s="25">
        <v>0.2094</v>
      </c>
      <c r="P1446" s="23">
        <v>45.25</v>
      </c>
      <c r="Q1446" s="23">
        <f>M1446*N1446*(1-O1446)</f>
        <v>59.532179999999997</v>
      </c>
      <c r="R1446" s="23">
        <f>M1446*N1446*O1446</f>
        <v>15.76782</v>
      </c>
      <c r="S1446" s="23">
        <f>P1446*N1446</f>
        <v>45.25</v>
      </c>
      <c r="T1446" s="23">
        <f>Q1446-S1446</f>
        <v>14.282179999999997</v>
      </c>
      <c r="U1446" s="25">
        <f>IFERROR(T1446/Q1446,0)</f>
        <v>0.23990688733387552</v>
      </c>
      <c r="V1446" s="21" t="s">
        <v>125</v>
      </c>
      <c r="W1446" s="21" t="s">
        <v>126</v>
      </c>
    </row>
    <row r="1447" spans="1:23" ht="15" customHeight="1">
      <c r="A1447" s="21" t="s">
        <v>1915</v>
      </c>
      <c r="B1447" s="22">
        <v>45572</v>
      </c>
      <c r="C1447" s="21">
        <f>YEAR(B1447)</f>
        <v>2024</v>
      </c>
      <c r="D1447" s="21" t="str">
        <f>"Q"&amp;ROUNDUP(MONTH(B1447)/3,0)</f>
        <v>Q4</v>
      </c>
      <c r="E1447" s="21" t="s">
        <v>158</v>
      </c>
      <c r="F1447" s="21" t="s">
        <v>118</v>
      </c>
      <c r="G1447" s="21" t="s">
        <v>164</v>
      </c>
      <c r="H1447" s="21" t="s">
        <v>243</v>
      </c>
      <c r="I1447" s="21" t="s">
        <v>244</v>
      </c>
      <c r="J1447" s="21" t="s">
        <v>122</v>
      </c>
      <c r="K1447" s="21" t="s">
        <v>134</v>
      </c>
      <c r="L1447" s="21" t="s">
        <v>339</v>
      </c>
      <c r="M1447" s="23">
        <v>79.11</v>
      </c>
      <c r="N1447" s="24">
        <v>3</v>
      </c>
      <c r="O1447" s="25">
        <v>0.1116</v>
      </c>
      <c r="P1447" s="23">
        <v>46.89</v>
      </c>
      <c r="Q1447" s="23">
        <f>M1447*N1447*(1-O1447)</f>
        <v>210.84397199999998</v>
      </c>
      <c r="R1447" s="23">
        <f>M1447*N1447*O1447</f>
        <v>26.486028000000001</v>
      </c>
      <c r="S1447" s="23">
        <f>P1447*N1447</f>
        <v>140.67000000000002</v>
      </c>
      <c r="T1447" s="23">
        <f>Q1447-S1447</f>
        <v>70.173971999999964</v>
      </c>
      <c r="U1447" s="25">
        <f>IFERROR(T1447/Q1447,0)</f>
        <v>0.33282417957863158</v>
      </c>
      <c r="V1447" s="21" t="s">
        <v>125</v>
      </c>
      <c r="W1447" s="21" t="s">
        <v>126</v>
      </c>
    </row>
    <row r="1448" spans="1:23" ht="15" customHeight="1">
      <c r="A1448" s="21" t="s">
        <v>1916</v>
      </c>
      <c r="B1448" s="22">
        <v>45573</v>
      </c>
      <c r="C1448" s="21">
        <f>YEAR(B1448)</f>
        <v>2024</v>
      </c>
      <c r="D1448" s="21" t="str">
        <f>"Q"&amp;ROUNDUP(MONTH(B1448)/3,0)</f>
        <v>Q4</v>
      </c>
      <c r="E1448" s="21" t="s">
        <v>128</v>
      </c>
      <c r="F1448" s="21" t="s">
        <v>118</v>
      </c>
      <c r="G1448" s="21" t="s">
        <v>130</v>
      </c>
      <c r="H1448" s="21" t="s">
        <v>131</v>
      </c>
      <c r="I1448" s="21" t="s">
        <v>132</v>
      </c>
      <c r="J1448" s="21" t="s">
        <v>133</v>
      </c>
      <c r="K1448" s="21" t="s">
        <v>143</v>
      </c>
      <c r="L1448" s="21" t="s">
        <v>230</v>
      </c>
      <c r="M1448" s="23">
        <v>162.79</v>
      </c>
      <c r="N1448" s="24">
        <v>2</v>
      </c>
      <c r="O1448" s="25">
        <v>0.14069999999999999</v>
      </c>
      <c r="P1448" s="23">
        <v>100.86</v>
      </c>
      <c r="Q1448" s="23">
        <f>M1448*N1448*(1-O1448)</f>
        <v>279.770894</v>
      </c>
      <c r="R1448" s="23">
        <f>M1448*N1448*O1448</f>
        <v>45.809105999999993</v>
      </c>
      <c r="S1448" s="23">
        <f>P1448*N1448</f>
        <v>201.72</v>
      </c>
      <c r="T1448" s="23">
        <f>Q1448-S1448</f>
        <v>78.050894</v>
      </c>
      <c r="U1448" s="25">
        <f>IFERROR(T1448/Q1448,0)</f>
        <v>0.27898146545580255</v>
      </c>
      <c r="V1448" s="21" t="s">
        <v>125</v>
      </c>
      <c r="W1448" s="21" t="s">
        <v>126</v>
      </c>
    </row>
    <row r="1449" spans="1:23" ht="15" customHeight="1">
      <c r="A1449" s="21" t="s">
        <v>1917</v>
      </c>
      <c r="B1449" s="22">
        <v>45573</v>
      </c>
      <c r="C1449" s="21">
        <f>YEAR(B1449)</f>
        <v>2024</v>
      </c>
      <c r="D1449" s="21" t="str">
        <f>"Q"&amp;ROUNDUP(MONTH(B1449)/3,0)</f>
        <v>Q4</v>
      </c>
      <c r="E1449" s="21" t="s">
        <v>138</v>
      </c>
      <c r="F1449" s="21" t="s">
        <v>159</v>
      </c>
      <c r="G1449" s="21" t="s">
        <v>146</v>
      </c>
      <c r="H1449" s="21" t="s">
        <v>182</v>
      </c>
      <c r="I1449" s="21" t="s">
        <v>183</v>
      </c>
      <c r="J1449" s="21" t="s">
        <v>122</v>
      </c>
      <c r="K1449" s="21" t="s">
        <v>134</v>
      </c>
      <c r="L1449" s="21" t="s">
        <v>339</v>
      </c>
      <c r="M1449" s="23">
        <v>67.8</v>
      </c>
      <c r="N1449" s="24">
        <v>12</v>
      </c>
      <c r="O1449" s="25">
        <v>8.2000000000000003E-2</v>
      </c>
      <c r="P1449" s="23">
        <v>33.92</v>
      </c>
      <c r="Q1449" s="23">
        <f>M1449*N1449*(1-O1449)</f>
        <v>746.88479999999993</v>
      </c>
      <c r="R1449" s="23">
        <f>M1449*N1449*O1449</f>
        <v>66.715199999999996</v>
      </c>
      <c r="S1449" s="23">
        <f>P1449*N1449</f>
        <v>407.04</v>
      </c>
      <c r="T1449" s="23">
        <f>Q1449-S1449</f>
        <v>339.84479999999991</v>
      </c>
      <c r="U1449" s="25">
        <f>IFERROR(T1449/Q1449,0)</f>
        <v>0.45501635593601575</v>
      </c>
      <c r="V1449" s="21" t="s">
        <v>125</v>
      </c>
      <c r="W1449" s="21" t="s">
        <v>156</v>
      </c>
    </row>
    <row r="1450" spans="1:23" ht="15" customHeight="1">
      <c r="A1450" s="21" t="s">
        <v>1918</v>
      </c>
      <c r="B1450" s="22">
        <v>45573</v>
      </c>
      <c r="C1450" s="21">
        <f>YEAR(B1450)</f>
        <v>2024</v>
      </c>
      <c r="D1450" s="21" t="str">
        <f>"Q"&amp;ROUNDUP(MONTH(B1450)/3,0)</f>
        <v>Q4</v>
      </c>
      <c r="E1450" s="21" t="s">
        <v>128</v>
      </c>
      <c r="F1450" s="21" t="s">
        <v>159</v>
      </c>
      <c r="G1450" s="21" t="s">
        <v>152</v>
      </c>
      <c r="H1450" s="21" t="s">
        <v>318</v>
      </c>
      <c r="I1450" s="21" t="s">
        <v>319</v>
      </c>
      <c r="J1450" s="21" t="s">
        <v>122</v>
      </c>
      <c r="K1450" s="21" t="s">
        <v>143</v>
      </c>
      <c r="L1450" s="21" t="s">
        <v>230</v>
      </c>
      <c r="M1450" s="23">
        <v>291.58</v>
      </c>
      <c r="N1450" s="24">
        <v>8</v>
      </c>
      <c r="O1450" s="25">
        <v>0.1052</v>
      </c>
      <c r="P1450" s="23">
        <v>169.96</v>
      </c>
      <c r="Q1450" s="23">
        <f>M1450*N1450*(1-O1450)</f>
        <v>2087.2462719999999</v>
      </c>
      <c r="R1450" s="23">
        <f>M1450*N1450*O1450</f>
        <v>245.39372799999998</v>
      </c>
      <c r="S1450" s="23">
        <f>P1450*N1450</f>
        <v>1359.68</v>
      </c>
      <c r="T1450" s="23">
        <f>Q1450-S1450</f>
        <v>727.5662719999998</v>
      </c>
      <c r="U1450" s="25">
        <f>IFERROR(T1450/Q1450,0)</f>
        <v>0.34857710935224029</v>
      </c>
      <c r="V1450" s="21" t="s">
        <v>125</v>
      </c>
      <c r="W1450" s="21" t="s">
        <v>136</v>
      </c>
    </row>
    <row r="1451" spans="1:23" ht="15" customHeight="1">
      <c r="A1451" s="21" t="s">
        <v>1919</v>
      </c>
      <c r="B1451" s="22">
        <v>45573</v>
      </c>
      <c r="C1451" s="21">
        <f>YEAR(B1451)</f>
        <v>2024</v>
      </c>
      <c r="D1451" s="21" t="str">
        <f>"Q"&amp;ROUNDUP(MONTH(B1451)/3,0)</f>
        <v>Q4</v>
      </c>
      <c r="E1451" s="21" t="s">
        <v>158</v>
      </c>
      <c r="F1451" s="21" t="s">
        <v>129</v>
      </c>
      <c r="G1451" s="21" t="s">
        <v>164</v>
      </c>
      <c r="H1451" s="21" t="s">
        <v>318</v>
      </c>
      <c r="I1451" s="21" t="s">
        <v>319</v>
      </c>
      <c r="J1451" s="21" t="s">
        <v>122</v>
      </c>
      <c r="K1451" s="21" t="s">
        <v>143</v>
      </c>
      <c r="L1451" s="21" t="s">
        <v>144</v>
      </c>
      <c r="M1451" s="23">
        <v>167.6</v>
      </c>
      <c r="N1451" s="24">
        <v>5</v>
      </c>
      <c r="O1451" s="25">
        <v>0.1147</v>
      </c>
      <c r="P1451" s="23">
        <v>99.33</v>
      </c>
      <c r="Q1451" s="23">
        <f>M1451*N1451*(1-O1451)</f>
        <v>741.88139999999999</v>
      </c>
      <c r="R1451" s="23">
        <f>M1451*N1451*O1451</f>
        <v>96.118600000000001</v>
      </c>
      <c r="S1451" s="23">
        <f>P1451*N1451</f>
        <v>496.65</v>
      </c>
      <c r="T1451" s="23">
        <f>Q1451-S1451</f>
        <v>245.23140000000001</v>
      </c>
      <c r="U1451" s="25">
        <f>IFERROR(T1451/Q1451,0)</f>
        <v>0.33055337416465758</v>
      </c>
      <c r="V1451" s="21" t="s">
        <v>125</v>
      </c>
      <c r="W1451" s="21" t="s">
        <v>136</v>
      </c>
    </row>
    <row r="1452" spans="1:23" ht="15" customHeight="1">
      <c r="A1452" s="21" t="s">
        <v>1920</v>
      </c>
      <c r="B1452" s="22">
        <v>45573</v>
      </c>
      <c r="C1452" s="21">
        <f>YEAR(B1452)</f>
        <v>2024</v>
      </c>
      <c r="D1452" s="21" t="str">
        <f>"Q"&amp;ROUNDUP(MONTH(B1452)/3,0)</f>
        <v>Q4</v>
      </c>
      <c r="E1452" s="21" t="s">
        <v>128</v>
      </c>
      <c r="F1452" s="21" t="s">
        <v>118</v>
      </c>
      <c r="G1452" s="21" t="s">
        <v>130</v>
      </c>
      <c r="H1452" s="21" t="s">
        <v>168</v>
      </c>
      <c r="I1452" s="21" t="s">
        <v>169</v>
      </c>
      <c r="J1452" s="21" t="s">
        <v>122</v>
      </c>
      <c r="K1452" s="21" t="s">
        <v>165</v>
      </c>
      <c r="L1452" s="21" t="s">
        <v>180</v>
      </c>
      <c r="M1452" s="23">
        <v>104.26</v>
      </c>
      <c r="N1452" s="24">
        <v>3</v>
      </c>
      <c r="O1452" s="25">
        <v>0.1351</v>
      </c>
      <c r="P1452" s="23">
        <v>43.03</v>
      </c>
      <c r="Q1452" s="23">
        <f>M1452*N1452*(1-O1452)</f>
        <v>270.52342200000004</v>
      </c>
      <c r="R1452" s="23">
        <f>M1452*N1452*O1452</f>
        <v>42.256578000000005</v>
      </c>
      <c r="S1452" s="23">
        <f>P1452*N1452</f>
        <v>129.09</v>
      </c>
      <c r="T1452" s="23">
        <f>Q1452-S1452</f>
        <v>141.43342200000004</v>
      </c>
      <c r="U1452" s="25">
        <f>IFERROR(T1452/Q1452,0)</f>
        <v>0.5228139617426546</v>
      </c>
      <c r="V1452" s="21" t="s">
        <v>125</v>
      </c>
      <c r="W1452" s="21" t="s">
        <v>156</v>
      </c>
    </row>
    <row r="1453" spans="1:23" ht="15" customHeight="1">
      <c r="A1453" s="21" t="s">
        <v>1921</v>
      </c>
      <c r="B1453" s="22">
        <v>45573</v>
      </c>
      <c r="C1453" s="21">
        <f>YEAR(B1453)</f>
        <v>2024</v>
      </c>
      <c r="D1453" s="21" t="str">
        <f>"Q"&amp;ROUNDUP(MONTH(B1453)/3,0)</f>
        <v>Q4</v>
      </c>
      <c r="E1453" s="21" t="s">
        <v>117</v>
      </c>
      <c r="F1453" s="21" t="s">
        <v>129</v>
      </c>
      <c r="G1453" s="21" t="s">
        <v>119</v>
      </c>
      <c r="H1453" s="21" t="s">
        <v>752</v>
      </c>
      <c r="I1453" s="21" t="s">
        <v>200</v>
      </c>
      <c r="J1453" s="21" t="s">
        <v>133</v>
      </c>
      <c r="K1453" s="21" t="s">
        <v>165</v>
      </c>
      <c r="L1453" s="21" t="s">
        <v>180</v>
      </c>
      <c r="M1453" s="23">
        <v>110.09</v>
      </c>
      <c r="N1453" s="24">
        <v>3</v>
      </c>
      <c r="O1453" s="25">
        <v>0.14729999999999999</v>
      </c>
      <c r="P1453" s="23">
        <v>47.01</v>
      </c>
      <c r="Q1453" s="23">
        <f>M1453*N1453*(1-O1453)</f>
        <v>281.62122899999997</v>
      </c>
      <c r="R1453" s="23">
        <f>M1453*N1453*O1453</f>
        <v>48.648770999999989</v>
      </c>
      <c r="S1453" s="23">
        <f>P1453*N1453</f>
        <v>141.03</v>
      </c>
      <c r="T1453" s="23">
        <f>Q1453-S1453</f>
        <v>140.59122899999997</v>
      </c>
      <c r="U1453" s="25">
        <f>IFERROR(T1453/Q1453,0)</f>
        <v>0.49922099090051192</v>
      </c>
      <c r="V1453" s="21" t="s">
        <v>171</v>
      </c>
      <c r="W1453" s="21" t="s">
        <v>126</v>
      </c>
    </row>
    <row r="1454" spans="1:23" ht="15" customHeight="1">
      <c r="A1454" s="21" t="s">
        <v>1922</v>
      </c>
      <c r="B1454" s="22">
        <v>45573</v>
      </c>
      <c r="C1454" s="21">
        <f>YEAR(B1454)</f>
        <v>2024</v>
      </c>
      <c r="D1454" s="21" t="str">
        <f>"Q"&amp;ROUNDUP(MONTH(B1454)/3,0)</f>
        <v>Q4</v>
      </c>
      <c r="E1454" s="21" t="s">
        <v>128</v>
      </c>
      <c r="F1454" s="21" t="s">
        <v>129</v>
      </c>
      <c r="G1454" s="21" t="s">
        <v>130</v>
      </c>
      <c r="H1454" s="21" t="s">
        <v>190</v>
      </c>
      <c r="I1454" s="21" t="s">
        <v>191</v>
      </c>
      <c r="J1454" s="21" t="s">
        <v>133</v>
      </c>
      <c r="K1454" s="21" t="s">
        <v>165</v>
      </c>
      <c r="L1454" s="21" t="s">
        <v>213</v>
      </c>
      <c r="M1454" s="23">
        <v>73.25</v>
      </c>
      <c r="N1454" s="24">
        <v>3</v>
      </c>
      <c r="O1454" s="25">
        <v>0.157</v>
      </c>
      <c r="P1454" s="23">
        <v>27.49</v>
      </c>
      <c r="Q1454" s="23">
        <f>M1454*N1454*(1-O1454)</f>
        <v>185.24924999999999</v>
      </c>
      <c r="R1454" s="23">
        <f>M1454*N1454*O1454</f>
        <v>34.500750000000004</v>
      </c>
      <c r="S1454" s="23">
        <f>P1454*N1454</f>
        <v>82.47</v>
      </c>
      <c r="T1454" s="23">
        <f>Q1454-S1454</f>
        <v>102.77924999999999</v>
      </c>
      <c r="U1454" s="25">
        <f>IFERROR(T1454/Q1454,0)</f>
        <v>0.5548160114008559</v>
      </c>
      <c r="V1454" s="21" t="s">
        <v>125</v>
      </c>
      <c r="W1454" s="21" t="s">
        <v>172</v>
      </c>
    </row>
    <row r="1455" spans="1:23" ht="15" customHeight="1">
      <c r="A1455" s="21" t="s">
        <v>1923</v>
      </c>
      <c r="B1455" s="22">
        <v>45573</v>
      </c>
      <c r="C1455" s="21">
        <f>YEAR(B1455)</f>
        <v>2024</v>
      </c>
      <c r="D1455" s="21" t="str">
        <f>"Q"&amp;ROUNDUP(MONTH(B1455)/3,0)</f>
        <v>Q4</v>
      </c>
      <c r="E1455" s="21" t="s">
        <v>117</v>
      </c>
      <c r="F1455" s="21" t="s">
        <v>118</v>
      </c>
      <c r="G1455" s="21" t="s">
        <v>194</v>
      </c>
      <c r="H1455" s="21" t="s">
        <v>243</v>
      </c>
      <c r="I1455" s="21" t="s">
        <v>244</v>
      </c>
      <c r="J1455" s="21" t="s">
        <v>122</v>
      </c>
      <c r="K1455" s="21" t="s">
        <v>165</v>
      </c>
      <c r="L1455" s="21" t="s">
        <v>213</v>
      </c>
      <c r="M1455" s="23">
        <v>126.11</v>
      </c>
      <c r="N1455" s="24">
        <v>2</v>
      </c>
      <c r="O1455" s="25"/>
      <c r="P1455" s="23">
        <v>60.26</v>
      </c>
      <c r="Q1455" s="23">
        <f>M1455*N1455*(1-O1455)</f>
        <v>252.22</v>
      </c>
      <c r="R1455" s="23">
        <f>M1455*N1455*O1455</f>
        <v>0</v>
      </c>
      <c r="S1455" s="23">
        <f>P1455*N1455</f>
        <v>120.52</v>
      </c>
      <c r="T1455" s="23">
        <f>Q1455-S1455</f>
        <v>131.69999999999999</v>
      </c>
      <c r="U1455" s="25">
        <f>IFERROR(T1455/Q1455,0)</f>
        <v>0.52216319086511775</v>
      </c>
      <c r="V1455" s="21" t="s">
        <v>125</v>
      </c>
      <c r="W1455" s="21" t="s">
        <v>156</v>
      </c>
    </row>
    <row r="1456" spans="1:23" ht="15" customHeight="1">
      <c r="A1456" s="21" t="s">
        <v>1924</v>
      </c>
      <c r="B1456" s="22">
        <v>45573</v>
      </c>
      <c r="C1456" s="21">
        <f>YEAR(B1456)</f>
        <v>2024</v>
      </c>
      <c r="D1456" s="21" t="str">
        <f>"Q"&amp;ROUNDUP(MONTH(B1456)/3,0)</f>
        <v>Q4</v>
      </c>
      <c r="E1456" s="21" t="s">
        <v>138</v>
      </c>
      <c r="F1456" s="21" t="s">
        <v>129</v>
      </c>
      <c r="G1456" s="21" t="s">
        <v>139</v>
      </c>
      <c r="H1456" s="21" t="s">
        <v>741</v>
      </c>
      <c r="I1456" s="21" t="s">
        <v>652</v>
      </c>
      <c r="J1456" s="21" t="s">
        <v>133</v>
      </c>
      <c r="K1456" s="21" t="s">
        <v>165</v>
      </c>
      <c r="L1456" s="21" t="s">
        <v>180</v>
      </c>
      <c r="M1456" s="23">
        <v>84.45</v>
      </c>
      <c r="N1456" s="24">
        <v>1</v>
      </c>
      <c r="O1456" s="25">
        <v>6.3399999999999998E-2</v>
      </c>
      <c r="P1456" s="23">
        <v>33.97</v>
      </c>
      <c r="Q1456" s="23">
        <f>M1456*N1456*(1-O1456)</f>
        <v>79.095870000000005</v>
      </c>
      <c r="R1456" s="23">
        <f>M1456*N1456*O1456</f>
        <v>5.3541299999999996</v>
      </c>
      <c r="S1456" s="23">
        <f>P1456*N1456</f>
        <v>33.97</v>
      </c>
      <c r="T1456" s="23">
        <f>Q1456-S1456</f>
        <v>45.125870000000006</v>
      </c>
      <c r="U1456" s="25">
        <f>IFERROR(T1456/Q1456,0)</f>
        <v>0.57052119156158221</v>
      </c>
      <c r="V1456" s="21" t="s">
        <v>125</v>
      </c>
      <c r="W1456" s="21" t="s">
        <v>156</v>
      </c>
    </row>
    <row r="1457" spans="1:23" ht="15" customHeight="1">
      <c r="A1457" s="21" t="s">
        <v>1925</v>
      </c>
      <c r="B1457" s="22">
        <v>45573</v>
      </c>
      <c r="C1457" s="21">
        <f>YEAR(B1457)</f>
        <v>2024</v>
      </c>
      <c r="D1457" s="21" t="str">
        <f>"Q"&amp;ROUNDUP(MONTH(B1457)/3,0)</f>
        <v>Q4</v>
      </c>
      <c r="E1457" s="21" t="s">
        <v>138</v>
      </c>
      <c r="F1457" s="21" t="s">
        <v>129</v>
      </c>
      <c r="G1457" s="21" t="s">
        <v>139</v>
      </c>
      <c r="H1457" s="21" t="s">
        <v>186</v>
      </c>
      <c r="I1457" s="21" t="s">
        <v>162</v>
      </c>
      <c r="J1457" s="21" t="s">
        <v>133</v>
      </c>
      <c r="K1457" s="21" t="s">
        <v>134</v>
      </c>
      <c r="L1457" s="21" t="s">
        <v>299</v>
      </c>
      <c r="M1457" s="23">
        <v>111.9</v>
      </c>
      <c r="N1457" s="24">
        <v>1</v>
      </c>
      <c r="O1457" s="25"/>
      <c r="P1457" s="23">
        <v>58.17</v>
      </c>
      <c r="Q1457" s="23">
        <f>M1457*N1457*(1-O1457)</f>
        <v>111.9</v>
      </c>
      <c r="R1457" s="23">
        <f>M1457*N1457*O1457</f>
        <v>0</v>
      </c>
      <c r="S1457" s="23">
        <f>P1457*N1457</f>
        <v>58.17</v>
      </c>
      <c r="T1457" s="23">
        <f>Q1457-S1457</f>
        <v>53.730000000000004</v>
      </c>
      <c r="U1457" s="25">
        <f>IFERROR(T1457/Q1457,0)</f>
        <v>0.48016085790884722</v>
      </c>
      <c r="V1457" s="21" t="s">
        <v>125</v>
      </c>
      <c r="W1457" s="21" t="s">
        <v>172</v>
      </c>
    </row>
    <row r="1458" spans="1:23" ht="15" customHeight="1">
      <c r="A1458" s="21" t="s">
        <v>1926</v>
      </c>
      <c r="B1458" s="22">
        <v>45573</v>
      </c>
      <c r="C1458" s="21">
        <f>YEAR(B1458)</f>
        <v>2024</v>
      </c>
      <c r="D1458" s="21" t="str">
        <f>"Q"&amp;ROUNDUP(MONTH(B1458)/3,0)</f>
        <v>Q4</v>
      </c>
      <c r="E1458" s="21" t="s">
        <v>138</v>
      </c>
      <c r="F1458" s="21" t="s">
        <v>129</v>
      </c>
      <c r="G1458" s="21" t="s">
        <v>139</v>
      </c>
      <c r="H1458" s="21" t="s">
        <v>651</v>
      </c>
      <c r="I1458" s="21" t="s">
        <v>652</v>
      </c>
      <c r="J1458" s="21" t="s">
        <v>142</v>
      </c>
      <c r="K1458" s="21" t="s">
        <v>149</v>
      </c>
      <c r="L1458" s="21" t="s">
        <v>238</v>
      </c>
      <c r="M1458" s="23">
        <v>261.91000000000003</v>
      </c>
      <c r="N1458" s="24">
        <v>3</v>
      </c>
      <c r="O1458" s="25">
        <v>8.3799999999999999E-2</v>
      </c>
      <c r="P1458" s="23">
        <v>110.72</v>
      </c>
      <c r="Q1458" s="23">
        <f>M1458*N1458*(1-O1458)</f>
        <v>719.88582600000007</v>
      </c>
      <c r="R1458" s="23">
        <f>M1458*N1458*O1458</f>
        <v>65.844173999999995</v>
      </c>
      <c r="S1458" s="23">
        <f>P1458*N1458</f>
        <v>332.15999999999997</v>
      </c>
      <c r="T1458" s="23">
        <f>Q1458-S1458</f>
        <v>387.7258260000001</v>
      </c>
      <c r="U1458" s="25">
        <f>IFERROR(T1458/Q1458,0)</f>
        <v>0.53859349913079146</v>
      </c>
      <c r="V1458" s="21" t="s">
        <v>125</v>
      </c>
      <c r="W1458" s="21" t="s">
        <v>156</v>
      </c>
    </row>
    <row r="1459" spans="1:23" ht="15" customHeight="1">
      <c r="A1459" s="21" t="s">
        <v>1927</v>
      </c>
      <c r="B1459" s="22">
        <v>45574</v>
      </c>
      <c r="C1459" s="21">
        <f>YEAR(B1459)</f>
        <v>2024</v>
      </c>
      <c r="D1459" s="21" t="str">
        <f>"Q"&amp;ROUNDUP(MONTH(B1459)/3,0)</f>
        <v>Q4</v>
      </c>
      <c r="E1459" s="21" t="s">
        <v>117</v>
      </c>
      <c r="F1459" s="21" t="s">
        <v>118</v>
      </c>
      <c r="G1459" s="21" t="s">
        <v>194</v>
      </c>
      <c r="H1459" s="21" t="s">
        <v>895</v>
      </c>
      <c r="I1459" s="21" t="s">
        <v>896</v>
      </c>
      <c r="J1459" s="21" t="s">
        <v>133</v>
      </c>
      <c r="K1459" s="21" t="s">
        <v>123</v>
      </c>
      <c r="L1459" s="21" t="s">
        <v>124</v>
      </c>
      <c r="M1459" s="23">
        <v>155.9</v>
      </c>
      <c r="N1459" s="24">
        <v>2</v>
      </c>
      <c r="O1459" s="25">
        <v>0.15989999999999999</v>
      </c>
      <c r="P1459" s="23">
        <v>75.77</v>
      </c>
      <c r="Q1459" s="23">
        <f>M1459*N1459*(1-O1459)</f>
        <v>261.94318000000004</v>
      </c>
      <c r="R1459" s="23">
        <f>M1459*N1459*O1459</f>
        <v>49.856819999999999</v>
      </c>
      <c r="S1459" s="23">
        <f>P1459*N1459</f>
        <v>151.54</v>
      </c>
      <c r="T1459" s="23">
        <f>Q1459-S1459</f>
        <v>110.40318000000005</v>
      </c>
      <c r="U1459" s="25">
        <f>IFERROR(T1459/Q1459,0)</f>
        <v>0.42147758914738698</v>
      </c>
      <c r="V1459" s="21" t="s">
        <v>125</v>
      </c>
      <c r="W1459" s="21" t="s">
        <v>172</v>
      </c>
    </row>
    <row r="1460" spans="1:23" ht="15" customHeight="1">
      <c r="A1460" s="21" t="s">
        <v>1928</v>
      </c>
      <c r="B1460" s="22">
        <v>45574</v>
      </c>
      <c r="C1460" s="21">
        <f>YEAR(B1460)</f>
        <v>2024</v>
      </c>
      <c r="D1460" s="21" t="str">
        <f>"Q"&amp;ROUNDUP(MONTH(B1460)/3,0)</f>
        <v>Q4</v>
      </c>
      <c r="E1460" s="21" t="s">
        <v>158</v>
      </c>
      <c r="F1460" s="21" t="s">
        <v>159</v>
      </c>
      <c r="G1460" s="21" t="s">
        <v>160</v>
      </c>
      <c r="H1460" s="21" t="s">
        <v>549</v>
      </c>
      <c r="I1460" s="21" t="s">
        <v>550</v>
      </c>
      <c r="J1460" s="21" t="s">
        <v>133</v>
      </c>
      <c r="K1460" s="21" t="s">
        <v>134</v>
      </c>
      <c r="L1460" s="21" t="s">
        <v>170</v>
      </c>
      <c r="M1460" s="23">
        <v>48.33</v>
      </c>
      <c r="N1460" s="24">
        <v>3</v>
      </c>
      <c r="O1460" s="25">
        <v>8.9099999999999999E-2</v>
      </c>
      <c r="P1460" s="23">
        <v>26.69</v>
      </c>
      <c r="Q1460" s="23">
        <f>M1460*N1460*(1-O1460)</f>
        <v>132.07139100000001</v>
      </c>
      <c r="R1460" s="23">
        <f>M1460*N1460*O1460</f>
        <v>12.918609</v>
      </c>
      <c r="S1460" s="23">
        <f>P1460*N1460</f>
        <v>80.070000000000007</v>
      </c>
      <c r="T1460" s="23">
        <f>Q1460-S1460</f>
        <v>52.001390999999998</v>
      </c>
      <c r="U1460" s="25">
        <f>IFERROR(T1460/Q1460,0)</f>
        <v>0.3937369827504883</v>
      </c>
      <c r="V1460" s="21" t="s">
        <v>125</v>
      </c>
      <c r="W1460" s="21" t="s">
        <v>156</v>
      </c>
    </row>
    <row r="1461" spans="1:23" ht="15" customHeight="1">
      <c r="A1461" s="21" t="s">
        <v>1929</v>
      </c>
      <c r="B1461" s="22">
        <v>45574</v>
      </c>
      <c r="C1461" s="21">
        <f>YEAR(B1461)</f>
        <v>2024</v>
      </c>
      <c r="D1461" s="21" t="str">
        <f>"Q"&amp;ROUNDUP(MONTH(B1461)/3,0)</f>
        <v>Q4</v>
      </c>
      <c r="E1461" s="21" t="s">
        <v>128</v>
      </c>
      <c r="F1461" s="21" t="s">
        <v>118</v>
      </c>
      <c r="G1461" s="21" t="s">
        <v>130</v>
      </c>
      <c r="H1461" s="21" t="s">
        <v>120</v>
      </c>
      <c r="I1461" s="21" t="s">
        <v>121</v>
      </c>
      <c r="J1461" s="21" t="s">
        <v>122</v>
      </c>
      <c r="K1461" s="21" t="s">
        <v>134</v>
      </c>
      <c r="L1461" s="21" t="s">
        <v>135</v>
      </c>
      <c r="M1461" s="23">
        <v>198.11</v>
      </c>
      <c r="N1461" s="24">
        <v>2</v>
      </c>
      <c r="O1461" s="25">
        <v>0.1759</v>
      </c>
      <c r="P1461" s="23">
        <v>102.37</v>
      </c>
      <c r="Q1461" s="23">
        <f>M1461*N1461*(1-O1461)</f>
        <v>326.52490200000005</v>
      </c>
      <c r="R1461" s="23">
        <f>M1461*N1461*O1461</f>
        <v>69.695098000000002</v>
      </c>
      <c r="S1461" s="23">
        <f>P1461*N1461</f>
        <v>204.74</v>
      </c>
      <c r="T1461" s="23">
        <f>Q1461-S1461</f>
        <v>121.78490200000005</v>
      </c>
      <c r="U1461" s="25">
        <f>IFERROR(T1461/Q1461,0)</f>
        <v>0.37297278478319557</v>
      </c>
      <c r="V1461" s="21" t="s">
        <v>125</v>
      </c>
      <c r="W1461" s="21" t="s">
        <v>156</v>
      </c>
    </row>
    <row r="1462" spans="1:23" ht="15" customHeight="1">
      <c r="A1462" s="21" t="s">
        <v>1930</v>
      </c>
      <c r="B1462" s="22">
        <v>45574</v>
      </c>
      <c r="C1462" s="21">
        <f>YEAR(B1462)</f>
        <v>2024</v>
      </c>
      <c r="D1462" s="21" t="str">
        <f>"Q"&amp;ROUNDUP(MONTH(B1462)/3,0)</f>
        <v>Q4</v>
      </c>
      <c r="E1462" s="21" t="s">
        <v>128</v>
      </c>
      <c r="F1462" s="21" t="s">
        <v>129</v>
      </c>
      <c r="G1462" s="21" t="s">
        <v>130</v>
      </c>
      <c r="H1462" s="21" t="s">
        <v>284</v>
      </c>
      <c r="I1462" s="21" t="s">
        <v>269</v>
      </c>
      <c r="J1462" s="21" t="s">
        <v>122</v>
      </c>
      <c r="K1462" s="21" t="s">
        <v>165</v>
      </c>
      <c r="L1462" s="21" t="s">
        <v>184</v>
      </c>
      <c r="M1462" s="23">
        <v>31.92</v>
      </c>
      <c r="N1462" s="24">
        <v>2</v>
      </c>
      <c r="O1462" s="25">
        <v>7.4399999999999994E-2</v>
      </c>
      <c r="P1462" s="23">
        <v>14.44</v>
      </c>
      <c r="Q1462" s="23">
        <f>M1462*N1462*(1-O1462)</f>
        <v>59.090304000000003</v>
      </c>
      <c r="R1462" s="23">
        <f>M1462*N1462*O1462</f>
        <v>4.7496960000000001</v>
      </c>
      <c r="S1462" s="23">
        <f>P1462*N1462</f>
        <v>28.88</v>
      </c>
      <c r="T1462" s="23">
        <f>Q1462-S1462</f>
        <v>30.210304000000004</v>
      </c>
      <c r="U1462" s="25">
        <f>IFERROR(T1462/Q1462,0)</f>
        <v>0.51125653372844393</v>
      </c>
      <c r="V1462" s="21" t="s">
        <v>125</v>
      </c>
      <c r="W1462" s="21" t="s">
        <v>156</v>
      </c>
    </row>
    <row r="1463" spans="1:23" ht="15" customHeight="1">
      <c r="A1463" s="21" t="s">
        <v>1931</v>
      </c>
      <c r="B1463" s="22">
        <v>45574</v>
      </c>
      <c r="C1463" s="21">
        <f>YEAR(B1463)</f>
        <v>2024</v>
      </c>
      <c r="D1463" s="21" t="str">
        <f>"Q"&amp;ROUNDUP(MONTH(B1463)/3,0)</f>
        <v>Q4</v>
      </c>
      <c r="E1463" s="21" t="s">
        <v>188</v>
      </c>
      <c r="F1463" s="21" t="s">
        <v>118</v>
      </c>
      <c r="G1463" s="21" t="s">
        <v>232</v>
      </c>
      <c r="H1463" s="21" t="s">
        <v>203</v>
      </c>
      <c r="I1463" s="21" t="s">
        <v>204</v>
      </c>
      <c r="J1463" s="21" t="s">
        <v>122</v>
      </c>
      <c r="K1463" s="21" t="s">
        <v>123</v>
      </c>
      <c r="L1463" s="21" t="s">
        <v>155</v>
      </c>
      <c r="M1463" s="23">
        <v>49.65</v>
      </c>
      <c r="N1463" s="24">
        <v>3</v>
      </c>
      <c r="O1463" s="25">
        <v>0.1263</v>
      </c>
      <c r="P1463" s="23">
        <v>27.39</v>
      </c>
      <c r="Q1463" s="23">
        <f>M1463*N1463*(1-O1463)</f>
        <v>130.13761499999998</v>
      </c>
      <c r="R1463" s="23">
        <f>M1463*N1463*O1463</f>
        <v>18.812384999999999</v>
      </c>
      <c r="S1463" s="23">
        <f>P1463*N1463</f>
        <v>82.17</v>
      </c>
      <c r="T1463" s="23">
        <f>Q1463-S1463</f>
        <v>47.967614999999981</v>
      </c>
      <c r="U1463" s="25">
        <f>IFERROR(T1463/Q1463,0)</f>
        <v>0.36859147142046506</v>
      </c>
      <c r="V1463" s="21" t="s">
        <v>125</v>
      </c>
      <c r="W1463" s="21" t="s">
        <v>136</v>
      </c>
    </row>
    <row r="1464" spans="1:23" ht="15" customHeight="1">
      <c r="A1464" s="21" t="s">
        <v>1932</v>
      </c>
      <c r="B1464" s="22">
        <v>45575</v>
      </c>
      <c r="C1464" s="21">
        <f>YEAR(B1464)</f>
        <v>2024</v>
      </c>
      <c r="D1464" s="21" t="str">
        <f>"Q"&amp;ROUNDUP(MONTH(B1464)/3,0)</f>
        <v>Q4</v>
      </c>
      <c r="E1464" s="21" t="s">
        <v>158</v>
      </c>
      <c r="F1464" s="21" t="s">
        <v>118</v>
      </c>
      <c r="G1464" s="21" t="s">
        <v>164</v>
      </c>
      <c r="H1464" s="21" t="s">
        <v>224</v>
      </c>
      <c r="I1464" s="21" t="s">
        <v>225</v>
      </c>
      <c r="J1464" s="21" t="s">
        <v>122</v>
      </c>
      <c r="K1464" s="21" t="s">
        <v>134</v>
      </c>
      <c r="L1464" s="21" t="s">
        <v>339</v>
      </c>
      <c r="M1464" s="23">
        <v>177.73</v>
      </c>
      <c r="N1464" s="24">
        <v>8</v>
      </c>
      <c r="O1464" s="25">
        <v>0.1706</v>
      </c>
      <c r="P1464" s="23">
        <v>104.24</v>
      </c>
      <c r="Q1464" s="23">
        <f>M1464*N1464*(1-O1464)</f>
        <v>1179.2740959999999</v>
      </c>
      <c r="R1464" s="23">
        <f>M1464*N1464*O1464</f>
        <v>242.56590399999999</v>
      </c>
      <c r="S1464" s="23">
        <f>P1464*N1464</f>
        <v>833.92</v>
      </c>
      <c r="T1464" s="23">
        <f>Q1464-S1464</f>
        <v>345.35409599999991</v>
      </c>
      <c r="U1464" s="25">
        <f>IFERROR(T1464/Q1464,0)</f>
        <v>0.29285311800828356</v>
      </c>
      <c r="V1464" s="21" t="s">
        <v>125</v>
      </c>
      <c r="W1464" s="21" t="s">
        <v>172</v>
      </c>
    </row>
    <row r="1465" spans="1:23" ht="15" customHeight="1">
      <c r="A1465" s="21" t="s">
        <v>1933</v>
      </c>
      <c r="B1465" s="22">
        <v>45575</v>
      </c>
      <c r="C1465" s="21">
        <f>YEAR(B1465)</f>
        <v>2024</v>
      </c>
      <c r="D1465" s="21" t="str">
        <f>"Q"&amp;ROUNDUP(MONTH(B1465)/3,0)</f>
        <v>Q4</v>
      </c>
      <c r="E1465" s="21" t="s">
        <v>158</v>
      </c>
      <c r="F1465" s="21" t="s">
        <v>118</v>
      </c>
      <c r="G1465" s="21" t="s">
        <v>164</v>
      </c>
      <c r="H1465" s="21" t="s">
        <v>776</v>
      </c>
      <c r="I1465" s="21" t="s">
        <v>777</v>
      </c>
      <c r="J1465" s="21" t="s">
        <v>142</v>
      </c>
      <c r="K1465" s="21" t="s">
        <v>143</v>
      </c>
      <c r="L1465" s="21" t="s">
        <v>230</v>
      </c>
      <c r="M1465" s="23">
        <v>282.60000000000002</v>
      </c>
      <c r="N1465" s="24">
        <v>2</v>
      </c>
      <c r="O1465" s="25">
        <v>0.14599999999999999</v>
      </c>
      <c r="P1465" s="23">
        <v>186.77</v>
      </c>
      <c r="Q1465" s="23">
        <f>M1465*N1465*(1-O1465)</f>
        <v>482.68080000000003</v>
      </c>
      <c r="R1465" s="23">
        <f>M1465*N1465*O1465</f>
        <v>82.519199999999998</v>
      </c>
      <c r="S1465" s="23">
        <f>P1465*N1465</f>
        <v>373.54</v>
      </c>
      <c r="T1465" s="23">
        <f>Q1465-S1465</f>
        <v>109.14080000000001</v>
      </c>
      <c r="U1465" s="25">
        <f>IFERROR(T1465/Q1465,0)</f>
        <v>0.22611382097651286</v>
      </c>
      <c r="V1465" s="21" t="s">
        <v>171</v>
      </c>
      <c r="W1465" s="21" t="s">
        <v>172</v>
      </c>
    </row>
    <row r="1466" spans="1:23" ht="15" customHeight="1">
      <c r="A1466" s="21" t="s">
        <v>1934</v>
      </c>
      <c r="B1466" s="22">
        <v>45575</v>
      </c>
      <c r="C1466" s="21">
        <f>YEAR(B1466)</f>
        <v>2024</v>
      </c>
      <c r="D1466" s="21" t="str">
        <f>"Q"&amp;ROUNDUP(MONTH(B1466)/3,0)</f>
        <v>Q4</v>
      </c>
      <c r="E1466" s="21" t="s">
        <v>128</v>
      </c>
      <c r="F1466" s="21" t="s">
        <v>129</v>
      </c>
      <c r="G1466" s="21" t="s">
        <v>152</v>
      </c>
      <c r="H1466" s="21" t="s">
        <v>1885</v>
      </c>
      <c r="I1466" s="21" t="s">
        <v>234</v>
      </c>
      <c r="J1466" s="21" t="s">
        <v>142</v>
      </c>
      <c r="K1466" s="21" t="s">
        <v>134</v>
      </c>
      <c r="L1466" s="21" t="s">
        <v>299</v>
      </c>
      <c r="M1466" s="23">
        <v>103.68</v>
      </c>
      <c r="N1466" s="24">
        <v>1</v>
      </c>
      <c r="O1466" s="25">
        <v>9.8100000000000007E-2</v>
      </c>
      <c r="P1466" s="23">
        <v>54.25</v>
      </c>
      <c r="Q1466" s="23">
        <f>M1466*N1466*(1-O1466)</f>
        <v>93.508992000000006</v>
      </c>
      <c r="R1466" s="23">
        <f>M1466*N1466*O1466</f>
        <v>10.171008</v>
      </c>
      <c r="S1466" s="23">
        <f>P1466*N1466</f>
        <v>54.25</v>
      </c>
      <c r="T1466" s="23">
        <f>Q1466-S1466</f>
        <v>39.258992000000006</v>
      </c>
      <c r="U1466" s="25">
        <f>IFERROR(T1466/Q1466,0)</f>
        <v>0.41984189071356909</v>
      </c>
      <c r="V1466" s="21" t="s">
        <v>125</v>
      </c>
      <c r="W1466" s="21" t="s">
        <v>172</v>
      </c>
    </row>
    <row r="1467" spans="1:23" ht="15" customHeight="1">
      <c r="A1467" s="21" t="s">
        <v>1935</v>
      </c>
      <c r="B1467" s="22">
        <v>45575</v>
      </c>
      <c r="C1467" s="21">
        <f>YEAR(B1467)</f>
        <v>2024</v>
      </c>
      <c r="D1467" s="21" t="str">
        <f>"Q"&amp;ROUNDUP(MONTH(B1467)/3,0)</f>
        <v>Q4</v>
      </c>
      <c r="E1467" s="21" t="s">
        <v>188</v>
      </c>
      <c r="F1467" s="21" t="s">
        <v>118</v>
      </c>
      <c r="G1467" s="21" t="s">
        <v>189</v>
      </c>
      <c r="H1467" s="21" t="s">
        <v>168</v>
      </c>
      <c r="I1467" s="21" t="s">
        <v>169</v>
      </c>
      <c r="J1467" s="21" t="s">
        <v>122</v>
      </c>
      <c r="K1467" s="21" t="s">
        <v>123</v>
      </c>
      <c r="L1467" s="21" t="s">
        <v>226</v>
      </c>
      <c r="M1467" s="23">
        <v>181.98</v>
      </c>
      <c r="N1467" s="24">
        <v>5</v>
      </c>
      <c r="O1467" s="25">
        <v>0.11890000000000001</v>
      </c>
      <c r="P1467" s="23">
        <v>101.61</v>
      </c>
      <c r="Q1467" s="23">
        <f>M1467*N1467*(1-O1467)</f>
        <v>801.71289000000002</v>
      </c>
      <c r="R1467" s="23">
        <f>M1467*N1467*O1467</f>
        <v>108.18711</v>
      </c>
      <c r="S1467" s="23">
        <f>P1467*N1467</f>
        <v>508.05</v>
      </c>
      <c r="T1467" s="23">
        <f>Q1467-S1467</f>
        <v>293.66289</v>
      </c>
      <c r="U1467" s="25">
        <f>IFERROR(T1467/Q1467,0)</f>
        <v>0.36629433512039455</v>
      </c>
      <c r="V1467" s="21" t="s">
        <v>125</v>
      </c>
      <c r="W1467" s="21" t="s">
        <v>136</v>
      </c>
    </row>
    <row r="1468" spans="1:23" ht="15" customHeight="1">
      <c r="A1468" s="21" t="s">
        <v>1936</v>
      </c>
      <c r="B1468" s="22">
        <v>45576</v>
      </c>
      <c r="C1468" s="21">
        <f>YEAR(B1468)</f>
        <v>2024</v>
      </c>
      <c r="D1468" s="21" t="str">
        <f>"Q"&amp;ROUNDUP(MONTH(B1468)/3,0)</f>
        <v>Q4</v>
      </c>
      <c r="E1468" s="21" t="s">
        <v>117</v>
      </c>
      <c r="F1468" s="21" t="s">
        <v>159</v>
      </c>
      <c r="G1468" s="21" t="s">
        <v>194</v>
      </c>
      <c r="H1468" s="21" t="s">
        <v>207</v>
      </c>
      <c r="I1468" s="21" t="s">
        <v>208</v>
      </c>
      <c r="J1468" s="21" t="s">
        <v>122</v>
      </c>
      <c r="K1468" s="21" t="s">
        <v>165</v>
      </c>
      <c r="L1468" s="21" t="s">
        <v>180</v>
      </c>
      <c r="M1468" s="23">
        <v>50.88</v>
      </c>
      <c r="N1468" s="24">
        <v>8</v>
      </c>
      <c r="O1468" s="25">
        <v>4.6399999999999997E-2</v>
      </c>
      <c r="P1468" s="23">
        <v>22.53</v>
      </c>
      <c r="Q1468" s="23">
        <f>M1468*N1468*(1-O1468)</f>
        <v>388.153344</v>
      </c>
      <c r="R1468" s="23">
        <f>M1468*N1468*O1468</f>
        <v>18.886655999999999</v>
      </c>
      <c r="S1468" s="23">
        <f>P1468*N1468</f>
        <v>180.24</v>
      </c>
      <c r="T1468" s="23">
        <f>Q1468-S1468</f>
        <v>207.913344</v>
      </c>
      <c r="U1468" s="25">
        <f>IFERROR(T1468/Q1468,0)</f>
        <v>0.53564743731796882</v>
      </c>
      <c r="V1468" s="21" t="s">
        <v>125</v>
      </c>
      <c r="W1468" s="21" t="s">
        <v>126</v>
      </c>
    </row>
    <row r="1469" spans="1:23" ht="15" customHeight="1">
      <c r="A1469" s="21" t="s">
        <v>1937</v>
      </c>
      <c r="B1469" s="22">
        <v>45576</v>
      </c>
      <c r="C1469" s="21">
        <f>YEAR(B1469)</f>
        <v>2024</v>
      </c>
      <c r="D1469" s="21" t="str">
        <f>"Q"&amp;ROUNDUP(MONTH(B1469)/3,0)</f>
        <v>Q4</v>
      </c>
      <c r="E1469" s="21" t="s">
        <v>158</v>
      </c>
      <c r="F1469" s="21" t="s">
        <v>129</v>
      </c>
      <c r="G1469" s="21" t="s">
        <v>160</v>
      </c>
      <c r="H1469" s="21" t="s">
        <v>710</v>
      </c>
      <c r="I1469" s="21" t="s">
        <v>711</v>
      </c>
      <c r="J1469" s="21" t="s">
        <v>142</v>
      </c>
      <c r="K1469" s="21" t="s">
        <v>134</v>
      </c>
      <c r="L1469" s="21" t="s">
        <v>192</v>
      </c>
      <c r="M1469" s="23">
        <v>27.28</v>
      </c>
      <c r="N1469" s="24">
        <v>1</v>
      </c>
      <c r="O1469" s="25">
        <v>4.1500000000000002E-2</v>
      </c>
      <c r="P1469" s="23">
        <v>14.26</v>
      </c>
      <c r="Q1469" s="23">
        <f>M1469*N1469*(1-O1469)</f>
        <v>26.147880000000001</v>
      </c>
      <c r="R1469" s="23">
        <f>M1469*N1469*O1469</f>
        <v>1.13212</v>
      </c>
      <c r="S1469" s="23">
        <f>P1469*N1469</f>
        <v>14.26</v>
      </c>
      <c r="T1469" s="23">
        <f>Q1469-S1469</f>
        <v>11.887880000000001</v>
      </c>
      <c r="U1469" s="25">
        <f>IFERROR(T1469/Q1469,0)</f>
        <v>0.45464029971072228</v>
      </c>
      <c r="V1469" s="21" t="s">
        <v>125</v>
      </c>
      <c r="W1469" s="21" t="s">
        <v>126</v>
      </c>
    </row>
    <row r="1470" spans="1:23" ht="15" customHeight="1">
      <c r="A1470" s="21" t="s">
        <v>1938</v>
      </c>
      <c r="B1470" s="22">
        <v>45576</v>
      </c>
      <c r="C1470" s="21">
        <f>YEAR(B1470)</f>
        <v>2024</v>
      </c>
      <c r="D1470" s="21" t="str">
        <f>"Q"&amp;ROUNDUP(MONTH(B1470)/3,0)</f>
        <v>Q4</v>
      </c>
      <c r="E1470" s="21" t="s">
        <v>158</v>
      </c>
      <c r="F1470" s="21" t="s">
        <v>118</v>
      </c>
      <c r="G1470" s="21" t="s">
        <v>160</v>
      </c>
      <c r="H1470" s="21" t="s">
        <v>692</v>
      </c>
      <c r="I1470" s="21" t="s">
        <v>693</v>
      </c>
      <c r="J1470" s="21" t="s">
        <v>142</v>
      </c>
      <c r="K1470" s="21" t="s">
        <v>123</v>
      </c>
      <c r="L1470" s="21" t="s">
        <v>124</v>
      </c>
      <c r="M1470" s="23">
        <v>131.94999999999999</v>
      </c>
      <c r="N1470" s="24">
        <v>1</v>
      </c>
      <c r="O1470" s="25">
        <v>0.17280000000000001</v>
      </c>
      <c r="P1470" s="23">
        <v>72.37</v>
      </c>
      <c r="Q1470" s="23">
        <f>M1470*N1470*(1-O1470)</f>
        <v>109.14903999999999</v>
      </c>
      <c r="R1470" s="23">
        <f>M1470*N1470*O1470</f>
        <v>22.80096</v>
      </c>
      <c r="S1470" s="23">
        <f>P1470*N1470</f>
        <v>72.37</v>
      </c>
      <c r="T1470" s="23">
        <f>Q1470-S1470</f>
        <v>36.779039999999981</v>
      </c>
      <c r="U1470" s="25">
        <f>IFERROR(T1470/Q1470,0)</f>
        <v>0.33696164437176895</v>
      </c>
      <c r="V1470" s="21" t="s">
        <v>125</v>
      </c>
      <c r="W1470" s="21" t="s">
        <v>172</v>
      </c>
    </row>
    <row r="1471" spans="1:23" ht="15" customHeight="1">
      <c r="A1471" s="21" t="s">
        <v>1939</v>
      </c>
      <c r="B1471" s="22">
        <v>45577</v>
      </c>
      <c r="C1471" s="21">
        <f>YEAR(B1471)</f>
        <v>2024</v>
      </c>
      <c r="D1471" s="21" t="str">
        <f>"Q"&amp;ROUNDUP(MONTH(B1471)/3,0)</f>
        <v>Q4</v>
      </c>
      <c r="E1471" s="21" t="s">
        <v>188</v>
      </c>
      <c r="F1471" s="21" t="s">
        <v>118</v>
      </c>
      <c r="G1471" s="21" t="s">
        <v>232</v>
      </c>
      <c r="H1471" s="21" t="s">
        <v>417</v>
      </c>
      <c r="I1471" s="21" t="s">
        <v>272</v>
      </c>
      <c r="J1471" s="21" t="s">
        <v>133</v>
      </c>
      <c r="K1471" s="21" t="s">
        <v>123</v>
      </c>
      <c r="L1471" s="21" t="s">
        <v>124</v>
      </c>
      <c r="M1471" s="23">
        <v>112.89</v>
      </c>
      <c r="N1471" s="24">
        <v>1</v>
      </c>
      <c r="O1471" s="25">
        <v>0.19719999999999999</v>
      </c>
      <c r="P1471" s="23">
        <v>59.29</v>
      </c>
      <c r="Q1471" s="23">
        <f>M1471*N1471*(1-O1471)</f>
        <v>90.628091999999995</v>
      </c>
      <c r="R1471" s="23">
        <f>M1471*N1471*O1471</f>
        <v>22.261907999999998</v>
      </c>
      <c r="S1471" s="23">
        <f>P1471*N1471</f>
        <v>59.29</v>
      </c>
      <c r="T1471" s="23">
        <f>Q1471-S1471</f>
        <v>31.338091999999996</v>
      </c>
      <c r="U1471" s="25">
        <f>IFERROR(T1471/Q1471,0)</f>
        <v>0.34578783805798313</v>
      </c>
      <c r="V1471" s="21" t="s">
        <v>125</v>
      </c>
      <c r="W1471" s="21" t="s">
        <v>126</v>
      </c>
    </row>
    <row r="1472" spans="1:23" ht="15" customHeight="1">
      <c r="A1472" s="21" t="s">
        <v>1940</v>
      </c>
      <c r="B1472" s="22">
        <v>45577</v>
      </c>
      <c r="C1472" s="21">
        <f>YEAR(B1472)</f>
        <v>2024</v>
      </c>
      <c r="D1472" s="21" t="str">
        <f>"Q"&amp;ROUNDUP(MONTH(B1472)/3,0)</f>
        <v>Q4</v>
      </c>
      <c r="E1472" s="21" t="s">
        <v>188</v>
      </c>
      <c r="F1472" s="21" t="s">
        <v>118</v>
      </c>
      <c r="G1472" s="21" t="s">
        <v>232</v>
      </c>
      <c r="H1472" s="21" t="s">
        <v>710</v>
      </c>
      <c r="I1472" s="21" t="s">
        <v>711</v>
      </c>
      <c r="J1472" s="21" t="s">
        <v>142</v>
      </c>
      <c r="K1472" s="21" t="s">
        <v>134</v>
      </c>
      <c r="L1472" s="21" t="s">
        <v>192</v>
      </c>
      <c r="M1472" s="23">
        <v>161.41999999999999</v>
      </c>
      <c r="N1472" s="24">
        <v>3</v>
      </c>
      <c r="O1472" s="25">
        <v>0.24590000000000001</v>
      </c>
      <c r="P1472" s="23">
        <v>83.79</v>
      </c>
      <c r="Q1472" s="23">
        <f>M1472*N1472*(1-O1472)</f>
        <v>365.18046599999997</v>
      </c>
      <c r="R1472" s="23">
        <f>M1472*N1472*O1472</f>
        <v>119.079534</v>
      </c>
      <c r="S1472" s="23">
        <f>P1472*N1472</f>
        <v>251.37</v>
      </c>
      <c r="T1472" s="23">
        <f>Q1472-S1472</f>
        <v>113.81046599999996</v>
      </c>
      <c r="U1472" s="25">
        <f>IFERROR(T1472/Q1472,0)</f>
        <v>0.31165540491971433</v>
      </c>
      <c r="V1472" s="21" t="s">
        <v>125</v>
      </c>
      <c r="W1472" s="21" t="s">
        <v>126</v>
      </c>
    </row>
    <row r="1473" spans="1:23" ht="15" customHeight="1">
      <c r="A1473" s="21" t="s">
        <v>1941</v>
      </c>
      <c r="B1473" s="22">
        <v>45577</v>
      </c>
      <c r="C1473" s="21">
        <f>YEAR(B1473)</f>
        <v>2024</v>
      </c>
      <c r="D1473" s="21" t="str">
        <f>"Q"&amp;ROUNDUP(MONTH(B1473)/3,0)</f>
        <v>Q4</v>
      </c>
      <c r="E1473" s="21" t="s">
        <v>188</v>
      </c>
      <c r="F1473" s="21" t="s">
        <v>129</v>
      </c>
      <c r="G1473" s="21" t="s">
        <v>198</v>
      </c>
      <c r="H1473" s="21" t="s">
        <v>271</v>
      </c>
      <c r="I1473" s="21" t="s">
        <v>272</v>
      </c>
      <c r="J1473" s="21" t="s">
        <v>133</v>
      </c>
      <c r="K1473" s="21" t="s">
        <v>143</v>
      </c>
      <c r="L1473" s="21" t="s">
        <v>322</v>
      </c>
      <c r="M1473" s="23">
        <v>291.73</v>
      </c>
      <c r="N1473" s="24">
        <v>2</v>
      </c>
      <c r="O1473" s="25">
        <v>0.125</v>
      </c>
      <c r="P1473" s="23">
        <v>174.96</v>
      </c>
      <c r="Q1473" s="23">
        <f>M1473*N1473*(1-O1473)</f>
        <v>510.52750000000003</v>
      </c>
      <c r="R1473" s="23">
        <f>M1473*N1473*O1473</f>
        <v>72.932500000000005</v>
      </c>
      <c r="S1473" s="23">
        <f>P1473*N1473</f>
        <v>349.92</v>
      </c>
      <c r="T1473" s="23">
        <f>Q1473-S1473</f>
        <v>160.60750000000002</v>
      </c>
      <c r="U1473" s="25">
        <f>IFERROR(T1473/Q1473,0)</f>
        <v>0.31459128058723579</v>
      </c>
      <c r="V1473" s="21" t="s">
        <v>125</v>
      </c>
      <c r="W1473" s="21" t="s">
        <v>126</v>
      </c>
    </row>
    <row r="1474" spans="1:23" ht="15" customHeight="1">
      <c r="A1474" s="21" t="s">
        <v>1942</v>
      </c>
      <c r="B1474" s="22">
        <v>45577</v>
      </c>
      <c r="C1474" s="21">
        <f>YEAR(B1474)</f>
        <v>2024</v>
      </c>
      <c r="D1474" s="21" t="str">
        <f>"Q"&amp;ROUNDUP(MONTH(B1474)/3,0)</f>
        <v>Q4</v>
      </c>
      <c r="E1474" s="21" t="s">
        <v>138</v>
      </c>
      <c r="F1474" s="21" t="s">
        <v>118</v>
      </c>
      <c r="G1474" s="21" t="s">
        <v>139</v>
      </c>
      <c r="H1474" s="21" t="s">
        <v>337</v>
      </c>
      <c r="I1474" s="21" t="s">
        <v>338</v>
      </c>
      <c r="J1474" s="21" t="s">
        <v>133</v>
      </c>
      <c r="K1474" s="21" t="s">
        <v>143</v>
      </c>
      <c r="L1474" s="21" t="s">
        <v>252</v>
      </c>
      <c r="M1474" s="23">
        <v>167.43</v>
      </c>
      <c r="N1474" s="24">
        <v>1</v>
      </c>
      <c r="O1474" s="25">
        <v>0.19220000000000001</v>
      </c>
      <c r="P1474" s="23">
        <v>110.03</v>
      </c>
      <c r="Q1474" s="23">
        <f>M1474*N1474*(1-O1474)</f>
        <v>135.249954</v>
      </c>
      <c r="R1474" s="23">
        <f>M1474*N1474*O1474</f>
        <v>32.180046000000004</v>
      </c>
      <c r="S1474" s="23">
        <f>P1474*N1474</f>
        <v>110.03</v>
      </c>
      <c r="T1474" s="23">
        <f>Q1474-S1474</f>
        <v>25.219954000000001</v>
      </c>
      <c r="U1474" s="25">
        <f>IFERROR(T1474/Q1474,0)</f>
        <v>0.18646922423352544</v>
      </c>
      <c r="V1474" s="21" t="s">
        <v>125</v>
      </c>
      <c r="W1474" s="21" t="s">
        <v>172</v>
      </c>
    </row>
    <row r="1475" spans="1:23" ht="15" customHeight="1">
      <c r="A1475" s="21" t="s">
        <v>1943</v>
      </c>
      <c r="B1475" s="22">
        <v>45578</v>
      </c>
      <c r="C1475" s="21">
        <f>YEAR(B1475)</f>
        <v>2024</v>
      </c>
      <c r="D1475" s="21" t="str">
        <f>"Q"&amp;ROUNDUP(MONTH(B1475)/3,0)</f>
        <v>Q4</v>
      </c>
      <c r="E1475" s="21" t="s">
        <v>158</v>
      </c>
      <c r="F1475" s="21" t="s">
        <v>129</v>
      </c>
      <c r="G1475" s="21" t="s">
        <v>160</v>
      </c>
      <c r="H1475" s="21" t="s">
        <v>1156</v>
      </c>
      <c r="I1475" s="21" t="s">
        <v>1157</v>
      </c>
      <c r="J1475" s="21" t="s">
        <v>142</v>
      </c>
      <c r="K1475" s="21" t="s">
        <v>165</v>
      </c>
      <c r="L1475" s="21" t="s">
        <v>166</v>
      </c>
      <c r="M1475" s="23">
        <v>14.62</v>
      </c>
      <c r="N1475" s="24">
        <v>2</v>
      </c>
      <c r="O1475" s="25">
        <v>0.12570000000000001</v>
      </c>
      <c r="P1475" s="23">
        <v>6.07</v>
      </c>
      <c r="Q1475" s="23">
        <f>M1475*N1475*(1-O1475)</f>
        <v>25.564531999999996</v>
      </c>
      <c r="R1475" s="23">
        <f>M1475*N1475*O1475</f>
        <v>3.675468</v>
      </c>
      <c r="S1475" s="23">
        <f>P1475*N1475</f>
        <v>12.14</v>
      </c>
      <c r="T1475" s="23">
        <f>Q1475-S1475</f>
        <v>13.424531999999996</v>
      </c>
      <c r="U1475" s="25">
        <f>IFERROR(T1475/Q1475,0)</f>
        <v>0.52512332320419552</v>
      </c>
      <c r="V1475" s="21" t="s">
        <v>125</v>
      </c>
      <c r="W1475" s="21" t="s">
        <v>136</v>
      </c>
    </row>
    <row r="1476" spans="1:23" ht="15" customHeight="1">
      <c r="A1476" s="21" t="s">
        <v>1944</v>
      </c>
      <c r="B1476" s="22">
        <v>45578</v>
      </c>
      <c r="C1476" s="21">
        <f>YEAR(B1476)</f>
        <v>2024</v>
      </c>
      <c r="D1476" s="21" t="str">
        <f>"Q"&amp;ROUNDUP(MONTH(B1476)/3,0)</f>
        <v>Q4</v>
      </c>
      <c r="E1476" s="21" t="s">
        <v>188</v>
      </c>
      <c r="F1476" s="21" t="s">
        <v>129</v>
      </c>
      <c r="G1476" s="21" t="s">
        <v>198</v>
      </c>
      <c r="H1476" s="21" t="s">
        <v>221</v>
      </c>
      <c r="I1476" s="21" t="s">
        <v>222</v>
      </c>
      <c r="J1476" s="21" t="s">
        <v>133</v>
      </c>
      <c r="K1476" s="21" t="s">
        <v>134</v>
      </c>
      <c r="L1476" s="21" t="s">
        <v>170</v>
      </c>
      <c r="M1476" s="23">
        <v>153.25</v>
      </c>
      <c r="N1476" s="24">
        <v>1</v>
      </c>
      <c r="O1476" s="25">
        <v>0.17399999999999999</v>
      </c>
      <c r="P1476" s="23">
        <v>80.5</v>
      </c>
      <c r="Q1476" s="23">
        <f>M1476*N1476*(1-O1476)</f>
        <v>126.58450000000001</v>
      </c>
      <c r="R1476" s="23">
        <f>M1476*N1476*O1476</f>
        <v>26.665499999999998</v>
      </c>
      <c r="S1476" s="23">
        <f>P1476*N1476</f>
        <v>80.5</v>
      </c>
      <c r="T1476" s="23">
        <f>Q1476-S1476</f>
        <v>46.084500000000006</v>
      </c>
      <c r="U1476" s="25">
        <f>IFERROR(T1476/Q1476,0)</f>
        <v>0.36406116072662925</v>
      </c>
      <c r="V1476" s="21" t="s">
        <v>125</v>
      </c>
      <c r="W1476" s="21" t="s">
        <v>172</v>
      </c>
    </row>
    <row r="1477" spans="1:23" ht="15" customHeight="1">
      <c r="A1477" s="21" t="s">
        <v>1945</v>
      </c>
      <c r="B1477" s="22">
        <v>45578</v>
      </c>
      <c r="C1477" s="21">
        <f>YEAR(B1477)</f>
        <v>2024</v>
      </c>
      <c r="D1477" s="21" t="str">
        <f>"Q"&amp;ROUNDUP(MONTH(B1477)/3,0)</f>
        <v>Q4</v>
      </c>
      <c r="E1477" s="21" t="s">
        <v>188</v>
      </c>
      <c r="F1477" s="21" t="s">
        <v>118</v>
      </c>
      <c r="G1477" s="21" t="s">
        <v>189</v>
      </c>
      <c r="H1477" s="21" t="s">
        <v>318</v>
      </c>
      <c r="I1477" s="21" t="s">
        <v>319</v>
      </c>
      <c r="J1477" s="21" t="s">
        <v>122</v>
      </c>
      <c r="K1477" s="21" t="s">
        <v>123</v>
      </c>
      <c r="L1477" s="21" t="s">
        <v>263</v>
      </c>
      <c r="M1477" s="23">
        <v>181.62</v>
      </c>
      <c r="N1477" s="24">
        <v>2</v>
      </c>
      <c r="O1477" s="25">
        <v>0.13950000000000001</v>
      </c>
      <c r="P1477" s="23">
        <v>95.03</v>
      </c>
      <c r="Q1477" s="23">
        <f>M1477*N1477*(1-O1477)</f>
        <v>312.56802000000005</v>
      </c>
      <c r="R1477" s="23">
        <f>M1477*N1477*O1477</f>
        <v>50.671980000000005</v>
      </c>
      <c r="S1477" s="23">
        <f>P1477*N1477</f>
        <v>190.06</v>
      </c>
      <c r="T1477" s="23">
        <f>Q1477-S1477</f>
        <v>122.50802000000004</v>
      </c>
      <c r="U1477" s="25">
        <f>IFERROR(T1477/Q1477,0)</f>
        <v>0.39194035269507105</v>
      </c>
      <c r="V1477" s="21" t="s">
        <v>125</v>
      </c>
      <c r="W1477" s="21" t="s">
        <v>126</v>
      </c>
    </row>
    <row r="1478" spans="1:23" ht="15" customHeight="1">
      <c r="A1478" s="21" t="s">
        <v>1946</v>
      </c>
      <c r="B1478" s="22">
        <v>45579</v>
      </c>
      <c r="C1478" s="21">
        <f>YEAR(B1478)</f>
        <v>2024</v>
      </c>
      <c r="D1478" s="21" t="str">
        <f>"Q"&amp;ROUNDUP(MONTH(B1478)/3,0)</f>
        <v>Q4</v>
      </c>
      <c r="E1478" s="21" t="s">
        <v>138</v>
      </c>
      <c r="F1478" s="21" t="s">
        <v>118</v>
      </c>
      <c r="G1478" s="21" t="s">
        <v>146</v>
      </c>
      <c r="H1478" s="21" t="s">
        <v>284</v>
      </c>
      <c r="I1478" s="21" t="s">
        <v>269</v>
      </c>
      <c r="J1478" s="21" t="s">
        <v>122</v>
      </c>
      <c r="K1478" s="21" t="s">
        <v>134</v>
      </c>
      <c r="L1478" s="21" t="s">
        <v>192</v>
      </c>
      <c r="M1478" s="23">
        <v>181.55</v>
      </c>
      <c r="N1478" s="24">
        <v>3</v>
      </c>
      <c r="O1478" s="25">
        <v>0.1381</v>
      </c>
      <c r="P1478" s="23">
        <v>95.03</v>
      </c>
      <c r="Q1478" s="23">
        <f>M1478*N1478*(1-O1478)</f>
        <v>469.4338350000001</v>
      </c>
      <c r="R1478" s="23">
        <f>M1478*N1478*O1478</f>
        <v>75.216165000000018</v>
      </c>
      <c r="S1478" s="23">
        <f>P1478*N1478</f>
        <v>285.09000000000003</v>
      </c>
      <c r="T1478" s="23">
        <f>Q1478-S1478</f>
        <v>184.34383500000007</v>
      </c>
      <c r="U1478" s="25">
        <f>IFERROR(T1478/Q1478,0)</f>
        <v>0.39269396719135091</v>
      </c>
      <c r="V1478" s="21" t="s">
        <v>125</v>
      </c>
      <c r="W1478" s="21" t="s">
        <v>126</v>
      </c>
    </row>
    <row r="1479" spans="1:23" ht="15" customHeight="1">
      <c r="A1479" s="21" t="s">
        <v>1947</v>
      </c>
      <c r="B1479" s="22">
        <v>45579</v>
      </c>
      <c r="C1479" s="21">
        <f>YEAR(B1479)</f>
        <v>2024</v>
      </c>
      <c r="D1479" s="21" t="str">
        <f>"Q"&amp;ROUNDUP(MONTH(B1479)/3,0)</f>
        <v>Q4</v>
      </c>
      <c r="E1479" s="21" t="s">
        <v>138</v>
      </c>
      <c r="F1479" s="21" t="s">
        <v>159</v>
      </c>
      <c r="G1479" s="21" t="s">
        <v>139</v>
      </c>
      <c r="H1479" s="21" t="s">
        <v>168</v>
      </c>
      <c r="I1479" s="21" t="s">
        <v>169</v>
      </c>
      <c r="J1479" s="21" t="s">
        <v>122</v>
      </c>
      <c r="K1479" s="21" t="s">
        <v>165</v>
      </c>
      <c r="L1479" s="21" t="s">
        <v>320</v>
      </c>
      <c r="M1479" s="23">
        <v>75.88</v>
      </c>
      <c r="N1479" s="24">
        <v>12</v>
      </c>
      <c r="O1479" s="25">
        <v>0.1169</v>
      </c>
      <c r="P1479" s="23">
        <v>33.57</v>
      </c>
      <c r="Q1479" s="23">
        <f>M1479*N1479*(1-O1479)</f>
        <v>804.11553599999991</v>
      </c>
      <c r="R1479" s="23">
        <f>M1479*N1479*O1479</f>
        <v>106.444464</v>
      </c>
      <c r="S1479" s="23">
        <f>P1479*N1479</f>
        <v>402.84000000000003</v>
      </c>
      <c r="T1479" s="23">
        <f>Q1479-S1479</f>
        <v>401.27553599999987</v>
      </c>
      <c r="U1479" s="25">
        <f>IFERROR(T1479/Q1479,0)</f>
        <v>0.49902721441760567</v>
      </c>
      <c r="V1479" s="21" t="s">
        <v>125</v>
      </c>
      <c r="W1479" s="21" t="s">
        <v>156</v>
      </c>
    </row>
    <row r="1480" spans="1:23" ht="15" customHeight="1">
      <c r="A1480" s="21" t="s">
        <v>1948</v>
      </c>
      <c r="B1480" s="22">
        <v>45580</v>
      </c>
      <c r="C1480" s="21">
        <f>YEAR(B1480)</f>
        <v>2024</v>
      </c>
      <c r="D1480" s="21" t="str">
        <f>"Q"&amp;ROUNDUP(MONTH(B1480)/3,0)</f>
        <v>Q4</v>
      </c>
      <c r="E1480" s="21" t="s">
        <v>138</v>
      </c>
      <c r="F1480" s="21" t="s">
        <v>159</v>
      </c>
      <c r="G1480" s="21" t="s">
        <v>139</v>
      </c>
      <c r="H1480" s="21" t="s">
        <v>203</v>
      </c>
      <c r="I1480" s="21" t="s">
        <v>204</v>
      </c>
      <c r="J1480" s="21" t="s">
        <v>122</v>
      </c>
      <c r="K1480" s="21" t="s">
        <v>149</v>
      </c>
      <c r="L1480" s="21" t="s">
        <v>238</v>
      </c>
      <c r="M1480" s="23">
        <v>94.05</v>
      </c>
      <c r="N1480" s="24">
        <v>15</v>
      </c>
      <c r="O1480" s="25">
        <v>9.7299999999999998E-2</v>
      </c>
      <c r="P1480" s="23">
        <v>38.340000000000003</v>
      </c>
      <c r="Q1480" s="23">
        <f>M1480*N1480*(1-O1480)</f>
        <v>1273.484025</v>
      </c>
      <c r="R1480" s="23">
        <f>M1480*N1480*O1480</f>
        <v>137.265975</v>
      </c>
      <c r="S1480" s="23">
        <f>P1480*N1480</f>
        <v>575.1</v>
      </c>
      <c r="T1480" s="23">
        <f>Q1480-S1480</f>
        <v>698.38402499999995</v>
      </c>
      <c r="U1480" s="25">
        <f>IFERROR(T1480/Q1480,0)</f>
        <v>0.5484042290989869</v>
      </c>
      <c r="V1480" s="21" t="s">
        <v>125</v>
      </c>
      <c r="W1480" s="21" t="s">
        <v>136</v>
      </c>
    </row>
    <row r="1481" spans="1:23" ht="15" customHeight="1">
      <c r="A1481" s="21" t="s">
        <v>1949</v>
      </c>
      <c r="B1481" s="22">
        <v>45580</v>
      </c>
      <c r="C1481" s="21">
        <f>YEAR(B1481)</f>
        <v>2024</v>
      </c>
      <c r="D1481" s="21" t="str">
        <f>"Q"&amp;ROUNDUP(MONTH(B1481)/3,0)</f>
        <v>Q4</v>
      </c>
      <c r="E1481" s="21" t="s">
        <v>117</v>
      </c>
      <c r="F1481" s="21" t="s">
        <v>129</v>
      </c>
      <c r="G1481" s="21" t="s">
        <v>119</v>
      </c>
      <c r="H1481" s="21" t="s">
        <v>207</v>
      </c>
      <c r="I1481" s="21" t="s">
        <v>208</v>
      </c>
      <c r="J1481" s="21" t="s">
        <v>122</v>
      </c>
      <c r="K1481" s="21" t="s">
        <v>134</v>
      </c>
      <c r="L1481" s="21" t="s">
        <v>299</v>
      </c>
      <c r="M1481" s="23">
        <v>63.69</v>
      </c>
      <c r="N1481" s="24">
        <v>2</v>
      </c>
      <c r="O1481" s="25">
        <v>0.1143</v>
      </c>
      <c r="P1481" s="23">
        <v>32.590000000000003</v>
      </c>
      <c r="Q1481" s="23">
        <f>M1481*N1481*(1-O1481)</f>
        <v>112.820466</v>
      </c>
      <c r="R1481" s="23">
        <f>M1481*N1481*O1481</f>
        <v>14.559533999999999</v>
      </c>
      <c r="S1481" s="23">
        <f>P1481*N1481</f>
        <v>65.180000000000007</v>
      </c>
      <c r="T1481" s="23">
        <f>Q1481-S1481</f>
        <v>47.640465999999989</v>
      </c>
      <c r="U1481" s="25">
        <f>IFERROR(T1481/Q1481,0)</f>
        <v>0.42226794205937768</v>
      </c>
      <c r="V1481" s="21" t="s">
        <v>125</v>
      </c>
      <c r="W1481" s="21" t="s">
        <v>136</v>
      </c>
    </row>
    <row r="1482" spans="1:23" ht="15" customHeight="1">
      <c r="A1482" s="21" t="s">
        <v>1950</v>
      </c>
      <c r="B1482" s="22">
        <v>45580</v>
      </c>
      <c r="C1482" s="21">
        <f>YEAR(B1482)</f>
        <v>2024</v>
      </c>
      <c r="D1482" s="21" t="str">
        <f>"Q"&amp;ROUNDUP(MONTH(B1482)/3,0)</f>
        <v>Q4</v>
      </c>
      <c r="E1482" s="21" t="s">
        <v>158</v>
      </c>
      <c r="F1482" s="21" t="s">
        <v>118</v>
      </c>
      <c r="G1482" s="21" t="s">
        <v>164</v>
      </c>
      <c r="H1482" s="21" t="s">
        <v>555</v>
      </c>
      <c r="I1482" s="21" t="s">
        <v>556</v>
      </c>
      <c r="J1482" s="21" t="s">
        <v>133</v>
      </c>
      <c r="K1482" s="21" t="s">
        <v>143</v>
      </c>
      <c r="L1482" s="21" t="s">
        <v>230</v>
      </c>
      <c r="M1482" s="23">
        <v>215.34</v>
      </c>
      <c r="N1482" s="24">
        <v>2</v>
      </c>
      <c r="O1482" s="25">
        <v>0.20319999999999999</v>
      </c>
      <c r="P1482" s="23">
        <v>129.19999999999999</v>
      </c>
      <c r="Q1482" s="23">
        <f>M1482*N1482*(1-O1482)</f>
        <v>343.16582399999999</v>
      </c>
      <c r="R1482" s="23">
        <f>M1482*N1482*O1482</f>
        <v>87.514175999999992</v>
      </c>
      <c r="S1482" s="23">
        <f>P1482*N1482</f>
        <v>258.39999999999998</v>
      </c>
      <c r="T1482" s="23">
        <f>Q1482-S1482</f>
        <v>84.765824000000009</v>
      </c>
      <c r="U1482" s="25">
        <f>IFERROR(T1482/Q1482,0)</f>
        <v>0.24701126415199204</v>
      </c>
      <c r="V1482" s="21" t="s">
        <v>125</v>
      </c>
      <c r="W1482" s="21" t="s">
        <v>172</v>
      </c>
    </row>
    <row r="1483" spans="1:23" ht="15" customHeight="1">
      <c r="A1483" s="21" t="s">
        <v>1951</v>
      </c>
      <c r="B1483" s="22">
        <v>45580</v>
      </c>
      <c r="C1483" s="21">
        <f>YEAR(B1483)</f>
        <v>2024</v>
      </c>
      <c r="D1483" s="21" t="str">
        <f>"Q"&amp;ROUNDUP(MONTH(B1483)/3,0)</f>
        <v>Q4</v>
      </c>
      <c r="E1483" s="21" t="s">
        <v>158</v>
      </c>
      <c r="F1483" s="21" t="s">
        <v>159</v>
      </c>
      <c r="G1483" s="21" t="s">
        <v>160</v>
      </c>
      <c r="H1483" s="21" t="s">
        <v>294</v>
      </c>
      <c r="I1483" s="21" t="s">
        <v>295</v>
      </c>
      <c r="J1483" s="21" t="s">
        <v>133</v>
      </c>
      <c r="K1483" s="21" t="s">
        <v>165</v>
      </c>
      <c r="L1483" s="21" t="s">
        <v>166</v>
      </c>
      <c r="M1483" s="23">
        <v>29.01</v>
      </c>
      <c r="N1483" s="24">
        <v>10</v>
      </c>
      <c r="O1483" s="25">
        <v>9.6600000000000005E-2</v>
      </c>
      <c r="P1483" s="23">
        <v>11.58</v>
      </c>
      <c r="Q1483" s="23">
        <f>M1483*N1483*(1-O1483)</f>
        <v>262.07634000000002</v>
      </c>
      <c r="R1483" s="23">
        <f>M1483*N1483*O1483</f>
        <v>28.023660000000003</v>
      </c>
      <c r="S1483" s="23">
        <f>P1483*N1483</f>
        <v>115.8</v>
      </c>
      <c r="T1483" s="23">
        <f>Q1483-S1483</f>
        <v>146.27634</v>
      </c>
      <c r="U1483" s="25">
        <f>IFERROR(T1483/Q1483,0)</f>
        <v>0.55814401254229973</v>
      </c>
      <c r="V1483" s="21" t="s">
        <v>125</v>
      </c>
      <c r="W1483" s="21" t="s">
        <v>156</v>
      </c>
    </row>
    <row r="1484" spans="1:23" ht="15" customHeight="1">
      <c r="A1484" s="21" t="s">
        <v>1952</v>
      </c>
      <c r="B1484" s="22">
        <v>45580</v>
      </c>
      <c r="C1484" s="21">
        <f>YEAR(B1484)</f>
        <v>2024</v>
      </c>
      <c r="D1484" s="21" t="str">
        <f>"Q"&amp;ROUNDUP(MONTH(B1484)/3,0)</f>
        <v>Q4</v>
      </c>
      <c r="E1484" s="21" t="s">
        <v>128</v>
      </c>
      <c r="F1484" s="21" t="s">
        <v>129</v>
      </c>
      <c r="G1484" s="21" t="s">
        <v>152</v>
      </c>
      <c r="H1484" s="21" t="s">
        <v>529</v>
      </c>
      <c r="I1484" s="21" t="s">
        <v>530</v>
      </c>
      <c r="J1484" s="21" t="s">
        <v>133</v>
      </c>
      <c r="K1484" s="21" t="s">
        <v>149</v>
      </c>
      <c r="L1484" s="21" t="s">
        <v>205</v>
      </c>
      <c r="M1484" s="23">
        <v>17.510000000000002</v>
      </c>
      <c r="N1484" s="24">
        <v>1</v>
      </c>
      <c r="O1484" s="25">
        <v>0.1303</v>
      </c>
      <c r="P1484" s="23">
        <v>8.91</v>
      </c>
      <c r="Q1484" s="23">
        <f>M1484*N1484*(1-O1484)</f>
        <v>15.228447000000003</v>
      </c>
      <c r="R1484" s="23">
        <f>M1484*N1484*O1484</f>
        <v>2.2815530000000002</v>
      </c>
      <c r="S1484" s="23">
        <f>P1484*N1484</f>
        <v>8.91</v>
      </c>
      <c r="T1484" s="23">
        <f>Q1484-S1484</f>
        <v>6.3184470000000026</v>
      </c>
      <c r="U1484" s="25">
        <f>IFERROR(T1484/Q1484,0)</f>
        <v>0.41491079162569905</v>
      </c>
      <c r="V1484" s="21" t="s">
        <v>125</v>
      </c>
      <c r="W1484" s="21" t="s">
        <v>156</v>
      </c>
    </row>
    <row r="1485" spans="1:23" ht="15" customHeight="1">
      <c r="A1485" s="21" t="s">
        <v>1953</v>
      </c>
      <c r="B1485" s="22">
        <v>45580</v>
      </c>
      <c r="C1485" s="21">
        <f>YEAR(B1485)</f>
        <v>2024</v>
      </c>
      <c r="D1485" s="21" t="str">
        <f>"Q"&amp;ROUNDUP(MONTH(B1485)/3,0)</f>
        <v>Q4</v>
      </c>
      <c r="E1485" s="21" t="s">
        <v>128</v>
      </c>
      <c r="F1485" s="21" t="s">
        <v>118</v>
      </c>
      <c r="G1485" s="21" t="s">
        <v>130</v>
      </c>
      <c r="H1485" s="21" t="s">
        <v>672</v>
      </c>
      <c r="I1485" s="21" t="s">
        <v>673</v>
      </c>
      <c r="J1485" s="21" t="s">
        <v>142</v>
      </c>
      <c r="K1485" s="21" t="s">
        <v>134</v>
      </c>
      <c r="L1485" s="21" t="s">
        <v>339</v>
      </c>
      <c r="M1485" s="23">
        <v>190.12</v>
      </c>
      <c r="N1485" s="24">
        <v>1</v>
      </c>
      <c r="O1485" s="25">
        <v>0.12379999999999999</v>
      </c>
      <c r="P1485" s="23">
        <v>112.19</v>
      </c>
      <c r="Q1485" s="23">
        <f>M1485*N1485*(1-O1485)</f>
        <v>166.583144</v>
      </c>
      <c r="R1485" s="23">
        <f>M1485*N1485*O1485</f>
        <v>23.536856</v>
      </c>
      <c r="S1485" s="23">
        <f>P1485*N1485</f>
        <v>112.19</v>
      </c>
      <c r="T1485" s="23">
        <f>Q1485-S1485</f>
        <v>54.393144000000007</v>
      </c>
      <c r="U1485" s="25">
        <f>IFERROR(T1485/Q1485,0)</f>
        <v>0.32652249617764451</v>
      </c>
      <c r="V1485" s="21" t="s">
        <v>171</v>
      </c>
      <c r="W1485" s="21" t="s">
        <v>156</v>
      </c>
    </row>
    <row r="1486" spans="1:23" ht="15" customHeight="1">
      <c r="A1486" s="21" t="s">
        <v>1954</v>
      </c>
      <c r="B1486" s="22">
        <v>45580</v>
      </c>
      <c r="C1486" s="21">
        <f>YEAR(B1486)</f>
        <v>2024</v>
      </c>
      <c r="D1486" s="21" t="str">
        <f>"Q"&amp;ROUNDUP(MONTH(B1486)/3,0)</f>
        <v>Q4</v>
      </c>
      <c r="E1486" s="21" t="s">
        <v>158</v>
      </c>
      <c r="F1486" s="21" t="s">
        <v>129</v>
      </c>
      <c r="G1486" s="21" t="s">
        <v>164</v>
      </c>
      <c r="H1486" s="21" t="s">
        <v>318</v>
      </c>
      <c r="I1486" s="21" t="s">
        <v>319</v>
      </c>
      <c r="J1486" s="21" t="s">
        <v>122</v>
      </c>
      <c r="K1486" s="21" t="s">
        <v>134</v>
      </c>
      <c r="L1486" s="21" t="s">
        <v>192</v>
      </c>
      <c r="M1486" s="23">
        <v>193.76</v>
      </c>
      <c r="N1486" s="24">
        <v>1</v>
      </c>
      <c r="O1486" s="25">
        <v>0.1147</v>
      </c>
      <c r="P1486" s="23">
        <v>104.44</v>
      </c>
      <c r="Q1486" s="23">
        <f>M1486*N1486*(1-O1486)</f>
        <v>171.53572799999998</v>
      </c>
      <c r="R1486" s="23">
        <f>M1486*N1486*O1486</f>
        <v>22.224271999999999</v>
      </c>
      <c r="S1486" s="23">
        <f>P1486*N1486</f>
        <v>104.44</v>
      </c>
      <c r="T1486" s="23">
        <f>Q1486-S1486</f>
        <v>67.09572799999998</v>
      </c>
      <c r="U1486" s="25">
        <f>IFERROR(T1486/Q1486,0)</f>
        <v>0.39114724834467129</v>
      </c>
      <c r="V1486" s="21" t="s">
        <v>125</v>
      </c>
      <c r="W1486" s="21" t="s">
        <v>156</v>
      </c>
    </row>
    <row r="1487" spans="1:23" ht="15" customHeight="1">
      <c r="A1487" s="21" t="s">
        <v>1955</v>
      </c>
      <c r="B1487" s="22">
        <v>45581</v>
      </c>
      <c r="C1487" s="21">
        <f>YEAR(B1487)</f>
        <v>2024</v>
      </c>
      <c r="D1487" s="21" t="str">
        <f>"Q"&amp;ROUNDUP(MONTH(B1487)/3,0)</f>
        <v>Q4</v>
      </c>
      <c r="E1487" s="21" t="s">
        <v>128</v>
      </c>
      <c r="F1487" s="21" t="s">
        <v>118</v>
      </c>
      <c r="G1487" s="21" t="s">
        <v>152</v>
      </c>
      <c r="H1487" s="21" t="s">
        <v>425</v>
      </c>
      <c r="I1487" s="21" t="s">
        <v>426</v>
      </c>
      <c r="J1487" s="21" t="s">
        <v>133</v>
      </c>
      <c r="K1487" s="21" t="s">
        <v>165</v>
      </c>
      <c r="L1487" s="21" t="s">
        <v>180</v>
      </c>
      <c r="M1487" s="23">
        <v>62.02</v>
      </c>
      <c r="N1487" s="24">
        <v>3</v>
      </c>
      <c r="O1487" s="25">
        <v>0.14949999999999999</v>
      </c>
      <c r="P1487" s="23">
        <v>24.92</v>
      </c>
      <c r="Q1487" s="23">
        <f>M1487*N1487*(1-O1487)</f>
        <v>158.24403000000001</v>
      </c>
      <c r="R1487" s="23">
        <f>M1487*N1487*O1487</f>
        <v>27.81597</v>
      </c>
      <c r="S1487" s="23">
        <f>P1487*N1487</f>
        <v>74.760000000000005</v>
      </c>
      <c r="T1487" s="23">
        <f>Q1487-S1487</f>
        <v>83.484030000000004</v>
      </c>
      <c r="U1487" s="25">
        <f>IFERROR(T1487/Q1487,0)</f>
        <v>0.52756511572664067</v>
      </c>
      <c r="V1487" s="21" t="s">
        <v>171</v>
      </c>
      <c r="W1487" s="21" t="s">
        <v>156</v>
      </c>
    </row>
    <row r="1488" spans="1:23" ht="15" customHeight="1">
      <c r="A1488" s="21" t="s">
        <v>1956</v>
      </c>
      <c r="B1488" s="22">
        <v>45581</v>
      </c>
      <c r="C1488" s="21">
        <f>YEAR(B1488)</f>
        <v>2024</v>
      </c>
      <c r="D1488" s="21" t="str">
        <f>"Q"&amp;ROUNDUP(MONTH(B1488)/3,0)</f>
        <v>Q4</v>
      </c>
      <c r="E1488" s="21" t="s">
        <v>117</v>
      </c>
      <c r="F1488" s="21" t="s">
        <v>118</v>
      </c>
      <c r="G1488" s="21" t="s">
        <v>119</v>
      </c>
      <c r="H1488" s="21" t="s">
        <v>331</v>
      </c>
      <c r="I1488" s="21" t="s">
        <v>332</v>
      </c>
      <c r="J1488" s="21" t="s">
        <v>133</v>
      </c>
      <c r="K1488" s="21" t="s">
        <v>149</v>
      </c>
      <c r="L1488" s="21" t="s">
        <v>176</v>
      </c>
      <c r="M1488" s="23">
        <v>94.84</v>
      </c>
      <c r="N1488" s="24">
        <v>4</v>
      </c>
      <c r="O1488" s="25">
        <v>0.15559999999999999</v>
      </c>
      <c r="P1488" s="23">
        <v>39.58</v>
      </c>
      <c r="Q1488" s="23">
        <f>M1488*N1488*(1-O1488)</f>
        <v>320.33158400000002</v>
      </c>
      <c r="R1488" s="23">
        <f>M1488*N1488*O1488</f>
        <v>59.028416</v>
      </c>
      <c r="S1488" s="23">
        <f>P1488*N1488</f>
        <v>158.32</v>
      </c>
      <c r="T1488" s="23">
        <f>Q1488-S1488</f>
        <v>162.01158400000003</v>
      </c>
      <c r="U1488" s="25">
        <f>IFERROR(T1488/Q1488,0)</f>
        <v>0.50576212928163844</v>
      </c>
      <c r="V1488" s="21" t="s">
        <v>125</v>
      </c>
      <c r="W1488" s="21" t="s">
        <v>136</v>
      </c>
    </row>
    <row r="1489" spans="1:23" ht="15" customHeight="1">
      <c r="A1489" s="21" t="s">
        <v>1957</v>
      </c>
      <c r="B1489" s="22">
        <v>45581</v>
      </c>
      <c r="C1489" s="21">
        <f>YEAR(B1489)</f>
        <v>2024</v>
      </c>
      <c r="D1489" s="21" t="str">
        <f>"Q"&amp;ROUNDUP(MONTH(B1489)/3,0)</f>
        <v>Q4</v>
      </c>
      <c r="E1489" s="21" t="s">
        <v>128</v>
      </c>
      <c r="F1489" s="21" t="s">
        <v>129</v>
      </c>
      <c r="G1489" s="21" t="s">
        <v>152</v>
      </c>
      <c r="H1489" s="21" t="s">
        <v>328</v>
      </c>
      <c r="I1489" s="21" t="s">
        <v>329</v>
      </c>
      <c r="J1489" s="21" t="s">
        <v>142</v>
      </c>
      <c r="K1489" s="21" t="s">
        <v>134</v>
      </c>
      <c r="L1489" s="21" t="s">
        <v>299</v>
      </c>
      <c r="M1489" s="23">
        <v>192.34</v>
      </c>
      <c r="N1489" s="24">
        <v>2</v>
      </c>
      <c r="O1489" s="25">
        <v>7.1599999999999997E-2</v>
      </c>
      <c r="P1489" s="23">
        <v>115.43</v>
      </c>
      <c r="Q1489" s="23">
        <f>M1489*N1489*(1-O1489)</f>
        <v>357.136912</v>
      </c>
      <c r="R1489" s="23">
        <f>M1489*N1489*O1489</f>
        <v>27.543088000000001</v>
      </c>
      <c r="S1489" s="23">
        <f>P1489*N1489</f>
        <v>230.86</v>
      </c>
      <c r="T1489" s="23">
        <f>Q1489-S1489</f>
        <v>126.27691199999998</v>
      </c>
      <c r="U1489" s="25">
        <f>IFERROR(T1489/Q1489,0)</f>
        <v>0.3535812394547444</v>
      </c>
      <c r="V1489" s="21" t="s">
        <v>125</v>
      </c>
      <c r="W1489" s="21" t="s">
        <v>156</v>
      </c>
    </row>
    <row r="1490" spans="1:23" ht="15" customHeight="1">
      <c r="A1490" s="21" t="s">
        <v>1958</v>
      </c>
      <c r="B1490" s="22">
        <v>45581</v>
      </c>
      <c r="C1490" s="21">
        <f>YEAR(B1490)</f>
        <v>2024</v>
      </c>
      <c r="D1490" s="21" t="str">
        <f>"Q"&amp;ROUNDUP(MONTH(B1490)/3,0)</f>
        <v>Q4</v>
      </c>
      <c r="E1490" s="21" t="s">
        <v>158</v>
      </c>
      <c r="F1490" s="21" t="s">
        <v>129</v>
      </c>
      <c r="G1490" s="21" t="s">
        <v>160</v>
      </c>
      <c r="H1490" s="21" t="s">
        <v>555</v>
      </c>
      <c r="I1490" s="21" t="s">
        <v>556</v>
      </c>
      <c r="J1490" s="21" t="s">
        <v>133</v>
      </c>
      <c r="K1490" s="21" t="s">
        <v>165</v>
      </c>
      <c r="L1490" s="21" t="s">
        <v>320</v>
      </c>
      <c r="M1490" s="23">
        <v>44.74</v>
      </c>
      <c r="N1490" s="24">
        <v>2</v>
      </c>
      <c r="O1490" s="25">
        <v>4.4400000000000002E-2</v>
      </c>
      <c r="P1490" s="23">
        <v>18.84</v>
      </c>
      <c r="Q1490" s="23">
        <f>M1490*N1490*(1-O1490)</f>
        <v>85.50708800000001</v>
      </c>
      <c r="R1490" s="23">
        <f>M1490*N1490*O1490</f>
        <v>3.9729120000000004</v>
      </c>
      <c r="S1490" s="23">
        <f>P1490*N1490</f>
        <v>37.68</v>
      </c>
      <c r="T1490" s="23">
        <f>Q1490-S1490</f>
        <v>47.82708800000001</v>
      </c>
      <c r="U1490" s="25">
        <f>IFERROR(T1490/Q1490,0)</f>
        <v>0.55933477701871925</v>
      </c>
      <c r="V1490" s="21" t="s">
        <v>125</v>
      </c>
      <c r="W1490" s="21" t="s">
        <v>126</v>
      </c>
    </row>
    <row r="1491" spans="1:23" ht="15" customHeight="1">
      <c r="A1491" s="21" t="s">
        <v>1959</v>
      </c>
      <c r="B1491" s="22">
        <v>45581</v>
      </c>
      <c r="C1491" s="21">
        <f>YEAR(B1491)</f>
        <v>2024</v>
      </c>
      <c r="D1491" s="21" t="str">
        <f>"Q"&amp;ROUNDUP(MONTH(B1491)/3,0)</f>
        <v>Q4</v>
      </c>
      <c r="E1491" s="21" t="s">
        <v>158</v>
      </c>
      <c r="F1491" s="21" t="s">
        <v>129</v>
      </c>
      <c r="G1491" s="21" t="s">
        <v>160</v>
      </c>
      <c r="H1491" s="21" t="s">
        <v>583</v>
      </c>
      <c r="I1491" s="21" t="s">
        <v>584</v>
      </c>
      <c r="J1491" s="21" t="s">
        <v>133</v>
      </c>
      <c r="K1491" s="21" t="s">
        <v>149</v>
      </c>
      <c r="L1491" s="21" t="s">
        <v>176</v>
      </c>
      <c r="M1491" s="23">
        <v>194.14</v>
      </c>
      <c r="N1491" s="24">
        <v>3</v>
      </c>
      <c r="O1491" s="25">
        <v>0.16159999999999999</v>
      </c>
      <c r="P1491" s="23">
        <v>79.489999999999995</v>
      </c>
      <c r="Q1491" s="23">
        <f>M1491*N1491*(1-O1491)</f>
        <v>488.300928</v>
      </c>
      <c r="R1491" s="23">
        <f>M1491*N1491*O1491</f>
        <v>94.119071999999989</v>
      </c>
      <c r="S1491" s="23">
        <f>P1491*N1491</f>
        <v>238.46999999999997</v>
      </c>
      <c r="T1491" s="23">
        <f>Q1491-S1491</f>
        <v>249.83092800000003</v>
      </c>
      <c r="U1491" s="25">
        <f>IFERROR(T1491/Q1491,0)</f>
        <v>0.51163312145087714</v>
      </c>
      <c r="V1491" s="21" t="s">
        <v>125</v>
      </c>
      <c r="W1491" s="21" t="s">
        <v>156</v>
      </c>
    </row>
    <row r="1492" spans="1:23" ht="15" customHeight="1">
      <c r="A1492" s="21" t="s">
        <v>1960</v>
      </c>
      <c r="B1492" s="22">
        <v>45581</v>
      </c>
      <c r="C1492" s="21">
        <f>YEAR(B1492)</f>
        <v>2024</v>
      </c>
      <c r="D1492" s="21" t="str">
        <f>"Q"&amp;ROUNDUP(MONTH(B1492)/3,0)</f>
        <v>Q4</v>
      </c>
      <c r="E1492" s="21" t="s">
        <v>158</v>
      </c>
      <c r="F1492" s="21" t="s">
        <v>118</v>
      </c>
      <c r="G1492" s="21" t="s">
        <v>160</v>
      </c>
      <c r="H1492" s="21" t="s">
        <v>287</v>
      </c>
      <c r="I1492" s="21" t="s">
        <v>288</v>
      </c>
      <c r="J1492" s="21" t="s">
        <v>133</v>
      </c>
      <c r="K1492" s="21" t="s">
        <v>165</v>
      </c>
      <c r="L1492" s="21" t="s">
        <v>166</v>
      </c>
      <c r="M1492" s="23">
        <v>14.91</v>
      </c>
      <c r="N1492" s="24">
        <v>5</v>
      </c>
      <c r="O1492" s="25">
        <v>0.1164</v>
      </c>
      <c r="P1492" s="23">
        <v>7.41</v>
      </c>
      <c r="Q1492" s="23">
        <f>M1492*N1492*(1-O1492)</f>
        <v>65.872379999999993</v>
      </c>
      <c r="R1492" s="23">
        <f>M1492*N1492*O1492</f>
        <v>8.6776199999999992</v>
      </c>
      <c r="S1492" s="23">
        <f>P1492*N1492</f>
        <v>37.049999999999997</v>
      </c>
      <c r="T1492" s="23">
        <f>Q1492-S1492</f>
        <v>28.822379999999995</v>
      </c>
      <c r="U1492" s="25">
        <f>IFERROR(T1492/Q1492,0)</f>
        <v>0.43754878751913928</v>
      </c>
      <c r="V1492" s="21" t="s">
        <v>125</v>
      </c>
      <c r="W1492" s="21" t="s">
        <v>126</v>
      </c>
    </row>
    <row r="1493" spans="1:23" ht="15" customHeight="1">
      <c r="A1493" s="21" t="s">
        <v>1961</v>
      </c>
      <c r="B1493" s="22">
        <v>45581</v>
      </c>
      <c r="C1493" s="21">
        <f>YEAR(B1493)</f>
        <v>2024</v>
      </c>
      <c r="D1493" s="21" t="str">
        <f>"Q"&amp;ROUNDUP(MONTH(B1493)/3,0)</f>
        <v>Q4</v>
      </c>
      <c r="E1493" s="21" t="s">
        <v>128</v>
      </c>
      <c r="F1493" s="21" t="s">
        <v>118</v>
      </c>
      <c r="G1493" s="21" t="s">
        <v>130</v>
      </c>
      <c r="H1493" s="21" t="s">
        <v>420</v>
      </c>
      <c r="I1493" s="21" t="s">
        <v>421</v>
      </c>
      <c r="J1493" s="21" t="s">
        <v>142</v>
      </c>
      <c r="K1493" s="21" t="s">
        <v>123</v>
      </c>
      <c r="L1493" s="21" t="s">
        <v>124</v>
      </c>
      <c r="M1493" s="23">
        <v>36.72</v>
      </c>
      <c r="N1493" s="24">
        <v>1</v>
      </c>
      <c r="O1493" s="25">
        <v>0.13819999999999999</v>
      </c>
      <c r="P1493" s="23">
        <v>17.28</v>
      </c>
      <c r="Q1493" s="23">
        <f>M1493*N1493*(1-O1493)</f>
        <v>31.645295999999998</v>
      </c>
      <c r="R1493" s="23">
        <f>M1493*N1493*O1493</f>
        <v>5.0747039999999997</v>
      </c>
      <c r="S1493" s="23">
        <f>P1493*N1493</f>
        <v>17.28</v>
      </c>
      <c r="T1493" s="23">
        <f>Q1493-S1493</f>
        <v>14.365295999999997</v>
      </c>
      <c r="U1493" s="25">
        <f>IFERROR(T1493/Q1493,0)</f>
        <v>0.4539472786097497</v>
      </c>
      <c r="V1493" s="21" t="s">
        <v>125</v>
      </c>
      <c r="W1493" s="21" t="s">
        <v>172</v>
      </c>
    </row>
    <row r="1494" spans="1:23" ht="15" customHeight="1">
      <c r="A1494" s="21" t="s">
        <v>1962</v>
      </c>
      <c r="B1494" s="22">
        <v>45581</v>
      </c>
      <c r="C1494" s="21">
        <f>YEAR(B1494)</f>
        <v>2024</v>
      </c>
      <c r="D1494" s="21" t="str">
        <f>"Q"&amp;ROUNDUP(MONTH(B1494)/3,0)</f>
        <v>Q4</v>
      </c>
      <c r="E1494" s="21" t="s">
        <v>138</v>
      </c>
      <c r="F1494" s="21" t="s">
        <v>118</v>
      </c>
      <c r="G1494" s="21" t="s">
        <v>146</v>
      </c>
      <c r="H1494" s="21" t="s">
        <v>120</v>
      </c>
      <c r="I1494" s="21" t="s">
        <v>121</v>
      </c>
      <c r="J1494" s="21" t="s">
        <v>122</v>
      </c>
      <c r="K1494" s="21" t="s">
        <v>165</v>
      </c>
      <c r="L1494" s="21" t="s">
        <v>166</v>
      </c>
      <c r="M1494" s="23">
        <v>83.33</v>
      </c>
      <c r="N1494" s="24">
        <v>1</v>
      </c>
      <c r="O1494" s="25">
        <v>7.9399999999999998E-2</v>
      </c>
      <c r="P1494" s="23">
        <v>34.44</v>
      </c>
      <c r="Q1494" s="23">
        <f>M1494*N1494*(1-O1494)</f>
        <v>76.71359799999999</v>
      </c>
      <c r="R1494" s="23">
        <f>M1494*N1494*O1494</f>
        <v>6.6164019999999999</v>
      </c>
      <c r="S1494" s="23">
        <f>P1494*N1494</f>
        <v>34.44</v>
      </c>
      <c r="T1494" s="23">
        <f>Q1494-S1494</f>
        <v>42.273597999999993</v>
      </c>
      <c r="U1494" s="25">
        <f>IFERROR(T1494/Q1494,0)</f>
        <v>0.55105742791519174</v>
      </c>
      <c r="V1494" s="21" t="s">
        <v>125</v>
      </c>
      <c r="W1494" s="21" t="s">
        <v>156</v>
      </c>
    </row>
    <row r="1495" spans="1:23" ht="15" customHeight="1">
      <c r="A1495" s="21" t="s">
        <v>1963</v>
      </c>
      <c r="B1495" s="22">
        <v>45581</v>
      </c>
      <c r="C1495" s="21">
        <f>YEAR(B1495)</f>
        <v>2024</v>
      </c>
      <c r="D1495" s="21" t="str">
        <f>"Q"&amp;ROUNDUP(MONTH(B1495)/3,0)</f>
        <v>Q4</v>
      </c>
      <c r="E1495" s="21" t="s">
        <v>188</v>
      </c>
      <c r="F1495" s="21" t="s">
        <v>118</v>
      </c>
      <c r="G1495" s="21" t="s">
        <v>198</v>
      </c>
      <c r="H1495" s="21" t="s">
        <v>240</v>
      </c>
      <c r="I1495" s="21" t="s">
        <v>241</v>
      </c>
      <c r="J1495" s="21" t="s">
        <v>133</v>
      </c>
      <c r="K1495" s="21" t="s">
        <v>149</v>
      </c>
      <c r="L1495" s="21" t="s">
        <v>205</v>
      </c>
      <c r="M1495" s="23">
        <v>281.8</v>
      </c>
      <c r="N1495" s="24">
        <v>1</v>
      </c>
      <c r="O1495" s="25">
        <v>0.1464</v>
      </c>
      <c r="P1495" s="23">
        <v>149.72999999999999</v>
      </c>
      <c r="Q1495" s="23">
        <f>M1495*N1495*(1-O1495)</f>
        <v>240.54448000000002</v>
      </c>
      <c r="R1495" s="23">
        <f>M1495*N1495*O1495</f>
        <v>41.255520000000004</v>
      </c>
      <c r="S1495" s="23">
        <f>P1495*N1495</f>
        <v>149.72999999999999</v>
      </c>
      <c r="T1495" s="23">
        <f>Q1495-S1495</f>
        <v>90.814480000000032</v>
      </c>
      <c r="U1495" s="25">
        <f>IFERROR(T1495/Q1495,0)</f>
        <v>0.37753716069477056</v>
      </c>
      <c r="V1495" s="21" t="s">
        <v>125</v>
      </c>
      <c r="W1495" s="21" t="s">
        <v>172</v>
      </c>
    </row>
    <row r="1496" spans="1:23" ht="15" customHeight="1">
      <c r="A1496" s="21" t="s">
        <v>1964</v>
      </c>
      <c r="B1496" s="22">
        <v>45582</v>
      </c>
      <c r="C1496" s="21">
        <f>YEAR(B1496)</f>
        <v>2024</v>
      </c>
      <c r="D1496" s="21" t="str">
        <f>"Q"&amp;ROUNDUP(MONTH(B1496)/3,0)</f>
        <v>Q4</v>
      </c>
      <c r="E1496" s="21" t="s">
        <v>158</v>
      </c>
      <c r="F1496" s="21" t="s">
        <v>118</v>
      </c>
      <c r="G1496" s="21" t="s">
        <v>160</v>
      </c>
      <c r="H1496" s="21" t="s">
        <v>261</v>
      </c>
      <c r="I1496" s="21" t="s">
        <v>262</v>
      </c>
      <c r="J1496" s="21" t="s">
        <v>133</v>
      </c>
      <c r="K1496" s="21" t="s">
        <v>123</v>
      </c>
      <c r="L1496" s="21" t="s">
        <v>263</v>
      </c>
      <c r="M1496" s="23">
        <v>21.04</v>
      </c>
      <c r="N1496" s="24">
        <v>2</v>
      </c>
      <c r="O1496" s="25">
        <v>8.77E-2</v>
      </c>
      <c r="P1496" s="23">
        <v>9.6</v>
      </c>
      <c r="Q1496" s="23">
        <f>M1496*N1496*(1-O1496)</f>
        <v>38.389583999999999</v>
      </c>
      <c r="R1496" s="23">
        <f>M1496*N1496*O1496</f>
        <v>3.6904159999999999</v>
      </c>
      <c r="S1496" s="23">
        <f>P1496*N1496</f>
        <v>19.2</v>
      </c>
      <c r="T1496" s="23">
        <f>Q1496-S1496</f>
        <v>19.189584</v>
      </c>
      <c r="U1496" s="25">
        <f>IFERROR(T1496/Q1496,0)</f>
        <v>0.49986433820173726</v>
      </c>
      <c r="V1496" s="21" t="s">
        <v>125</v>
      </c>
      <c r="W1496" s="21" t="s">
        <v>172</v>
      </c>
    </row>
    <row r="1497" spans="1:23" ht="15" customHeight="1">
      <c r="A1497" s="21" t="s">
        <v>1965</v>
      </c>
      <c r="B1497" s="22">
        <v>45582</v>
      </c>
      <c r="C1497" s="21">
        <f>YEAR(B1497)</f>
        <v>2024</v>
      </c>
      <c r="D1497" s="21" t="str">
        <f>"Q"&amp;ROUNDUP(MONTH(B1497)/3,0)</f>
        <v>Q4</v>
      </c>
      <c r="E1497" s="21" t="s">
        <v>138</v>
      </c>
      <c r="F1497" s="21" t="s">
        <v>118</v>
      </c>
      <c r="G1497" s="21" t="s">
        <v>139</v>
      </c>
      <c r="H1497" s="21" t="s">
        <v>147</v>
      </c>
      <c r="I1497" s="21" t="s">
        <v>148</v>
      </c>
      <c r="J1497" s="21" t="s">
        <v>122</v>
      </c>
      <c r="K1497" s="21" t="s">
        <v>165</v>
      </c>
      <c r="L1497" s="21" t="s">
        <v>213</v>
      </c>
      <c r="M1497" s="23">
        <v>32.39</v>
      </c>
      <c r="N1497" s="24">
        <v>3</v>
      </c>
      <c r="O1497" s="25">
        <v>7.5399999999999995E-2</v>
      </c>
      <c r="P1497" s="23">
        <v>13.99</v>
      </c>
      <c r="Q1497" s="23">
        <f>M1497*N1497*(1-O1497)</f>
        <v>89.843382000000005</v>
      </c>
      <c r="R1497" s="23">
        <f>M1497*N1497*O1497</f>
        <v>7.3266179999999999</v>
      </c>
      <c r="S1497" s="23">
        <f>P1497*N1497</f>
        <v>41.97</v>
      </c>
      <c r="T1497" s="23">
        <f>Q1497-S1497</f>
        <v>47.873382000000007</v>
      </c>
      <c r="U1497" s="25">
        <f>IFERROR(T1497/Q1497,0)</f>
        <v>0.53285373874282693</v>
      </c>
      <c r="V1497" s="21" t="s">
        <v>125</v>
      </c>
      <c r="W1497" s="21" t="s">
        <v>136</v>
      </c>
    </row>
    <row r="1498" spans="1:23" ht="15" customHeight="1">
      <c r="A1498" s="21" t="s">
        <v>1966</v>
      </c>
      <c r="B1498" s="22">
        <v>45582</v>
      </c>
      <c r="C1498" s="21">
        <f>YEAR(B1498)</f>
        <v>2024</v>
      </c>
      <c r="D1498" s="21" t="str">
        <f>"Q"&amp;ROUNDUP(MONTH(B1498)/3,0)</f>
        <v>Q4</v>
      </c>
      <c r="E1498" s="21" t="s">
        <v>117</v>
      </c>
      <c r="F1498" s="21" t="s">
        <v>118</v>
      </c>
      <c r="G1498" s="21" t="s">
        <v>194</v>
      </c>
      <c r="H1498" s="21" t="s">
        <v>291</v>
      </c>
      <c r="I1498" s="21" t="s">
        <v>208</v>
      </c>
      <c r="J1498" s="21" t="s">
        <v>133</v>
      </c>
      <c r="K1498" s="21" t="s">
        <v>149</v>
      </c>
      <c r="L1498" s="21" t="s">
        <v>205</v>
      </c>
      <c r="M1498" s="23">
        <v>156.78</v>
      </c>
      <c r="N1498" s="24">
        <v>1</v>
      </c>
      <c r="O1498" s="25">
        <v>0.19289999999999999</v>
      </c>
      <c r="P1498" s="23">
        <v>68.31</v>
      </c>
      <c r="Q1498" s="23">
        <f>M1498*N1498*(1-O1498)</f>
        <v>126.53713800000001</v>
      </c>
      <c r="R1498" s="23">
        <f>M1498*N1498*O1498</f>
        <v>30.242861999999999</v>
      </c>
      <c r="S1498" s="23">
        <f>P1498*N1498</f>
        <v>68.31</v>
      </c>
      <c r="T1498" s="23">
        <f>Q1498-S1498</f>
        <v>58.227138000000011</v>
      </c>
      <c r="U1498" s="25">
        <f>IFERROR(T1498/Q1498,0)</f>
        <v>0.46015848722609803</v>
      </c>
      <c r="V1498" s="21" t="s">
        <v>125</v>
      </c>
      <c r="W1498" s="21" t="s">
        <v>136</v>
      </c>
    </row>
    <row r="1499" spans="1:23" ht="15" customHeight="1">
      <c r="A1499" s="21" t="s">
        <v>1967</v>
      </c>
      <c r="B1499" s="22">
        <v>45582</v>
      </c>
      <c r="C1499" s="21">
        <f>YEAR(B1499)</f>
        <v>2024</v>
      </c>
      <c r="D1499" s="21" t="str">
        <f>"Q"&amp;ROUNDUP(MONTH(B1499)/3,0)</f>
        <v>Q4</v>
      </c>
      <c r="E1499" s="21" t="s">
        <v>158</v>
      </c>
      <c r="F1499" s="21" t="s">
        <v>159</v>
      </c>
      <c r="G1499" s="21" t="s">
        <v>164</v>
      </c>
      <c r="H1499" s="21" t="s">
        <v>271</v>
      </c>
      <c r="I1499" s="21" t="s">
        <v>272</v>
      </c>
      <c r="J1499" s="21" t="s">
        <v>133</v>
      </c>
      <c r="K1499" s="21" t="s">
        <v>123</v>
      </c>
      <c r="L1499" s="21" t="s">
        <v>226</v>
      </c>
      <c r="M1499" s="23">
        <v>142.08000000000001</v>
      </c>
      <c r="N1499" s="24">
        <v>16</v>
      </c>
      <c r="O1499" s="25">
        <v>8.9700000000000002E-2</v>
      </c>
      <c r="P1499" s="23">
        <v>65.12</v>
      </c>
      <c r="Q1499" s="23">
        <f>M1499*N1499*(1-O1499)</f>
        <v>2069.3667840000003</v>
      </c>
      <c r="R1499" s="23">
        <f>M1499*N1499*O1499</f>
        <v>203.91321600000003</v>
      </c>
      <c r="S1499" s="23">
        <f>P1499*N1499</f>
        <v>1041.92</v>
      </c>
      <c r="T1499" s="23">
        <f>Q1499-S1499</f>
        <v>1027.4467840000002</v>
      </c>
      <c r="U1499" s="25">
        <f>IFERROR(T1499/Q1499,0)</f>
        <v>0.4965029843641291</v>
      </c>
      <c r="V1499" s="21" t="s">
        <v>125</v>
      </c>
      <c r="W1499" s="21" t="s">
        <v>126</v>
      </c>
    </row>
    <row r="1500" spans="1:23" ht="15" customHeight="1">
      <c r="A1500" s="21" t="s">
        <v>1968</v>
      </c>
      <c r="B1500" s="22">
        <v>45582</v>
      </c>
      <c r="C1500" s="21">
        <f>YEAR(B1500)</f>
        <v>2024</v>
      </c>
      <c r="D1500" s="21" t="str">
        <f>"Q"&amp;ROUNDUP(MONTH(B1500)/3,0)</f>
        <v>Q4</v>
      </c>
      <c r="E1500" s="21" t="s">
        <v>117</v>
      </c>
      <c r="F1500" s="21" t="s">
        <v>129</v>
      </c>
      <c r="G1500" s="21" t="s">
        <v>119</v>
      </c>
      <c r="H1500" s="21" t="s">
        <v>895</v>
      </c>
      <c r="I1500" s="21" t="s">
        <v>896</v>
      </c>
      <c r="J1500" s="21" t="s">
        <v>133</v>
      </c>
      <c r="K1500" s="21" t="s">
        <v>165</v>
      </c>
      <c r="L1500" s="21" t="s">
        <v>213</v>
      </c>
      <c r="M1500" s="23">
        <v>96.65</v>
      </c>
      <c r="N1500" s="24">
        <v>1</v>
      </c>
      <c r="O1500" s="25">
        <v>8.6999999999999994E-2</v>
      </c>
      <c r="P1500" s="23">
        <v>39.14</v>
      </c>
      <c r="Q1500" s="23">
        <f>M1500*N1500*(1-O1500)</f>
        <v>88.241450000000015</v>
      </c>
      <c r="R1500" s="23">
        <f>M1500*N1500*O1500</f>
        <v>8.40855</v>
      </c>
      <c r="S1500" s="23">
        <f>P1500*N1500</f>
        <v>39.14</v>
      </c>
      <c r="T1500" s="23">
        <f>Q1500-S1500</f>
        <v>49.101450000000014</v>
      </c>
      <c r="U1500" s="25">
        <f>IFERROR(T1500/Q1500,0)</f>
        <v>0.55644427873748681</v>
      </c>
      <c r="V1500" s="21" t="s">
        <v>125</v>
      </c>
      <c r="W1500" s="21" t="s">
        <v>136</v>
      </c>
    </row>
    <row r="1501" spans="1:23" ht="15" customHeight="1">
      <c r="A1501" s="21" t="s">
        <v>1969</v>
      </c>
      <c r="B1501" s="22">
        <v>45582</v>
      </c>
      <c r="C1501" s="21">
        <f>YEAR(B1501)</f>
        <v>2024</v>
      </c>
      <c r="D1501" s="21" t="str">
        <f>"Q"&amp;ROUNDUP(MONTH(B1501)/3,0)</f>
        <v>Q4</v>
      </c>
      <c r="E1501" s="21" t="s">
        <v>117</v>
      </c>
      <c r="F1501" s="21" t="s">
        <v>118</v>
      </c>
      <c r="G1501" s="21" t="s">
        <v>194</v>
      </c>
      <c r="H1501" s="21" t="s">
        <v>345</v>
      </c>
      <c r="I1501" s="21" t="s">
        <v>319</v>
      </c>
      <c r="J1501" s="21" t="s">
        <v>142</v>
      </c>
      <c r="K1501" s="21" t="s">
        <v>143</v>
      </c>
      <c r="L1501" s="21" t="s">
        <v>201</v>
      </c>
      <c r="M1501" s="23">
        <v>279.29000000000002</v>
      </c>
      <c r="N1501" s="24">
        <v>1</v>
      </c>
      <c r="O1501" s="25">
        <v>8.5999999999999993E-2</v>
      </c>
      <c r="P1501" s="23">
        <v>172.36</v>
      </c>
      <c r="Q1501" s="23">
        <f>M1501*N1501*(1-O1501)</f>
        <v>255.27106000000003</v>
      </c>
      <c r="R1501" s="23">
        <f>M1501*N1501*O1501</f>
        <v>24.018940000000001</v>
      </c>
      <c r="S1501" s="23">
        <f>P1501*N1501</f>
        <v>172.36</v>
      </c>
      <c r="T1501" s="23">
        <f>Q1501-S1501</f>
        <v>82.91106000000002</v>
      </c>
      <c r="U1501" s="25">
        <f>IFERROR(T1501/Q1501,0)</f>
        <v>0.32479615981537435</v>
      </c>
      <c r="V1501" s="21" t="s">
        <v>125</v>
      </c>
      <c r="W1501" s="21" t="s">
        <v>136</v>
      </c>
    </row>
    <row r="1502" spans="1:23" ht="15" customHeight="1">
      <c r="A1502" s="21" t="s">
        <v>1970</v>
      </c>
      <c r="B1502" s="22">
        <v>45582</v>
      </c>
      <c r="C1502" s="21">
        <f>YEAR(B1502)</f>
        <v>2024</v>
      </c>
      <c r="D1502" s="21" t="str">
        <f>"Q"&amp;ROUNDUP(MONTH(B1502)/3,0)</f>
        <v>Q4</v>
      </c>
      <c r="E1502" s="21" t="s">
        <v>188</v>
      </c>
      <c r="F1502" s="21" t="s">
        <v>118</v>
      </c>
      <c r="G1502" s="21" t="s">
        <v>232</v>
      </c>
      <c r="H1502" s="21" t="s">
        <v>182</v>
      </c>
      <c r="I1502" s="21" t="s">
        <v>183</v>
      </c>
      <c r="J1502" s="21" t="s">
        <v>122</v>
      </c>
      <c r="K1502" s="21" t="s">
        <v>149</v>
      </c>
      <c r="L1502" s="21" t="s">
        <v>176</v>
      </c>
      <c r="M1502" s="23">
        <v>160.80000000000001</v>
      </c>
      <c r="N1502" s="24">
        <v>2</v>
      </c>
      <c r="O1502" s="25">
        <v>0.16120000000000001</v>
      </c>
      <c r="P1502" s="23">
        <v>88.41</v>
      </c>
      <c r="Q1502" s="23">
        <f>M1502*N1502*(1-O1502)</f>
        <v>269.75808000000001</v>
      </c>
      <c r="R1502" s="23">
        <f>M1502*N1502*O1502</f>
        <v>51.841920000000009</v>
      </c>
      <c r="S1502" s="23">
        <f>P1502*N1502</f>
        <v>176.82</v>
      </c>
      <c r="T1502" s="23">
        <f>Q1502-S1502</f>
        <v>92.938080000000014</v>
      </c>
      <c r="U1502" s="25">
        <f>IFERROR(T1502/Q1502,0)</f>
        <v>0.34452380443988928</v>
      </c>
      <c r="V1502" s="21" t="s">
        <v>125</v>
      </c>
      <c r="W1502" s="21" t="s">
        <v>136</v>
      </c>
    </row>
    <row r="1503" spans="1:23" ht="15" customHeight="1">
      <c r="A1503" s="21" t="s">
        <v>1971</v>
      </c>
      <c r="B1503" s="22">
        <v>45582</v>
      </c>
      <c r="C1503" s="21">
        <f>YEAR(B1503)</f>
        <v>2024</v>
      </c>
      <c r="D1503" s="21" t="str">
        <f>"Q"&amp;ROUNDUP(MONTH(B1503)/3,0)</f>
        <v>Q4</v>
      </c>
      <c r="E1503" s="21" t="s">
        <v>138</v>
      </c>
      <c r="F1503" s="21" t="s">
        <v>129</v>
      </c>
      <c r="G1503" s="21" t="s">
        <v>146</v>
      </c>
      <c r="H1503" s="21" t="s">
        <v>182</v>
      </c>
      <c r="I1503" s="21" t="s">
        <v>183</v>
      </c>
      <c r="J1503" s="21" t="s">
        <v>122</v>
      </c>
      <c r="K1503" s="21" t="s">
        <v>143</v>
      </c>
      <c r="L1503" s="21" t="s">
        <v>144</v>
      </c>
      <c r="M1503" s="23">
        <v>176.45</v>
      </c>
      <c r="N1503" s="24">
        <v>1</v>
      </c>
      <c r="O1503" s="25">
        <v>0.14660000000000001</v>
      </c>
      <c r="P1503" s="23">
        <v>119.7</v>
      </c>
      <c r="Q1503" s="23">
        <f>M1503*N1503*(1-O1503)</f>
        <v>150.58242999999999</v>
      </c>
      <c r="R1503" s="23">
        <f>M1503*N1503*O1503</f>
        <v>25.867570000000001</v>
      </c>
      <c r="S1503" s="23">
        <f>P1503*N1503</f>
        <v>119.7</v>
      </c>
      <c r="T1503" s="23">
        <f>Q1503-S1503</f>
        <v>30.882429999999985</v>
      </c>
      <c r="U1503" s="25">
        <f>IFERROR(T1503/Q1503,0)</f>
        <v>0.20508654296520509</v>
      </c>
      <c r="V1503" s="21" t="s">
        <v>125</v>
      </c>
      <c r="W1503" s="21" t="s">
        <v>172</v>
      </c>
    </row>
    <row r="1504" spans="1:23" ht="15" customHeight="1">
      <c r="A1504" s="21" t="s">
        <v>1972</v>
      </c>
      <c r="B1504" s="22">
        <v>45582</v>
      </c>
      <c r="C1504" s="21">
        <f>YEAR(B1504)</f>
        <v>2024</v>
      </c>
      <c r="D1504" s="21" t="str">
        <f>"Q"&amp;ROUNDUP(MONTH(B1504)/3,0)</f>
        <v>Q4</v>
      </c>
      <c r="E1504" s="21" t="s">
        <v>117</v>
      </c>
      <c r="F1504" s="21" t="s">
        <v>129</v>
      </c>
      <c r="G1504" s="21" t="s">
        <v>194</v>
      </c>
      <c r="H1504" s="21" t="s">
        <v>572</v>
      </c>
      <c r="I1504" s="21" t="s">
        <v>573</v>
      </c>
      <c r="J1504" s="21" t="s">
        <v>142</v>
      </c>
      <c r="K1504" s="21" t="s">
        <v>123</v>
      </c>
      <c r="L1504" s="21" t="s">
        <v>124</v>
      </c>
      <c r="M1504" s="23">
        <v>145.37</v>
      </c>
      <c r="N1504" s="24">
        <v>2</v>
      </c>
      <c r="O1504" s="25">
        <v>0.2112</v>
      </c>
      <c r="P1504" s="23">
        <v>73.05</v>
      </c>
      <c r="Q1504" s="23">
        <f>M1504*N1504*(1-O1504)</f>
        <v>229.335712</v>
      </c>
      <c r="R1504" s="23">
        <f>M1504*N1504*O1504</f>
        <v>61.404288000000001</v>
      </c>
      <c r="S1504" s="23">
        <f>P1504*N1504</f>
        <v>146.1</v>
      </c>
      <c r="T1504" s="23">
        <f>Q1504-S1504</f>
        <v>83.235712000000007</v>
      </c>
      <c r="U1504" s="25">
        <f>IFERROR(T1504/Q1504,0)</f>
        <v>0.36294265412968046</v>
      </c>
      <c r="V1504" s="21" t="s">
        <v>125</v>
      </c>
      <c r="W1504" s="21" t="s">
        <v>156</v>
      </c>
    </row>
    <row r="1505" spans="1:23" ht="15" customHeight="1">
      <c r="A1505" s="21" t="s">
        <v>1973</v>
      </c>
      <c r="B1505" s="22">
        <v>45582</v>
      </c>
      <c r="C1505" s="21">
        <f>YEAR(B1505)</f>
        <v>2024</v>
      </c>
      <c r="D1505" s="21" t="str">
        <f>"Q"&amp;ROUNDUP(MONTH(B1505)/3,0)</f>
        <v>Q4</v>
      </c>
      <c r="E1505" s="21" t="s">
        <v>128</v>
      </c>
      <c r="F1505" s="21" t="s">
        <v>118</v>
      </c>
      <c r="G1505" s="21" t="s">
        <v>152</v>
      </c>
      <c r="H1505" s="21" t="s">
        <v>203</v>
      </c>
      <c r="I1505" s="21" t="s">
        <v>204</v>
      </c>
      <c r="J1505" s="21" t="s">
        <v>122</v>
      </c>
      <c r="K1505" s="21" t="s">
        <v>123</v>
      </c>
      <c r="L1505" s="21" t="s">
        <v>292</v>
      </c>
      <c r="M1505" s="23">
        <v>184.28</v>
      </c>
      <c r="N1505" s="24">
        <v>5</v>
      </c>
      <c r="O1505" s="25">
        <v>9.5899999999999999E-2</v>
      </c>
      <c r="P1505" s="23">
        <v>92.23</v>
      </c>
      <c r="Q1505" s="23">
        <f>M1505*N1505*(1-O1505)</f>
        <v>833.03773999999999</v>
      </c>
      <c r="R1505" s="23">
        <f>M1505*N1505*O1505</f>
        <v>88.362259999999992</v>
      </c>
      <c r="S1505" s="23">
        <f>P1505*N1505</f>
        <v>461.15000000000003</v>
      </c>
      <c r="T1505" s="23">
        <f>Q1505-S1505</f>
        <v>371.88773999999995</v>
      </c>
      <c r="U1505" s="25">
        <f>IFERROR(T1505/Q1505,0)</f>
        <v>0.44642363982212852</v>
      </c>
      <c r="V1505" s="21" t="s">
        <v>125</v>
      </c>
      <c r="W1505" s="21" t="s">
        <v>126</v>
      </c>
    </row>
    <row r="1506" spans="1:23" ht="15" customHeight="1">
      <c r="A1506" s="21" t="s">
        <v>1974</v>
      </c>
      <c r="B1506" s="22">
        <v>45582</v>
      </c>
      <c r="C1506" s="21">
        <f>YEAR(B1506)</f>
        <v>2024</v>
      </c>
      <c r="D1506" s="21" t="str">
        <f>"Q"&amp;ROUNDUP(MONTH(B1506)/3,0)</f>
        <v>Q4</v>
      </c>
      <c r="E1506" s="21" t="s">
        <v>138</v>
      </c>
      <c r="F1506" s="21" t="s">
        <v>118</v>
      </c>
      <c r="G1506" s="21" t="s">
        <v>139</v>
      </c>
      <c r="H1506" s="21" t="s">
        <v>425</v>
      </c>
      <c r="I1506" s="21" t="s">
        <v>426</v>
      </c>
      <c r="J1506" s="21" t="s">
        <v>133</v>
      </c>
      <c r="K1506" s="21" t="s">
        <v>134</v>
      </c>
      <c r="L1506" s="21" t="s">
        <v>299</v>
      </c>
      <c r="M1506" s="23">
        <v>139.80000000000001</v>
      </c>
      <c r="N1506" s="24">
        <v>5</v>
      </c>
      <c r="O1506" s="25">
        <v>0.16159999999999999</v>
      </c>
      <c r="P1506" s="23">
        <v>74.73</v>
      </c>
      <c r="Q1506" s="23">
        <f>M1506*N1506*(1-O1506)</f>
        <v>586.04160000000002</v>
      </c>
      <c r="R1506" s="23">
        <f>M1506*N1506*O1506</f>
        <v>112.9584</v>
      </c>
      <c r="S1506" s="23">
        <f>P1506*N1506</f>
        <v>373.65000000000003</v>
      </c>
      <c r="T1506" s="23">
        <f>Q1506-S1506</f>
        <v>212.39159999999998</v>
      </c>
      <c r="U1506" s="25">
        <f>IFERROR(T1506/Q1506,0)</f>
        <v>0.36241727549716601</v>
      </c>
      <c r="V1506" s="21" t="s">
        <v>125</v>
      </c>
      <c r="W1506" s="21" t="s">
        <v>136</v>
      </c>
    </row>
    <row r="1507" spans="1:23" ht="15" customHeight="1">
      <c r="A1507" s="21" t="s">
        <v>1975</v>
      </c>
      <c r="B1507" s="22">
        <v>45582</v>
      </c>
      <c r="C1507" s="21">
        <f>YEAR(B1507)</f>
        <v>2024</v>
      </c>
      <c r="D1507" s="21" t="str">
        <f>"Q"&amp;ROUNDUP(MONTH(B1507)/3,0)</f>
        <v>Q4</v>
      </c>
      <c r="E1507" s="21" t="s">
        <v>128</v>
      </c>
      <c r="F1507" s="21" t="s">
        <v>118</v>
      </c>
      <c r="G1507" s="21" t="s">
        <v>130</v>
      </c>
      <c r="H1507" s="21" t="s">
        <v>147</v>
      </c>
      <c r="I1507" s="21" t="s">
        <v>148</v>
      </c>
      <c r="J1507" s="21" t="s">
        <v>122</v>
      </c>
      <c r="K1507" s="21" t="s">
        <v>134</v>
      </c>
      <c r="L1507" s="21" t="s">
        <v>339</v>
      </c>
      <c r="M1507" s="23">
        <v>78.680000000000007</v>
      </c>
      <c r="N1507" s="24">
        <v>1</v>
      </c>
      <c r="O1507" s="25">
        <v>0.13650000000000001</v>
      </c>
      <c r="P1507" s="23">
        <v>40.880000000000003</v>
      </c>
      <c r="Q1507" s="23">
        <f>M1507*N1507*(1-O1507)</f>
        <v>67.940179999999998</v>
      </c>
      <c r="R1507" s="23">
        <f>M1507*N1507*O1507</f>
        <v>10.739820000000002</v>
      </c>
      <c r="S1507" s="23">
        <f>P1507*N1507</f>
        <v>40.880000000000003</v>
      </c>
      <c r="T1507" s="23">
        <f>Q1507-S1507</f>
        <v>27.060179999999995</v>
      </c>
      <c r="U1507" s="25">
        <f>IFERROR(T1507/Q1507,0)</f>
        <v>0.39829420528470777</v>
      </c>
      <c r="V1507" s="21" t="s">
        <v>125</v>
      </c>
      <c r="W1507" s="21" t="s">
        <v>156</v>
      </c>
    </row>
    <row r="1508" spans="1:23" ht="15" customHeight="1">
      <c r="A1508" s="21" t="s">
        <v>1976</v>
      </c>
      <c r="B1508" s="22">
        <v>45583</v>
      </c>
      <c r="C1508" s="21">
        <f>YEAR(B1508)</f>
        <v>2024</v>
      </c>
      <c r="D1508" s="21" t="str">
        <f>"Q"&amp;ROUNDUP(MONTH(B1508)/3,0)</f>
        <v>Q4</v>
      </c>
      <c r="E1508" s="21" t="s">
        <v>158</v>
      </c>
      <c r="F1508" s="21" t="s">
        <v>159</v>
      </c>
      <c r="G1508" s="21" t="s">
        <v>164</v>
      </c>
      <c r="H1508" s="21" t="s">
        <v>377</v>
      </c>
      <c r="I1508" s="21" t="s">
        <v>378</v>
      </c>
      <c r="J1508" s="21" t="s">
        <v>133</v>
      </c>
      <c r="K1508" s="21" t="s">
        <v>143</v>
      </c>
      <c r="L1508" s="21" t="s">
        <v>144</v>
      </c>
      <c r="M1508" s="23">
        <v>48.5</v>
      </c>
      <c r="N1508" s="24">
        <v>4</v>
      </c>
      <c r="O1508" s="25">
        <v>0.16450000000000001</v>
      </c>
      <c r="P1508" s="23">
        <v>30.75</v>
      </c>
      <c r="Q1508" s="23">
        <f>M1508*N1508*(1-O1508)</f>
        <v>162.08700000000002</v>
      </c>
      <c r="R1508" s="23">
        <f>M1508*N1508*O1508</f>
        <v>31.913</v>
      </c>
      <c r="S1508" s="23">
        <f>P1508*N1508</f>
        <v>123</v>
      </c>
      <c r="T1508" s="23">
        <f>Q1508-S1508</f>
        <v>39.087000000000018</v>
      </c>
      <c r="U1508" s="25">
        <f>IFERROR(T1508/Q1508,0)</f>
        <v>0.24114827222417598</v>
      </c>
      <c r="V1508" s="21" t="s">
        <v>171</v>
      </c>
      <c r="W1508" s="21" t="s">
        <v>172</v>
      </c>
    </row>
    <row r="1509" spans="1:23" ht="15" customHeight="1">
      <c r="A1509" s="21" t="s">
        <v>1977</v>
      </c>
      <c r="B1509" s="22">
        <v>45583</v>
      </c>
      <c r="C1509" s="21">
        <f>YEAR(B1509)</f>
        <v>2024</v>
      </c>
      <c r="D1509" s="21" t="str">
        <f>"Q"&amp;ROUNDUP(MONTH(B1509)/3,0)</f>
        <v>Q4</v>
      </c>
      <c r="E1509" s="21" t="s">
        <v>138</v>
      </c>
      <c r="F1509" s="21" t="s">
        <v>129</v>
      </c>
      <c r="G1509" s="21" t="s">
        <v>146</v>
      </c>
      <c r="H1509" s="21" t="s">
        <v>182</v>
      </c>
      <c r="I1509" s="21" t="s">
        <v>183</v>
      </c>
      <c r="J1509" s="21" t="s">
        <v>122</v>
      </c>
      <c r="K1509" s="21" t="s">
        <v>123</v>
      </c>
      <c r="L1509" s="21" t="s">
        <v>263</v>
      </c>
      <c r="M1509" s="23">
        <v>31.21</v>
      </c>
      <c r="N1509" s="24">
        <v>8</v>
      </c>
      <c r="O1509" s="25">
        <v>8.9899999999999994E-2</v>
      </c>
      <c r="P1509" s="23">
        <v>14.68</v>
      </c>
      <c r="Q1509" s="23">
        <f>M1509*N1509*(1-O1509)</f>
        <v>227.233768</v>
      </c>
      <c r="R1509" s="23">
        <f>M1509*N1509*O1509</f>
        <v>22.446231999999998</v>
      </c>
      <c r="S1509" s="23">
        <f>P1509*N1509</f>
        <v>117.44</v>
      </c>
      <c r="T1509" s="23">
        <f>Q1509-S1509</f>
        <v>109.793768</v>
      </c>
      <c r="U1509" s="25">
        <f>IFERROR(T1509/Q1509,0)</f>
        <v>0.48317540551455362</v>
      </c>
      <c r="V1509" s="21" t="s">
        <v>125</v>
      </c>
      <c r="W1509" s="21" t="s">
        <v>136</v>
      </c>
    </row>
    <row r="1510" spans="1:23" ht="15" customHeight="1">
      <c r="A1510" s="21" t="s">
        <v>1978</v>
      </c>
      <c r="B1510" s="22">
        <v>45583</v>
      </c>
      <c r="C1510" s="21">
        <f>YEAR(B1510)</f>
        <v>2024</v>
      </c>
      <c r="D1510" s="21" t="str">
        <f>"Q"&amp;ROUNDUP(MONTH(B1510)/3,0)</f>
        <v>Q4</v>
      </c>
      <c r="E1510" s="21" t="s">
        <v>188</v>
      </c>
      <c r="F1510" s="21" t="s">
        <v>159</v>
      </c>
      <c r="G1510" s="21" t="s">
        <v>232</v>
      </c>
      <c r="H1510" s="21" t="s">
        <v>203</v>
      </c>
      <c r="I1510" s="21" t="s">
        <v>204</v>
      </c>
      <c r="J1510" s="21" t="s">
        <v>122</v>
      </c>
      <c r="K1510" s="21" t="s">
        <v>134</v>
      </c>
      <c r="L1510" s="21" t="s">
        <v>192</v>
      </c>
      <c r="M1510" s="23">
        <v>93.9</v>
      </c>
      <c r="N1510" s="24">
        <v>4</v>
      </c>
      <c r="O1510" s="25">
        <v>0.14000000000000001</v>
      </c>
      <c r="P1510" s="23">
        <v>51.38</v>
      </c>
      <c r="Q1510" s="23">
        <f>M1510*N1510*(1-O1510)</f>
        <v>323.01600000000002</v>
      </c>
      <c r="R1510" s="23">
        <f>M1510*N1510*O1510</f>
        <v>52.58400000000001</v>
      </c>
      <c r="S1510" s="23">
        <f>P1510*N1510</f>
        <v>205.52</v>
      </c>
      <c r="T1510" s="23">
        <f>Q1510-S1510</f>
        <v>117.49600000000001</v>
      </c>
      <c r="U1510" s="25">
        <f>IFERROR(T1510/Q1510,0)</f>
        <v>0.36374668747058969</v>
      </c>
      <c r="V1510" s="21" t="s">
        <v>125</v>
      </c>
      <c r="W1510" s="21" t="s">
        <v>156</v>
      </c>
    </row>
    <row r="1511" spans="1:23" ht="15" customHeight="1">
      <c r="A1511" s="21" t="s">
        <v>1979</v>
      </c>
      <c r="B1511" s="22">
        <v>45584</v>
      </c>
      <c r="C1511" s="21">
        <f>YEAR(B1511)</f>
        <v>2024</v>
      </c>
      <c r="D1511" s="21" t="str">
        <f>"Q"&amp;ROUNDUP(MONTH(B1511)/3,0)</f>
        <v>Q4</v>
      </c>
      <c r="E1511" s="21" t="s">
        <v>188</v>
      </c>
      <c r="F1511" s="21" t="s">
        <v>159</v>
      </c>
      <c r="G1511" s="21" t="s">
        <v>189</v>
      </c>
      <c r="H1511" s="21" t="s">
        <v>246</v>
      </c>
      <c r="I1511" s="21" t="s">
        <v>247</v>
      </c>
      <c r="J1511" s="21" t="s">
        <v>133</v>
      </c>
      <c r="K1511" s="21" t="s">
        <v>143</v>
      </c>
      <c r="L1511" s="21" t="s">
        <v>144</v>
      </c>
      <c r="M1511" s="23">
        <v>269.72000000000003</v>
      </c>
      <c r="N1511" s="24">
        <v>8</v>
      </c>
      <c r="O1511" s="25">
        <v>5.8000000000000003E-2</v>
      </c>
      <c r="P1511" s="23">
        <v>162.97999999999999</v>
      </c>
      <c r="Q1511" s="23">
        <f>M1511*N1511*(1-O1511)</f>
        <v>2032.6099200000001</v>
      </c>
      <c r="R1511" s="23">
        <f>M1511*N1511*O1511</f>
        <v>125.15008000000002</v>
      </c>
      <c r="S1511" s="23">
        <f>P1511*N1511</f>
        <v>1303.8399999999999</v>
      </c>
      <c r="T1511" s="23">
        <f>Q1511-S1511</f>
        <v>728.76992000000018</v>
      </c>
      <c r="U1511" s="25">
        <f>IFERROR(T1511/Q1511,0)</f>
        <v>0.35853899601159095</v>
      </c>
      <c r="V1511" s="21" t="s">
        <v>125</v>
      </c>
      <c r="W1511" s="21" t="s">
        <v>172</v>
      </c>
    </row>
    <row r="1512" spans="1:23" ht="15" customHeight="1">
      <c r="A1512" s="21" t="s">
        <v>1980</v>
      </c>
      <c r="B1512" s="22">
        <v>45584</v>
      </c>
      <c r="C1512" s="21">
        <f>YEAR(B1512)</f>
        <v>2024</v>
      </c>
      <c r="D1512" s="21" t="str">
        <f>"Q"&amp;ROUNDUP(MONTH(B1512)/3,0)</f>
        <v>Q4</v>
      </c>
      <c r="E1512" s="21" t="s">
        <v>117</v>
      </c>
      <c r="F1512" s="21" t="s">
        <v>118</v>
      </c>
      <c r="G1512" s="21" t="s">
        <v>194</v>
      </c>
      <c r="H1512" s="21" t="s">
        <v>275</v>
      </c>
      <c r="I1512" s="21" t="s">
        <v>276</v>
      </c>
      <c r="J1512" s="21" t="s">
        <v>142</v>
      </c>
      <c r="K1512" s="21" t="s">
        <v>149</v>
      </c>
      <c r="L1512" s="21" t="s">
        <v>238</v>
      </c>
      <c r="M1512" s="23">
        <v>38.33</v>
      </c>
      <c r="N1512" s="24">
        <v>4</v>
      </c>
      <c r="O1512" s="25">
        <v>0.1477</v>
      </c>
      <c r="P1512" s="23">
        <v>17.649999999999999</v>
      </c>
      <c r="Q1512" s="23">
        <f>M1512*N1512*(1-O1512)</f>
        <v>130.67463599999999</v>
      </c>
      <c r="R1512" s="23">
        <f>M1512*N1512*O1512</f>
        <v>22.645363999999997</v>
      </c>
      <c r="S1512" s="23">
        <f>P1512*N1512</f>
        <v>70.599999999999994</v>
      </c>
      <c r="T1512" s="23">
        <f>Q1512-S1512</f>
        <v>60.074635999999998</v>
      </c>
      <c r="U1512" s="25">
        <f>IFERROR(T1512/Q1512,0)</f>
        <v>0.45972682870147807</v>
      </c>
      <c r="V1512" s="21" t="s">
        <v>125</v>
      </c>
      <c r="W1512" s="21" t="s">
        <v>156</v>
      </c>
    </row>
    <row r="1513" spans="1:23" ht="15" customHeight="1">
      <c r="A1513" s="21" t="s">
        <v>1981</v>
      </c>
      <c r="B1513" s="22">
        <v>45584</v>
      </c>
      <c r="C1513" s="21">
        <f>YEAR(B1513)</f>
        <v>2024</v>
      </c>
      <c r="D1513" s="21" t="str">
        <f>"Q"&amp;ROUNDUP(MONTH(B1513)/3,0)</f>
        <v>Q4</v>
      </c>
      <c r="E1513" s="21" t="s">
        <v>128</v>
      </c>
      <c r="F1513" s="21" t="s">
        <v>118</v>
      </c>
      <c r="G1513" s="21" t="s">
        <v>130</v>
      </c>
      <c r="H1513" s="21" t="s">
        <v>1250</v>
      </c>
      <c r="I1513" s="21" t="s">
        <v>1251</v>
      </c>
      <c r="J1513" s="21" t="s">
        <v>133</v>
      </c>
      <c r="K1513" s="21" t="s">
        <v>143</v>
      </c>
      <c r="L1513" s="21" t="s">
        <v>144</v>
      </c>
      <c r="M1513" s="23">
        <v>164.2</v>
      </c>
      <c r="N1513" s="24">
        <v>3</v>
      </c>
      <c r="O1513" s="25">
        <v>0.1527</v>
      </c>
      <c r="P1513" s="23">
        <v>94.5</v>
      </c>
      <c r="Q1513" s="23">
        <f>M1513*N1513*(1-O1513)</f>
        <v>417.37997999999993</v>
      </c>
      <c r="R1513" s="23">
        <f>M1513*N1513*O1513</f>
        <v>75.220019999999991</v>
      </c>
      <c r="S1513" s="23">
        <f>P1513*N1513</f>
        <v>283.5</v>
      </c>
      <c r="T1513" s="23">
        <f>Q1513-S1513</f>
        <v>133.87997999999993</v>
      </c>
      <c r="U1513" s="25">
        <f>IFERROR(T1513/Q1513,0)</f>
        <v>0.32076282144629925</v>
      </c>
      <c r="V1513" s="21" t="s">
        <v>125</v>
      </c>
      <c r="W1513" s="21" t="s">
        <v>126</v>
      </c>
    </row>
    <row r="1514" spans="1:23" ht="15" customHeight="1">
      <c r="A1514" s="21" t="s">
        <v>1982</v>
      </c>
      <c r="B1514" s="22">
        <v>45584</v>
      </c>
      <c r="C1514" s="21">
        <f>YEAR(B1514)</f>
        <v>2024</v>
      </c>
      <c r="D1514" s="21" t="str">
        <f>"Q"&amp;ROUNDUP(MONTH(B1514)/3,0)</f>
        <v>Q4</v>
      </c>
      <c r="E1514" s="21" t="s">
        <v>117</v>
      </c>
      <c r="F1514" s="21" t="s">
        <v>129</v>
      </c>
      <c r="G1514" s="21" t="s">
        <v>194</v>
      </c>
      <c r="H1514" s="21" t="s">
        <v>331</v>
      </c>
      <c r="I1514" s="21" t="s">
        <v>332</v>
      </c>
      <c r="J1514" s="21" t="s">
        <v>133</v>
      </c>
      <c r="K1514" s="21" t="s">
        <v>134</v>
      </c>
      <c r="L1514" s="21" t="s">
        <v>192</v>
      </c>
      <c r="M1514" s="23">
        <v>88.16</v>
      </c>
      <c r="N1514" s="24">
        <v>1</v>
      </c>
      <c r="O1514" s="25">
        <v>6.3E-2</v>
      </c>
      <c r="P1514" s="23">
        <v>46.58</v>
      </c>
      <c r="Q1514" s="23">
        <f>M1514*N1514*(1-O1514)</f>
        <v>82.605919999999998</v>
      </c>
      <c r="R1514" s="23">
        <f>M1514*N1514*O1514</f>
        <v>5.5540799999999999</v>
      </c>
      <c r="S1514" s="23">
        <f>P1514*N1514</f>
        <v>46.58</v>
      </c>
      <c r="T1514" s="23">
        <f>Q1514-S1514</f>
        <v>36.025919999999999</v>
      </c>
      <c r="U1514" s="25">
        <f>IFERROR(T1514/Q1514,0)</f>
        <v>0.43611789566655756</v>
      </c>
      <c r="V1514" s="21" t="s">
        <v>125</v>
      </c>
      <c r="W1514" s="21" t="s">
        <v>156</v>
      </c>
    </row>
    <row r="1515" spans="1:23" ht="15" customHeight="1">
      <c r="A1515" s="21" t="s">
        <v>1983</v>
      </c>
      <c r="B1515" s="22">
        <v>45584</v>
      </c>
      <c r="C1515" s="21">
        <f>YEAR(B1515)</f>
        <v>2024</v>
      </c>
      <c r="D1515" s="21" t="str">
        <f>"Q"&amp;ROUNDUP(MONTH(B1515)/3,0)</f>
        <v>Q4</v>
      </c>
      <c r="E1515" s="21" t="s">
        <v>138</v>
      </c>
      <c r="F1515" s="21" t="s">
        <v>129</v>
      </c>
      <c r="G1515" s="21" t="s">
        <v>146</v>
      </c>
      <c r="H1515" s="21" t="s">
        <v>1099</v>
      </c>
      <c r="I1515" s="21" t="s">
        <v>371</v>
      </c>
      <c r="J1515" s="21" t="s">
        <v>142</v>
      </c>
      <c r="K1515" s="21" t="s">
        <v>134</v>
      </c>
      <c r="L1515" s="21" t="s">
        <v>299</v>
      </c>
      <c r="M1515" s="23">
        <v>162.21</v>
      </c>
      <c r="N1515" s="24">
        <v>2</v>
      </c>
      <c r="O1515" s="25">
        <v>0.10150000000000001</v>
      </c>
      <c r="P1515" s="23">
        <v>85.6</v>
      </c>
      <c r="Q1515" s="23">
        <f>M1515*N1515*(1-O1515)</f>
        <v>291.49137000000002</v>
      </c>
      <c r="R1515" s="23">
        <f>M1515*N1515*O1515</f>
        <v>32.928630000000005</v>
      </c>
      <c r="S1515" s="23">
        <f>P1515*N1515</f>
        <v>171.2</v>
      </c>
      <c r="T1515" s="23">
        <f>Q1515-S1515</f>
        <v>120.29137000000003</v>
      </c>
      <c r="U1515" s="25">
        <f>IFERROR(T1515/Q1515,0)</f>
        <v>0.41267557938336225</v>
      </c>
      <c r="V1515" s="21" t="s">
        <v>125</v>
      </c>
      <c r="W1515" s="21" t="s">
        <v>126</v>
      </c>
    </row>
    <row r="1516" spans="1:23" ht="15" customHeight="1">
      <c r="A1516" s="21" t="s">
        <v>1984</v>
      </c>
      <c r="B1516" s="22">
        <v>45585</v>
      </c>
      <c r="C1516" s="21">
        <f>YEAR(B1516)</f>
        <v>2024</v>
      </c>
      <c r="D1516" s="21" t="str">
        <f>"Q"&amp;ROUNDUP(MONTH(B1516)/3,0)</f>
        <v>Q4</v>
      </c>
      <c r="E1516" s="21" t="s">
        <v>128</v>
      </c>
      <c r="F1516" s="21" t="s">
        <v>118</v>
      </c>
      <c r="G1516" s="21" t="s">
        <v>130</v>
      </c>
      <c r="H1516" s="21" t="s">
        <v>529</v>
      </c>
      <c r="I1516" s="21" t="s">
        <v>530</v>
      </c>
      <c r="J1516" s="21" t="s">
        <v>133</v>
      </c>
      <c r="K1516" s="21" t="s">
        <v>143</v>
      </c>
      <c r="L1516" s="21" t="s">
        <v>201</v>
      </c>
      <c r="M1516" s="23">
        <v>257.76</v>
      </c>
      <c r="N1516" s="24">
        <v>3</v>
      </c>
      <c r="O1516" s="25">
        <v>0.17130000000000001</v>
      </c>
      <c r="P1516" s="23">
        <v>153.6</v>
      </c>
      <c r="Q1516" s="23">
        <f>M1516*N1516*(1-O1516)</f>
        <v>640.817136</v>
      </c>
      <c r="R1516" s="23">
        <f>M1516*N1516*O1516</f>
        <v>132.462864</v>
      </c>
      <c r="S1516" s="23">
        <f>P1516*N1516</f>
        <v>460.79999999999995</v>
      </c>
      <c r="T1516" s="23">
        <f>Q1516-S1516</f>
        <v>180.01713600000005</v>
      </c>
      <c r="U1516" s="25">
        <f>IFERROR(T1516/Q1516,0)</f>
        <v>0.28091810578548582</v>
      </c>
      <c r="V1516" s="21" t="s">
        <v>125</v>
      </c>
      <c r="W1516" s="21" t="s">
        <v>172</v>
      </c>
    </row>
    <row r="1517" spans="1:23" ht="15" customHeight="1">
      <c r="A1517" s="21" t="s">
        <v>1985</v>
      </c>
      <c r="B1517" s="22">
        <v>45585</v>
      </c>
      <c r="C1517" s="21">
        <f>YEAR(B1517)</f>
        <v>2024</v>
      </c>
      <c r="D1517" s="21" t="str">
        <f>"Q"&amp;ROUNDUP(MONTH(B1517)/3,0)</f>
        <v>Q4</v>
      </c>
      <c r="E1517" s="21" t="s">
        <v>188</v>
      </c>
      <c r="F1517" s="21" t="s">
        <v>118</v>
      </c>
      <c r="G1517" s="21" t="s">
        <v>189</v>
      </c>
      <c r="H1517" s="21" t="s">
        <v>287</v>
      </c>
      <c r="I1517" s="21" t="s">
        <v>288</v>
      </c>
      <c r="J1517" s="21" t="s">
        <v>133</v>
      </c>
      <c r="K1517" s="21" t="s">
        <v>149</v>
      </c>
      <c r="L1517" s="21" t="s">
        <v>205</v>
      </c>
      <c r="M1517" s="23">
        <v>295.99</v>
      </c>
      <c r="N1517" s="24">
        <v>2</v>
      </c>
      <c r="O1517" s="25">
        <v>0.1424</v>
      </c>
      <c r="P1517" s="23">
        <v>137.26</v>
      </c>
      <c r="Q1517" s="23">
        <f>M1517*N1517*(1-O1517)</f>
        <v>507.68204800000001</v>
      </c>
      <c r="R1517" s="23">
        <f>M1517*N1517*O1517</f>
        <v>84.297951999999995</v>
      </c>
      <c r="S1517" s="23">
        <f>P1517*N1517</f>
        <v>274.52</v>
      </c>
      <c r="T1517" s="23">
        <f>Q1517-S1517</f>
        <v>233.16204800000003</v>
      </c>
      <c r="U1517" s="25">
        <f>IFERROR(T1517/Q1517,0)</f>
        <v>0.45926786050153978</v>
      </c>
      <c r="V1517" s="21" t="s">
        <v>125</v>
      </c>
      <c r="W1517" s="21" t="s">
        <v>136</v>
      </c>
    </row>
    <row r="1518" spans="1:23" ht="15" customHeight="1">
      <c r="A1518" s="21" t="s">
        <v>1986</v>
      </c>
      <c r="B1518" s="22">
        <v>45585</v>
      </c>
      <c r="C1518" s="21">
        <f>YEAR(B1518)</f>
        <v>2024</v>
      </c>
      <c r="D1518" s="21" t="str">
        <f>"Q"&amp;ROUNDUP(MONTH(B1518)/3,0)</f>
        <v>Q4</v>
      </c>
      <c r="E1518" s="21" t="s">
        <v>188</v>
      </c>
      <c r="F1518" s="21" t="s">
        <v>129</v>
      </c>
      <c r="G1518" s="21" t="s">
        <v>189</v>
      </c>
      <c r="H1518" s="21" t="s">
        <v>450</v>
      </c>
      <c r="I1518" s="21" t="s">
        <v>451</v>
      </c>
      <c r="J1518" s="21" t="s">
        <v>133</v>
      </c>
      <c r="K1518" s="21" t="s">
        <v>143</v>
      </c>
      <c r="L1518" s="21" t="s">
        <v>201</v>
      </c>
      <c r="M1518" s="23">
        <v>58.45</v>
      </c>
      <c r="N1518" s="24">
        <v>3</v>
      </c>
      <c r="O1518" s="25">
        <v>0.1207</v>
      </c>
      <c r="P1518" s="23">
        <v>39.549999999999997</v>
      </c>
      <c r="Q1518" s="23">
        <f>M1518*N1518*(1-O1518)</f>
        <v>154.18525500000001</v>
      </c>
      <c r="R1518" s="23">
        <f>M1518*N1518*O1518</f>
        <v>21.164745000000003</v>
      </c>
      <c r="S1518" s="23">
        <f>P1518*N1518</f>
        <v>118.64999999999999</v>
      </c>
      <c r="T1518" s="23">
        <f>Q1518-S1518</f>
        <v>35.535255000000021</v>
      </c>
      <c r="U1518" s="25">
        <f>IFERROR(T1518/Q1518,0)</f>
        <v>0.23047116275807319</v>
      </c>
      <c r="V1518" s="21" t="s">
        <v>125</v>
      </c>
      <c r="W1518" s="21" t="s">
        <v>156</v>
      </c>
    </row>
    <row r="1519" spans="1:23" ht="15" customHeight="1">
      <c r="A1519" s="21" t="s">
        <v>1987</v>
      </c>
      <c r="B1519" s="22">
        <v>45585</v>
      </c>
      <c r="C1519" s="21">
        <f>YEAR(B1519)</f>
        <v>2024</v>
      </c>
      <c r="D1519" s="21" t="str">
        <f>"Q"&amp;ROUNDUP(MONTH(B1519)/3,0)</f>
        <v>Q4</v>
      </c>
      <c r="E1519" s="21" t="s">
        <v>138</v>
      </c>
      <c r="F1519" s="21" t="s">
        <v>129</v>
      </c>
      <c r="G1519" s="21" t="s">
        <v>139</v>
      </c>
      <c r="H1519" s="21" t="s">
        <v>318</v>
      </c>
      <c r="I1519" s="21" t="s">
        <v>319</v>
      </c>
      <c r="J1519" s="21" t="s">
        <v>122</v>
      </c>
      <c r="K1519" s="21" t="s">
        <v>143</v>
      </c>
      <c r="L1519" s="21" t="s">
        <v>201</v>
      </c>
      <c r="M1519" s="23">
        <v>298.20999999999998</v>
      </c>
      <c r="N1519" s="24">
        <v>1</v>
      </c>
      <c r="O1519" s="25">
        <v>9.9500000000000005E-2</v>
      </c>
      <c r="P1519" s="23">
        <v>166.22</v>
      </c>
      <c r="Q1519" s="23">
        <f>M1519*N1519*(1-O1519)</f>
        <v>268.53810499999997</v>
      </c>
      <c r="R1519" s="23">
        <f>M1519*N1519*O1519</f>
        <v>29.671894999999999</v>
      </c>
      <c r="S1519" s="23">
        <f>P1519*N1519</f>
        <v>166.22</v>
      </c>
      <c r="T1519" s="23">
        <f>Q1519-S1519</f>
        <v>102.31810499999997</v>
      </c>
      <c r="U1519" s="25">
        <f>IFERROR(T1519/Q1519,0)</f>
        <v>0.38101894328925867</v>
      </c>
      <c r="V1519" s="21" t="s">
        <v>125</v>
      </c>
      <c r="W1519" s="21" t="s">
        <v>136</v>
      </c>
    </row>
    <row r="1520" spans="1:23" ht="15" customHeight="1">
      <c r="A1520" s="21" t="s">
        <v>1988</v>
      </c>
      <c r="B1520" s="22">
        <v>45585</v>
      </c>
      <c r="C1520" s="21">
        <f>YEAR(B1520)</f>
        <v>2024</v>
      </c>
      <c r="D1520" s="21" t="str">
        <f>"Q"&amp;ROUNDUP(MONTH(B1520)/3,0)</f>
        <v>Q4</v>
      </c>
      <c r="E1520" s="21" t="s">
        <v>158</v>
      </c>
      <c r="F1520" s="21" t="s">
        <v>159</v>
      </c>
      <c r="G1520" s="21" t="s">
        <v>164</v>
      </c>
      <c r="H1520" s="21" t="s">
        <v>186</v>
      </c>
      <c r="I1520" s="21" t="s">
        <v>162</v>
      </c>
      <c r="J1520" s="21" t="s">
        <v>133</v>
      </c>
      <c r="K1520" s="21" t="s">
        <v>134</v>
      </c>
      <c r="L1520" s="21" t="s">
        <v>135</v>
      </c>
      <c r="M1520" s="23">
        <v>130.46</v>
      </c>
      <c r="N1520" s="24">
        <v>5</v>
      </c>
      <c r="O1520" s="25">
        <v>8.2600000000000007E-2</v>
      </c>
      <c r="P1520" s="23">
        <v>70.540000000000006</v>
      </c>
      <c r="Q1520" s="23">
        <f>M1520*N1520*(1-O1520)</f>
        <v>598.42002000000002</v>
      </c>
      <c r="R1520" s="23">
        <f>M1520*N1520*O1520</f>
        <v>53.87998000000001</v>
      </c>
      <c r="S1520" s="23">
        <f>P1520*N1520</f>
        <v>352.70000000000005</v>
      </c>
      <c r="T1520" s="23">
        <f>Q1520-S1520</f>
        <v>245.72001999999998</v>
      </c>
      <c r="U1520" s="25">
        <f>IFERROR(T1520/Q1520,0)</f>
        <v>0.41061463819342137</v>
      </c>
      <c r="V1520" s="21" t="s">
        <v>171</v>
      </c>
      <c r="W1520" s="21" t="s">
        <v>156</v>
      </c>
    </row>
    <row r="1521" spans="1:23" ht="15" customHeight="1">
      <c r="A1521" s="21" t="s">
        <v>1989</v>
      </c>
      <c r="B1521" s="22">
        <v>45585</v>
      </c>
      <c r="C1521" s="21">
        <f>YEAR(B1521)</f>
        <v>2024</v>
      </c>
      <c r="D1521" s="21" t="str">
        <f>"Q"&amp;ROUNDUP(MONTH(B1521)/3,0)</f>
        <v>Q4</v>
      </c>
      <c r="E1521" s="21" t="s">
        <v>188</v>
      </c>
      <c r="F1521" s="21" t="s">
        <v>129</v>
      </c>
      <c r="G1521" s="21" t="s">
        <v>232</v>
      </c>
      <c r="H1521" s="21" t="s">
        <v>905</v>
      </c>
      <c r="I1521" s="21" t="s">
        <v>906</v>
      </c>
      <c r="J1521" s="21" t="s">
        <v>142</v>
      </c>
      <c r="K1521" s="21" t="s">
        <v>165</v>
      </c>
      <c r="L1521" s="21" t="s">
        <v>320</v>
      </c>
      <c r="M1521" s="23">
        <v>135.71</v>
      </c>
      <c r="N1521" s="24">
        <v>2</v>
      </c>
      <c r="O1521" s="25">
        <v>0.14699999999999999</v>
      </c>
      <c r="P1521" s="23">
        <v>64.05</v>
      </c>
      <c r="Q1521" s="23">
        <f>M1521*N1521*(1-O1521)</f>
        <v>231.52126000000001</v>
      </c>
      <c r="R1521" s="23">
        <f>M1521*N1521*O1521</f>
        <v>39.898740000000004</v>
      </c>
      <c r="S1521" s="23">
        <f>P1521*N1521</f>
        <v>128.1</v>
      </c>
      <c r="T1521" s="23">
        <f>Q1521-S1521</f>
        <v>103.42126000000002</v>
      </c>
      <c r="U1521" s="25">
        <f>IFERROR(T1521/Q1521,0)</f>
        <v>0.44670308031322919</v>
      </c>
      <c r="V1521" s="21" t="s">
        <v>125</v>
      </c>
      <c r="W1521" s="21" t="s">
        <v>126</v>
      </c>
    </row>
    <row r="1522" spans="1:23" ht="15" customHeight="1">
      <c r="A1522" s="21" t="s">
        <v>1990</v>
      </c>
      <c r="B1522" s="22">
        <v>45585</v>
      </c>
      <c r="C1522" s="21">
        <f>YEAR(B1522)</f>
        <v>2024</v>
      </c>
      <c r="D1522" s="21" t="str">
        <f>"Q"&amp;ROUNDUP(MONTH(B1522)/3,0)</f>
        <v>Q4</v>
      </c>
      <c r="E1522" s="21" t="s">
        <v>138</v>
      </c>
      <c r="F1522" s="21" t="s">
        <v>129</v>
      </c>
      <c r="G1522" s="21" t="s">
        <v>139</v>
      </c>
      <c r="H1522" s="21" t="s">
        <v>308</v>
      </c>
      <c r="I1522" s="21" t="s">
        <v>309</v>
      </c>
      <c r="J1522" s="21" t="s">
        <v>133</v>
      </c>
      <c r="K1522" s="21" t="s">
        <v>143</v>
      </c>
      <c r="L1522" s="21" t="s">
        <v>252</v>
      </c>
      <c r="M1522" s="23">
        <v>144.63999999999999</v>
      </c>
      <c r="N1522" s="24">
        <v>5</v>
      </c>
      <c r="O1522" s="25">
        <v>0.14380000000000001</v>
      </c>
      <c r="P1522" s="23">
        <v>83.15</v>
      </c>
      <c r="Q1522" s="23">
        <f>M1522*N1522*(1-O1522)</f>
        <v>619.2038399999999</v>
      </c>
      <c r="R1522" s="23">
        <f>M1522*N1522*O1522</f>
        <v>103.99616</v>
      </c>
      <c r="S1522" s="23">
        <f>P1522*N1522</f>
        <v>415.75</v>
      </c>
      <c r="T1522" s="23">
        <f>Q1522-S1522</f>
        <v>203.4538399999999</v>
      </c>
      <c r="U1522" s="25">
        <f>IFERROR(T1522/Q1522,0)</f>
        <v>0.32857328533363089</v>
      </c>
      <c r="V1522" s="21" t="s">
        <v>125</v>
      </c>
      <c r="W1522" s="21" t="s">
        <v>172</v>
      </c>
    </row>
    <row r="1523" spans="1:23" ht="15" customHeight="1">
      <c r="A1523" s="21" t="s">
        <v>1991</v>
      </c>
      <c r="B1523" s="22">
        <v>45586</v>
      </c>
      <c r="C1523" s="21">
        <f>YEAR(B1523)</f>
        <v>2024</v>
      </c>
      <c r="D1523" s="21" t="str">
        <f>"Q"&amp;ROUNDUP(MONTH(B1523)/3,0)</f>
        <v>Q4</v>
      </c>
      <c r="E1523" s="21" t="s">
        <v>117</v>
      </c>
      <c r="F1523" s="21" t="s">
        <v>118</v>
      </c>
      <c r="G1523" s="21" t="s">
        <v>119</v>
      </c>
      <c r="H1523" s="21" t="s">
        <v>207</v>
      </c>
      <c r="I1523" s="21" t="s">
        <v>208</v>
      </c>
      <c r="J1523" s="21" t="s">
        <v>122</v>
      </c>
      <c r="K1523" s="21" t="s">
        <v>143</v>
      </c>
      <c r="L1523" s="21" t="s">
        <v>144</v>
      </c>
      <c r="M1523" s="23">
        <v>228.25</v>
      </c>
      <c r="N1523" s="24">
        <v>2</v>
      </c>
      <c r="O1523" s="25">
        <v>0.13539999999999999</v>
      </c>
      <c r="P1523" s="23">
        <v>141.59</v>
      </c>
      <c r="Q1523" s="23">
        <f>M1523*N1523*(1-O1523)</f>
        <v>394.68990000000002</v>
      </c>
      <c r="R1523" s="23">
        <f>M1523*N1523*O1523</f>
        <v>61.810099999999998</v>
      </c>
      <c r="S1523" s="23">
        <f>P1523*N1523</f>
        <v>283.18</v>
      </c>
      <c r="T1523" s="23">
        <f>Q1523-S1523</f>
        <v>111.50990000000002</v>
      </c>
      <c r="U1523" s="25">
        <f>IFERROR(T1523/Q1523,0)</f>
        <v>0.28252534458064421</v>
      </c>
      <c r="V1523" s="21" t="s">
        <v>125</v>
      </c>
      <c r="W1523" s="21" t="s">
        <v>126</v>
      </c>
    </row>
    <row r="1524" spans="1:23" ht="15" customHeight="1">
      <c r="A1524" s="21" t="s">
        <v>1992</v>
      </c>
      <c r="B1524" s="22">
        <v>45586</v>
      </c>
      <c r="C1524" s="21">
        <f>YEAR(B1524)</f>
        <v>2024</v>
      </c>
      <c r="D1524" s="21" t="str">
        <f>"Q"&amp;ROUNDUP(MONTH(B1524)/3,0)</f>
        <v>Q4</v>
      </c>
      <c r="E1524" s="21" t="s">
        <v>128</v>
      </c>
      <c r="F1524" s="21" t="s">
        <v>118</v>
      </c>
      <c r="G1524" s="21" t="s">
        <v>152</v>
      </c>
      <c r="H1524" s="21" t="s">
        <v>1117</v>
      </c>
      <c r="I1524" s="21" t="s">
        <v>1118</v>
      </c>
      <c r="J1524" s="21" t="s">
        <v>142</v>
      </c>
      <c r="K1524" s="21" t="s">
        <v>123</v>
      </c>
      <c r="L1524" s="21" t="s">
        <v>226</v>
      </c>
      <c r="M1524" s="23">
        <v>182.11</v>
      </c>
      <c r="N1524" s="24">
        <v>3</v>
      </c>
      <c r="O1524" s="25">
        <v>0.14360000000000001</v>
      </c>
      <c r="P1524" s="23">
        <v>88.47</v>
      </c>
      <c r="Q1524" s="23">
        <f>M1524*N1524*(1-O1524)</f>
        <v>467.87701200000004</v>
      </c>
      <c r="R1524" s="23">
        <f>M1524*N1524*O1524</f>
        <v>78.452988000000005</v>
      </c>
      <c r="S1524" s="23">
        <f>P1524*N1524</f>
        <v>265.40999999999997</v>
      </c>
      <c r="T1524" s="23">
        <f>Q1524-S1524</f>
        <v>202.46701200000007</v>
      </c>
      <c r="U1524" s="25">
        <f>IFERROR(T1524/Q1524,0)</f>
        <v>0.43273554119388974</v>
      </c>
      <c r="V1524" s="21" t="s">
        <v>125</v>
      </c>
      <c r="W1524" s="21" t="s">
        <v>136</v>
      </c>
    </row>
    <row r="1525" spans="1:23" ht="15" customHeight="1">
      <c r="A1525" s="21" t="s">
        <v>1993</v>
      </c>
      <c r="B1525" s="22">
        <v>45586</v>
      </c>
      <c r="C1525" s="21">
        <f>YEAR(B1525)</f>
        <v>2024</v>
      </c>
      <c r="D1525" s="21" t="str">
        <f>"Q"&amp;ROUNDUP(MONTH(B1525)/3,0)</f>
        <v>Q4</v>
      </c>
      <c r="E1525" s="21" t="s">
        <v>188</v>
      </c>
      <c r="F1525" s="21" t="s">
        <v>118</v>
      </c>
      <c r="G1525" s="21" t="s">
        <v>198</v>
      </c>
      <c r="H1525" s="21" t="s">
        <v>243</v>
      </c>
      <c r="I1525" s="21" t="s">
        <v>244</v>
      </c>
      <c r="J1525" s="21" t="s">
        <v>122</v>
      </c>
      <c r="K1525" s="21" t="s">
        <v>134</v>
      </c>
      <c r="L1525" s="21" t="s">
        <v>170</v>
      </c>
      <c r="M1525" s="23">
        <v>101.28</v>
      </c>
      <c r="N1525" s="24">
        <v>4</v>
      </c>
      <c r="O1525" s="25">
        <v>9.3100000000000002E-2</v>
      </c>
      <c r="P1525" s="23">
        <v>59.78</v>
      </c>
      <c r="Q1525" s="23">
        <f>M1525*N1525*(1-O1525)</f>
        <v>367.40332800000004</v>
      </c>
      <c r="R1525" s="23">
        <f>M1525*N1525*O1525</f>
        <v>37.716672000000003</v>
      </c>
      <c r="S1525" s="23">
        <f>P1525*N1525</f>
        <v>239.12</v>
      </c>
      <c r="T1525" s="23">
        <f>Q1525-S1525</f>
        <v>128.28332800000004</v>
      </c>
      <c r="U1525" s="25">
        <f>IFERROR(T1525/Q1525,0)</f>
        <v>0.34916212843885841</v>
      </c>
      <c r="V1525" s="21" t="s">
        <v>171</v>
      </c>
      <c r="W1525" s="21" t="s">
        <v>156</v>
      </c>
    </row>
    <row r="1526" spans="1:23" ht="15" customHeight="1">
      <c r="A1526" s="21" t="s">
        <v>1994</v>
      </c>
      <c r="B1526" s="22">
        <v>45586</v>
      </c>
      <c r="C1526" s="21">
        <f>YEAR(B1526)</f>
        <v>2024</v>
      </c>
      <c r="D1526" s="21" t="str">
        <f>"Q"&amp;ROUNDUP(MONTH(B1526)/3,0)</f>
        <v>Q4</v>
      </c>
      <c r="E1526" s="21" t="s">
        <v>138</v>
      </c>
      <c r="F1526" s="21" t="s">
        <v>129</v>
      </c>
      <c r="G1526" s="21" t="s">
        <v>139</v>
      </c>
      <c r="H1526" s="21" t="s">
        <v>724</v>
      </c>
      <c r="I1526" s="21" t="s">
        <v>216</v>
      </c>
      <c r="J1526" s="21" t="s">
        <v>133</v>
      </c>
      <c r="K1526" s="21" t="s">
        <v>149</v>
      </c>
      <c r="L1526" s="21" t="s">
        <v>273</v>
      </c>
      <c r="M1526" s="23">
        <v>151.86000000000001</v>
      </c>
      <c r="N1526" s="24">
        <v>3</v>
      </c>
      <c r="O1526" s="25">
        <v>7.0599999999999996E-2</v>
      </c>
      <c r="P1526" s="23">
        <v>69.56</v>
      </c>
      <c r="Q1526" s="23">
        <f>M1526*N1526*(1-O1526)</f>
        <v>423.41605200000004</v>
      </c>
      <c r="R1526" s="23">
        <f>M1526*N1526*O1526</f>
        <v>32.163947999999998</v>
      </c>
      <c r="S1526" s="23">
        <f>P1526*N1526</f>
        <v>208.68</v>
      </c>
      <c r="T1526" s="23">
        <f>Q1526-S1526</f>
        <v>214.73605200000003</v>
      </c>
      <c r="U1526" s="25">
        <f>IFERROR(T1526/Q1526,0)</f>
        <v>0.50715141994663915</v>
      </c>
      <c r="V1526" s="21" t="s">
        <v>125</v>
      </c>
      <c r="W1526" s="21" t="s">
        <v>172</v>
      </c>
    </row>
    <row r="1527" spans="1:23" ht="15" customHeight="1">
      <c r="A1527" s="21" t="s">
        <v>1995</v>
      </c>
      <c r="B1527" s="22">
        <v>45586</v>
      </c>
      <c r="C1527" s="21">
        <f>YEAR(B1527)</f>
        <v>2024</v>
      </c>
      <c r="D1527" s="21" t="str">
        <f>"Q"&amp;ROUNDUP(MONTH(B1527)/3,0)</f>
        <v>Q4</v>
      </c>
      <c r="E1527" s="21" t="s">
        <v>128</v>
      </c>
      <c r="F1527" s="21" t="s">
        <v>129</v>
      </c>
      <c r="G1527" s="21" t="s">
        <v>130</v>
      </c>
      <c r="H1527" s="21" t="s">
        <v>203</v>
      </c>
      <c r="I1527" s="21" t="s">
        <v>204</v>
      </c>
      <c r="J1527" s="21" t="s">
        <v>122</v>
      </c>
      <c r="K1527" s="21" t="s">
        <v>143</v>
      </c>
      <c r="L1527" s="21" t="s">
        <v>322</v>
      </c>
      <c r="M1527" s="23">
        <v>32.619999999999997</v>
      </c>
      <c r="N1527" s="24">
        <v>2</v>
      </c>
      <c r="O1527" s="25">
        <v>0.1232</v>
      </c>
      <c r="P1527" s="23">
        <v>18.579999999999998</v>
      </c>
      <c r="Q1527" s="23">
        <f>M1527*N1527*(1-O1527)</f>
        <v>57.202431999999995</v>
      </c>
      <c r="R1527" s="23">
        <f>M1527*N1527*O1527</f>
        <v>8.0375680000000003</v>
      </c>
      <c r="S1527" s="23">
        <f>P1527*N1527</f>
        <v>37.159999999999997</v>
      </c>
      <c r="T1527" s="23">
        <f>Q1527-S1527</f>
        <v>20.042431999999998</v>
      </c>
      <c r="U1527" s="25">
        <f>IFERROR(T1527/Q1527,0)</f>
        <v>0.35037727067268748</v>
      </c>
      <c r="V1527" s="21" t="s">
        <v>125</v>
      </c>
      <c r="W1527" s="21" t="s">
        <v>136</v>
      </c>
    </row>
    <row r="1528" spans="1:23" ht="15" customHeight="1">
      <c r="A1528" s="21" t="s">
        <v>1996</v>
      </c>
      <c r="B1528" s="22">
        <v>45586</v>
      </c>
      <c r="C1528" s="21">
        <f>YEAR(B1528)</f>
        <v>2024</v>
      </c>
      <c r="D1528" s="21" t="str">
        <f>"Q"&amp;ROUNDUP(MONTH(B1528)/3,0)</f>
        <v>Q4</v>
      </c>
      <c r="E1528" s="21" t="s">
        <v>158</v>
      </c>
      <c r="F1528" s="21" t="s">
        <v>159</v>
      </c>
      <c r="G1528" s="21" t="s">
        <v>164</v>
      </c>
      <c r="H1528" s="21" t="s">
        <v>221</v>
      </c>
      <c r="I1528" s="21" t="s">
        <v>222</v>
      </c>
      <c r="J1528" s="21" t="s">
        <v>133</v>
      </c>
      <c r="K1528" s="21" t="s">
        <v>134</v>
      </c>
      <c r="L1528" s="21" t="s">
        <v>339</v>
      </c>
      <c r="M1528" s="23">
        <v>90.64</v>
      </c>
      <c r="N1528" s="24">
        <v>40</v>
      </c>
      <c r="O1528" s="25">
        <v>0.1016</v>
      </c>
      <c r="P1528" s="23">
        <v>54.78</v>
      </c>
      <c r="Q1528" s="23">
        <f>M1528*N1528*(1-O1528)</f>
        <v>3257.2390399999999</v>
      </c>
      <c r="R1528" s="23">
        <f>M1528*N1528*O1528</f>
        <v>368.36095999999998</v>
      </c>
      <c r="S1528" s="23">
        <f>P1528*N1528</f>
        <v>2191.1999999999998</v>
      </c>
      <c r="T1528" s="23">
        <f>Q1528-S1528</f>
        <v>1066.0390400000001</v>
      </c>
      <c r="U1528" s="25">
        <f>IFERROR(T1528/Q1528,0)</f>
        <v>0.32728302310904395</v>
      </c>
      <c r="V1528" s="21" t="s">
        <v>125</v>
      </c>
      <c r="W1528" s="21" t="s">
        <v>136</v>
      </c>
    </row>
    <row r="1529" spans="1:23" ht="15" customHeight="1">
      <c r="A1529" s="21" t="s">
        <v>1997</v>
      </c>
      <c r="B1529" s="22">
        <v>45586</v>
      </c>
      <c r="C1529" s="21">
        <f>YEAR(B1529)</f>
        <v>2024</v>
      </c>
      <c r="D1529" s="21" t="str">
        <f>"Q"&amp;ROUNDUP(MONTH(B1529)/3,0)</f>
        <v>Q4</v>
      </c>
      <c r="E1529" s="21" t="s">
        <v>117</v>
      </c>
      <c r="F1529" s="21" t="s">
        <v>129</v>
      </c>
      <c r="G1529" s="21" t="s">
        <v>194</v>
      </c>
      <c r="H1529" s="21" t="s">
        <v>199</v>
      </c>
      <c r="I1529" s="21" t="s">
        <v>200</v>
      </c>
      <c r="J1529" s="21" t="s">
        <v>133</v>
      </c>
      <c r="K1529" s="21" t="s">
        <v>143</v>
      </c>
      <c r="L1529" s="21" t="s">
        <v>201</v>
      </c>
      <c r="M1529" s="23">
        <v>276.77999999999997</v>
      </c>
      <c r="N1529" s="24">
        <v>1</v>
      </c>
      <c r="O1529" s="25">
        <v>0.1361</v>
      </c>
      <c r="P1529" s="23">
        <v>180.75</v>
      </c>
      <c r="Q1529" s="23">
        <f>M1529*N1529*(1-O1529)</f>
        <v>239.11024199999997</v>
      </c>
      <c r="R1529" s="23">
        <f>M1529*N1529*O1529</f>
        <v>37.669757999999995</v>
      </c>
      <c r="S1529" s="23">
        <f>P1529*N1529</f>
        <v>180.75</v>
      </c>
      <c r="T1529" s="23">
        <f>Q1529-S1529</f>
        <v>58.360241999999971</v>
      </c>
      <c r="U1529" s="25">
        <f>IFERROR(T1529/Q1529,0)</f>
        <v>0.24407253119671879</v>
      </c>
      <c r="V1529" s="21" t="s">
        <v>125</v>
      </c>
      <c r="W1529" s="21" t="s">
        <v>136</v>
      </c>
    </row>
    <row r="1530" spans="1:23" ht="15" customHeight="1">
      <c r="A1530" s="21" t="s">
        <v>1997</v>
      </c>
      <c r="B1530" s="22">
        <v>45586</v>
      </c>
      <c r="C1530" s="21">
        <f>YEAR(B1530)</f>
        <v>2024</v>
      </c>
      <c r="D1530" s="21" t="str">
        <f>"Q"&amp;ROUNDUP(MONTH(B1530)/3,0)</f>
        <v>Q4</v>
      </c>
      <c r="E1530" s="21" t="s">
        <v>117</v>
      </c>
      <c r="F1530" s="21" t="s">
        <v>129</v>
      </c>
      <c r="G1530" s="21" t="s">
        <v>119</v>
      </c>
      <c r="H1530" s="21" t="s">
        <v>182</v>
      </c>
      <c r="I1530" s="21" t="s">
        <v>183</v>
      </c>
      <c r="J1530" s="21" t="s">
        <v>122</v>
      </c>
      <c r="K1530" s="21" t="s">
        <v>143</v>
      </c>
      <c r="L1530" s="21" t="s">
        <v>144</v>
      </c>
      <c r="M1530" s="23">
        <v>89.43</v>
      </c>
      <c r="N1530" s="24">
        <v>5</v>
      </c>
      <c r="O1530" s="25"/>
      <c r="P1530" s="23">
        <v>57.42</v>
      </c>
      <c r="Q1530" s="23">
        <f>M1530*N1530*(1-O1530)</f>
        <v>447.15000000000003</v>
      </c>
      <c r="R1530" s="23">
        <f>M1530*N1530*O1530</f>
        <v>0</v>
      </c>
      <c r="S1530" s="23">
        <f>P1530*N1530</f>
        <v>287.10000000000002</v>
      </c>
      <c r="T1530" s="23">
        <f>Q1530-S1530</f>
        <v>160.05000000000001</v>
      </c>
      <c r="U1530" s="25">
        <f>IFERROR(T1530/Q1530,0)</f>
        <v>0.35793357933579334</v>
      </c>
      <c r="V1530" s="21" t="s">
        <v>125</v>
      </c>
      <c r="W1530" s="21" t="s">
        <v>172</v>
      </c>
    </row>
    <row r="1531" spans="1:23" ht="15" customHeight="1">
      <c r="A1531" s="21" t="s">
        <v>1998</v>
      </c>
      <c r="B1531" s="22">
        <v>45586</v>
      </c>
      <c r="C1531" s="21">
        <f>YEAR(B1531)</f>
        <v>2024</v>
      </c>
      <c r="D1531" s="21" t="str">
        <f>"Q"&amp;ROUNDUP(MONTH(B1531)/3,0)</f>
        <v>Q4</v>
      </c>
      <c r="E1531" s="21" t="s">
        <v>158</v>
      </c>
      <c r="F1531" s="21" t="s">
        <v>118</v>
      </c>
      <c r="G1531" s="21" t="s">
        <v>160</v>
      </c>
      <c r="H1531" s="21" t="s">
        <v>218</v>
      </c>
      <c r="I1531" s="21" t="s">
        <v>219</v>
      </c>
      <c r="J1531" s="21" t="s">
        <v>133</v>
      </c>
      <c r="K1531" s="21" t="s">
        <v>149</v>
      </c>
      <c r="L1531" s="21" t="s">
        <v>273</v>
      </c>
      <c r="M1531" s="23">
        <v>302.79000000000002</v>
      </c>
      <c r="N1531" s="24">
        <v>2</v>
      </c>
      <c r="O1531" s="25">
        <v>0.1452</v>
      </c>
      <c r="P1531" s="23">
        <v>154.94</v>
      </c>
      <c r="Q1531" s="23">
        <f>M1531*N1531*(1-O1531)</f>
        <v>517.64978400000007</v>
      </c>
      <c r="R1531" s="23">
        <f>M1531*N1531*O1531</f>
        <v>87.930216000000001</v>
      </c>
      <c r="S1531" s="23">
        <f>P1531*N1531</f>
        <v>309.88</v>
      </c>
      <c r="T1531" s="23">
        <f>Q1531-S1531</f>
        <v>207.76978400000007</v>
      </c>
      <c r="U1531" s="25">
        <f>IFERROR(T1531/Q1531,0)</f>
        <v>0.401371333326008</v>
      </c>
      <c r="V1531" s="21" t="s">
        <v>125</v>
      </c>
      <c r="W1531" s="21" t="s">
        <v>136</v>
      </c>
    </row>
    <row r="1532" spans="1:23" ht="15" customHeight="1">
      <c r="A1532" s="21" t="s">
        <v>1998</v>
      </c>
      <c r="B1532" s="22">
        <v>45586</v>
      </c>
      <c r="C1532" s="21">
        <f>YEAR(B1532)</f>
        <v>2024</v>
      </c>
      <c r="D1532" s="21" t="str">
        <f>"Q"&amp;ROUNDUP(MONTH(B1532)/3,0)</f>
        <v>Q4</v>
      </c>
      <c r="E1532" s="21" t="s">
        <v>158</v>
      </c>
      <c r="F1532" s="21" t="s">
        <v>118</v>
      </c>
      <c r="G1532" s="21" t="s">
        <v>160</v>
      </c>
      <c r="H1532" s="21" t="s">
        <v>153</v>
      </c>
      <c r="I1532" s="21" t="s">
        <v>154</v>
      </c>
      <c r="J1532" s="21" t="s">
        <v>133</v>
      </c>
      <c r="K1532" s="21" t="s">
        <v>123</v>
      </c>
      <c r="L1532" s="21" t="s">
        <v>263</v>
      </c>
      <c r="M1532" s="23">
        <v>252.4</v>
      </c>
      <c r="N1532" s="24">
        <v>3</v>
      </c>
      <c r="O1532" s="25">
        <v>0.1532</v>
      </c>
      <c r="P1532" s="23">
        <v>141.86000000000001</v>
      </c>
      <c r="Q1532" s="23">
        <f>M1532*N1532*(1-O1532)</f>
        <v>641.19695999999999</v>
      </c>
      <c r="R1532" s="23">
        <f>M1532*N1532*O1532</f>
        <v>116.00304000000001</v>
      </c>
      <c r="S1532" s="23">
        <f>P1532*N1532</f>
        <v>425.58000000000004</v>
      </c>
      <c r="T1532" s="23">
        <f>Q1532-S1532</f>
        <v>215.61695999999995</v>
      </c>
      <c r="U1532" s="25">
        <f>IFERROR(T1532/Q1532,0)</f>
        <v>0.33627258619566747</v>
      </c>
      <c r="V1532" s="21" t="s">
        <v>171</v>
      </c>
      <c r="W1532" s="21" t="s">
        <v>126</v>
      </c>
    </row>
    <row r="1533" spans="1:23" ht="15" customHeight="1">
      <c r="A1533" s="21" t="s">
        <v>1999</v>
      </c>
      <c r="B1533" s="22">
        <v>45587</v>
      </c>
      <c r="C1533" s="21">
        <f>YEAR(B1533)</f>
        <v>2024</v>
      </c>
      <c r="D1533" s="21" t="str">
        <f>"Q"&amp;ROUNDUP(MONTH(B1533)/3,0)</f>
        <v>Q4</v>
      </c>
      <c r="E1533" s="21" t="s">
        <v>117</v>
      </c>
      <c r="F1533" s="21" t="s">
        <v>159</v>
      </c>
      <c r="G1533" s="21" t="s">
        <v>194</v>
      </c>
      <c r="H1533" s="21" t="s">
        <v>182</v>
      </c>
      <c r="I1533" s="21" t="s">
        <v>183</v>
      </c>
      <c r="J1533" s="21" t="s">
        <v>122</v>
      </c>
      <c r="K1533" s="21" t="s">
        <v>123</v>
      </c>
      <c r="L1533" s="21" t="s">
        <v>124</v>
      </c>
      <c r="M1533" s="23">
        <v>225.22</v>
      </c>
      <c r="N1533" s="24">
        <v>48</v>
      </c>
      <c r="O1533" s="25">
        <v>8.4900000000000003E-2</v>
      </c>
      <c r="P1533" s="23">
        <v>126.22</v>
      </c>
      <c r="Q1533" s="23">
        <f>M1533*N1533*(1-O1533)</f>
        <v>9892.7434560000002</v>
      </c>
      <c r="R1533" s="23">
        <f>M1533*N1533*O1533</f>
        <v>917.81654400000002</v>
      </c>
      <c r="S1533" s="23">
        <f>P1533*N1533</f>
        <v>6058.5599999999995</v>
      </c>
      <c r="T1533" s="23">
        <f>Q1533-S1533</f>
        <v>3834.1834560000007</v>
      </c>
      <c r="U1533" s="25">
        <f>IFERROR(T1533/Q1533,0)</f>
        <v>0.38757534480231048</v>
      </c>
      <c r="V1533" s="21" t="s">
        <v>125</v>
      </c>
      <c r="W1533" s="21" t="s">
        <v>126</v>
      </c>
    </row>
    <row r="1534" spans="1:23" ht="15" customHeight="1">
      <c r="A1534" s="21" t="s">
        <v>2000</v>
      </c>
      <c r="B1534" s="22">
        <v>45587</v>
      </c>
      <c r="C1534" s="21">
        <f>YEAR(B1534)</f>
        <v>2024</v>
      </c>
      <c r="D1534" s="21" t="str">
        <f>"Q"&amp;ROUNDUP(MONTH(B1534)/3,0)</f>
        <v>Q4</v>
      </c>
      <c r="E1534" s="21" t="s">
        <v>128</v>
      </c>
      <c r="F1534" s="21" t="s">
        <v>129</v>
      </c>
      <c r="G1534" s="21" t="s">
        <v>130</v>
      </c>
      <c r="H1534" s="21" t="s">
        <v>434</v>
      </c>
      <c r="I1534" s="21" t="s">
        <v>435</v>
      </c>
      <c r="J1534" s="21" t="s">
        <v>133</v>
      </c>
      <c r="K1534" s="21" t="s">
        <v>123</v>
      </c>
      <c r="L1534" s="21" t="s">
        <v>155</v>
      </c>
      <c r="M1534" s="23">
        <v>161.61000000000001</v>
      </c>
      <c r="N1534" s="24">
        <v>4</v>
      </c>
      <c r="O1534" s="25">
        <v>0.14119999999999999</v>
      </c>
      <c r="P1534" s="23">
        <v>90.94</v>
      </c>
      <c r="Q1534" s="23">
        <f>M1534*N1534*(1-O1534)</f>
        <v>555.16267200000004</v>
      </c>
      <c r="R1534" s="23">
        <f>M1534*N1534*O1534</f>
        <v>91.277327999999997</v>
      </c>
      <c r="S1534" s="23">
        <f>P1534*N1534</f>
        <v>363.76</v>
      </c>
      <c r="T1534" s="23">
        <f>Q1534-S1534</f>
        <v>191.40267200000005</v>
      </c>
      <c r="U1534" s="25">
        <f>IFERROR(T1534/Q1534,0)</f>
        <v>0.34476862666299735</v>
      </c>
      <c r="V1534" s="21" t="s">
        <v>125</v>
      </c>
      <c r="W1534" s="21" t="s">
        <v>172</v>
      </c>
    </row>
    <row r="1535" spans="1:23" ht="15" customHeight="1">
      <c r="A1535" s="21" t="s">
        <v>2001</v>
      </c>
      <c r="B1535" s="22">
        <v>45587</v>
      </c>
      <c r="C1535" s="21">
        <f>YEAR(B1535)</f>
        <v>2024</v>
      </c>
      <c r="D1535" s="21" t="str">
        <f>"Q"&amp;ROUNDUP(MONTH(B1535)/3,0)</f>
        <v>Q4</v>
      </c>
      <c r="E1535" s="21" t="s">
        <v>138</v>
      </c>
      <c r="F1535" s="21" t="s">
        <v>118</v>
      </c>
      <c r="G1535" s="21" t="s">
        <v>146</v>
      </c>
      <c r="H1535" s="21" t="s">
        <v>240</v>
      </c>
      <c r="I1535" s="21" t="s">
        <v>241</v>
      </c>
      <c r="J1535" s="21" t="s">
        <v>133</v>
      </c>
      <c r="K1535" s="21" t="s">
        <v>143</v>
      </c>
      <c r="L1535" s="21" t="s">
        <v>201</v>
      </c>
      <c r="M1535" s="23">
        <v>158.52000000000001</v>
      </c>
      <c r="N1535" s="24">
        <v>1</v>
      </c>
      <c r="O1535" s="25">
        <v>0.14399999999999999</v>
      </c>
      <c r="P1535" s="23">
        <v>89.64</v>
      </c>
      <c r="Q1535" s="23">
        <f>M1535*N1535*(1-O1535)</f>
        <v>135.69311999999999</v>
      </c>
      <c r="R1535" s="23">
        <f>M1535*N1535*O1535</f>
        <v>22.826879999999999</v>
      </c>
      <c r="S1535" s="23">
        <f>P1535*N1535</f>
        <v>89.64</v>
      </c>
      <c r="T1535" s="23">
        <f>Q1535-S1535</f>
        <v>46.053119999999993</v>
      </c>
      <c r="U1535" s="25">
        <f>IFERROR(T1535/Q1535,0)</f>
        <v>0.33939170976391431</v>
      </c>
      <c r="V1535" s="21" t="s">
        <v>125</v>
      </c>
      <c r="W1535" s="21" t="s">
        <v>136</v>
      </c>
    </row>
    <row r="1536" spans="1:23" ht="15" customHeight="1">
      <c r="A1536" s="21" t="s">
        <v>2002</v>
      </c>
      <c r="B1536" s="22">
        <v>45587</v>
      </c>
      <c r="C1536" s="21">
        <f>YEAR(B1536)</f>
        <v>2024</v>
      </c>
      <c r="D1536" s="21" t="str">
        <f>"Q"&amp;ROUNDUP(MONTH(B1536)/3,0)</f>
        <v>Q4</v>
      </c>
      <c r="E1536" s="21" t="s">
        <v>128</v>
      </c>
      <c r="F1536" s="21" t="s">
        <v>118</v>
      </c>
      <c r="G1536" s="21" t="s">
        <v>130</v>
      </c>
      <c r="H1536" s="21" t="s">
        <v>857</v>
      </c>
      <c r="I1536" s="21" t="s">
        <v>858</v>
      </c>
      <c r="J1536" s="21" t="s">
        <v>142</v>
      </c>
      <c r="K1536" s="21" t="s">
        <v>134</v>
      </c>
      <c r="L1536" s="21" t="s">
        <v>135</v>
      </c>
      <c r="M1536" s="23">
        <v>134.28</v>
      </c>
      <c r="N1536" s="24">
        <v>1</v>
      </c>
      <c r="O1536" s="25">
        <v>0.1159</v>
      </c>
      <c r="P1536" s="23">
        <v>77.930000000000007</v>
      </c>
      <c r="Q1536" s="23">
        <f>M1536*N1536*(1-O1536)</f>
        <v>118.716948</v>
      </c>
      <c r="R1536" s="23">
        <f>M1536*N1536*O1536</f>
        <v>15.563052000000001</v>
      </c>
      <c r="S1536" s="23">
        <f>P1536*N1536</f>
        <v>77.930000000000007</v>
      </c>
      <c r="T1536" s="23">
        <f>Q1536-S1536</f>
        <v>40.786947999999995</v>
      </c>
      <c r="U1536" s="25">
        <f>IFERROR(T1536/Q1536,0)</f>
        <v>0.34356466104569999</v>
      </c>
      <c r="V1536" s="21" t="s">
        <v>125</v>
      </c>
      <c r="W1536" s="21" t="s">
        <v>136</v>
      </c>
    </row>
    <row r="1537" spans="1:23" ht="15" customHeight="1">
      <c r="A1537" s="21" t="s">
        <v>2003</v>
      </c>
      <c r="B1537" s="22">
        <v>45587</v>
      </c>
      <c r="C1537" s="21">
        <f>YEAR(B1537)</f>
        <v>2024</v>
      </c>
      <c r="D1537" s="21" t="str">
        <f>"Q"&amp;ROUNDUP(MONTH(B1537)/3,0)</f>
        <v>Q4</v>
      </c>
      <c r="E1537" s="21" t="s">
        <v>117</v>
      </c>
      <c r="F1537" s="21" t="s">
        <v>118</v>
      </c>
      <c r="G1537" s="21" t="s">
        <v>194</v>
      </c>
      <c r="H1537" s="21" t="s">
        <v>147</v>
      </c>
      <c r="I1537" s="21" t="s">
        <v>148</v>
      </c>
      <c r="J1537" s="21" t="s">
        <v>122</v>
      </c>
      <c r="K1537" s="21" t="s">
        <v>165</v>
      </c>
      <c r="L1537" s="21" t="s">
        <v>320</v>
      </c>
      <c r="M1537" s="23">
        <v>29.52</v>
      </c>
      <c r="N1537" s="24">
        <v>1</v>
      </c>
      <c r="O1537" s="25">
        <v>0.14660000000000001</v>
      </c>
      <c r="P1537" s="23">
        <v>10.75</v>
      </c>
      <c r="Q1537" s="23">
        <f>M1537*N1537*(1-O1537)</f>
        <v>25.192367999999998</v>
      </c>
      <c r="R1537" s="23">
        <f>M1537*N1537*O1537</f>
        <v>4.3276320000000004</v>
      </c>
      <c r="S1537" s="23">
        <f>P1537*N1537</f>
        <v>10.75</v>
      </c>
      <c r="T1537" s="23">
        <f>Q1537-S1537</f>
        <v>14.442367999999998</v>
      </c>
      <c r="U1537" s="25">
        <f>IFERROR(T1537/Q1537,0)</f>
        <v>0.57328346426187482</v>
      </c>
      <c r="V1537" s="21" t="s">
        <v>125</v>
      </c>
      <c r="W1537" s="21" t="s">
        <v>126</v>
      </c>
    </row>
    <row r="1538" spans="1:23" ht="15" customHeight="1">
      <c r="A1538" s="21" t="s">
        <v>2004</v>
      </c>
      <c r="B1538" s="22">
        <v>45588</v>
      </c>
      <c r="C1538" s="21">
        <f>YEAR(B1538)</f>
        <v>2024</v>
      </c>
      <c r="D1538" s="21" t="str">
        <f>"Q"&amp;ROUNDUP(MONTH(B1538)/3,0)</f>
        <v>Q4</v>
      </c>
      <c r="E1538" s="21" t="s">
        <v>117</v>
      </c>
      <c r="F1538" s="21" t="s">
        <v>118</v>
      </c>
      <c r="G1538" s="21" t="s">
        <v>194</v>
      </c>
      <c r="H1538" s="21" t="s">
        <v>337</v>
      </c>
      <c r="I1538" s="21" t="s">
        <v>338</v>
      </c>
      <c r="J1538" s="21" t="s">
        <v>133</v>
      </c>
      <c r="K1538" s="21" t="s">
        <v>134</v>
      </c>
      <c r="L1538" s="21" t="s">
        <v>339</v>
      </c>
      <c r="M1538" s="23">
        <v>136.35</v>
      </c>
      <c r="N1538" s="24">
        <v>1</v>
      </c>
      <c r="O1538" s="25">
        <v>0.18790000000000001</v>
      </c>
      <c r="P1538" s="23">
        <v>71.010000000000005</v>
      </c>
      <c r="Q1538" s="23">
        <f>M1538*N1538*(1-O1538)</f>
        <v>110.72983500000001</v>
      </c>
      <c r="R1538" s="23">
        <f>M1538*N1538*O1538</f>
        <v>25.620165</v>
      </c>
      <c r="S1538" s="23">
        <f>P1538*N1538</f>
        <v>71.010000000000005</v>
      </c>
      <c r="T1538" s="23">
        <f>Q1538-S1538</f>
        <v>39.719835000000003</v>
      </c>
      <c r="U1538" s="25">
        <f>IFERROR(T1538/Q1538,0)</f>
        <v>0.35870942099751163</v>
      </c>
      <c r="V1538" s="21" t="s">
        <v>125</v>
      </c>
      <c r="W1538" s="21" t="s">
        <v>156</v>
      </c>
    </row>
    <row r="1539" spans="1:23" ht="15" customHeight="1">
      <c r="A1539" s="21" t="s">
        <v>2005</v>
      </c>
      <c r="B1539" s="22">
        <v>45588</v>
      </c>
      <c r="C1539" s="21">
        <f>YEAR(B1539)</f>
        <v>2024</v>
      </c>
      <c r="D1539" s="21" t="str">
        <f>"Q"&amp;ROUNDUP(MONTH(B1539)/3,0)</f>
        <v>Q4</v>
      </c>
      <c r="E1539" s="21" t="s">
        <v>138</v>
      </c>
      <c r="F1539" s="21" t="s">
        <v>118</v>
      </c>
      <c r="G1539" s="21" t="s">
        <v>139</v>
      </c>
      <c r="H1539" s="21" t="s">
        <v>207</v>
      </c>
      <c r="I1539" s="21" t="s">
        <v>208</v>
      </c>
      <c r="J1539" s="21" t="s">
        <v>122</v>
      </c>
      <c r="K1539" s="21" t="s">
        <v>123</v>
      </c>
      <c r="L1539" s="21" t="s">
        <v>155</v>
      </c>
      <c r="M1539" s="23">
        <v>40.65</v>
      </c>
      <c r="N1539" s="24">
        <v>2</v>
      </c>
      <c r="O1539" s="25">
        <v>0.17050000000000001</v>
      </c>
      <c r="P1539" s="23">
        <v>21.7</v>
      </c>
      <c r="Q1539" s="23">
        <f>M1539*N1539*(1-O1539)</f>
        <v>67.43835</v>
      </c>
      <c r="R1539" s="23">
        <f>M1539*N1539*O1539</f>
        <v>13.861650000000001</v>
      </c>
      <c r="S1539" s="23">
        <f>P1539*N1539</f>
        <v>43.4</v>
      </c>
      <c r="T1539" s="23">
        <f>Q1539-S1539</f>
        <v>24.038350000000001</v>
      </c>
      <c r="U1539" s="25">
        <f>IFERROR(T1539/Q1539,0)</f>
        <v>0.3564492606951386</v>
      </c>
      <c r="V1539" s="21" t="s">
        <v>125</v>
      </c>
      <c r="W1539" s="21" t="s">
        <v>156</v>
      </c>
    </row>
    <row r="1540" spans="1:23" ht="15" customHeight="1">
      <c r="A1540" s="21" t="s">
        <v>2006</v>
      </c>
      <c r="B1540" s="22">
        <v>45588</v>
      </c>
      <c r="C1540" s="21">
        <f>YEAR(B1540)</f>
        <v>2024</v>
      </c>
      <c r="D1540" s="21" t="str">
        <f>"Q"&amp;ROUNDUP(MONTH(B1540)/3,0)</f>
        <v>Q4</v>
      </c>
      <c r="E1540" s="21" t="s">
        <v>128</v>
      </c>
      <c r="F1540" s="21" t="s">
        <v>118</v>
      </c>
      <c r="G1540" s="21" t="s">
        <v>130</v>
      </c>
      <c r="H1540" s="21" t="s">
        <v>243</v>
      </c>
      <c r="I1540" s="21" t="s">
        <v>244</v>
      </c>
      <c r="J1540" s="21" t="s">
        <v>122</v>
      </c>
      <c r="K1540" s="21" t="s">
        <v>143</v>
      </c>
      <c r="L1540" s="21" t="s">
        <v>252</v>
      </c>
      <c r="M1540" s="23">
        <v>175.3</v>
      </c>
      <c r="N1540" s="24">
        <v>8</v>
      </c>
      <c r="O1540" s="25">
        <v>0.16789999999999999</v>
      </c>
      <c r="P1540" s="23">
        <v>110.79</v>
      </c>
      <c r="Q1540" s="23">
        <f>M1540*N1540*(1-O1540)</f>
        <v>1166.9370400000003</v>
      </c>
      <c r="R1540" s="23">
        <f>M1540*N1540*O1540</f>
        <v>235.46296000000001</v>
      </c>
      <c r="S1540" s="23">
        <f>P1540*N1540</f>
        <v>886.32</v>
      </c>
      <c r="T1540" s="23">
        <f>Q1540-S1540</f>
        <v>280.6170400000002</v>
      </c>
      <c r="U1540" s="25">
        <f>IFERROR(T1540/Q1540,0)</f>
        <v>0.24047316211678407</v>
      </c>
      <c r="V1540" s="21" t="s">
        <v>125</v>
      </c>
      <c r="W1540" s="21" t="s">
        <v>136</v>
      </c>
    </row>
    <row r="1541" spans="1:23" ht="15" customHeight="1">
      <c r="A1541" s="21" t="s">
        <v>2007</v>
      </c>
      <c r="B1541" s="22">
        <v>45588</v>
      </c>
      <c r="C1541" s="21">
        <f>YEAR(B1541)</f>
        <v>2024</v>
      </c>
      <c r="D1541" s="21" t="str">
        <f>"Q"&amp;ROUNDUP(MONTH(B1541)/3,0)</f>
        <v>Q4</v>
      </c>
      <c r="E1541" s="21" t="s">
        <v>117</v>
      </c>
      <c r="F1541" s="21" t="s">
        <v>129</v>
      </c>
      <c r="G1541" s="21" t="s">
        <v>119</v>
      </c>
      <c r="H1541" s="21" t="s">
        <v>555</v>
      </c>
      <c r="I1541" s="21" t="s">
        <v>556</v>
      </c>
      <c r="J1541" s="21" t="s">
        <v>133</v>
      </c>
      <c r="K1541" s="21" t="s">
        <v>143</v>
      </c>
      <c r="L1541" s="21" t="s">
        <v>230</v>
      </c>
      <c r="M1541" s="23">
        <v>242.42</v>
      </c>
      <c r="N1541" s="24">
        <v>1</v>
      </c>
      <c r="O1541" s="25">
        <v>0.1089</v>
      </c>
      <c r="P1541" s="23">
        <v>150.15</v>
      </c>
      <c r="Q1541" s="23">
        <f>M1541*N1541*(1-O1541)</f>
        <v>216.02046199999998</v>
      </c>
      <c r="R1541" s="23">
        <f>M1541*N1541*O1541</f>
        <v>26.399537999999996</v>
      </c>
      <c r="S1541" s="23">
        <f>P1541*N1541</f>
        <v>150.15</v>
      </c>
      <c r="T1541" s="23">
        <f>Q1541-S1541</f>
        <v>65.870461999999975</v>
      </c>
      <c r="U1541" s="25">
        <f>IFERROR(T1541/Q1541,0)</f>
        <v>0.30492695641026812</v>
      </c>
      <c r="V1541" s="21" t="s">
        <v>125</v>
      </c>
      <c r="W1541" s="21" t="s">
        <v>136</v>
      </c>
    </row>
    <row r="1542" spans="1:23" ht="15" customHeight="1">
      <c r="A1542" s="21" t="s">
        <v>2008</v>
      </c>
      <c r="B1542" s="22">
        <v>45588</v>
      </c>
      <c r="C1542" s="21">
        <f>YEAR(B1542)</f>
        <v>2024</v>
      </c>
      <c r="D1542" s="21" t="str">
        <f>"Q"&amp;ROUNDUP(MONTH(B1542)/3,0)</f>
        <v>Q4</v>
      </c>
      <c r="E1542" s="21" t="s">
        <v>117</v>
      </c>
      <c r="F1542" s="21" t="s">
        <v>118</v>
      </c>
      <c r="G1542" s="21" t="s">
        <v>119</v>
      </c>
      <c r="H1542" s="21" t="s">
        <v>120</v>
      </c>
      <c r="I1542" s="21" t="s">
        <v>121</v>
      </c>
      <c r="J1542" s="21" t="s">
        <v>122</v>
      </c>
      <c r="K1542" s="21" t="s">
        <v>143</v>
      </c>
      <c r="L1542" s="21" t="s">
        <v>322</v>
      </c>
      <c r="M1542" s="23">
        <v>78.040000000000006</v>
      </c>
      <c r="N1542" s="24">
        <v>3</v>
      </c>
      <c r="O1542" s="25">
        <v>0.13189999999999999</v>
      </c>
      <c r="P1542" s="23">
        <v>51.81</v>
      </c>
      <c r="Q1542" s="23">
        <f>M1542*N1542*(1-O1542)</f>
        <v>203.23957200000001</v>
      </c>
      <c r="R1542" s="23">
        <f>M1542*N1542*O1542</f>
        <v>30.880427999999998</v>
      </c>
      <c r="S1542" s="23">
        <f>P1542*N1542</f>
        <v>155.43</v>
      </c>
      <c r="T1542" s="23">
        <f>Q1542-S1542</f>
        <v>47.809572000000003</v>
      </c>
      <c r="U1542" s="25">
        <f>IFERROR(T1542/Q1542,0)</f>
        <v>0.23523751565467774</v>
      </c>
      <c r="V1542" s="21" t="s">
        <v>125</v>
      </c>
      <c r="W1542" s="21" t="s">
        <v>172</v>
      </c>
    </row>
    <row r="1543" spans="1:23" ht="15" customHeight="1">
      <c r="A1543" s="21" t="s">
        <v>2009</v>
      </c>
      <c r="B1543" s="22">
        <v>45588</v>
      </c>
      <c r="C1543" s="21">
        <f>YEAR(B1543)</f>
        <v>2024</v>
      </c>
      <c r="D1543" s="21" t="str">
        <f>"Q"&amp;ROUNDUP(MONTH(B1543)/3,0)</f>
        <v>Q4</v>
      </c>
      <c r="E1543" s="21" t="s">
        <v>117</v>
      </c>
      <c r="F1543" s="21" t="s">
        <v>129</v>
      </c>
      <c r="G1543" s="21" t="s">
        <v>119</v>
      </c>
      <c r="H1543" s="21" t="s">
        <v>513</v>
      </c>
      <c r="I1543" s="21" t="s">
        <v>514</v>
      </c>
      <c r="J1543" s="21" t="s">
        <v>142</v>
      </c>
      <c r="K1543" s="21" t="s">
        <v>134</v>
      </c>
      <c r="L1543" s="21" t="s">
        <v>299</v>
      </c>
      <c r="M1543" s="23">
        <v>148.03</v>
      </c>
      <c r="N1543" s="24">
        <v>1</v>
      </c>
      <c r="O1543" s="25">
        <v>8.8599999999999998E-2</v>
      </c>
      <c r="P1543" s="23">
        <v>87.42</v>
      </c>
      <c r="Q1543" s="23">
        <f>M1543*N1543*(1-O1543)</f>
        <v>134.91454200000001</v>
      </c>
      <c r="R1543" s="23">
        <f>M1543*N1543*O1543</f>
        <v>13.115458</v>
      </c>
      <c r="S1543" s="23">
        <f>P1543*N1543</f>
        <v>87.42</v>
      </c>
      <c r="T1543" s="23">
        <f>Q1543-S1543</f>
        <v>47.49454200000001</v>
      </c>
      <c r="U1543" s="25">
        <f>IFERROR(T1543/Q1543,0)</f>
        <v>0.35203426773668334</v>
      </c>
      <c r="V1543" s="21" t="s">
        <v>125</v>
      </c>
      <c r="W1543" s="21" t="s">
        <v>136</v>
      </c>
    </row>
    <row r="1544" spans="1:23" ht="15" customHeight="1">
      <c r="A1544" s="21" t="s">
        <v>2010</v>
      </c>
      <c r="B1544" s="22">
        <v>45589</v>
      </c>
      <c r="C1544" s="21">
        <f>YEAR(B1544)</f>
        <v>2024</v>
      </c>
      <c r="D1544" s="21" t="str">
        <f>"Q"&amp;ROUNDUP(MONTH(B1544)/3,0)</f>
        <v>Q4</v>
      </c>
      <c r="E1544" s="21" t="s">
        <v>138</v>
      </c>
      <c r="F1544" s="21" t="s">
        <v>118</v>
      </c>
      <c r="G1544" s="21" t="s">
        <v>139</v>
      </c>
      <c r="H1544" s="21" t="s">
        <v>203</v>
      </c>
      <c r="I1544" s="21" t="s">
        <v>204</v>
      </c>
      <c r="J1544" s="21" t="s">
        <v>122</v>
      </c>
      <c r="K1544" s="21" t="s">
        <v>134</v>
      </c>
      <c r="L1544" s="21" t="s">
        <v>299</v>
      </c>
      <c r="M1544" s="23">
        <v>172.42</v>
      </c>
      <c r="N1544" s="24">
        <v>4</v>
      </c>
      <c r="O1544" s="25">
        <v>0.1845</v>
      </c>
      <c r="P1544" s="23">
        <v>90.27</v>
      </c>
      <c r="Q1544" s="23">
        <f>M1544*N1544*(1-O1544)</f>
        <v>562.43403999999998</v>
      </c>
      <c r="R1544" s="23">
        <f>M1544*N1544*O1544</f>
        <v>127.24595999999998</v>
      </c>
      <c r="S1544" s="23">
        <f>P1544*N1544</f>
        <v>361.08</v>
      </c>
      <c r="T1544" s="23">
        <f>Q1544-S1544</f>
        <v>201.35404</v>
      </c>
      <c r="U1544" s="25">
        <f>IFERROR(T1544/Q1544,0)</f>
        <v>0.35800471820660074</v>
      </c>
      <c r="V1544" s="21" t="s">
        <v>125</v>
      </c>
      <c r="W1544" s="21" t="s">
        <v>156</v>
      </c>
    </row>
    <row r="1545" spans="1:23" ht="15" customHeight="1">
      <c r="A1545" s="21" t="s">
        <v>2011</v>
      </c>
      <c r="B1545" s="22">
        <v>45589</v>
      </c>
      <c r="C1545" s="21">
        <f>YEAR(B1545)</f>
        <v>2024</v>
      </c>
      <c r="D1545" s="21" t="str">
        <f>"Q"&amp;ROUNDUP(MONTH(B1545)/3,0)</f>
        <v>Q4</v>
      </c>
      <c r="E1545" s="21" t="s">
        <v>158</v>
      </c>
      <c r="F1545" s="21" t="s">
        <v>129</v>
      </c>
      <c r="G1545" s="21" t="s">
        <v>164</v>
      </c>
      <c r="H1545" s="21" t="s">
        <v>561</v>
      </c>
      <c r="I1545" s="21" t="s">
        <v>562</v>
      </c>
      <c r="J1545" s="21" t="s">
        <v>142</v>
      </c>
      <c r="K1545" s="21" t="s">
        <v>123</v>
      </c>
      <c r="L1545" s="21" t="s">
        <v>155</v>
      </c>
      <c r="M1545" s="23">
        <v>101.67</v>
      </c>
      <c r="N1545" s="24">
        <v>12</v>
      </c>
      <c r="O1545" s="25">
        <v>0.16739999999999999</v>
      </c>
      <c r="P1545" s="23">
        <v>54.99</v>
      </c>
      <c r="Q1545" s="23">
        <f>M1545*N1545*(1-O1545)</f>
        <v>1015.805304</v>
      </c>
      <c r="R1545" s="23">
        <f>M1545*N1545*O1545</f>
        <v>204.23469599999999</v>
      </c>
      <c r="S1545" s="23">
        <f>P1545*N1545</f>
        <v>659.88</v>
      </c>
      <c r="T1545" s="23">
        <f>Q1545-S1545</f>
        <v>355.92530399999998</v>
      </c>
      <c r="U1545" s="25">
        <f>IFERROR(T1545/Q1545,0)</f>
        <v>0.35038732579801529</v>
      </c>
      <c r="V1545" s="21" t="s">
        <v>171</v>
      </c>
      <c r="W1545" s="21" t="s">
        <v>156</v>
      </c>
    </row>
    <row r="1546" spans="1:23" ht="15" customHeight="1">
      <c r="A1546" s="21" t="s">
        <v>2012</v>
      </c>
      <c r="B1546" s="22">
        <v>45590</v>
      </c>
      <c r="C1546" s="21">
        <f>YEAR(B1546)</f>
        <v>2024</v>
      </c>
      <c r="D1546" s="21" t="str">
        <f>"Q"&amp;ROUNDUP(MONTH(B1546)/3,0)</f>
        <v>Q4</v>
      </c>
      <c r="E1546" s="21" t="s">
        <v>138</v>
      </c>
      <c r="F1546" s="21" t="s">
        <v>159</v>
      </c>
      <c r="G1546" s="21" t="s">
        <v>146</v>
      </c>
      <c r="H1546" s="21" t="s">
        <v>246</v>
      </c>
      <c r="I1546" s="21" t="s">
        <v>247</v>
      </c>
      <c r="J1546" s="21" t="s">
        <v>133</v>
      </c>
      <c r="K1546" s="21" t="s">
        <v>149</v>
      </c>
      <c r="L1546" s="21" t="s">
        <v>238</v>
      </c>
      <c r="M1546" s="23">
        <v>156.93</v>
      </c>
      <c r="N1546" s="24">
        <v>25</v>
      </c>
      <c r="O1546" s="25">
        <v>0.1371</v>
      </c>
      <c r="P1546" s="23">
        <v>72.91</v>
      </c>
      <c r="Q1546" s="23">
        <f>M1546*N1546*(1-O1546)</f>
        <v>3385.372425</v>
      </c>
      <c r="R1546" s="23">
        <f>M1546*N1546*O1546</f>
        <v>537.87757499999998</v>
      </c>
      <c r="S1546" s="23">
        <f>P1546*N1546</f>
        <v>1822.75</v>
      </c>
      <c r="T1546" s="23">
        <f>Q1546-S1546</f>
        <v>1562.622425</v>
      </c>
      <c r="U1546" s="25">
        <f>IFERROR(T1546/Q1546,0)</f>
        <v>0.46158065607803844</v>
      </c>
      <c r="V1546" s="21" t="s">
        <v>171</v>
      </c>
      <c r="W1546" s="21" t="s">
        <v>126</v>
      </c>
    </row>
    <row r="1547" spans="1:23" ht="15" customHeight="1">
      <c r="A1547" s="21" t="s">
        <v>2013</v>
      </c>
      <c r="B1547" s="22">
        <v>45590</v>
      </c>
      <c r="C1547" s="21">
        <f>YEAR(B1547)</f>
        <v>2024</v>
      </c>
      <c r="D1547" s="21" t="str">
        <f>"Q"&amp;ROUNDUP(MONTH(B1547)/3,0)</f>
        <v>Q4</v>
      </c>
      <c r="E1547" s="21" t="s">
        <v>188</v>
      </c>
      <c r="F1547" s="21" t="s">
        <v>118</v>
      </c>
      <c r="G1547" s="21" t="s">
        <v>232</v>
      </c>
      <c r="H1547" s="21" t="s">
        <v>182</v>
      </c>
      <c r="I1547" s="21" t="s">
        <v>183</v>
      </c>
      <c r="J1547" s="21" t="s">
        <v>122</v>
      </c>
      <c r="K1547" s="21" t="s">
        <v>134</v>
      </c>
      <c r="L1547" s="21" t="s">
        <v>299</v>
      </c>
      <c r="M1547" s="23">
        <v>184.87</v>
      </c>
      <c r="N1547" s="24">
        <v>5</v>
      </c>
      <c r="O1547" s="25">
        <v>0.183</v>
      </c>
      <c r="P1547" s="23">
        <v>98.85</v>
      </c>
      <c r="Q1547" s="23">
        <f>M1547*N1547*(1-O1547)</f>
        <v>755.19394999999997</v>
      </c>
      <c r="R1547" s="23">
        <f>M1547*N1547*O1547</f>
        <v>169.15604999999999</v>
      </c>
      <c r="S1547" s="23">
        <f>P1547*N1547</f>
        <v>494.25</v>
      </c>
      <c r="T1547" s="23">
        <f>Q1547-S1547</f>
        <v>260.94394999999997</v>
      </c>
      <c r="U1547" s="25">
        <f>IFERROR(T1547/Q1547,0)</f>
        <v>0.34553236291154077</v>
      </c>
      <c r="V1547" s="21" t="s">
        <v>125</v>
      </c>
      <c r="W1547" s="21" t="s">
        <v>126</v>
      </c>
    </row>
    <row r="1548" spans="1:23" ht="15" customHeight="1">
      <c r="A1548" s="21" t="s">
        <v>2014</v>
      </c>
      <c r="B1548" s="22">
        <v>45590</v>
      </c>
      <c r="C1548" s="21">
        <f>YEAR(B1548)</f>
        <v>2024</v>
      </c>
      <c r="D1548" s="21" t="str">
        <f>"Q"&amp;ROUNDUP(MONTH(B1548)/3,0)</f>
        <v>Q4</v>
      </c>
      <c r="E1548" s="21" t="s">
        <v>128</v>
      </c>
      <c r="F1548" s="21" t="s">
        <v>118</v>
      </c>
      <c r="G1548" s="21" t="s">
        <v>130</v>
      </c>
      <c r="H1548" s="21" t="s">
        <v>736</v>
      </c>
      <c r="I1548" s="21" t="s">
        <v>132</v>
      </c>
      <c r="J1548" s="21" t="s">
        <v>133</v>
      </c>
      <c r="K1548" s="21" t="s">
        <v>134</v>
      </c>
      <c r="L1548" s="21" t="s">
        <v>135</v>
      </c>
      <c r="M1548" s="23">
        <v>102.12</v>
      </c>
      <c r="N1548" s="24">
        <v>3</v>
      </c>
      <c r="O1548" s="25">
        <v>0.14699999999999999</v>
      </c>
      <c r="P1548" s="23">
        <v>51.19</v>
      </c>
      <c r="Q1548" s="23">
        <f>M1548*N1548*(1-O1548)</f>
        <v>261.32508000000001</v>
      </c>
      <c r="R1548" s="23">
        <f>M1548*N1548*O1548</f>
        <v>45.03492</v>
      </c>
      <c r="S1548" s="23">
        <f>P1548*N1548</f>
        <v>153.57</v>
      </c>
      <c r="T1548" s="23">
        <f>Q1548-S1548</f>
        <v>107.75508000000002</v>
      </c>
      <c r="U1548" s="25">
        <f>IFERROR(T1548/Q1548,0)</f>
        <v>0.41234113465114031</v>
      </c>
      <c r="V1548" s="21" t="s">
        <v>125</v>
      </c>
      <c r="W1548" s="21" t="s">
        <v>126</v>
      </c>
    </row>
    <row r="1549" spans="1:23" ht="15" customHeight="1">
      <c r="A1549" s="21" t="s">
        <v>2015</v>
      </c>
      <c r="B1549" s="22">
        <v>45590</v>
      </c>
      <c r="C1549" s="21">
        <f>YEAR(B1549)</f>
        <v>2024</v>
      </c>
      <c r="D1549" s="21" t="str">
        <f>"Q"&amp;ROUNDUP(MONTH(B1549)/3,0)</f>
        <v>Q4</v>
      </c>
      <c r="E1549" s="21" t="s">
        <v>138</v>
      </c>
      <c r="F1549" s="21" t="s">
        <v>118</v>
      </c>
      <c r="G1549" s="21" t="s">
        <v>139</v>
      </c>
      <c r="H1549" s="21" t="s">
        <v>203</v>
      </c>
      <c r="I1549" s="21" t="s">
        <v>204</v>
      </c>
      <c r="J1549" s="21" t="s">
        <v>122</v>
      </c>
      <c r="K1549" s="21" t="s">
        <v>134</v>
      </c>
      <c r="L1549" s="21" t="s">
        <v>192</v>
      </c>
      <c r="M1549" s="23">
        <v>172.98</v>
      </c>
      <c r="N1549" s="24">
        <v>1</v>
      </c>
      <c r="O1549" s="25">
        <v>0.13220000000000001</v>
      </c>
      <c r="P1549" s="23">
        <v>93.5</v>
      </c>
      <c r="Q1549" s="23">
        <f>M1549*N1549*(1-O1549)</f>
        <v>150.112044</v>
      </c>
      <c r="R1549" s="23">
        <f>M1549*N1549*O1549</f>
        <v>22.867956</v>
      </c>
      <c r="S1549" s="23">
        <f>P1549*N1549</f>
        <v>93.5</v>
      </c>
      <c r="T1549" s="23">
        <f>Q1549-S1549</f>
        <v>56.612043999999997</v>
      </c>
      <c r="U1549" s="25">
        <f>IFERROR(T1549/Q1549,0)</f>
        <v>0.37713192420456282</v>
      </c>
      <c r="V1549" s="21" t="s">
        <v>125</v>
      </c>
      <c r="W1549" s="21" t="s">
        <v>136</v>
      </c>
    </row>
    <row r="1550" spans="1:23" ht="15" customHeight="1">
      <c r="A1550" s="21" t="s">
        <v>2016</v>
      </c>
      <c r="B1550" s="22">
        <v>45591</v>
      </c>
      <c r="C1550" s="21">
        <f>YEAR(B1550)</f>
        <v>2024</v>
      </c>
      <c r="D1550" s="21" t="str">
        <f>"Q"&amp;ROUNDUP(MONTH(B1550)/3,0)</f>
        <v>Q4</v>
      </c>
      <c r="E1550" s="21" t="s">
        <v>158</v>
      </c>
      <c r="F1550" s="21" t="s">
        <v>118</v>
      </c>
      <c r="G1550" s="21" t="s">
        <v>164</v>
      </c>
      <c r="H1550" s="21" t="s">
        <v>254</v>
      </c>
      <c r="I1550" s="21" t="s">
        <v>255</v>
      </c>
      <c r="J1550" s="21" t="s">
        <v>142</v>
      </c>
      <c r="K1550" s="21" t="s">
        <v>123</v>
      </c>
      <c r="L1550" s="21" t="s">
        <v>124</v>
      </c>
      <c r="M1550" s="23">
        <v>146.78</v>
      </c>
      <c r="N1550" s="24">
        <v>1</v>
      </c>
      <c r="O1550" s="25">
        <v>0.1203</v>
      </c>
      <c r="P1550" s="23">
        <v>76.33</v>
      </c>
      <c r="Q1550" s="23">
        <f>M1550*N1550*(1-O1550)</f>
        <v>129.122366</v>
      </c>
      <c r="R1550" s="23">
        <f>M1550*N1550*O1550</f>
        <v>17.657634000000002</v>
      </c>
      <c r="S1550" s="23">
        <f>P1550*N1550</f>
        <v>76.33</v>
      </c>
      <c r="T1550" s="23">
        <f>Q1550-S1550</f>
        <v>52.792366000000001</v>
      </c>
      <c r="U1550" s="25">
        <f>IFERROR(T1550/Q1550,0)</f>
        <v>0.40885531790828555</v>
      </c>
      <c r="V1550" s="21" t="s">
        <v>125</v>
      </c>
      <c r="W1550" s="21" t="s">
        <v>126</v>
      </c>
    </row>
    <row r="1551" spans="1:23" ht="15" customHeight="1">
      <c r="A1551" s="21" t="s">
        <v>2017</v>
      </c>
      <c r="B1551" s="22">
        <v>45591</v>
      </c>
      <c r="C1551" s="21">
        <f>YEAR(B1551)</f>
        <v>2024</v>
      </c>
      <c r="D1551" s="21" t="str">
        <f>"Q"&amp;ROUNDUP(MONTH(B1551)/3,0)</f>
        <v>Q4</v>
      </c>
      <c r="E1551" s="21" t="s">
        <v>158</v>
      </c>
      <c r="F1551" s="21" t="s">
        <v>129</v>
      </c>
      <c r="G1551" s="21" t="s">
        <v>164</v>
      </c>
      <c r="H1551" s="21" t="s">
        <v>287</v>
      </c>
      <c r="I1551" s="21" t="s">
        <v>288</v>
      </c>
      <c r="J1551" s="21" t="s">
        <v>133</v>
      </c>
      <c r="K1551" s="21" t="s">
        <v>134</v>
      </c>
      <c r="L1551" s="21" t="s">
        <v>339</v>
      </c>
      <c r="M1551" s="23">
        <v>115.66</v>
      </c>
      <c r="N1551" s="24">
        <v>8</v>
      </c>
      <c r="O1551" s="25">
        <v>1.72E-2</v>
      </c>
      <c r="P1551" s="23">
        <v>60.8</v>
      </c>
      <c r="Q1551" s="23">
        <f>M1551*N1551*(1-O1551)</f>
        <v>909.365184</v>
      </c>
      <c r="R1551" s="23">
        <f>M1551*N1551*O1551</f>
        <v>15.914816</v>
      </c>
      <c r="S1551" s="23">
        <f>P1551*N1551</f>
        <v>486.4</v>
      </c>
      <c r="T1551" s="23">
        <f>Q1551-S1551</f>
        <v>422.96518400000002</v>
      </c>
      <c r="U1551" s="25">
        <f>IFERROR(T1551/Q1551,0)</f>
        <v>0.46512137416512311</v>
      </c>
      <c r="V1551" s="21" t="s">
        <v>171</v>
      </c>
      <c r="W1551" s="21" t="s">
        <v>126</v>
      </c>
    </row>
    <row r="1552" spans="1:23" ht="15" customHeight="1">
      <c r="A1552" s="21" t="s">
        <v>2018</v>
      </c>
      <c r="B1552" s="22">
        <v>45591</v>
      </c>
      <c r="C1552" s="21">
        <f>YEAR(B1552)</f>
        <v>2024</v>
      </c>
      <c r="D1552" s="21" t="str">
        <f>"Q"&amp;ROUNDUP(MONTH(B1552)/3,0)</f>
        <v>Q4</v>
      </c>
      <c r="E1552" s="21" t="s">
        <v>128</v>
      </c>
      <c r="F1552" s="21" t="s">
        <v>118</v>
      </c>
      <c r="G1552" s="21" t="s">
        <v>130</v>
      </c>
      <c r="H1552" s="21" t="s">
        <v>261</v>
      </c>
      <c r="I1552" s="21" t="s">
        <v>262</v>
      </c>
      <c r="J1552" s="21" t="s">
        <v>133</v>
      </c>
      <c r="K1552" s="21" t="s">
        <v>134</v>
      </c>
      <c r="L1552" s="21" t="s">
        <v>339</v>
      </c>
      <c r="M1552" s="23">
        <v>95</v>
      </c>
      <c r="N1552" s="24">
        <v>12</v>
      </c>
      <c r="O1552" s="25">
        <v>0.1336</v>
      </c>
      <c r="P1552" s="23">
        <v>51.96</v>
      </c>
      <c r="Q1552" s="23">
        <f>M1552*N1552*(1-O1552)</f>
        <v>987.69600000000003</v>
      </c>
      <c r="R1552" s="23">
        <f>M1552*N1552*O1552</f>
        <v>152.304</v>
      </c>
      <c r="S1552" s="23">
        <f>P1552*N1552</f>
        <v>623.52</v>
      </c>
      <c r="T1552" s="23">
        <f>Q1552-S1552</f>
        <v>364.17600000000004</v>
      </c>
      <c r="U1552" s="25">
        <f>IFERROR(T1552/Q1552,0)</f>
        <v>0.36871264032657824</v>
      </c>
      <c r="V1552" s="21" t="s">
        <v>125</v>
      </c>
      <c r="W1552" s="21" t="s">
        <v>136</v>
      </c>
    </row>
    <row r="1553" spans="1:23" ht="15" customHeight="1">
      <c r="A1553" s="21" t="s">
        <v>2019</v>
      </c>
      <c r="B1553" s="22">
        <v>45591</v>
      </c>
      <c r="C1553" s="21">
        <f>YEAR(B1553)</f>
        <v>2024</v>
      </c>
      <c r="D1553" s="21" t="str">
        <f>"Q"&amp;ROUNDUP(MONTH(B1553)/3,0)</f>
        <v>Q4</v>
      </c>
      <c r="E1553" s="21" t="s">
        <v>188</v>
      </c>
      <c r="F1553" s="21" t="s">
        <v>129</v>
      </c>
      <c r="G1553" s="21" t="s">
        <v>189</v>
      </c>
      <c r="H1553" s="21" t="s">
        <v>549</v>
      </c>
      <c r="I1553" s="21" t="s">
        <v>550</v>
      </c>
      <c r="J1553" s="21" t="s">
        <v>133</v>
      </c>
      <c r="K1553" s="21" t="s">
        <v>165</v>
      </c>
      <c r="L1553" s="21" t="s">
        <v>180</v>
      </c>
      <c r="M1553" s="23">
        <v>51.94</v>
      </c>
      <c r="N1553" s="24">
        <v>4</v>
      </c>
      <c r="O1553" s="25">
        <v>0.106</v>
      </c>
      <c r="P1553" s="23">
        <v>24.58</v>
      </c>
      <c r="Q1553" s="23">
        <f>M1553*N1553*(1-O1553)</f>
        <v>185.73743999999999</v>
      </c>
      <c r="R1553" s="23">
        <f>M1553*N1553*O1553</f>
        <v>22.022559999999999</v>
      </c>
      <c r="S1553" s="23">
        <f>P1553*N1553</f>
        <v>98.32</v>
      </c>
      <c r="T1553" s="23">
        <f>Q1553-S1553</f>
        <v>87.417439999999999</v>
      </c>
      <c r="U1553" s="25">
        <f>IFERROR(T1553/Q1553,0)</f>
        <v>0.47065061303741457</v>
      </c>
      <c r="V1553" s="21" t="s">
        <v>125</v>
      </c>
      <c r="W1553" s="21" t="s">
        <v>126</v>
      </c>
    </row>
    <row r="1554" spans="1:23" ht="15" customHeight="1">
      <c r="A1554" s="21" t="s">
        <v>2020</v>
      </c>
      <c r="B1554" s="22">
        <v>45591</v>
      </c>
      <c r="C1554" s="21">
        <f>YEAR(B1554)</f>
        <v>2024</v>
      </c>
      <c r="D1554" s="21" t="str">
        <f>"Q"&amp;ROUNDUP(MONTH(B1554)/3,0)</f>
        <v>Q4</v>
      </c>
      <c r="E1554" s="21" t="s">
        <v>138</v>
      </c>
      <c r="F1554" s="21" t="s">
        <v>118</v>
      </c>
      <c r="G1554" s="21" t="s">
        <v>146</v>
      </c>
      <c r="H1554" s="21" t="s">
        <v>168</v>
      </c>
      <c r="I1554" s="21" t="s">
        <v>169</v>
      </c>
      <c r="J1554" s="21" t="s">
        <v>122</v>
      </c>
      <c r="K1554" s="21" t="s">
        <v>149</v>
      </c>
      <c r="L1554" s="21" t="s">
        <v>273</v>
      </c>
      <c r="M1554" s="23">
        <v>243.28</v>
      </c>
      <c r="N1554" s="24">
        <v>2</v>
      </c>
      <c r="O1554" s="25">
        <v>0.18740000000000001</v>
      </c>
      <c r="P1554" s="23">
        <v>117.51</v>
      </c>
      <c r="Q1554" s="23">
        <f>M1554*N1554*(1-O1554)</f>
        <v>395.37865599999998</v>
      </c>
      <c r="R1554" s="23">
        <f>M1554*N1554*O1554</f>
        <v>91.18134400000001</v>
      </c>
      <c r="S1554" s="23">
        <f>P1554*N1554</f>
        <v>235.02</v>
      </c>
      <c r="T1554" s="23">
        <f>Q1554-S1554</f>
        <v>160.35865599999997</v>
      </c>
      <c r="U1554" s="25">
        <f>IFERROR(T1554/Q1554,0)</f>
        <v>0.40558248040582134</v>
      </c>
      <c r="V1554" s="21" t="s">
        <v>125</v>
      </c>
      <c r="W1554" s="21" t="s">
        <v>172</v>
      </c>
    </row>
    <row r="1555" spans="1:23" ht="15" customHeight="1">
      <c r="A1555" s="21" t="s">
        <v>2021</v>
      </c>
      <c r="B1555" s="22">
        <v>45592</v>
      </c>
      <c r="C1555" s="21">
        <f>YEAR(B1555)</f>
        <v>2024</v>
      </c>
      <c r="D1555" s="21" t="str">
        <f>"Q"&amp;ROUNDUP(MONTH(B1555)/3,0)</f>
        <v>Q4</v>
      </c>
      <c r="E1555" s="21" t="s">
        <v>117</v>
      </c>
      <c r="F1555" s="21" t="s">
        <v>118</v>
      </c>
      <c r="G1555" s="21" t="s">
        <v>119</v>
      </c>
      <c r="H1555" s="21" t="s">
        <v>1048</v>
      </c>
      <c r="I1555" s="21" t="s">
        <v>179</v>
      </c>
      <c r="J1555" s="21" t="s">
        <v>133</v>
      </c>
      <c r="K1555" s="21" t="s">
        <v>165</v>
      </c>
      <c r="L1555" s="21" t="s">
        <v>184</v>
      </c>
      <c r="M1555" s="23">
        <v>103.36</v>
      </c>
      <c r="N1555" s="24">
        <v>1</v>
      </c>
      <c r="O1555" s="25">
        <v>0.20599999999999999</v>
      </c>
      <c r="P1555" s="23">
        <v>49.88</v>
      </c>
      <c r="Q1555" s="23">
        <f>M1555*N1555*(1-O1555)</f>
        <v>82.067840000000004</v>
      </c>
      <c r="R1555" s="23">
        <f>M1555*N1555*O1555</f>
        <v>21.292159999999999</v>
      </c>
      <c r="S1555" s="23">
        <f>P1555*N1555</f>
        <v>49.88</v>
      </c>
      <c r="T1555" s="23">
        <f>Q1555-S1555</f>
        <v>32.187840000000001</v>
      </c>
      <c r="U1555" s="25">
        <f>IFERROR(T1555/Q1555,0)</f>
        <v>0.39221015199132814</v>
      </c>
      <c r="V1555" s="21" t="s">
        <v>125</v>
      </c>
      <c r="W1555" s="21" t="s">
        <v>156</v>
      </c>
    </row>
    <row r="1556" spans="1:23" ht="15" customHeight="1">
      <c r="A1556" s="21" t="s">
        <v>2022</v>
      </c>
      <c r="B1556" s="22">
        <v>45592</v>
      </c>
      <c r="C1556" s="21">
        <f>YEAR(B1556)</f>
        <v>2024</v>
      </c>
      <c r="D1556" s="21" t="str">
        <f>"Q"&amp;ROUNDUP(MONTH(B1556)/3,0)</f>
        <v>Q4</v>
      </c>
      <c r="E1556" s="21" t="s">
        <v>128</v>
      </c>
      <c r="F1556" s="21" t="s">
        <v>129</v>
      </c>
      <c r="G1556" s="21" t="s">
        <v>130</v>
      </c>
      <c r="H1556" s="21" t="s">
        <v>224</v>
      </c>
      <c r="I1556" s="21" t="s">
        <v>225</v>
      </c>
      <c r="J1556" s="21" t="s">
        <v>122</v>
      </c>
      <c r="K1556" s="21" t="s">
        <v>134</v>
      </c>
      <c r="L1556" s="21" t="s">
        <v>339</v>
      </c>
      <c r="M1556" s="23">
        <v>61.43</v>
      </c>
      <c r="N1556" s="24">
        <v>1</v>
      </c>
      <c r="O1556" s="25">
        <v>8.5699999999999998E-2</v>
      </c>
      <c r="P1556" s="23">
        <v>33.03</v>
      </c>
      <c r="Q1556" s="23">
        <f>M1556*N1556*(1-O1556)</f>
        <v>56.165449000000002</v>
      </c>
      <c r="R1556" s="23">
        <f>M1556*N1556*O1556</f>
        <v>5.264551</v>
      </c>
      <c r="S1556" s="23">
        <f>P1556*N1556</f>
        <v>33.03</v>
      </c>
      <c r="T1556" s="23">
        <f>Q1556-S1556</f>
        <v>23.135449000000001</v>
      </c>
      <c r="U1556" s="25">
        <f>IFERROR(T1556/Q1556,0)</f>
        <v>0.41191603400161547</v>
      </c>
      <c r="V1556" s="21" t="s">
        <v>125</v>
      </c>
      <c r="W1556" s="21" t="s">
        <v>172</v>
      </c>
    </row>
    <row r="1557" spans="1:23" ht="15" customHeight="1">
      <c r="A1557" s="21" t="s">
        <v>2023</v>
      </c>
      <c r="B1557" s="22">
        <v>45592</v>
      </c>
      <c r="C1557" s="21">
        <f>YEAR(B1557)</f>
        <v>2024</v>
      </c>
      <c r="D1557" s="21" t="str">
        <f>"Q"&amp;ROUNDUP(MONTH(B1557)/3,0)</f>
        <v>Q4</v>
      </c>
      <c r="E1557" s="21" t="s">
        <v>117</v>
      </c>
      <c r="F1557" s="21" t="s">
        <v>159</v>
      </c>
      <c r="G1557" s="21" t="s">
        <v>194</v>
      </c>
      <c r="H1557" s="21" t="s">
        <v>243</v>
      </c>
      <c r="I1557" s="21" t="s">
        <v>244</v>
      </c>
      <c r="J1557" s="21" t="s">
        <v>122</v>
      </c>
      <c r="K1557" s="21" t="s">
        <v>165</v>
      </c>
      <c r="L1557" s="21" t="s">
        <v>184</v>
      </c>
      <c r="M1557" s="23">
        <v>131.91999999999999</v>
      </c>
      <c r="N1557" s="24">
        <v>4</v>
      </c>
      <c r="O1557" s="25">
        <v>0.1196</v>
      </c>
      <c r="P1557" s="23">
        <v>49.47</v>
      </c>
      <c r="Q1557" s="23">
        <f>M1557*N1557*(1-O1557)</f>
        <v>464.56947199999996</v>
      </c>
      <c r="R1557" s="23">
        <f>M1557*N1557*O1557</f>
        <v>63.110527999999995</v>
      </c>
      <c r="S1557" s="23">
        <f>P1557*N1557</f>
        <v>197.88</v>
      </c>
      <c r="T1557" s="23">
        <f>Q1557-S1557</f>
        <v>266.68947199999997</v>
      </c>
      <c r="U1557" s="25">
        <f>IFERROR(T1557/Q1557,0)</f>
        <v>0.57405724670604263</v>
      </c>
      <c r="V1557" s="21" t="s">
        <v>125</v>
      </c>
      <c r="W1557" s="21" t="s">
        <v>126</v>
      </c>
    </row>
    <row r="1558" spans="1:23" ht="15" customHeight="1">
      <c r="A1558" s="21" t="s">
        <v>2024</v>
      </c>
      <c r="B1558" s="22">
        <v>45592</v>
      </c>
      <c r="C1558" s="21">
        <f>YEAR(B1558)</f>
        <v>2024</v>
      </c>
      <c r="D1558" s="21" t="str">
        <f>"Q"&amp;ROUNDUP(MONTH(B1558)/3,0)</f>
        <v>Q4</v>
      </c>
      <c r="E1558" s="21" t="s">
        <v>117</v>
      </c>
      <c r="F1558" s="21" t="s">
        <v>118</v>
      </c>
      <c r="G1558" s="21" t="s">
        <v>119</v>
      </c>
      <c r="H1558" s="21" t="s">
        <v>257</v>
      </c>
      <c r="I1558" s="21" t="s">
        <v>258</v>
      </c>
      <c r="J1558" s="21" t="s">
        <v>133</v>
      </c>
      <c r="K1558" s="21" t="s">
        <v>134</v>
      </c>
      <c r="L1558" s="21" t="s">
        <v>192</v>
      </c>
      <c r="M1558" s="23">
        <v>166.49</v>
      </c>
      <c r="N1558" s="24">
        <v>8</v>
      </c>
      <c r="O1558" s="25">
        <v>9.5600000000000004E-2</v>
      </c>
      <c r="P1558" s="23">
        <v>87.16</v>
      </c>
      <c r="Q1558" s="23">
        <f>M1558*N1558*(1-O1558)</f>
        <v>1204.588448</v>
      </c>
      <c r="R1558" s="23">
        <f>M1558*N1558*O1558</f>
        <v>127.33155200000002</v>
      </c>
      <c r="S1558" s="23">
        <f>P1558*N1558</f>
        <v>697.28</v>
      </c>
      <c r="T1558" s="23">
        <f>Q1558-S1558</f>
        <v>507.308448</v>
      </c>
      <c r="U1558" s="25">
        <f>IFERROR(T1558/Q1558,0)</f>
        <v>0.4211466985610674</v>
      </c>
      <c r="V1558" s="21" t="s">
        <v>125</v>
      </c>
      <c r="W1558" s="21" t="s">
        <v>172</v>
      </c>
    </row>
    <row r="1559" spans="1:23" ht="15" customHeight="1">
      <c r="A1559" s="21" t="s">
        <v>2025</v>
      </c>
      <c r="B1559" s="22">
        <v>45593</v>
      </c>
      <c r="C1559" s="21">
        <f>YEAR(B1559)</f>
        <v>2024</v>
      </c>
      <c r="D1559" s="21" t="str">
        <f>"Q"&amp;ROUNDUP(MONTH(B1559)/3,0)</f>
        <v>Q4</v>
      </c>
      <c r="E1559" s="21" t="s">
        <v>158</v>
      </c>
      <c r="F1559" s="21" t="s">
        <v>129</v>
      </c>
      <c r="G1559" s="21" t="s">
        <v>164</v>
      </c>
      <c r="H1559" s="21" t="s">
        <v>243</v>
      </c>
      <c r="I1559" s="21" t="s">
        <v>244</v>
      </c>
      <c r="J1559" s="21" t="s">
        <v>122</v>
      </c>
      <c r="K1559" s="21" t="s">
        <v>149</v>
      </c>
      <c r="L1559" s="21" t="s">
        <v>273</v>
      </c>
      <c r="M1559" s="23">
        <v>180.93</v>
      </c>
      <c r="N1559" s="24">
        <v>1</v>
      </c>
      <c r="O1559" s="25">
        <v>4.99E-2</v>
      </c>
      <c r="P1559" s="23">
        <v>93.62</v>
      </c>
      <c r="Q1559" s="23">
        <f>M1559*N1559*(1-O1559)</f>
        <v>171.90159299999999</v>
      </c>
      <c r="R1559" s="23">
        <f>M1559*N1559*O1559</f>
        <v>9.0284069999999996</v>
      </c>
      <c r="S1559" s="23">
        <f>P1559*N1559</f>
        <v>93.62</v>
      </c>
      <c r="T1559" s="23">
        <f>Q1559-S1559</f>
        <v>78.281592999999987</v>
      </c>
      <c r="U1559" s="25">
        <f>IFERROR(T1559/Q1559,0)</f>
        <v>0.45538608243147571</v>
      </c>
      <c r="V1559" s="21" t="s">
        <v>125</v>
      </c>
      <c r="W1559" s="21" t="s">
        <v>172</v>
      </c>
    </row>
    <row r="1560" spans="1:23" ht="15" customHeight="1">
      <c r="A1560" s="21" t="s">
        <v>2026</v>
      </c>
      <c r="B1560" s="22">
        <v>45593</v>
      </c>
      <c r="C1560" s="21">
        <f>YEAR(B1560)</f>
        <v>2024</v>
      </c>
      <c r="D1560" s="21" t="str">
        <f>"Q"&amp;ROUNDUP(MONTH(B1560)/3,0)</f>
        <v>Q4</v>
      </c>
      <c r="E1560" s="21" t="s">
        <v>138</v>
      </c>
      <c r="F1560" s="21" t="s">
        <v>118</v>
      </c>
      <c r="G1560" s="21" t="s">
        <v>146</v>
      </c>
      <c r="H1560" s="21" t="s">
        <v>502</v>
      </c>
      <c r="I1560" s="21" t="s">
        <v>503</v>
      </c>
      <c r="J1560" s="21" t="s">
        <v>142</v>
      </c>
      <c r="K1560" s="21" t="s">
        <v>165</v>
      </c>
      <c r="L1560" s="21" t="s">
        <v>180</v>
      </c>
      <c r="M1560" s="23">
        <v>90.15</v>
      </c>
      <c r="N1560" s="24">
        <v>1</v>
      </c>
      <c r="O1560" s="25">
        <v>0.19209999999999999</v>
      </c>
      <c r="P1560" s="23">
        <v>33.78</v>
      </c>
      <c r="Q1560" s="23">
        <f>M1560*N1560*(1-O1560)</f>
        <v>72.83218500000001</v>
      </c>
      <c r="R1560" s="23">
        <f>M1560*N1560*O1560</f>
        <v>17.317815</v>
      </c>
      <c r="S1560" s="23">
        <f>P1560*N1560</f>
        <v>33.78</v>
      </c>
      <c r="T1560" s="23">
        <f>Q1560-S1560</f>
        <v>39.052185000000009</v>
      </c>
      <c r="U1560" s="25">
        <f>IFERROR(T1560/Q1560,0)</f>
        <v>0.53619406035944139</v>
      </c>
      <c r="V1560" s="21" t="s">
        <v>125</v>
      </c>
      <c r="W1560" s="21" t="s">
        <v>156</v>
      </c>
    </row>
    <row r="1561" spans="1:23" ht="15" customHeight="1">
      <c r="A1561" s="21" t="s">
        <v>2027</v>
      </c>
      <c r="B1561" s="22">
        <v>45593</v>
      </c>
      <c r="C1561" s="21">
        <f>YEAR(B1561)</f>
        <v>2024</v>
      </c>
      <c r="D1561" s="21" t="str">
        <f>"Q"&amp;ROUNDUP(MONTH(B1561)/3,0)</f>
        <v>Q4</v>
      </c>
      <c r="E1561" s="21" t="s">
        <v>117</v>
      </c>
      <c r="F1561" s="21" t="s">
        <v>129</v>
      </c>
      <c r="G1561" s="21" t="s">
        <v>119</v>
      </c>
      <c r="H1561" s="21" t="s">
        <v>297</v>
      </c>
      <c r="I1561" s="21" t="s">
        <v>298</v>
      </c>
      <c r="J1561" s="21" t="s">
        <v>142</v>
      </c>
      <c r="K1561" s="21" t="s">
        <v>143</v>
      </c>
      <c r="L1561" s="21" t="s">
        <v>230</v>
      </c>
      <c r="M1561" s="23">
        <v>306.52</v>
      </c>
      <c r="N1561" s="24">
        <v>2</v>
      </c>
      <c r="O1561" s="25">
        <v>9.2499999999999999E-2</v>
      </c>
      <c r="P1561" s="23">
        <v>185.15</v>
      </c>
      <c r="Q1561" s="23">
        <f>M1561*N1561*(1-O1561)</f>
        <v>556.3338</v>
      </c>
      <c r="R1561" s="23">
        <f>M1561*N1561*O1561</f>
        <v>56.706199999999995</v>
      </c>
      <c r="S1561" s="23">
        <f>P1561*N1561</f>
        <v>370.3</v>
      </c>
      <c r="T1561" s="23">
        <f>Q1561-S1561</f>
        <v>186.03379999999999</v>
      </c>
      <c r="U1561" s="25">
        <f>IFERROR(T1561/Q1561,0)</f>
        <v>0.33439240973674433</v>
      </c>
      <c r="V1561" s="21" t="s">
        <v>125</v>
      </c>
      <c r="W1561" s="21" t="s">
        <v>156</v>
      </c>
    </row>
    <row r="1562" spans="1:23" ht="15" customHeight="1">
      <c r="A1562" s="21" t="s">
        <v>2028</v>
      </c>
      <c r="B1562" s="22">
        <v>45593</v>
      </c>
      <c r="C1562" s="21">
        <f>YEAR(B1562)</f>
        <v>2024</v>
      </c>
      <c r="D1562" s="21" t="str">
        <f>"Q"&amp;ROUNDUP(MONTH(B1562)/3,0)</f>
        <v>Q4</v>
      </c>
      <c r="E1562" s="21" t="s">
        <v>128</v>
      </c>
      <c r="F1562" s="21" t="s">
        <v>118</v>
      </c>
      <c r="G1562" s="21" t="s">
        <v>130</v>
      </c>
      <c r="H1562" s="21" t="s">
        <v>243</v>
      </c>
      <c r="I1562" s="21" t="s">
        <v>244</v>
      </c>
      <c r="J1562" s="21" t="s">
        <v>122</v>
      </c>
      <c r="K1562" s="21" t="s">
        <v>149</v>
      </c>
      <c r="L1562" s="21" t="s">
        <v>150</v>
      </c>
      <c r="M1562" s="23">
        <v>276.66000000000003</v>
      </c>
      <c r="N1562" s="24">
        <v>1</v>
      </c>
      <c r="O1562" s="25">
        <v>0.1394</v>
      </c>
      <c r="P1562" s="23">
        <v>151.9</v>
      </c>
      <c r="Q1562" s="23">
        <f>M1562*N1562*(1-O1562)</f>
        <v>238.09359600000002</v>
      </c>
      <c r="R1562" s="23">
        <f>M1562*N1562*O1562</f>
        <v>38.566404000000006</v>
      </c>
      <c r="S1562" s="23">
        <f>P1562*N1562</f>
        <v>151.9</v>
      </c>
      <c r="T1562" s="23">
        <f>Q1562-S1562</f>
        <v>86.193596000000014</v>
      </c>
      <c r="U1562" s="25">
        <f>IFERROR(T1562/Q1562,0)</f>
        <v>0.36201559994918975</v>
      </c>
      <c r="V1562" s="21" t="s">
        <v>125</v>
      </c>
      <c r="W1562" s="21" t="s">
        <v>172</v>
      </c>
    </row>
    <row r="1563" spans="1:23" ht="15" customHeight="1">
      <c r="A1563" s="21" t="s">
        <v>2029</v>
      </c>
      <c r="B1563" s="22">
        <v>45593</v>
      </c>
      <c r="C1563" s="21">
        <f>YEAR(B1563)</f>
        <v>2024</v>
      </c>
      <c r="D1563" s="21" t="str">
        <f>"Q"&amp;ROUNDUP(MONTH(B1563)/3,0)</f>
        <v>Q4</v>
      </c>
      <c r="E1563" s="21" t="s">
        <v>138</v>
      </c>
      <c r="F1563" s="21" t="s">
        <v>129</v>
      </c>
      <c r="G1563" s="21" t="s">
        <v>139</v>
      </c>
      <c r="H1563" s="21" t="s">
        <v>203</v>
      </c>
      <c r="I1563" s="21" t="s">
        <v>204</v>
      </c>
      <c r="J1563" s="21" t="s">
        <v>122</v>
      </c>
      <c r="K1563" s="21" t="s">
        <v>143</v>
      </c>
      <c r="L1563" s="21" t="s">
        <v>201</v>
      </c>
      <c r="M1563" s="23">
        <v>122.78</v>
      </c>
      <c r="N1563" s="24">
        <v>1</v>
      </c>
      <c r="O1563" s="25">
        <v>0.12989999999999999</v>
      </c>
      <c r="P1563" s="23">
        <v>72.48</v>
      </c>
      <c r="Q1563" s="23">
        <f>M1563*N1563*(1-O1563)</f>
        <v>106.830878</v>
      </c>
      <c r="R1563" s="23">
        <f>M1563*N1563*O1563</f>
        <v>15.949121999999999</v>
      </c>
      <c r="S1563" s="23">
        <f>P1563*N1563</f>
        <v>72.48</v>
      </c>
      <c r="T1563" s="23">
        <f>Q1563-S1563</f>
        <v>34.350877999999994</v>
      </c>
      <c r="U1563" s="25">
        <f>IFERROR(T1563/Q1563,0)</f>
        <v>0.32154446956805871</v>
      </c>
      <c r="V1563" s="21" t="s">
        <v>125</v>
      </c>
      <c r="W1563" s="21" t="s">
        <v>126</v>
      </c>
    </row>
    <row r="1564" spans="1:23" ht="15" customHeight="1">
      <c r="A1564" s="21" t="s">
        <v>2030</v>
      </c>
      <c r="B1564" s="22">
        <v>45593</v>
      </c>
      <c r="C1564" s="21">
        <f>YEAR(B1564)</f>
        <v>2024</v>
      </c>
      <c r="D1564" s="21" t="str">
        <f>"Q"&amp;ROUNDUP(MONTH(B1564)/3,0)</f>
        <v>Q4</v>
      </c>
      <c r="E1564" s="21" t="s">
        <v>128</v>
      </c>
      <c r="F1564" s="21" t="s">
        <v>118</v>
      </c>
      <c r="G1564" s="21" t="s">
        <v>130</v>
      </c>
      <c r="H1564" s="21" t="s">
        <v>305</v>
      </c>
      <c r="I1564" s="21" t="s">
        <v>306</v>
      </c>
      <c r="J1564" s="21" t="s">
        <v>142</v>
      </c>
      <c r="K1564" s="21" t="s">
        <v>143</v>
      </c>
      <c r="L1564" s="21" t="s">
        <v>252</v>
      </c>
      <c r="M1564" s="23">
        <v>250.82</v>
      </c>
      <c r="N1564" s="24">
        <v>1</v>
      </c>
      <c r="O1564" s="25">
        <v>0.1164</v>
      </c>
      <c r="P1564" s="23">
        <v>163.38999999999999</v>
      </c>
      <c r="Q1564" s="23">
        <f>M1564*N1564*(1-O1564)</f>
        <v>221.62455199999997</v>
      </c>
      <c r="R1564" s="23">
        <f>M1564*N1564*O1564</f>
        <v>29.195447999999999</v>
      </c>
      <c r="S1564" s="23">
        <f>P1564*N1564</f>
        <v>163.38999999999999</v>
      </c>
      <c r="T1564" s="23">
        <f>Q1564-S1564</f>
        <v>58.234551999999979</v>
      </c>
      <c r="U1564" s="25">
        <f>IFERROR(T1564/Q1564,0)</f>
        <v>0.26276218710641763</v>
      </c>
      <c r="V1564" s="21" t="s">
        <v>125</v>
      </c>
      <c r="W1564" s="21" t="s">
        <v>126</v>
      </c>
    </row>
    <row r="1565" spans="1:23" ht="15" customHeight="1">
      <c r="A1565" s="21" t="s">
        <v>2031</v>
      </c>
      <c r="B1565" s="22">
        <v>45594</v>
      </c>
      <c r="C1565" s="21">
        <f>YEAR(B1565)</f>
        <v>2024</v>
      </c>
      <c r="D1565" s="21" t="str">
        <f>"Q"&amp;ROUNDUP(MONTH(B1565)/3,0)</f>
        <v>Q4</v>
      </c>
      <c r="E1565" s="21" t="s">
        <v>188</v>
      </c>
      <c r="F1565" s="21" t="s">
        <v>159</v>
      </c>
      <c r="G1565" s="21" t="s">
        <v>189</v>
      </c>
      <c r="H1565" s="21" t="s">
        <v>203</v>
      </c>
      <c r="I1565" s="21" t="s">
        <v>204</v>
      </c>
      <c r="J1565" s="21" t="s">
        <v>122</v>
      </c>
      <c r="K1565" s="21" t="s">
        <v>149</v>
      </c>
      <c r="L1565" s="21" t="s">
        <v>273</v>
      </c>
      <c r="M1565" s="23">
        <v>87.01</v>
      </c>
      <c r="N1565" s="24">
        <v>15</v>
      </c>
      <c r="O1565" s="25">
        <v>0.13600000000000001</v>
      </c>
      <c r="P1565" s="23">
        <v>44.37</v>
      </c>
      <c r="Q1565" s="23">
        <f>M1565*N1565*(1-O1565)</f>
        <v>1127.6496</v>
      </c>
      <c r="R1565" s="23">
        <f>M1565*N1565*O1565</f>
        <v>177.50040000000001</v>
      </c>
      <c r="S1565" s="23">
        <f>P1565*N1565</f>
        <v>665.55</v>
      </c>
      <c r="T1565" s="23">
        <f>Q1565-S1565</f>
        <v>462.09960000000001</v>
      </c>
      <c r="U1565" s="25">
        <f>IFERROR(T1565/Q1565,0)</f>
        <v>0.40979006244492971</v>
      </c>
      <c r="V1565" s="21" t="s">
        <v>125</v>
      </c>
      <c r="W1565" s="21" t="s">
        <v>136</v>
      </c>
    </row>
    <row r="1566" spans="1:23" ht="15" customHeight="1">
      <c r="A1566" s="21" t="s">
        <v>2032</v>
      </c>
      <c r="B1566" s="22">
        <v>45594</v>
      </c>
      <c r="C1566" s="21">
        <f>YEAR(B1566)</f>
        <v>2024</v>
      </c>
      <c r="D1566" s="21" t="str">
        <f>"Q"&amp;ROUNDUP(MONTH(B1566)/3,0)</f>
        <v>Q4</v>
      </c>
      <c r="E1566" s="21" t="s">
        <v>138</v>
      </c>
      <c r="F1566" s="21" t="s">
        <v>129</v>
      </c>
      <c r="G1566" s="21" t="s">
        <v>139</v>
      </c>
      <c r="H1566" s="21" t="s">
        <v>224</v>
      </c>
      <c r="I1566" s="21" t="s">
        <v>225</v>
      </c>
      <c r="J1566" s="21" t="s">
        <v>122</v>
      </c>
      <c r="K1566" s="21" t="s">
        <v>134</v>
      </c>
      <c r="L1566" s="21" t="s">
        <v>170</v>
      </c>
      <c r="M1566" s="23">
        <v>164.45</v>
      </c>
      <c r="N1566" s="24">
        <v>1</v>
      </c>
      <c r="O1566" s="25">
        <v>0.1686</v>
      </c>
      <c r="P1566" s="23">
        <v>98.9</v>
      </c>
      <c r="Q1566" s="23">
        <f>M1566*N1566*(1-O1566)</f>
        <v>136.72372999999999</v>
      </c>
      <c r="R1566" s="23">
        <f>M1566*N1566*O1566</f>
        <v>27.72627</v>
      </c>
      <c r="S1566" s="23">
        <f>P1566*N1566</f>
        <v>98.9</v>
      </c>
      <c r="T1566" s="23">
        <f>Q1566-S1566</f>
        <v>37.823729999999983</v>
      </c>
      <c r="U1566" s="25">
        <f>IFERROR(T1566/Q1566,0)</f>
        <v>0.27664349122131165</v>
      </c>
      <c r="V1566" s="21" t="s">
        <v>125</v>
      </c>
      <c r="W1566" s="21" t="s">
        <v>126</v>
      </c>
    </row>
    <row r="1567" spans="1:23" ht="15" customHeight="1">
      <c r="A1567" s="21" t="s">
        <v>2033</v>
      </c>
      <c r="B1567" s="22">
        <v>45594</v>
      </c>
      <c r="C1567" s="21">
        <f>YEAR(B1567)</f>
        <v>2024</v>
      </c>
      <c r="D1567" s="21" t="str">
        <f>"Q"&amp;ROUNDUP(MONTH(B1567)/3,0)</f>
        <v>Q4</v>
      </c>
      <c r="E1567" s="21" t="s">
        <v>158</v>
      </c>
      <c r="F1567" s="21" t="s">
        <v>118</v>
      </c>
      <c r="G1567" s="21" t="s">
        <v>160</v>
      </c>
      <c r="H1567" s="21" t="s">
        <v>182</v>
      </c>
      <c r="I1567" s="21" t="s">
        <v>183</v>
      </c>
      <c r="J1567" s="21" t="s">
        <v>122</v>
      </c>
      <c r="K1567" s="21" t="s">
        <v>123</v>
      </c>
      <c r="L1567" s="21" t="s">
        <v>263</v>
      </c>
      <c r="M1567" s="23">
        <v>104.99</v>
      </c>
      <c r="N1567" s="24">
        <v>3</v>
      </c>
      <c r="O1567" s="25">
        <v>0.18010000000000001</v>
      </c>
      <c r="P1567" s="23">
        <v>60.39</v>
      </c>
      <c r="Q1567" s="23">
        <f>M1567*N1567*(1-O1567)</f>
        <v>258.24390299999999</v>
      </c>
      <c r="R1567" s="23">
        <f>M1567*N1567*O1567</f>
        <v>56.726096999999996</v>
      </c>
      <c r="S1567" s="23">
        <f>P1567*N1567</f>
        <v>181.17000000000002</v>
      </c>
      <c r="T1567" s="23">
        <f>Q1567-S1567</f>
        <v>77.073902999999973</v>
      </c>
      <c r="U1567" s="25">
        <f>IFERROR(T1567/Q1567,0)</f>
        <v>0.29845391161083862</v>
      </c>
      <c r="V1567" s="21" t="s">
        <v>125</v>
      </c>
      <c r="W1567" s="21" t="s">
        <v>126</v>
      </c>
    </row>
    <row r="1568" spans="1:23" ht="15" customHeight="1">
      <c r="A1568" s="21" t="s">
        <v>2034</v>
      </c>
      <c r="B1568" s="22">
        <v>45594</v>
      </c>
      <c r="C1568" s="21">
        <f>YEAR(B1568)</f>
        <v>2024</v>
      </c>
      <c r="D1568" s="21" t="str">
        <f>"Q"&amp;ROUNDUP(MONTH(B1568)/3,0)</f>
        <v>Q4</v>
      </c>
      <c r="E1568" s="21" t="s">
        <v>138</v>
      </c>
      <c r="F1568" s="21" t="s">
        <v>129</v>
      </c>
      <c r="G1568" s="21" t="s">
        <v>146</v>
      </c>
      <c r="H1568" s="21" t="s">
        <v>131</v>
      </c>
      <c r="I1568" s="21" t="s">
        <v>132</v>
      </c>
      <c r="J1568" s="21" t="s">
        <v>133</v>
      </c>
      <c r="K1568" s="21" t="s">
        <v>134</v>
      </c>
      <c r="L1568" s="21" t="s">
        <v>170</v>
      </c>
      <c r="M1568" s="23">
        <v>70.42</v>
      </c>
      <c r="N1568" s="24">
        <v>2</v>
      </c>
      <c r="O1568" s="25">
        <v>0.1105</v>
      </c>
      <c r="P1568" s="23">
        <v>37.270000000000003</v>
      </c>
      <c r="Q1568" s="23">
        <f>M1568*N1568*(1-O1568)</f>
        <v>125.27718</v>
      </c>
      <c r="R1568" s="23">
        <f>M1568*N1568*O1568</f>
        <v>15.56282</v>
      </c>
      <c r="S1568" s="23">
        <f>P1568*N1568</f>
        <v>74.540000000000006</v>
      </c>
      <c r="T1568" s="23">
        <f>Q1568-S1568</f>
        <v>50.737179999999995</v>
      </c>
      <c r="U1568" s="25">
        <f>IFERROR(T1568/Q1568,0)</f>
        <v>0.40499937817885107</v>
      </c>
      <c r="V1568" s="21" t="s">
        <v>125</v>
      </c>
      <c r="W1568" s="21" t="s">
        <v>172</v>
      </c>
    </row>
    <row r="1569" spans="1:23" ht="15" customHeight="1">
      <c r="A1569" s="21" t="s">
        <v>2035</v>
      </c>
      <c r="B1569" s="22">
        <v>45594</v>
      </c>
      <c r="C1569" s="21">
        <f>YEAR(B1569)</f>
        <v>2024</v>
      </c>
      <c r="D1569" s="21" t="str">
        <f>"Q"&amp;ROUNDUP(MONTH(B1569)/3,0)</f>
        <v>Q4</v>
      </c>
      <c r="E1569" s="21" t="s">
        <v>117</v>
      </c>
      <c r="F1569" s="21" t="s">
        <v>129</v>
      </c>
      <c r="G1569" s="21" t="s">
        <v>119</v>
      </c>
      <c r="H1569" s="21" t="s">
        <v>147</v>
      </c>
      <c r="I1569" s="21" t="s">
        <v>148</v>
      </c>
      <c r="J1569" s="21" t="s">
        <v>122</v>
      </c>
      <c r="K1569" s="21" t="s">
        <v>143</v>
      </c>
      <c r="L1569" s="21" t="s">
        <v>322</v>
      </c>
      <c r="M1569" s="23">
        <v>174.22</v>
      </c>
      <c r="N1569" s="24">
        <v>1</v>
      </c>
      <c r="O1569" s="25">
        <v>0.1293</v>
      </c>
      <c r="P1569" s="23">
        <v>105.17</v>
      </c>
      <c r="Q1569" s="23">
        <f>M1569*N1569*(1-O1569)</f>
        <v>151.693354</v>
      </c>
      <c r="R1569" s="23">
        <f>M1569*N1569*O1569</f>
        <v>22.526646</v>
      </c>
      <c r="S1569" s="23">
        <f>P1569*N1569</f>
        <v>105.17</v>
      </c>
      <c r="T1569" s="23">
        <f>Q1569-S1569</f>
        <v>46.523353999999998</v>
      </c>
      <c r="U1569" s="25">
        <f>IFERROR(T1569/Q1569,0)</f>
        <v>0.30669342310144976</v>
      </c>
      <c r="V1569" s="21" t="s">
        <v>125</v>
      </c>
      <c r="W1569" s="21" t="s">
        <v>156</v>
      </c>
    </row>
    <row r="1570" spans="1:23" ht="15" customHeight="1">
      <c r="A1570" s="21" t="s">
        <v>2036</v>
      </c>
      <c r="B1570" s="22">
        <v>45594</v>
      </c>
      <c r="C1570" s="21">
        <f>YEAR(B1570)</f>
        <v>2024</v>
      </c>
      <c r="D1570" s="21" t="str">
        <f>"Q"&amp;ROUNDUP(MONTH(B1570)/3,0)</f>
        <v>Q4</v>
      </c>
      <c r="E1570" s="21" t="s">
        <v>138</v>
      </c>
      <c r="F1570" s="21" t="s">
        <v>159</v>
      </c>
      <c r="G1570" s="21" t="s">
        <v>146</v>
      </c>
      <c r="H1570" s="21" t="s">
        <v>612</v>
      </c>
      <c r="I1570" s="21" t="s">
        <v>613</v>
      </c>
      <c r="J1570" s="21" t="s">
        <v>142</v>
      </c>
      <c r="K1570" s="21" t="s">
        <v>134</v>
      </c>
      <c r="L1570" s="21" t="s">
        <v>192</v>
      </c>
      <c r="M1570" s="23">
        <v>219.65</v>
      </c>
      <c r="N1570" s="24">
        <v>5</v>
      </c>
      <c r="O1570" s="25">
        <v>7.7299999999999994E-2</v>
      </c>
      <c r="P1570" s="23">
        <v>113.15</v>
      </c>
      <c r="Q1570" s="23">
        <f>M1570*N1570*(1-O1570)</f>
        <v>1013.355275</v>
      </c>
      <c r="R1570" s="23">
        <f>M1570*N1570*O1570</f>
        <v>84.894724999999994</v>
      </c>
      <c r="S1570" s="23">
        <f>P1570*N1570</f>
        <v>565.75</v>
      </c>
      <c r="T1570" s="23">
        <f>Q1570-S1570</f>
        <v>447.60527500000001</v>
      </c>
      <c r="U1570" s="25">
        <f>IFERROR(T1570/Q1570,0)</f>
        <v>0.44170616766168214</v>
      </c>
      <c r="V1570" s="21" t="s">
        <v>125</v>
      </c>
      <c r="W1570" s="21" t="s">
        <v>156</v>
      </c>
    </row>
    <row r="1571" spans="1:23" ht="15" customHeight="1">
      <c r="A1571" s="21" t="s">
        <v>2037</v>
      </c>
      <c r="B1571" s="22">
        <v>45595</v>
      </c>
      <c r="C1571" s="21">
        <f>YEAR(B1571)</f>
        <v>2024</v>
      </c>
      <c r="D1571" s="21" t="str">
        <f>"Q"&amp;ROUNDUP(MONTH(B1571)/3,0)</f>
        <v>Q4</v>
      </c>
      <c r="E1571" s="21" t="s">
        <v>117</v>
      </c>
      <c r="F1571" s="21" t="s">
        <v>129</v>
      </c>
      <c r="G1571" s="21" t="s">
        <v>194</v>
      </c>
      <c r="H1571" s="21" t="s">
        <v>348</v>
      </c>
      <c r="I1571" s="21" t="s">
        <v>349</v>
      </c>
      <c r="J1571" s="21" t="s">
        <v>142</v>
      </c>
      <c r="K1571" s="21" t="s">
        <v>123</v>
      </c>
      <c r="L1571" s="21" t="s">
        <v>124</v>
      </c>
      <c r="M1571" s="23">
        <v>183.98</v>
      </c>
      <c r="N1571" s="24">
        <v>1</v>
      </c>
      <c r="O1571" s="25">
        <v>0.1363</v>
      </c>
      <c r="P1571" s="23">
        <v>83.43</v>
      </c>
      <c r="Q1571" s="23">
        <f>M1571*N1571*(1-O1571)</f>
        <v>158.903526</v>
      </c>
      <c r="R1571" s="23">
        <f>M1571*N1571*O1571</f>
        <v>25.076474000000001</v>
      </c>
      <c r="S1571" s="23">
        <f>P1571*N1571</f>
        <v>83.43</v>
      </c>
      <c r="T1571" s="23">
        <f>Q1571-S1571</f>
        <v>75.473525999999993</v>
      </c>
      <c r="U1571" s="25">
        <f>IFERROR(T1571/Q1571,0)</f>
        <v>0.47496445107202967</v>
      </c>
      <c r="V1571" s="21" t="s">
        <v>125</v>
      </c>
      <c r="W1571" s="21" t="s">
        <v>126</v>
      </c>
    </row>
    <row r="1572" spans="1:23" ht="15" customHeight="1">
      <c r="A1572" s="21" t="s">
        <v>2038</v>
      </c>
      <c r="B1572" s="22">
        <v>45595</v>
      </c>
      <c r="C1572" s="21">
        <f>YEAR(B1572)</f>
        <v>2024</v>
      </c>
      <c r="D1572" s="21" t="str">
        <f>"Q"&amp;ROUNDUP(MONTH(B1572)/3,0)</f>
        <v>Q4</v>
      </c>
      <c r="E1572" s="21" t="s">
        <v>188</v>
      </c>
      <c r="F1572" s="21" t="s">
        <v>129</v>
      </c>
      <c r="G1572" s="21" t="s">
        <v>198</v>
      </c>
      <c r="H1572" s="21" t="s">
        <v>529</v>
      </c>
      <c r="I1572" s="21" t="s">
        <v>530</v>
      </c>
      <c r="J1572" s="21" t="s">
        <v>133</v>
      </c>
      <c r="K1572" s="21" t="s">
        <v>123</v>
      </c>
      <c r="L1572" s="21" t="s">
        <v>263</v>
      </c>
      <c r="M1572" s="23">
        <v>159.56</v>
      </c>
      <c r="N1572" s="24">
        <v>1</v>
      </c>
      <c r="O1572" s="25">
        <v>0.1729</v>
      </c>
      <c r="P1572" s="23">
        <v>79.16</v>
      </c>
      <c r="Q1572" s="23">
        <f>M1572*N1572*(1-O1572)</f>
        <v>131.97207599999999</v>
      </c>
      <c r="R1572" s="23">
        <f>M1572*N1572*O1572</f>
        <v>27.587924000000001</v>
      </c>
      <c r="S1572" s="23">
        <f>P1572*N1572</f>
        <v>79.16</v>
      </c>
      <c r="T1572" s="23">
        <f>Q1572-S1572</f>
        <v>52.81207599999999</v>
      </c>
      <c r="U1572" s="25">
        <f>IFERROR(T1572/Q1572,0)</f>
        <v>0.40017614029198112</v>
      </c>
      <c r="V1572" s="21" t="s">
        <v>125</v>
      </c>
      <c r="W1572" s="21" t="s">
        <v>136</v>
      </c>
    </row>
    <row r="1573" spans="1:23" ht="15" customHeight="1">
      <c r="A1573" s="21" t="s">
        <v>2039</v>
      </c>
      <c r="B1573" s="22">
        <v>45595</v>
      </c>
      <c r="C1573" s="21">
        <f>YEAR(B1573)</f>
        <v>2024</v>
      </c>
      <c r="D1573" s="21" t="str">
        <f>"Q"&amp;ROUNDUP(MONTH(B1573)/3,0)</f>
        <v>Q4</v>
      </c>
      <c r="E1573" s="21" t="s">
        <v>138</v>
      </c>
      <c r="F1573" s="21" t="s">
        <v>118</v>
      </c>
      <c r="G1573" s="21" t="s">
        <v>146</v>
      </c>
      <c r="H1573" s="21" t="s">
        <v>724</v>
      </c>
      <c r="I1573" s="21" t="s">
        <v>216</v>
      </c>
      <c r="J1573" s="21" t="s">
        <v>133</v>
      </c>
      <c r="K1573" s="21" t="s">
        <v>143</v>
      </c>
      <c r="L1573" s="21" t="s">
        <v>252</v>
      </c>
      <c r="M1573" s="23">
        <v>73.2</v>
      </c>
      <c r="N1573" s="24">
        <v>1</v>
      </c>
      <c r="O1573" s="25">
        <v>0.1668</v>
      </c>
      <c r="P1573" s="23">
        <v>40.619999999999997</v>
      </c>
      <c r="Q1573" s="23">
        <f>M1573*N1573*(1-O1573)</f>
        <v>60.99024</v>
      </c>
      <c r="R1573" s="23">
        <f>M1573*N1573*O1573</f>
        <v>12.209760000000001</v>
      </c>
      <c r="S1573" s="23">
        <f>P1573*N1573</f>
        <v>40.619999999999997</v>
      </c>
      <c r="T1573" s="23">
        <f>Q1573-S1573</f>
        <v>20.370240000000003</v>
      </c>
      <c r="U1573" s="25">
        <f>IFERROR(T1573/Q1573,0)</f>
        <v>0.33399179934363271</v>
      </c>
      <c r="V1573" s="21" t="s">
        <v>125</v>
      </c>
      <c r="W1573" s="21" t="s">
        <v>126</v>
      </c>
    </row>
    <row r="1574" spans="1:23" ht="15" customHeight="1">
      <c r="A1574" s="21" t="s">
        <v>2040</v>
      </c>
      <c r="B1574" s="22">
        <v>45595</v>
      </c>
      <c r="C1574" s="21">
        <f>YEAR(B1574)</f>
        <v>2024</v>
      </c>
      <c r="D1574" s="21" t="str">
        <f>"Q"&amp;ROUNDUP(MONTH(B1574)/3,0)</f>
        <v>Q4</v>
      </c>
      <c r="E1574" s="21" t="s">
        <v>188</v>
      </c>
      <c r="F1574" s="21" t="s">
        <v>118</v>
      </c>
      <c r="G1574" s="21" t="s">
        <v>189</v>
      </c>
      <c r="H1574" s="21" t="s">
        <v>261</v>
      </c>
      <c r="I1574" s="21" t="s">
        <v>262</v>
      </c>
      <c r="J1574" s="21" t="s">
        <v>133</v>
      </c>
      <c r="K1574" s="21" t="s">
        <v>143</v>
      </c>
      <c r="L1574" s="21" t="s">
        <v>252</v>
      </c>
      <c r="M1574" s="23">
        <v>163.6</v>
      </c>
      <c r="N1574" s="24">
        <v>4</v>
      </c>
      <c r="O1574" s="25">
        <v>0.14680000000000001</v>
      </c>
      <c r="P1574" s="23">
        <v>96.52</v>
      </c>
      <c r="Q1574" s="23">
        <f>M1574*N1574*(1-O1574)</f>
        <v>558.33407999999997</v>
      </c>
      <c r="R1574" s="23">
        <f>M1574*N1574*O1574</f>
        <v>96.065920000000006</v>
      </c>
      <c r="S1574" s="23">
        <f>P1574*N1574</f>
        <v>386.08</v>
      </c>
      <c r="T1574" s="23">
        <f>Q1574-S1574</f>
        <v>172.25407999999999</v>
      </c>
      <c r="U1574" s="25">
        <f>IFERROR(T1574/Q1574,0)</f>
        <v>0.30851435756885914</v>
      </c>
      <c r="V1574" s="21" t="s">
        <v>125</v>
      </c>
      <c r="W1574" s="21" t="s">
        <v>156</v>
      </c>
    </row>
    <row r="1575" spans="1:23" ht="15" customHeight="1">
      <c r="A1575" s="21" t="s">
        <v>2041</v>
      </c>
      <c r="B1575" s="22">
        <v>45596</v>
      </c>
      <c r="C1575" s="21">
        <f>YEAR(B1575)</f>
        <v>2024</v>
      </c>
      <c r="D1575" s="21" t="str">
        <f>"Q"&amp;ROUNDUP(MONTH(B1575)/3,0)</f>
        <v>Q4</v>
      </c>
      <c r="E1575" s="21" t="s">
        <v>158</v>
      </c>
      <c r="F1575" s="21" t="s">
        <v>118</v>
      </c>
      <c r="G1575" s="21" t="s">
        <v>160</v>
      </c>
      <c r="H1575" s="21" t="s">
        <v>284</v>
      </c>
      <c r="I1575" s="21" t="s">
        <v>269</v>
      </c>
      <c r="J1575" s="21" t="s">
        <v>122</v>
      </c>
      <c r="K1575" s="21" t="s">
        <v>143</v>
      </c>
      <c r="L1575" s="21" t="s">
        <v>322</v>
      </c>
      <c r="M1575" s="23">
        <v>281.22000000000003</v>
      </c>
      <c r="N1575" s="24">
        <v>2</v>
      </c>
      <c r="O1575" s="25">
        <v>0.113</v>
      </c>
      <c r="P1575" s="23">
        <v>181.46</v>
      </c>
      <c r="Q1575" s="23">
        <f>M1575*N1575*(1-O1575)</f>
        <v>498.88428000000005</v>
      </c>
      <c r="R1575" s="23">
        <f>M1575*N1575*O1575</f>
        <v>63.555720000000008</v>
      </c>
      <c r="S1575" s="23">
        <f>P1575*N1575</f>
        <v>362.92</v>
      </c>
      <c r="T1575" s="23">
        <f>Q1575-S1575</f>
        <v>135.96428000000003</v>
      </c>
      <c r="U1575" s="25">
        <f>IFERROR(T1575/Q1575,0)</f>
        <v>0.27253670931463309</v>
      </c>
      <c r="V1575" s="21" t="s">
        <v>125</v>
      </c>
      <c r="W1575" s="21" t="s">
        <v>156</v>
      </c>
    </row>
    <row r="1576" spans="1:23" ht="15" customHeight="1">
      <c r="A1576" s="21" t="s">
        <v>2042</v>
      </c>
      <c r="B1576" s="22">
        <v>45596</v>
      </c>
      <c r="C1576" s="21">
        <f>YEAR(B1576)</f>
        <v>2024</v>
      </c>
      <c r="D1576" s="21" t="str">
        <f>"Q"&amp;ROUNDUP(MONTH(B1576)/3,0)</f>
        <v>Q4</v>
      </c>
      <c r="E1576" s="21" t="s">
        <v>128</v>
      </c>
      <c r="F1576" s="21" t="s">
        <v>118</v>
      </c>
      <c r="G1576" s="21" t="s">
        <v>130</v>
      </c>
      <c r="H1576" s="21" t="s">
        <v>246</v>
      </c>
      <c r="I1576" s="21" t="s">
        <v>247</v>
      </c>
      <c r="J1576" s="21" t="s">
        <v>133</v>
      </c>
      <c r="K1576" s="21" t="s">
        <v>134</v>
      </c>
      <c r="L1576" s="21" t="s">
        <v>135</v>
      </c>
      <c r="M1576" s="23">
        <v>143.26</v>
      </c>
      <c r="N1576" s="24">
        <v>3</v>
      </c>
      <c r="O1576" s="25">
        <v>0.2155</v>
      </c>
      <c r="P1576" s="23">
        <v>88.04</v>
      </c>
      <c r="Q1576" s="23">
        <f>M1576*N1576*(1-O1576)</f>
        <v>337.16240999999997</v>
      </c>
      <c r="R1576" s="23">
        <f>M1576*N1576*O1576</f>
        <v>92.617589999999993</v>
      </c>
      <c r="S1576" s="23">
        <f>P1576*N1576</f>
        <v>264.12</v>
      </c>
      <c r="T1576" s="23">
        <f>Q1576-S1576</f>
        <v>73.042409999999961</v>
      </c>
      <c r="U1576" s="25">
        <f>IFERROR(T1576/Q1576,0)</f>
        <v>0.21663865197784049</v>
      </c>
      <c r="V1576" s="21" t="s">
        <v>125</v>
      </c>
      <c r="W1576" s="21" t="s">
        <v>156</v>
      </c>
    </row>
    <row r="1577" spans="1:23" ht="15" customHeight="1">
      <c r="A1577" s="21" t="s">
        <v>2043</v>
      </c>
      <c r="B1577" s="22">
        <v>45596</v>
      </c>
      <c r="C1577" s="21">
        <f>YEAR(B1577)</f>
        <v>2024</v>
      </c>
      <c r="D1577" s="21" t="str">
        <f>"Q"&amp;ROUNDUP(MONTH(B1577)/3,0)</f>
        <v>Q4</v>
      </c>
      <c r="E1577" s="21" t="s">
        <v>128</v>
      </c>
      <c r="F1577" s="21" t="s">
        <v>118</v>
      </c>
      <c r="G1577" s="21" t="s">
        <v>152</v>
      </c>
      <c r="H1577" s="21" t="s">
        <v>199</v>
      </c>
      <c r="I1577" s="21" t="s">
        <v>200</v>
      </c>
      <c r="J1577" s="21" t="s">
        <v>133</v>
      </c>
      <c r="K1577" s="21" t="s">
        <v>165</v>
      </c>
      <c r="L1577" s="21" t="s">
        <v>166</v>
      </c>
      <c r="M1577" s="23">
        <v>139.91</v>
      </c>
      <c r="N1577" s="24">
        <v>1</v>
      </c>
      <c r="O1577" s="25">
        <v>0.1847</v>
      </c>
      <c r="P1577" s="23">
        <v>54.86</v>
      </c>
      <c r="Q1577" s="23">
        <f>M1577*N1577*(1-O1577)</f>
        <v>114.068623</v>
      </c>
      <c r="R1577" s="23">
        <f>M1577*N1577*O1577</f>
        <v>25.841377000000001</v>
      </c>
      <c r="S1577" s="23">
        <f>P1577*N1577</f>
        <v>54.86</v>
      </c>
      <c r="T1577" s="23">
        <f>Q1577-S1577</f>
        <v>59.208623000000003</v>
      </c>
      <c r="U1577" s="25">
        <f>IFERROR(T1577/Q1577,0)</f>
        <v>0.51906143374764857</v>
      </c>
      <c r="V1577" s="21" t="s">
        <v>125</v>
      </c>
      <c r="W1577" s="21" t="s">
        <v>126</v>
      </c>
    </row>
    <row r="1578" spans="1:23" ht="15" customHeight="1">
      <c r="A1578" s="21" t="s">
        <v>2044</v>
      </c>
      <c r="B1578" s="22">
        <v>45596</v>
      </c>
      <c r="C1578" s="21">
        <f>YEAR(B1578)</f>
        <v>2024</v>
      </c>
      <c r="D1578" s="21" t="str">
        <f>"Q"&amp;ROUNDUP(MONTH(B1578)/3,0)</f>
        <v>Q4</v>
      </c>
      <c r="E1578" s="21" t="s">
        <v>128</v>
      </c>
      <c r="F1578" s="21" t="s">
        <v>129</v>
      </c>
      <c r="G1578" s="21" t="s">
        <v>152</v>
      </c>
      <c r="H1578" s="21" t="s">
        <v>224</v>
      </c>
      <c r="I1578" s="21" t="s">
        <v>225</v>
      </c>
      <c r="J1578" s="21" t="s">
        <v>122</v>
      </c>
      <c r="K1578" s="21" t="s">
        <v>134</v>
      </c>
      <c r="L1578" s="21" t="s">
        <v>339</v>
      </c>
      <c r="M1578" s="23">
        <v>117.25</v>
      </c>
      <c r="N1578" s="24">
        <v>3</v>
      </c>
      <c r="O1578" s="25">
        <v>0.126</v>
      </c>
      <c r="P1578" s="23">
        <v>58.71</v>
      </c>
      <c r="Q1578" s="23">
        <f>M1578*N1578*(1-O1578)</f>
        <v>307.42950000000002</v>
      </c>
      <c r="R1578" s="23">
        <f>M1578*N1578*O1578</f>
        <v>44.320500000000003</v>
      </c>
      <c r="S1578" s="23">
        <f>P1578*N1578</f>
        <v>176.13</v>
      </c>
      <c r="T1578" s="23">
        <f>Q1578-S1578</f>
        <v>131.29950000000002</v>
      </c>
      <c r="U1578" s="25">
        <f>IFERROR(T1578/Q1578,0)</f>
        <v>0.42708816167609165</v>
      </c>
      <c r="V1578" s="21" t="s">
        <v>125</v>
      </c>
      <c r="W1578" s="21" t="s">
        <v>172</v>
      </c>
    </row>
    <row r="1579" spans="1:23" ht="15" customHeight="1">
      <c r="A1579" s="21" t="s">
        <v>2045</v>
      </c>
      <c r="B1579" s="22">
        <v>45597</v>
      </c>
      <c r="C1579" s="21">
        <f>YEAR(B1579)</f>
        <v>2024</v>
      </c>
      <c r="D1579" s="21" t="str">
        <f>"Q"&amp;ROUNDUP(MONTH(B1579)/3,0)</f>
        <v>Q4</v>
      </c>
      <c r="E1579" s="21" t="s">
        <v>138</v>
      </c>
      <c r="F1579" s="21" t="s">
        <v>118</v>
      </c>
      <c r="G1579" s="21" t="s">
        <v>146</v>
      </c>
      <c r="H1579" s="21" t="s">
        <v>417</v>
      </c>
      <c r="I1579" s="21" t="s">
        <v>272</v>
      </c>
      <c r="J1579" s="21" t="s">
        <v>133</v>
      </c>
      <c r="K1579" s="21" t="s">
        <v>134</v>
      </c>
      <c r="L1579" s="21" t="s">
        <v>192</v>
      </c>
      <c r="M1579" s="23">
        <v>210.21</v>
      </c>
      <c r="N1579" s="24">
        <v>4</v>
      </c>
      <c r="O1579" s="25">
        <v>0.15110000000000001</v>
      </c>
      <c r="P1579" s="23">
        <v>130.25</v>
      </c>
      <c r="Q1579" s="23">
        <f>M1579*N1579*(1-O1579)</f>
        <v>713.78907600000002</v>
      </c>
      <c r="R1579" s="23">
        <f>M1579*N1579*O1579</f>
        <v>127.05092400000001</v>
      </c>
      <c r="S1579" s="23">
        <f>P1579*N1579</f>
        <v>521</v>
      </c>
      <c r="T1579" s="23">
        <f>Q1579-S1579</f>
        <v>192.78907600000002</v>
      </c>
      <c r="U1579" s="25">
        <f>IFERROR(T1579/Q1579,0)</f>
        <v>0.27009249998664875</v>
      </c>
      <c r="V1579" s="21" t="s">
        <v>125</v>
      </c>
      <c r="W1579" s="21" t="s">
        <v>136</v>
      </c>
    </row>
    <row r="1580" spans="1:23" ht="15" customHeight="1">
      <c r="A1580" s="21" t="s">
        <v>2046</v>
      </c>
      <c r="B1580" s="22">
        <v>45597</v>
      </c>
      <c r="C1580" s="21">
        <f>YEAR(B1580)</f>
        <v>2024</v>
      </c>
      <c r="D1580" s="21" t="str">
        <f>"Q"&amp;ROUNDUP(MONTH(B1580)/3,0)</f>
        <v>Q4</v>
      </c>
      <c r="E1580" s="21" t="s">
        <v>117</v>
      </c>
      <c r="F1580" s="21" t="s">
        <v>118</v>
      </c>
      <c r="G1580" s="21" t="s">
        <v>194</v>
      </c>
      <c r="H1580" s="21" t="s">
        <v>529</v>
      </c>
      <c r="I1580" s="21" t="s">
        <v>530</v>
      </c>
      <c r="J1580" s="21" t="s">
        <v>133</v>
      </c>
      <c r="K1580" s="21" t="s">
        <v>134</v>
      </c>
      <c r="L1580" s="21" t="s">
        <v>135</v>
      </c>
      <c r="M1580" s="23">
        <v>44.67</v>
      </c>
      <c r="N1580" s="24">
        <v>3</v>
      </c>
      <c r="O1580" s="25">
        <v>0.1759</v>
      </c>
      <c r="P1580" s="23">
        <v>25.21</v>
      </c>
      <c r="Q1580" s="23">
        <f>M1580*N1580*(1-O1580)</f>
        <v>110.437641</v>
      </c>
      <c r="R1580" s="23">
        <f>M1580*N1580*O1580</f>
        <v>23.572358999999999</v>
      </c>
      <c r="S1580" s="23">
        <f>P1580*N1580</f>
        <v>75.63</v>
      </c>
      <c r="T1580" s="23">
        <f>Q1580-S1580</f>
        <v>34.807641000000004</v>
      </c>
      <c r="U1580" s="25">
        <f>IFERROR(T1580/Q1580,0)</f>
        <v>0.31517914258961766</v>
      </c>
      <c r="V1580" s="21" t="s">
        <v>125</v>
      </c>
      <c r="W1580" s="21" t="s">
        <v>156</v>
      </c>
    </row>
    <row r="1581" spans="1:23" ht="15" customHeight="1">
      <c r="A1581" s="21" t="s">
        <v>2047</v>
      </c>
      <c r="B1581" s="22">
        <v>45597</v>
      </c>
      <c r="C1581" s="21">
        <f>YEAR(B1581)</f>
        <v>2024</v>
      </c>
      <c r="D1581" s="21" t="str">
        <f>"Q"&amp;ROUNDUP(MONTH(B1581)/3,0)</f>
        <v>Q4</v>
      </c>
      <c r="E1581" s="21" t="s">
        <v>188</v>
      </c>
      <c r="F1581" s="21" t="s">
        <v>129</v>
      </c>
      <c r="G1581" s="21" t="s">
        <v>198</v>
      </c>
      <c r="H1581" s="21" t="s">
        <v>203</v>
      </c>
      <c r="I1581" s="21" t="s">
        <v>204</v>
      </c>
      <c r="J1581" s="21" t="s">
        <v>122</v>
      </c>
      <c r="K1581" s="21" t="s">
        <v>165</v>
      </c>
      <c r="L1581" s="21" t="s">
        <v>320</v>
      </c>
      <c r="M1581" s="23">
        <v>124.29</v>
      </c>
      <c r="N1581" s="24">
        <v>1</v>
      </c>
      <c r="O1581" s="25">
        <v>0.1414</v>
      </c>
      <c r="P1581" s="23">
        <v>54.2</v>
      </c>
      <c r="Q1581" s="23">
        <f>M1581*N1581*(1-O1581)</f>
        <v>106.715394</v>
      </c>
      <c r="R1581" s="23">
        <f>M1581*N1581*O1581</f>
        <v>17.574605999999999</v>
      </c>
      <c r="S1581" s="23">
        <f>P1581*N1581</f>
        <v>54.2</v>
      </c>
      <c r="T1581" s="23">
        <f>Q1581-S1581</f>
        <v>52.515394000000001</v>
      </c>
      <c r="U1581" s="25">
        <f>IFERROR(T1581/Q1581,0)</f>
        <v>0.49210701503852389</v>
      </c>
      <c r="V1581" s="21" t="s">
        <v>125</v>
      </c>
      <c r="W1581" s="21" t="s">
        <v>156</v>
      </c>
    </row>
    <row r="1582" spans="1:23" ht="15" customHeight="1">
      <c r="A1582" s="21" t="s">
        <v>2048</v>
      </c>
      <c r="B1582" s="22">
        <v>45597</v>
      </c>
      <c r="C1582" s="21">
        <f>YEAR(B1582)</f>
        <v>2024</v>
      </c>
      <c r="D1582" s="21" t="str">
        <f>"Q"&amp;ROUNDUP(MONTH(B1582)/3,0)</f>
        <v>Q4</v>
      </c>
      <c r="E1582" s="21" t="s">
        <v>117</v>
      </c>
      <c r="F1582" s="21" t="s">
        <v>118</v>
      </c>
      <c r="G1582" s="21" t="s">
        <v>194</v>
      </c>
      <c r="H1582" s="21" t="s">
        <v>752</v>
      </c>
      <c r="I1582" s="21" t="s">
        <v>200</v>
      </c>
      <c r="J1582" s="21" t="s">
        <v>133</v>
      </c>
      <c r="K1582" s="21" t="s">
        <v>123</v>
      </c>
      <c r="L1582" s="21" t="s">
        <v>155</v>
      </c>
      <c r="M1582" s="23">
        <v>159.71</v>
      </c>
      <c r="N1582" s="24">
        <v>5</v>
      </c>
      <c r="O1582" s="25">
        <v>0.1658</v>
      </c>
      <c r="P1582" s="23">
        <v>79.98</v>
      </c>
      <c r="Q1582" s="23">
        <f>M1582*N1582*(1-O1582)</f>
        <v>666.15041000000008</v>
      </c>
      <c r="R1582" s="23">
        <f>M1582*N1582*O1582</f>
        <v>132.39959000000002</v>
      </c>
      <c r="S1582" s="23">
        <f>P1582*N1582</f>
        <v>399.90000000000003</v>
      </c>
      <c r="T1582" s="23">
        <f>Q1582-S1582</f>
        <v>266.25041000000004</v>
      </c>
      <c r="U1582" s="25">
        <f>IFERROR(T1582/Q1582,0)</f>
        <v>0.39968512516565141</v>
      </c>
      <c r="V1582" s="21" t="s">
        <v>125</v>
      </c>
      <c r="W1582" s="21" t="s">
        <v>136</v>
      </c>
    </row>
    <row r="1583" spans="1:23" ht="15" customHeight="1">
      <c r="A1583" s="21" t="s">
        <v>2049</v>
      </c>
      <c r="B1583" s="22">
        <v>45597</v>
      </c>
      <c r="C1583" s="21">
        <f>YEAR(B1583)</f>
        <v>2024</v>
      </c>
      <c r="D1583" s="21" t="str">
        <f>"Q"&amp;ROUNDUP(MONTH(B1583)/3,0)</f>
        <v>Q4</v>
      </c>
      <c r="E1583" s="21" t="s">
        <v>128</v>
      </c>
      <c r="F1583" s="21" t="s">
        <v>118</v>
      </c>
      <c r="G1583" s="21" t="s">
        <v>152</v>
      </c>
      <c r="H1583" s="21" t="s">
        <v>120</v>
      </c>
      <c r="I1583" s="21" t="s">
        <v>121</v>
      </c>
      <c r="J1583" s="21" t="s">
        <v>122</v>
      </c>
      <c r="K1583" s="21" t="s">
        <v>165</v>
      </c>
      <c r="L1583" s="21" t="s">
        <v>184</v>
      </c>
      <c r="M1583" s="23">
        <v>138.05000000000001</v>
      </c>
      <c r="N1583" s="24">
        <v>2</v>
      </c>
      <c r="O1583" s="25">
        <v>0.19839999999999999</v>
      </c>
      <c r="P1583" s="23">
        <v>62.89</v>
      </c>
      <c r="Q1583" s="23">
        <f>M1583*N1583*(1-O1583)</f>
        <v>221.32176000000001</v>
      </c>
      <c r="R1583" s="23">
        <f>M1583*N1583*O1583</f>
        <v>54.778240000000004</v>
      </c>
      <c r="S1583" s="23">
        <f>P1583*N1583</f>
        <v>125.78</v>
      </c>
      <c r="T1583" s="23">
        <f>Q1583-S1583</f>
        <v>95.541760000000011</v>
      </c>
      <c r="U1583" s="25">
        <f>IFERROR(T1583/Q1583,0)</f>
        <v>0.43168715087029852</v>
      </c>
      <c r="V1583" s="21" t="s">
        <v>125</v>
      </c>
      <c r="W1583" s="21" t="s">
        <v>156</v>
      </c>
    </row>
    <row r="1584" spans="1:23" ht="15" customHeight="1">
      <c r="A1584" s="21" t="s">
        <v>2050</v>
      </c>
      <c r="B1584" s="22">
        <v>45597</v>
      </c>
      <c r="C1584" s="21">
        <f>YEAR(B1584)</f>
        <v>2024</v>
      </c>
      <c r="D1584" s="21" t="str">
        <f>"Q"&amp;ROUNDUP(MONTH(B1584)/3,0)</f>
        <v>Q4</v>
      </c>
      <c r="E1584" s="21" t="s">
        <v>117</v>
      </c>
      <c r="F1584" s="21" t="s">
        <v>118</v>
      </c>
      <c r="G1584" s="21" t="s">
        <v>119</v>
      </c>
      <c r="H1584" s="21" t="s">
        <v>388</v>
      </c>
      <c r="I1584" s="21" t="s">
        <v>389</v>
      </c>
      <c r="J1584" s="21" t="s">
        <v>142</v>
      </c>
      <c r="K1584" s="21" t="s">
        <v>123</v>
      </c>
      <c r="L1584" s="21" t="s">
        <v>155</v>
      </c>
      <c r="M1584" s="23">
        <v>253.11</v>
      </c>
      <c r="N1584" s="24">
        <v>1</v>
      </c>
      <c r="O1584" s="25">
        <v>9.9599999999999994E-2</v>
      </c>
      <c r="P1584" s="23">
        <v>135.88999999999999</v>
      </c>
      <c r="Q1584" s="23">
        <f>M1584*N1584*(1-O1584)</f>
        <v>227.90024400000001</v>
      </c>
      <c r="R1584" s="23">
        <f>M1584*N1584*O1584</f>
        <v>25.209755999999999</v>
      </c>
      <c r="S1584" s="23">
        <f>P1584*N1584</f>
        <v>135.88999999999999</v>
      </c>
      <c r="T1584" s="23">
        <f>Q1584-S1584</f>
        <v>92.010244000000029</v>
      </c>
      <c r="U1584" s="25">
        <f>IFERROR(T1584/Q1584,0)</f>
        <v>0.4037303444045458</v>
      </c>
      <c r="V1584" s="21" t="s">
        <v>125</v>
      </c>
      <c r="W1584" s="21" t="s">
        <v>126</v>
      </c>
    </row>
    <row r="1585" spans="1:23" ht="15" customHeight="1">
      <c r="A1585" s="21" t="s">
        <v>2051</v>
      </c>
      <c r="B1585" s="22">
        <v>45597</v>
      </c>
      <c r="C1585" s="21">
        <f>YEAR(B1585)</f>
        <v>2024</v>
      </c>
      <c r="D1585" s="21" t="str">
        <f>"Q"&amp;ROUNDUP(MONTH(B1585)/3,0)</f>
        <v>Q4</v>
      </c>
      <c r="E1585" s="21" t="s">
        <v>128</v>
      </c>
      <c r="F1585" s="21" t="s">
        <v>129</v>
      </c>
      <c r="G1585" s="21" t="s">
        <v>152</v>
      </c>
      <c r="H1585" s="21" t="s">
        <v>207</v>
      </c>
      <c r="I1585" s="21" t="s">
        <v>208</v>
      </c>
      <c r="J1585" s="21" t="s">
        <v>122</v>
      </c>
      <c r="K1585" s="21" t="s">
        <v>165</v>
      </c>
      <c r="L1585" s="21" t="s">
        <v>213</v>
      </c>
      <c r="M1585" s="23">
        <v>102.13</v>
      </c>
      <c r="N1585" s="24">
        <v>1</v>
      </c>
      <c r="O1585" s="25">
        <v>0.1101</v>
      </c>
      <c r="P1585" s="23">
        <v>42.57</v>
      </c>
      <c r="Q1585" s="23">
        <f>M1585*N1585*(1-O1585)</f>
        <v>90.885486999999998</v>
      </c>
      <c r="R1585" s="23">
        <f>M1585*N1585*O1585</f>
        <v>11.244513</v>
      </c>
      <c r="S1585" s="23">
        <f>P1585*N1585</f>
        <v>42.57</v>
      </c>
      <c r="T1585" s="23">
        <f>Q1585-S1585</f>
        <v>48.315486999999997</v>
      </c>
      <c r="U1585" s="25">
        <f>IFERROR(T1585/Q1585,0)</f>
        <v>0.53160838539600941</v>
      </c>
      <c r="V1585" s="21" t="s">
        <v>125</v>
      </c>
      <c r="W1585" s="21" t="s">
        <v>172</v>
      </c>
    </row>
    <row r="1586" spans="1:23" ht="15" customHeight="1">
      <c r="A1586" s="21" t="s">
        <v>2052</v>
      </c>
      <c r="B1586" s="22">
        <v>45598</v>
      </c>
      <c r="C1586" s="21">
        <f>YEAR(B1586)</f>
        <v>2024</v>
      </c>
      <c r="D1586" s="21" t="str">
        <f>"Q"&amp;ROUNDUP(MONTH(B1586)/3,0)</f>
        <v>Q4</v>
      </c>
      <c r="E1586" s="21" t="s">
        <v>117</v>
      </c>
      <c r="F1586" s="21" t="s">
        <v>129</v>
      </c>
      <c r="G1586" s="21" t="s">
        <v>194</v>
      </c>
      <c r="H1586" s="21" t="s">
        <v>736</v>
      </c>
      <c r="I1586" s="21" t="s">
        <v>132</v>
      </c>
      <c r="J1586" s="21" t="s">
        <v>133</v>
      </c>
      <c r="K1586" s="21" t="s">
        <v>165</v>
      </c>
      <c r="L1586" s="21" t="s">
        <v>184</v>
      </c>
      <c r="M1586" s="23">
        <v>77.41</v>
      </c>
      <c r="N1586" s="24">
        <v>1</v>
      </c>
      <c r="O1586" s="25">
        <v>0.13070000000000001</v>
      </c>
      <c r="P1586" s="23">
        <v>31.75</v>
      </c>
      <c r="Q1586" s="23">
        <f>M1586*N1586*(1-O1586)</f>
        <v>67.292513</v>
      </c>
      <c r="R1586" s="23">
        <f>M1586*N1586*O1586</f>
        <v>10.117487000000001</v>
      </c>
      <c r="S1586" s="23">
        <f>P1586*N1586</f>
        <v>31.75</v>
      </c>
      <c r="T1586" s="23">
        <f>Q1586-S1586</f>
        <v>35.542513</v>
      </c>
      <c r="U1586" s="25">
        <f>IFERROR(T1586/Q1586,0)</f>
        <v>0.52817930874419861</v>
      </c>
      <c r="V1586" s="21" t="s">
        <v>125</v>
      </c>
      <c r="W1586" s="21" t="s">
        <v>126</v>
      </c>
    </row>
    <row r="1587" spans="1:23" ht="15" customHeight="1">
      <c r="A1587" s="21" t="s">
        <v>2053</v>
      </c>
      <c r="B1587" s="22">
        <v>45598</v>
      </c>
      <c r="C1587" s="21">
        <f>YEAR(B1587)</f>
        <v>2024</v>
      </c>
      <c r="D1587" s="21" t="str">
        <f>"Q"&amp;ROUNDUP(MONTH(B1587)/3,0)</f>
        <v>Q4</v>
      </c>
      <c r="E1587" s="21" t="s">
        <v>188</v>
      </c>
      <c r="F1587" s="21" t="s">
        <v>118</v>
      </c>
      <c r="G1587" s="21" t="s">
        <v>232</v>
      </c>
      <c r="H1587" s="21" t="s">
        <v>243</v>
      </c>
      <c r="I1587" s="21" t="s">
        <v>244</v>
      </c>
      <c r="J1587" s="21" t="s">
        <v>122</v>
      </c>
      <c r="K1587" s="21" t="s">
        <v>149</v>
      </c>
      <c r="L1587" s="21" t="s">
        <v>176</v>
      </c>
      <c r="M1587" s="23">
        <v>210.78</v>
      </c>
      <c r="N1587" s="24">
        <v>4</v>
      </c>
      <c r="O1587" s="25">
        <v>0.13739999999999999</v>
      </c>
      <c r="P1587" s="23">
        <v>101.96</v>
      </c>
      <c r="Q1587" s="23">
        <f>M1587*N1587*(1-O1587)</f>
        <v>727.27531199999999</v>
      </c>
      <c r="R1587" s="23">
        <f>M1587*N1587*O1587</f>
        <v>115.84468799999999</v>
      </c>
      <c r="S1587" s="23">
        <f>P1587*N1587</f>
        <v>407.84</v>
      </c>
      <c r="T1587" s="23">
        <f>Q1587-S1587</f>
        <v>319.43531200000001</v>
      </c>
      <c r="U1587" s="25">
        <f>IFERROR(T1587/Q1587,0)</f>
        <v>0.43922199300503689</v>
      </c>
      <c r="V1587" s="21" t="s">
        <v>125</v>
      </c>
      <c r="W1587" s="21" t="s">
        <v>136</v>
      </c>
    </row>
    <row r="1588" spans="1:23" ht="15" customHeight="1">
      <c r="A1588" s="21" t="s">
        <v>2054</v>
      </c>
      <c r="B1588" s="22">
        <v>45598</v>
      </c>
      <c r="C1588" s="21">
        <f>YEAR(B1588)</f>
        <v>2024</v>
      </c>
      <c r="D1588" s="21" t="str">
        <f>"Q"&amp;ROUNDUP(MONTH(B1588)/3,0)</f>
        <v>Q4</v>
      </c>
      <c r="E1588" s="21" t="s">
        <v>158</v>
      </c>
      <c r="F1588" s="21" t="s">
        <v>129</v>
      </c>
      <c r="G1588" s="21" t="s">
        <v>160</v>
      </c>
      <c r="H1588" s="21" t="s">
        <v>529</v>
      </c>
      <c r="I1588" s="21" t="s">
        <v>530</v>
      </c>
      <c r="J1588" s="21" t="s">
        <v>133</v>
      </c>
      <c r="K1588" s="21" t="s">
        <v>123</v>
      </c>
      <c r="L1588" s="21" t="s">
        <v>263</v>
      </c>
      <c r="M1588" s="23">
        <v>71.63</v>
      </c>
      <c r="N1588" s="24">
        <v>1</v>
      </c>
      <c r="O1588" s="25">
        <v>0.15079999999999999</v>
      </c>
      <c r="P1588" s="23">
        <v>36.54</v>
      </c>
      <c r="Q1588" s="23">
        <f>M1588*N1588*(1-O1588)</f>
        <v>60.828195999999991</v>
      </c>
      <c r="R1588" s="23">
        <f>M1588*N1588*O1588</f>
        <v>10.801803999999999</v>
      </c>
      <c r="S1588" s="23">
        <f>P1588*N1588</f>
        <v>36.54</v>
      </c>
      <c r="T1588" s="23">
        <f>Q1588-S1588</f>
        <v>24.288195999999992</v>
      </c>
      <c r="U1588" s="25">
        <f>IFERROR(T1588/Q1588,0)</f>
        <v>0.39929173635200355</v>
      </c>
      <c r="V1588" s="21" t="s">
        <v>125</v>
      </c>
      <c r="W1588" s="21" t="s">
        <v>126</v>
      </c>
    </row>
    <row r="1589" spans="1:23" ht="15" customHeight="1">
      <c r="A1589" s="21" t="s">
        <v>2055</v>
      </c>
      <c r="B1589" s="22">
        <v>45598</v>
      </c>
      <c r="C1589" s="21">
        <f>YEAR(B1589)</f>
        <v>2024</v>
      </c>
      <c r="D1589" s="21" t="str">
        <f>"Q"&amp;ROUNDUP(MONTH(B1589)/3,0)</f>
        <v>Q4</v>
      </c>
      <c r="E1589" s="21" t="s">
        <v>158</v>
      </c>
      <c r="F1589" s="21" t="s">
        <v>129</v>
      </c>
      <c r="G1589" s="21" t="s">
        <v>160</v>
      </c>
      <c r="H1589" s="21" t="s">
        <v>901</v>
      </c>
      <c r="I1589" s="21" t="s">
        <v>282</v>
      </c>
      <c r="J1589" s="21" t="s">
        <v>142</v>
      </c>
      <c r="K1589" s="21" t="s">
        <v>134</v>
      </c>
      <c r="L1589" s="21" t="s">
        <v>170</v>
      </c>
      <c r="M1589" s="23">
        <v>152.34</v>
      </c>
      <c r="N1589" s="24">
        <v>2</v>
      </c>
      <c r="O1589" s="25">
        <v>0.1148</v>
      </c>
      <c r="P1589" s="23">
        <v>93.09</v>
      </c>
      <c r="Q1589" s="23">
        <f>M1589*N1589*(1-O1589)</f>
        <v>269.70273600000002</v>
      </c>
      <c r="R1589" s="23">
        <f>M1589*N1589*O1589</f>
        <v>34.977263999999998</v>
      </c>
      <c r="S1589" s="23">
        <f>P1589*N1589</f>
        <v>186.18</v>
      </c>
      <c r="T1589" s="23">
        <f>Q1589-S1589</f>
        <v>83.522736000000009</v>
      </c>
      <c r="U1589" s="25">
        <f>IFERROR(T1589/Q1589,0)</f>
        <v>0.30968442233378013</v>
      </c>
      <c r="V1589" s="21" t="s">
        <v>125</v>
      </c>
      <c r="W1589" s="21" t="s">
        <v>172</v>
      </c>
    </row>
    <row r="1590" spans="1:23" ht="15" customHeight="1">
      <c r="A1590" s="21" t="s">
        <v>2056</v>
      </c>
      <c r="B1590" s="22">
        <v>45598</v>
      </c>
      <c r="C1590" s="21">
        <f>YEAR(B1590)</f>
        <v>2024</v>
      </c>
      <c r="D1590" s="21" t="str">
        <f>"Q"&amp;ROUNDUP(MONTH(B1590)/3,0)</f>
        <v>Q4</v>
      </c>
      <c r="E1590" s="21" t="s">
        <v>128</v>
      </c>
      <c r="F1590" s="21" t="s">
        <v>129</v>
      </c>
      <c r="G1590" s="21" t="s">
        <v>130</v>
      </c>
      <c r="H1590" s="21" t="s">
        <v>207</v>
      </c>
      <c r="I1590" s="21" t="s">
        <v>208</v>
      </c>
      <c r="J1590" s="21" t="s">
        <v>122</v>
      </c>
      <c r="K1590" s="21" t="s">
        <v>165</v>
      </c>
      <c r="L1590" s="21" t="s">
        <v>213</v>
      </c>
      <c r="M1590" s="23">
        <v>129.28</v>
      </c>
      <c r="N1590" s="24">
        <v>1</v>
      </c>
      <c r="O1590" s="25">
        <v>0.1036</v>
      </c>
      <c r="P1590" s="23">
        <v>47.29</v>
      </c>
      <c r="Q1590" s="23">
        <f>M1590*N1590*(1-O1590)</f>
        <v>115.88659199999999</v>
      </c>
      <c r="R1590" s="23">
        <f>M1590*N1590*O1590</f>
        <v>13.393407999999999</v>
      </c>
      <c r="S1590" s="23">
        <f>P1590*N1590</f>
        <v>47.29</v>
      </c>
      <c r="T1590" s="23">
        <f>Q1590-S1590</f>
        <v>68.596591999999987</v>
      </c>
      <c r="U1590" s="25">
        <f>IFERROR(T1590/Q1590,0)</f>
        <v>0.59192863312435651</v>
      </c>
      <c r="V1590" s="21" t="s">
        <v>125</v>
      </c>
      <c r="W1590" s="21" t="s">
        <v>156</v>
      </c>
    </row>
    <row r="1591" spans="1:23" ht="15" customHeight="1">
      <c r="A1591" s="21" t="s">
        <v>2057</v>
      </c>
      <c r="B1591" s="22">
        <v>45598</v>
      </c>
      <c r="C1591" s="21">
        <f>YEAR(B1591)</f>
        <v>2024</v>
      </c>
      <c r="D1591" s="21" t="str">
        <f>"Q"&amp;ROUNDUP(MONTH(B1591)/3,0)</f>
        <v>Q4</v>
      </c>
      <c r="E1591" s="21" t="s">
        <v>117</v>
      </c>
      <c r="F1591" s="21" t="s">
        <v>129</v>
      </c>
      <c r="G1591" s="21" t="s">
        <v>119</v>
      </c>
      <c r="H1591" s="21" t="s">
        <v>762</v>
      </c>
      <c r="I1591" s="21" t="s">
        <v>763</v>
      </c>
      <c r="J1591" s="21" t="s">
        <v>133</v>
      </c>
      <c r="K1591" s="21" t="s">
        <v>149</v>
      </c>
      <c r="L1591" s="21" t="s">
        <v>273</v>
      </c>
      <c r="M1591" s="23">
        <v>43.01</v>
      </c>
      <c r="N1591" s="24">
        <v>3</v>
      </c>
      <c r="O1591" s="25">
        <v>0.1031</v>
      </c>
      <c r="P1591" s="23">
        <v>19.670000000000002</v>
      </c>
      <c r="Q1591" s="23">
        <f>M1591*N1591*(1-O1591)</f>
        <v>115.727007</v>
      </c>
      <c r="R1591" s="23">
        <f>M1591*N1591*O1591</f>
        <v>13.302992999999999</v>
      </c>
      <c r="S1591" s="23">
        <f>P1591*N1591</f>
        <v>59.010000000000005</v>
      </c>
      <c r="T1591" s="23">
        <f>Q1591-S1591</f>
        <v>56.717006999999995</v>
      </c>
      <c r="U1591" s="25">
        <f>IFERROR(T1591/Q1591,0)</f>
        <v>0.49009309469137136</v>
      </c>
      <c r="V1591" s="21" t="s">
        <v>125</v>
      </c>
      <c r="W1591" s="21" t="s">
        <v>172</v>
      </c>
    </row>
    <row r="1592" spans="1:23" ht="15" customHeight="1">
      <c r="A1592" s="21" t="s">
        <v>2058</v>
      </c>
      <c r="B1592" s="22">
        <v>45598</v>
      </c>
      <c r="C1592" s="21">
        <f>YEAR(B1592)</f>
        <v>2024</v>
      </c>
      <c r="D1592" s="21" t="str">
        <f>"Q"&amp;ROUNDUP(MONTH(B1592)/3,0)</f>
        <v>Q4</v>
      </c>
      <c r="E1592" s="21" t="s">
        <v>138</v>
      </c>
      <c r="F1592" s="21" t="s">
        <v>118</v>
      </c>
      <c r="G1592" s="21" t="s">
        <v>139</v>
      </c>
      <c r="H1592" s="21" t="s">
        <v>348</v>
      </c>
      <c r="I1592" s="21" t="s">
        <v>349</v>
      </c>
      <c r="J1592" s="21" t="s">
        <v>142</v>
      </c>
      <c r="K1592" s="21" t="s">
        <v>123</v>
      </c>
      <c r="L1592" s="21" t="s">
        <v>124</v>
      </c>
      <c r="M1592" s="23">
        <v>41.6</v>
      </c>
      <c r="N1592" s="24">
        <v>3</v>
      </c>
      <c r="O1592" s="25"/>
      <c r="P1592" s="23">
        <v>23.29</v>
      </c>
      <c r="Q1592" s="23">
        <f>M1592*N1592*(1-O1592)</f>
        <v>124.80000000000001</v>
      </c>
      <c r="R1592" s="23">
        <f>M1592*N1592*O1592</f>
        <v>0</v>
      </c>
      <c r="S1592" s="23">
        <f>P1592*N1592</f>
        <v>69.87</v>
      </c>
      <c r="T1592" s="23">
        <f>Q1592-S1592</f>
        <v>54.930000000000007</v>
      </c>
      <c r="U1592" s="25">
        <f>IFERROR(T1592/Q1592,0)</f>
        <v>0.44014423076923076</v>
      </c>
      <c r="V1592" s="21" t="s">
        <v>125</v>
      </c>
      <c r="W1592" s="21" t="s">
        <v>156</v>
      </c>
    </row>
    <row r="1593" spans="1:23" ht="15" customHeight="1">
      <c r="A1593" s="21" t="s">
        <v>2059</v>
      </c>
      <c r="B1593" s="22">
        <v>45599</v>
      </c>
      <c r="C1593" s="21">
        <f>YEAR(B1593)</f>
        <v>2024</v>
      </c>
      <c r="D1593" s="21" t="str">
        <f>"Q"&amp;ROUNDUP(MONTH(B1593)/3,0)</f>
        <v>Q4</v>
      </c>
      <c r="E1593" s="21" t="s">
        <v>188</v>
      </c>
      <c r="F1593" s="21" t="s">
        <v>118</v>
      </c>
      <c r="G1593" s="21" t="s">
        <v>232</v>
      </c>
      <c r="H1593" s="21" t="s">
        <v>182</v>
      </c>
      <c r="I1593" s="21" t="s">
        <v>183</v>
      </c>
      <c r="J1593" s="21" t="s">
        <v>122</v>
      </c>
      <c r="K1593" s="21" t="s">
        <v>149</v>
      </c>
      <c r="L1593" s="21" t="s">
        <v>150</v>
      </c>
      <c r="M1593" s="23">
        <v>36.06</v>
      </c>
      <c r="N1593" s="24">
        <v>1</v>
      </c>
      <c r="O1593" s="25">
        <v>0.12130000000000001</v>
      </c>
      <c r="P1593" s="23">
        <v>19.66</v>
      </c>
      <c r="Q1593" s="23">
        <f>M1593*N1593*(1-O1593)</f>
        <v>31.685922000000005</v>
      </c>
      <c r="R1593" s="23">
        <f>M1593*N1593*O1593</f>
        <v>4.3740780000000008</v>
      </c>
      <c r="S1593" s="23">
        <f>P1593*N1593</f>
        <v>19.66</v>
      </c>
      <c r="T1593" s="23">
        <f>Q1593-S1593</f>
        <v>12.025922000000005</v>
      </c>
      <c r="U1593" s="25">
        <f>IFERROR(T1593/Q1593,0)</f>
        <v>0.37953517653675983</v>
      </c>
      <c r="V1593" s="21" t="s">
        <v>125</v>
      </c>
      <c r="W1593" s="21" t="s">
        <v>126</v>
      </c>
    </row>
    <row r="1594" spans="1:23" ht="15" customHeight="1">
      <c r="A1594" s="21" t="s">
        <v>2060</v>
      </c>
      <c r="B1594" s="22">
        <v>45599</v>
      </c>
      <c r="C1594" s="21">
        <f>YEAR(B1594)</f>
        <v>2024</v>
      </c>
      <c r="D1594" s="21" t="str">
        <f>"Q"&amp;ROUNDUP(MONTH(B1594)/3,0)</f>
        <v>Q4</v>
      </c>
      <c r="E1594" s="21" t="s">
        <v>158</v>
      </c>
      <c r="F1594" s="21" t="s">
        <v>129</v>
      </c>
      <c r="G1594" s="21" t="s">
        <v>164</v>
      </c>
      <c r="H1594" s="21" t="s">
        <v>301</v>
      </c>
      <c r="I1594" s="21" t="s">
        <v>302</v>
      </c>
      <c r="J1594" s="21" t="s">
        <v>133</v>
      </c>
      <c r="K1594" s="21" t="s">
        <v>123</v>
      </c>
      <c r="L1594" s="21" t="s">
        <v>226</v>
      </c>
      <c r="M1594" s="23">
        <v>181.23</v>
      </c>
      <c r="N1594" s="24">
        <v>1</v>
      </c>
      <c r="O1594" s="25">
        <v>8.4000000000000005E-2</v>
      </c>
      <c r="P1594" s="23">
        <v>83.27</v>
      </c>
      <c r="Q1594" s="23">
        <f>M1594*N1594*(1-O1594)</f>
        <v>166.00667999999999</v>
      </c>
      <c r="R1594" s="23">
        <f>M1594*N1594*O1594</f>
        <v>15.223319999999999</v>
      </c>
      <c r="S1594" s="23">
        <f>P1594*N1594</f>
        <v>83.27</v>
      </c>
      <c r="T1594" s="23">
        <f>Q1594-S1594</f>
        <v>82.736679999999993</v>
      </c>
      <c r="U1594" s="25">
        <f>IFERROR(T1594/Q1594,0)</f>
        <v>0.49839367909773269</v>
      </c>
      <c r="V1594" s="21" t="s">
        <v>125</v>
      </c>
      <c r="W1594" s="21" t="s">
        <v>172</v>
      </c>
    </row>
    <row r="1595" spans="1:23" ht="15" customHeight="1">
      <c r="A1595" s="21" t="s">
        <v>2061</v>
      </c>
      <c r="B1595" s="22">
        <v>45599</v>
      </c>
      <c r="C1595" s="21">
        <f>YEAR(B1595)</f>
        <v>2024</v>
      </c>
      <c r="D1595" s="21" t="str">
        <f>"Q"&amp;ROUNDUP(MONTH(B1595)/3,0)</f>
        <v>Q4</v>
      </c>
      <c r="E1595" s="21" t="s">
        <v>158</v>
      </c>
      <c r="F1595" s="21" t="s">
        <v>129</v>
      </c>
      <c r="G1595" s="21" t="s">
        <v>160</v>
      </c>
      <c r="H1595" s="21" t="s">
        <v>1124</v>
      </c>
      <c r="I1595" s="21" t="s">
        <v>1125</v>
      </c>
      <c r="J1595" s="21" t="s">
        <v>142</v>
      </c>
      <c r="K1595" s="21" t="s">
        <v>149</v>
      </c>
      <c r="L1595" s="21" t="s">
        <v>150</v>
      </c>
      <c r="M1595" s="23">
        <v>35.630000000000003</v>
      </c>
      <c r="N1595" s="24">
        <v>3</v>
      </c>
      <c r="O1595" s="25">
        <v>3.2399999999999998E-2</v>
      </c>
      <c r="P1595" s="23">
        <v>17.71</v>
      </c>
      <c r="Q1595" s="23">
        <f>M1595*N1595*(1-O1595)</f>
        <v>103.42676400000002</v>
      </c>
      <c r="R1595" s="23">
        <f>M1595*N1595*O1595</f>
        <v>3.4632360000000002</v>
      </c>
      <c r="S1595" s="23">
        <f>P1595*N1595</f>
        <v>53.13</v>
      </c>
      <c r="T1595" s="23">
        <f>Q1595-S1595</f>
        <v>50.296764000000017</v>
      </c>
      <c r="U1595" s="25">
        <f>IFERROR(T1595/Q1595,0)</f>
        <v>0.48630317777321164</v>
      </c>
      <c r="V1595" s="21" t="s">
        <v>171</v>
      </c>
      <c r="W1595" s="21" t="s">
        <v>172</v>
      </c>
    </row>
    <row r="1596" spans="1:23" ht="15" customHeight="1">
      <c r="A1596" s="21" t="s">
        <v>2062</v>
      </c>
      <c r="B1596" s="22">
        <v>45599</v>
      </c>
      <c r="C1596" s="21">
        <f>YEAR(B1596)</f>
        <v>2024</v>
      </c>
      <c r="D1596" s="21" t="str">
        <f>"Q"&amp;ROUNDUP(MONTH(B1596)/3,0)</f>
        <v>Q4</v>
      </c>
      <c r="E1596" s="21" t="s">
        <v>158</v>
      </c>
      <c r="F1596" s="21" t="s">
        <v>159</v>
      </c>
      <c r="G1596" s="21" t="s">
        <v>164</v>
      </c>
      <c r="H1596" s="21" t="s">
        <v>287</v>
      </c>
      <c r="I1596" s="21" t="s">
        <v>288</v>
      </c>
      <c r="J1596" s="21" t="s">
        <v>133</v>
      </c>
      <c r="K1596" s="21" t="s">
        <v>165</v>
      </c>
      <c r="L1596" s="21" t="s">
        <v>320</v>
      </c>
      <c r="M1596" s="23">
        <v>39.450000000000003</v>
      </c>
      <c r="N1596" s="24">
        <v>10</v>
      </c>
      <c r="O1596" s="25">
        <v>0.11559999999999999</v>
      </c>
      <c r="P1596" s="23">
        <v>18.72</v>
      </c>
      <c r="Q1596" s="23">
        <f>M1596*N1596*(1-O1596)</f>
        <v>348.89580000000001</v>
      </c>
      <c r="R1596" s="23">
        <f>M1596*N1596*O1596</f>
        <v>45.604199999999999</v>
      </c>
      <c r="S1596" s="23">
        <f>P1596*N1596</f>
        <v>187.2</v>
      </c>
      <c r="T1596" s="23">
        <f>Q1596-S1596</f>
        <v>161.69580000000002</v>
      </c>
      <c r="U1596" s="25">
        <f>IFERROR(T1596/Q1596,0)</f>
        <v>0.46345011891802657</v>
      </c>
      <c r="V1596" s="21" t="s">
        <v>125</v>
      </c>
      <c r="W1596" s="21" t="s">
        <v>172</v>
      </c>
    </row>
    <row r="1597" spans="1:23" ht="15" customHeight="1">
      <c r="A1597" s="21" t="s">
        <v>2063</v>
      </c>
      <c r="B1597" s="22">
        <v>45599</v>
      </c>
      <c r="C1597" s="21">
        <f>YEAR(B1597)</f>
        <v>2024</v>
      </c>
      <c r="D1597" s="21" t="str">
        <f>"Q"&amp;ROUNDUP(MONTH(B1597)/3,0)</f>
        <v>Q4</v>
      </c>
      <c r="E1597" s="21" t="s">
        <v>128</v>
      </c>
      <c r="F1597" s="21" t="s">
        <v>129</v>
      </c>
      <c r="G1597" s="21" t="s">
        <v>152</v>
      </c>
      <c r="H1597" s="21" t="s">
        <v>199</v>
      </c>
      <c r="I1597" s="21" t="s">
        <v>200</v>
      </c>
      <c r="J1597" s="21" t="s">
        <v>133</v>
      </c>
      <c r="K1597" s="21" t="s">
        <v>143</v>
      </c>
      <c r="L1597" s="21" t="s">
        <v>201</v>
      </c>
      <c r="M1597" s="23">
        <v>125.28</v>
      </c>
      <c r="N1597" s="24">
        <v>2</v>
      </c>
      <c r="O1597" s="25">
        <v>0.1186</v>
      </c>
      <c r="P1597" s="23">
        <v>69.45</v>
      </c>
      <c r="Q1597" s="23">
        <f>M1597*N1597*(1-O1597)</f>
        <v>220.84358399999999</v>
      </c>
      <c r="R1597" s="23">
        <f>M1597*N1597*O1597</f>
        <v>29.716415999999999</v>
      </c>
      <c r="S1597" s="23">
        <f>P1597*N1597</f>
        <v>138.9</v>
      </c>
      <c r="T1597" s="23">
        <f>Q1597-S1597</f>
        <v>81.943583999999987</v>
      </c>
      <c r="U1597" s="25">
        <f>IFERROR(T1597/Q1597,0)</f>
        <v>0.37104806268675655</v>
      </c>
      <c r="V1597" s="21" t="s">
        <v>125</v>
      </c>
      <c r="W1597" s="21" t="s">
        <v>136</v>
      </c>
    </row>
    <row r="1598" spans="1:23" ht="15" customHeight="1">
      <c r="A1598" s="21" t="s">
        <v>2064</v>
      </c>
      <c r="B1598" s="22">
        <v>45599</v>
      </c>
      <c r="C1598" s="21">
        <f>YEAR(B1598)</f>
        <v>2024</v>
      </c>
      <c r="D1598" s="21" t="str">
        <f>"Q"&amp;ROUNDUP(MONTH(B1598)/3,0)</f>
        <v>Q4</v>
      </c>
      <c r="E1598" s="21" t="s">
        <v>138</v>
      </c>
      <c r="F1598" s="21" t="s">
        <v>129</v>
      </c>
      <c r="G1598" s="21" t="s">
        <v>146</v>
      </c>
      <c r="H1598" s="21" t="s">
        <v>434</v>
      </c>
      <c r="I1598" s="21" t="s">
        <v>435</v>
      </c>
      <c r="J1598" s="21" t="s">
        <v>133</v>
      </c>
      <c r="K1598" s="21" t="s">
        <v>165</v>
      </c>
      <c r="L1598" s="21" t="s">
        <v>184</v>
      </c>
      <c r="M1598" s="23">
        <v>80.89</v>
      </c>
      <c r="N1598" s="24">
        <v>2</v>
      </c>
      <c r="O1598" s="25">
        <v>0.12479999999999999</v>
      </c>
      <c r="P1598" s="23">
        <v>37.450000000000003</v>
      </c>
      <c r="Q1598" s="23">
        <f>M1598*N1598*(1-O1598)</f>
        <v>141.589856</v>
      </c>
      <c r="R1598" s="23">
        <f>M1598*N1598*O1598</f>
        <v>20.190144</v>
      </c>
      <c r="S1598" s="23">
        <f>P1598*N1598</f>
        <v>74.900000000000006</v>
      </c>
      <c r="T1598" s="23">
        <f>Q1598-S1598</f>
        <v>66.689855999999992</v>
      </c>
      <c r="U1598" s="25">
        <f>IFERROR(T1598/Q1598,0)</f>
        <v>0.47100730154001991</v>
      </c>
      <c r="V1598" s="21" t="s">
        <v>125</v>
      </c>
      <c r="W1598" s="21" t="s">
        <v>126</v>
      </c>
    </row>
    <row r="1599" spans="1:23" ht="15" customHeight="1">
      <c r="A1599" s="21" t="s">
        <v>2065</v>
      </c>
      <c r="B1599" s="22">
        <v>45599</v>
      </c>
      <c r="C1599" s="21">
        <f>YEAR(B1599)</f>
        <v>2024</v>
      </c>
      <c r="D1599" s="21" t="str">
        <f>"Q"&amp;ROUNDUP(MONTH(B1599)/3,0)</f>
        <v>Q4</v>
      </c>
      <c r="E1599" s="21" t="s">
        <v>188</v>
      </c>
      <c r="F1599" s="21" t="s">
        <v>129</v>
      </c>
      <c r="G1599" s="21" t="s">
        <v>232</v>
      </c>
      <c r="H1599" s="21" t="s">
        <v>752</v>
      </c>
      <c r="I1599" s="21" t="s">
        <v>200</v>
      </c>
      <c r="J1599" s="21" t="s">
        <v>133</v>
      </c>
      <c r="K1599" s="21" t="s">
        <v>165</v>
      </c>
      <c r="L1599" s="21" t="s">
        <v>180</v>
      </c>
      <c r="M1599" s="23">
        <v>70.45</v>
      </c>
      <c r="N1599" s="24">
        <v>2</v>
      </c>
      <c r="O1599" s="25">
        <v>0.14050000000000001</v>
      </c>
      <c r="P1599" s="23">
        <v>31.16</v>
      </c>
      <c r="Q1599" s="23">
        <f>M1599*N1599*(1-O1599)</f>
        <v>121.10355</v>
      </c>
      <c r="R1599" s="23">
        <f>M1599*N1599*O1599</f>
        <v>19.796450000000004</v>
      </c>
      <c r="S1599" s="23">
        <f>P1599*N1599</f>
        <v>62.32</v>
      </c>
      <c r="T1599" s="23">
        <f>Q1599-S1599</f>
        <v>58.783549999999998</v>
      </c>
      <c r="U1599" s="25">
        <f>IFERROR(T1599/Q1599,0)</f>
        <v>0.48539906551046602</v>
      </c>
      <c r="V1599" s="21" t="s">
        <v>125</v>
      </c>
      <c r="W1599" s="21" t="s">
        <v>126</v>
      </c>
    </row>
    <row r="1600" spans="1:23" ht="15" customHeight="1">
      <c r="A1600" s="21" t="s">
        <v>2066</v>
      </c>
      <c r="B1600" s="22">
        <v>45600</v>
      </c>
      <c r="C1600" s="21">
        <f>YEAR(B1600)</f>
        <v>2024</v>
      </c>
      <c r="D1600" s="21" t="str">
        <f>"Q"&amp;ROUNDUP(MONTH(B1600)/3,0)</f>
        <v>Q4</v>
      </c>
      <c r="E1600" s="21" t="s">
        <v>138</v>
      </c>
      <c r="F1600" s="21" t="s">
        <v>118</v>
      </c>
      <c r="G1600" s="21" t="s">
        <v>146</v>
      </c>
      <c r="H1600" s="21" t="s">
        <v>203</v>
      </c>
      <c r="I1600" s="21" t="s">
        <v>204</v>
      </c>
      <c r="J1600" s="21" t="s">
        <v>122</v>
      </c>
      <c r="K1600" s="21" t="s">
        <v>134</v>
      </c>
      <c r="L1600" s="21" t="s">
        <v>192</v>
      </c>
      <c r="M1600" s="23">
        <v>193.35</v>
      </c>
      <c r="N1600" s="24">
        <v>1</v>
      </c>
      <c r="O1600" s="25">
        <v>0.14580000000000001</v>
      </c>
      <c r="P1600" s="23">
        <v>118.11</v>
      </c>
      <c r="Q1600" s="23">
        <f>M1600*N1600*(1-O1600)</f>
        <v>165.15956999999997</v>
      </c>
      <c r="R1600" s="23">
        <f>M1600*N1600*O1600</f>
        <v>28.190430000000003</v>
      </c>
      <c r="S1600" s="23">
        <f>P1600*N1600</f>
        <v>118.11</v>
      </c>
      <c r="T1600" s="23">
        <f>Q1600-S1600</f>
        <v>47.049569999999974</v>
      </c>
      <c r="U1600" s="25">
        <f>IFERROR(T1600/Q1600,0)</f>
        <v>0.28487341060527088</v>
      </c>
      <c r="V1600" s="21" t="s">
        <v>125</v>
      </c>
      <c r="W1600" s="21" t="s">
        <v>136</v>
      </c>
    </row>
    <row r="1601" spans="1:23" ht="15" customHeight="1">
      <c r="A1601" s="21" t="s">
        <v>2067</v>
      </c>
      <c r="B1601" s="22">
        <v>45600</v>
      </c>
      <c r="C1601" s="21">
        <f>YEAR(B1601)</f>
        <v>2024</v>
      </c>
      <c r="D1601" s="21" t="str">
        <f>"Q"&amp;ROUNDUP(MONTH(B1601)/3,0)</f>
        <v>Q4</v>
      </c>
      <c r="E1601" s="21" t="s">
        <v>138</v>
      </c>
      <c r="F1601" s="21" t="s">
        <v>118</v>
      </c>
      <c r="G1601" s="21" t="s">
        <v>146</v>
      </c>
      <c r="H1601" s="21" t="s">
        <v>583</v>
      </c>
      <c r="I1601" s="21" t="s">
        <v>584</v>
      </c>
      <c r="J1601" s="21" t="s">
        <v>133</v>
      </c>
      <c r="K1601" s="21" t="s">
        <v>143</v>
      </c>
      <c r="L1601" s="21" t="s">
        <v>230</v>
      </c>
      <c r="M1601" s="23">
        <v>32.86</v>
      </c>
      <c r="N1601" s="24">
        <v>3</v>
      </c>
      <c r="O1601" s="25">
        <v>0.1048</v>
      </c>
      <c r="P1601" s="23">
        <v>21.97</v>
      </c>
      <c r="Q1601" s="23">
        <f>M1601*N1601*(1-O1601)</f>
        <v>88.248816000000005</v>
      </c>
      <c r="R1601" s="23">
        <f>M1601*N1601*O1601</f>
        <v>10.331184</v>
      </c>
      <c r="S1601" s="23">
        <f>P1601*N1601</f>
        <v>65.91</v>
      </c>
      <c r="T1601" s="23">
        <f>Q1601-S1601</f>
        <v>22.338816000000008</v>
      </c>
      <c r="U1601" s="25">
        <f>IFERROR(T1601/Q1601,0)</f>
        <v>0.2531344556509405</v>
      </c>
      <c r="V1601" s="21" t="s">
        <v>125</v>
      </c>
      <c r="W1601" s="21" t="s">
        <v>172</v>
      </c>
    </row>
    <row r="1602" spans="1:23" ht="15" customHeight="1">
      <c r="A1602" s="21" t="s">
        <v>2068</v>
      </c>
      <c r="B1602" s="22">
        <v>45600</v>
      </c>
      <c r="C1602" s="21">
        <f>YEAR(B1602)</f>
        <v>2024</v>
      </c>
      <c r="D1602" s="21" t="str">
        <f>"Q"&amp;ROUNDUP(MONTH(B1602)/3,0)</f>
        <v>Q4</v>
      </c>
      <c r="E1602" s="21" t="s">
        <v>117</v>
      </c>
      <c r="F1602" s="21" t="s">
        <v>118</v>
      </c>
      <c r="G1602" s="21" t="s">
        <v>119</v>
      </c>
      <c r="H1602" s="21" t="s">
        <v>207</v>
      </c>
      <c r="I1602" s="21" t="s">
        <v>208</v>
      </c>
      <c r="J1602" s="21" t="s">
        <v>122</v>
      </c>
      <c r="K1602" s="21" t="s">
        <v>149</v>
      </c>
      <c r="L1602" s="21" t="s">
        <v>176</v>
      </c>
      <c r="M1602" s="23">
        <v>139.11000000000001</v>
      </c>
      <c r="N1602" s="24">
        <v>3</v>
      </c>
      <c r="O1602" s="25">
        <v>0.14180000000000001</v>
      </c>
      <c r="P1602" s="23">
        <v>56.27</v>
      </c>
      <c r="Q1602" s="23">
        <f>M1602*N1602*(1-O1602)</f>
        <v>358.15260599999999</v>
      </c>
      <c r="R1602" s="23">
        <f>M1602*N1602*O1602</f>
        <v>59.177394000000007</v>
      </c>
      <c r="S1602" s="23">
        <f>P1602*N1602</f>
        <v>168.81</v>
      </c>
      <c r="T1602" s="23">
        <f>Q1602-S1602</f>
        <v>189.34260599999999</v>
      </c>
      <c r="U1602" s="25">
        <f>IFERROR(T1602/Q1602,0)</f>
        <v>0.52866460505385793</v>
      </c>
      <c r="V1602" s="21" t="s">
        <v>125</v>
      </c>
      <c r="W1602" s="21" t="s">
        <v>172</v>
      </c>
    </row>
    <row r="1603" spans="1:23" ht="15" customHeight="1">
      <c r="A1603" s="21" t="s">
        <v>2069</v>
      </c>
      <c r="B1603" s="22">
        <v>45600</v>
      </c>
      <c r="C1603" s="21">
        <f>YEAR(B1603)</f>
        <v>2024</v>
      </c>
      <c r="D1603" s="21" t="str">
        <f>"Q"&amp;ROUNDUP(MONTH(B1603)/3,0)</f>
        <v>Q4</v>
      </c>
      <c r="E1603" s="21" t="s">
        <v>138</v>
      </c>
      <c r="F1603" s="21" t="s">
        <v>118</v>
      </c>
      <c r="G1603" s="21" t="s">
        <v>139</v>
      </c>
      <c r="H1603" s="21" t="s">
        <v>1075</v>
      </c>
      <c r="I1603" s="21" t="s">
        <v>1076</v>
      </c>
      <c r="J1603" s="21" t="s">
        <v>142</v>
      </c>
      <c r="K1603" s="21" t="s">
        <v>123</v>
      </c>
      <c r="L1603" s="21" t="s">
        <v>124</v>
      </c>
      <c r="M1603" s="23">
        <v>149.13999999999999</v>
      </c>
      <c r="N1603" s="24">
        <v>2</v>
      </c>
      <c r="O1603" s="25">
        <v>0.2112</v>
      </c>
      <c r="P1603" s="23">
        <v>72.790000000000006</v>
      </c>
      <c r="Q1603" s="23">
        <f>M1603*N1603*(1-O1603)</f>
        <v>235.28326399999997</v>
      </c>
      <c r="R1603" s="23">
        <f>M1603*N1603*O1603</f>
        <v>62.996735999999991</v>
      </c>
      <c r="S1603" s="23">
        <f>P1603*N1603</f>
        <v>145.58000000000001</v>
      </c>
      <c r="T1603" s="23">
        <f>Q1603-S1603</f>
        <v>89.703263999999962</v>
      </c>
      <c r="U1603" s="25">
        <f>IFERROR(T1603/Q1603,0)</f>
        <v>0.38125645859792207</v>
      </c>
      <c r="V1603" s="21" t="s">
        <v>125</v>
      </c>
      <c r="W1603" s="21" t="s">
        <v>136</v>
      </c>
    </row>
    <row r="1604" spans="1:23" ht="15" customHeight="1">
      <c r="A1604" s="21" t="s">
        <v>2070</v>
      </c>
      <c r="B1604" s="22">
        <v>45600</v>
      </c>
      <c r="C1604" s="21">
        <f>YEAR(B1604)</f>
        <v>2024</v>
      </c>
      <c r="D1604" s="21" t="str">
        <f>"Q"&amp;ROUNDUP(MONTH(B1604)/3,0)</f>
        <v>Q4</v>
      </c>
      <c r="E1604" s="21" t="s">
        <v>138</v>
      </c>
      <c r="F1604" s="21" t="s">
        <v>118</v>
      </c>
      <c r="G1604" s="21" t="s">
        <v>139</v>
      </c>
      <c r="H1604" s="21" t="s">
        <v>190</v>
      </c>
      <c r="I1604" s="21" t="s">
        <v>191</v>
      </c>
      <c r="J1604" s="21" t="s">
        <v>133</v>
      </c>
      <c r="K1604" s="21" t="s">
        <v>165</v>
      </c>
      <c r="L1604" s="21" t="s">
        <v>213</v>
      </c>
      <c r="M1604" s="23">
        <v>120.94</v>
      </c>
      <c r="N1604" s="24">
        <v>2</v>
      </c>
      <c r="O1604" s="25">
        <v>0.1217</v>
      </c>
      <c r="P1604" s="23">
        <v>51.85</v>
      </c>
      <c r="Q1604" s="23">
        <f>M1604*N1604*(1-O1604)</f>
        <v>212.44320399999998</v>
      </c>
      <c r="R1604" s="23">
        <f>M1604*N1604*O1604</f>
        <v>29.436796000000001</v>
      </c>
      <c r="S1604" s="23">
        <f>P1604*N1604</f>
        <v>103.7</v>
      </c>
      <c r="T1604" s="23">
        <f>Q1604-S1604</f>
        <v>108.74320399999998</v>
      </c>
      <c r="U1604" s="25">
        <f>IFERROR(T1604/Q1604,0)</f>
        <v>0.51186953478634223</v>
      </c>
      <c r="V1604" s="21" t="s">
        <v>125</v>
      </c>
      <c r="W1604" s="21" t="s">
        <v>136</v>
      </c>
    </row>
    <row r="1605" spans="1:23" ht="15" customHeight="1">
      <c r="A1605" s="21" t="s">
        <v>2071</v>
      </c>
      <c r="B1605" s="22">
        <v>45600</v>
      </c>
      <c r="C1605" s="21">
        <f>YEAR(B1605)</f>
        <v>2024</v>
      </c>
      <c r="D1605" s="21" t="str">
        <f>"Q"&amp;ROUNDUP(MONTH(B1605)/3,0)</f>
        <v>Q4</v>
      </c>
      <c r="E1605" s="21" t="s">
        <v>188</v>
      </c>
      <c r="F1605" s="21" t="s">
        <v>118</v>
      </c>
      <c r="G1605" s="21" t="s">
        <v>232</v>
      </c>
      <c r="H1605" s="21" t="s">
        <v>724</v>
      </c>
      <c r="I1605" s="21" t="s">
        <v>216</v>
      </c>
      <c r="J1605" s="21" t="s">
        <v>133</v>
      </c>
      <c r="K1605" s="21" t="s">
        <v>134</v>
      </c>
      <c r="L1605" s="21" t="s">
        <v>170</v>
      </c>
      <c r="M1605" s="23">
        <v>161.83000000000001</v>
      </c>
      <c r="N1605" s="24">
        <v>1</v>
      </c>
      <c r="O1605" s="25">
        <v>0.16289999999999999</v>
      </c>
      <c r="P1605" s="23">
        <v>82.86</v>
      </c>
      <c r="Q1605" s="23">
        <f>M1605*N1605*(1-O1605)</f>
        <v>135.467893</v>
      </c>
      <c r="R1605" s="23">
        <f>M1605*N1605*O1605</f>
        <v>26.362107000000002</v>
      </c>
      <c r="S1605" s="23">
        <f>P1605*N1605</f>
        <v>82.86</v>
      </c>
      <c r="T1605" s="23">
        <f>Q1605-S1605</f>
        <v>52.607893000000004</v>
      </c>
      <c r="U1605" s="25">
        <f>IFERROR(T1605/Q1605,0)</f>
        <v>0.38834215130222777</v>
      </c>
      <c r="V1605" s="21" t="s">
        <v>125</v>
      </c>
      <c r="W1605" s="21" t="s">
        <v>156</v>
      </c>
    </row>
    <row r="1606" spans="1:23" ht="15" customHeight="1">
      <c r="A1606" s="21" t="s">
        <v>2072</v>
      </c>
      <c r="B1606" s="22">
        <v>45600</v>
      </c>
      <c r="C1606" s="21">
        <f>YEAR(B1606)</f>
        <v>2024</v>
      </c>
      <c r="D1606" s="21" t="str">
        <f>"Q"&amp;ROUNDUP(MONTH(B1606)/3,0)</f>
        <v>Q4</v>
      </c>
      <c r="E1606" s="21" t="s">
        <v>188</v>
      </c>
      <c r="F1606" s="21" t="s">
        <v>129</v>
      </c>
      <c r="G1606" s="21" t="s">
        <v>189</v>
      </c>
      <c r="H1606" s="21" t="s">
        <v>2073</v>
      </c>
      <c r="I1606" s="21" t="s">
        <v>2074</v>
      </c>
      <c r="J1606" s="21" t="s">
        <v>142</v>
      </c>
      <c r="K1606" s="21" t="s">
        <v>143</v>
      </c>
      <c r="L1606" s="21" t="s">
        <v>201</v>
      </c>
      <c r="M1606" s="23">
        <v>79.849999999999994</v>
      </c>
      <c r="N1606" s="24">
        <v>5</v>
      </c>
      <c r="O1606" s="25">
        <v>0.1356</v>
      </c>
      <c r="P1606" s="23">
        <v>44.76</v>
      </c>
      <c r="Q1606" s="23">
        <f>M1606*N1606*(1-O1606)</f>
        <v>345.11170000000004</v>
      </c>
      <c r="R1606" s="23">
        <f>M1606*N1606*O1606</f>
        <v>54.138300000000001</v>
      </c>
      <c r="S1606" s="23">
        <f>P1606*N1606</f>
        <v>223.79999999999998</v>
      </c>
      <c r="T1606" s="23">
        <f>Q1606-S1606</f>
        <v>121.31170000000006</v>
      </c>
      <c r="U1606" s="25">
        <f>IFERROR(T1606/Q1606,0)</f>
        <v>0.35151430681718426</v>
      </c>
      <c r="V1606" s="21" t="s">
        <v>125</v>
      </c>
      <c r="W1606" s="21" t="s">
        <v>156</v>
      </c>
    </row>
    <row r="1607" spans="1:23" ht="15" customHeight="1">
      <c r="A1607" s="21" t="s">
        <v>2075</v>
      </c>
      <c r="B1607" s="22">
        <v>45600</v>
      </c>
      <c r="C1607" s="21">
        <f>YEAR(B1607)</f>
        <v>2024</v>
      </c>
      <c r="D1607" s="21" t="str">
        <f>"Q"&amp;ROUNDUP(MONTH(B1607)/3,0)</f>
        <v>Q4</v>
      </c>
      <c r="E1607" s="21" t="s">
        <v>188</v>
      </c>
      <c r="F1607" s="21" t="s">
        <v>129</v>
      </c>
      <c r="G1607" s="21" t="s">
        <v>198</v>
      </c>
      <c r="H1607" s="21" t="s">
        <v>147</v>
      </c>
      <c r="I1607" s="21" t="s">
        <v>148</v>
      </c>
      <c r="J1607" s="21" t="s">
        <v>122</v>
      </c>
      <c r="K1607" s="21" t="s">
        <v>123</v>
      </c>
      <c r="L1607" s="21" t="s">
        <v>155</v>
      </c>
      <c r="M1607" s="23">
        <v>82.7</v>
      </c>
      <c r="N1607" s="24">
        <v>4</v>
      </c>
      <c r="O1607" s="25">
        <v>0.17780000000000001</v>
      </c>
      <c r="P1607" s="23">
        <v>38.18</v>
      </c>
      <c r="Q1607" s="23">
        <f>M1607*N1607*(1-O1607)</f>
        <v>271.98376000000002</v>
      </c>
      <c r="R1607" s="23">
        <f>M1607*N1607*O1607</f>
        <v>58.816240000000008</v>
      </c>
      <c r="S1607" s="23">
        <f>P1607*N1607</f>
        <v>152.72</v>
      </c>
      <c r="T1607" s="23">
        <f>Q1607-S1607</f>
        <v>119.26376000000002</v>
      </c>
      <c r="U1607" s="25">
        <f>IFERROR(T1607/Q1607,0)</f>
        <v>0.43849588666617451</v>
      </c>
      <c r="V1607" s="21" t="s">
        <v>125</v>
      </c>
      <c r="W1607" s="21" t="s">
        <v>136</v>
      </c>
    </row>
    <row r="1608" spans="1:23" ht="15" customHeight="1">
      <c r="A1608" s="21" t="s">
        <v>2076</v>
      </c>
      <c r="B1608" s="22">
        <v>45600</v>
      </c>
      <c r="C1608" s="21">
        <f>YEAR(B1608)</f>
        <v>2024</v>
      </c>
      <c r="D1608" s="21" t="str">
        <f>"Q"&amp;ROUNDUP(MONTH(B1608)/3,0)</f>
        <v>Q4</v>
      </c>
      <c r="E1608" s="21" t="s">
        <v>138</v>
      </c>
      <c r="F1608" s="21" t="s">
        <v>129</v>
      </c>
      <c r="G1608" s="21" t="s">
        <v>139</v>
      </c>
      <c r="H1608" s="21" t="s">
        <v>345</v>
      </c>
      <c r="I1608" s="21" t="s">
        <v>319</v>
      </c>
      <c r="J1608" s="21" t="s">
        <v>142</v>
      </c>
      <c r="K1608" s="21" t="s">
        <v>149</v>
      </c>
      <c r="L1608" s="21" t="s">
        <v>176</v>
      </c>
      <c r="M1608" s="23">
        <v>89.2</v>
      </c>
      <c r="N1608" s="24">
        <v>12</v>
      </c>
      <c r="O1608" s="25">
        <v>0.15260000000000001</v>
      </c>
      <c r="P1608" s="23">
        <v>43.96</v>
      </c>
      <c r="Q1608" s="23">
        <f>M1608*N1608*(1-O1608)</f>
        <v>907.05696</v>
      </c>
      <c r="R1608" s="23">
        <f>M1608*N1608*O1608</f>
        <v>163.34304000000003</v>
      </c>
      <c r="S1608" s="23">
        <f>P1608*N1608</f>
        <v>527.52</v>
      </c>
      <c r="T1608" s="23">
        <f>Q1608-S1608</f>
        <v>379.53696000000002</v>
      </c>
      <c r="U1608" s="25">
        <f>IFERROR(T1608/Q1608,0)</f>
        <v>0.41842682073681459</v>
      </c>
      <c r="V1608" s="21" t="s">
        <v>171</v>
      </c>
      <c r="W1608" s="21" t="s">
        <v>126</v>
      </c>
    </row>
    <row r="1609" spans="1:23" ht="15" customHeight="1">
      <c r="A1609" s="21" t="s">
        <v>2077</v>
      </c>
      <c r="B1609" s="22">
        <v>45600</v>
      </c>
      <c r="C1609" s="21">
        <f>YEAR(B1609)</f>
        <v>2024</v>
      </c>
      <c r="D1609" s="21" t="str">
        <f>"Q"&amp;ROUNDUP(MONTH(B1609)/3,0)</f>
        <v>Q4</v>
      </c>
      <c r="E1609" s="21" t="s">
        <v>138</v>
      </c>
      <c r="F1609" s="21" t="s">
        <v>118</v>
      </c>
      <c r="G1609" s="21" t="s">
        <v>139</v>
      </c>
      <c r="H1609" s="21" t="s">
        <v>354</v>
      </c>
      <c r="I1609" s="21" t="s">
        <v>355</v>
      </c>
      <c r="J1609" s="21" t="s">
        <v>142</v>
      </c>
      <c r="K1609" s="21" t="s">
        <v>123</v>
      </c>
      <c r="L1609" s="21" t="s">
        <v>263</v>
      </c>
      <c r="M1609" s="23">
        <v>161.41999999999999</v>
      </c>
      <c r="N1609" s="24">
        <v>8</v>
      </c>
      <c r="O1609" s="25">
        <v>0.19209999999999999</v>
      </c>
      <c r="P1609" s="23">
        <v>73.64</v>
      </c>
      <c r="Q1609" s="23">
        <f>M1609*N1609*(1-O1609)</f>
        <v>1043.2897439999999</v>
      </c>
      <c r="R1609" s="23">
        <f>M1609*N1609*O1609</f>
        <v>248.07025599999997</v>
      </c>
      <c r="S1609" s="23">
        <f>P1609*N1609</f>
        <v>589.12</v>
      </c>
      <c r="T1609" s="23">
        <f>Q1609-S1609</f>
        <v>454.16974399999992</v>
      </c>
      <c r="U1609" s="25">
        <f>IFERROR(T1609/Q1609,0)</f>
        <v>0.43532465128881775</v>
      </c>
      <c r="V1609" s="21" t="s">
        <v>125</v>
      </c>
      <c r="W1609" s="21" t="s">
        <v>126</v>
      </c>
    </row>
    <row r="1610" spans="1:23" ht="15" customHeight="1">
      <c r="A1610" s="21" t="s">
        <v>2078</v>
      </c>
      <c r="B1610" s="22">
        <v>45600</v>
      </c>
      <c r="C1610" s="21">
        <f>YEAR(B1610)</f>
        <v>2024</v>
      </c>
      <c r="D1610" s="21" t="str">
        <f>"Q"&amp;ROUNDUP(MONTH(B1610)/3,0)</f>
        <v>Q4</v>
      </c>
      <c r="E1610" s="21" t="s">
        <v>188</v>
      </c>
      <c r="F1610" s="21" t="s">
        <v>118</v>
      </c>
      <c r="G1610" s="21" t="s">
        <v>232</v>
      </c>
      <c r="H1610" s="21" t="s">
        <v>199</v>
      </c>
      <c r="I1610" s="21" t="s">
        <v>200</v>
      </c>
      <c r="J1610" s="21" t="s">
        <v>133</v>
      </c>
      <c r="K1610" s="21" t="s">
        <v>165</v>
      </c>
      <c r="L1610" s="21" t="s">
        <v>184</v>
      </c>
      <c r="M1610" s="23">
        <v>12.63</v>
      </c>
      <c r="N1610" s="24">
        <v>1</v>
      </c>
      <c r="O1610" s="25">
        <v>0.13769999999999999</v>
      </c>
      <c r="P1610" s="23">
        <v>5.42</v>
      </c>
      <c r="Q1610" s="23">
        <f>M1610*N1610*(1-O1610)</f>
        <v>10.890849000000001</v>
      </c>
      <c r="R1610" s="23">
        <f>M1610*N1610*O1610</f>
        <v>1.7391509999999999</v>
      </c>
      <c r="S1610" s="23">
        <f>P1610*N1610</f>
        <v>5.42</v>
      </c>
      <c r="T1610" s="23">
        <f>Q1610-S1610</f>
        <v>5.4708490000000012</v>
      </c>
      <c r="U1610" s="25">
        <f>IFERROR(T1610/Q1610,0)</f>
        <v>0.50233448283049376</v>
      </c>
      <c r="V1610" s="21" t="s">
        <v>125</v>
      </c>
      <c r="W1610" s="21" t="s">
        <v>172</v>
      </c>
    </row>
    <row r="1611" spans="1:23" ht="15" customHeight="1">
      <c r="A1611" s="21" t="s">
        <v>2079</v>
      </c>
      <c r="B1611" s="22">
        <v>45601</v>
      </c>
      <c r="C1611" s="21">
        <f>YEAR(B1611)</f>
        <v>2024</v>
      </c>
      <c r="D1611" s="21" t="str">
        <f>"Q"&amp;ROUNDUP(MONTH(B1611)/3,0)</f>
        <v>Q4</v>
      </c>
      <c r="E1611" s="21" t="s">
        <v>158</v>
      </c>
      <c r="F1611" s="21" t="s">
        <v>118</v>
      </c>
      <c r="G1611" s="21" t="s">
        <v>164</v>
      </c>
      <c r="H1611" s="21" t="s">
        <v>413</v>
      </c>
      <c r="I1611" s="21" t="s">
        <v>414</v>
      </c>
      <c r="J1611" s="21" t="s">
        <v>142</v>
      </c>
      <c r="K1611" s="21" t="s">
        <v>134</v>
      </c>
      <c r="L1611" s="21" t="s">
        <v>192</v>
      </c>
      <c r="M1611" s="23">
        <v>60.78</v>
      </c>
      <c r="N1611" s="24">
        <v>1</v>
      </c>
      <c r="O1611" s="25">
        <v>0.15060000000000001</v>
      </c>
      <c r="P1611" s="23">
        <v>32.22</v>
      </c>
      <c r="Q1611" s="23">
        <f>M1611*N1611*(1-O1611)</f>
        <v>51.626531999999997</v>
      </c>
      <c r="R1611" s="23">
        <f>M1611*N1611*O1611</f>
        <v>9.1534680000000002</v>
      </c>
      <c r="S1611" s="23">
        <f>P1611*N1611</f>
        <v>32.22</v>
      </c>
      <c r="T1611" s="23">
        <f>Q1611-S1611</f>
        <v>19.406531999999999</v>
      </c>
      <c r="U1611" s="25">
        <f>IFERROR(T1611/Q1611,0)</f>
        <v>0.37590229767903061</v>
      </c>
      <c r="V1611" s="21" t="s">
        <v>125</v>
      </c>
      <c r="W1611" s="21" t="s">
        <v>136</v>
      </c>
    </row>
    <row r="1612" spans="1:23" ht="15" customHeight="1">
      <c r="A1612" s="21" t="s">
        <v>2080</v>
      </c>
      <c r="B1612" s="22">
        <v>45601</v>
      </c>
      <c r="C1612" s="21">
        <f>YEAR(B1612)</f>
        <v>2024</v>
      </c>
      <c r="D1612" s="21" t="str">
        <f>"Q"&amp;ROUNDUP(MONTH(B1612)/3,0)</f>
        <v>Q4</v>
      </c>
      <c r="E1612" s="21" t="s">
        <v>188</v>
      </c>
      <c r="F1612" s="21" t="s">
        <v>129</v>
      </c>
      <c r="G1612" s="21" t="s">
        <v>198</v>
      </c>
      <c r="H1612" s="21" t="s">
        <v>843</v>
      </c>
      <c r="I1612" s="21" t="s">
        <v>844</v>
      </c>
      <c r="J1612" s="21" t="s">
        <v>142</v>
      </c>
      <c r="K1612" s="21" t="s">
        <v>149</v>
      </c>
      <c r="L1612" s="21" t="s">
        <v>205</v>
      </c>
      <c r="M1612" s="23">
        <v>107.97</v>
      </c>
      <c r="N1612" s="24">
        <v>1</v>
      </c>
      <c r="O1612" s="25">
        <v>0.1239</v>
      </c>
      <c r="P1612" s="23">
        <v>46.91</v>
      </c>
      <c r="Q1612" s="23">
        <f>M1612*N1612*(1-O1612)</f>
        <v>94.592517000000001</v>
      </c>
      <c r="R1612" s="23">
        <f>M1612*N1612*O1612</f>
        <v>13.377483</v>
      </c>
      <c r="S1612" s="23">
        <f>P1612*N1612</f>
        <v>46.91</v>
      </c>
      <c r="T1612" s="23">
        <f>Q1612-S1612</f>
        <v>47.682517000000004</v>
      </c>
      <c r="U1612" s="25">
        <f>IFERROR(T1612/Q1612,0)</f>
        <v>0.50408339382701917</v>
      </c>
      <c r="V1612" s="21" t="s">
        <v>125</v>
      </c>
      <c r="W1612" s="21" t="s">
        <v>126</v>
      </c>
    </row>
    <row r="1613" spans="1:23" ht="15" customHeight="1">
      <c r="A1613" s="21" t="s">
        <v>2081</v>
      </c>
      <c r="B1613" s="22">
        <v>45601</v>
      </c>
      <c r="C1613" s="21">
        <f>YEAR(B1613)</f>
        <v>2024</v>
      </c>
      <c r="D1613" s="21" t="str">
        <f>"Q"&amp;ROUNDUP(MONTH(B1613)/3,0)</f>
        <v>Q4</v>
      </c>
      <c r="E1613" s="21" t="s">
        <v>158</v>
      </c>
      <c r="F1613" s="21" t="s">
        <v>118</v>
      </c>
      <c r="G1613" s="21" t="s">
        <v>160</v>
      </c>
      <c r="H1613" s="21" t="s">
        <v>284</v>
      </c>
      <c r="I1613" s="21" t="s">
        <v>269</v>
      </c>
      <c r="J1613" s="21" t="s">
        <v>122</v>
      </c>
      <c r="K1613" s="21" t="s">
        <v>149</v>
      </c>
      <c r="L1613" s="21" t="s">
        <v>150</v>
      </c>
      <c r="M1613" s="23">
        <v>200.31</v>
      </c>
      <c r="N1613" s="24">
        <v>1</v>
      </c>
      <c r="O1613" s="25">
        <v>0.1638</v>
      </c>
      <c r="P1613" s="23">
        <v>97.21</v>
      </c>
      <c r="Q1613" s="23">
        <f>M1613*N1613*(1-O1613)</f>
        <v>167.499222</v>
      </c>
      <c r="R1613" s="23">
        <f>M1613*N1613*O1613</f>
        <v>32.810777999999999</v>
      </c>
      <c r="S1613" s="23">
        <f>P1613*N1613</f>
        <v>97.21</v>
      </c>
      <c r="T1613" s="23">
        <f>Q1613-S1613</f>
        <v>70.289222000000009</v>
      </c>
      <c r="U1613" s="25">
        <f>IFERROR(T1613/Q1613,0)</f>
        <v>0.41963909539830585</v>
      </c>
      <c r="V1613" s="21" t="s">
        <v>171</v>
      </c>
      <c r="W1613" s="21" t="s">
        <v>126</v>
      </c>
    </row>
    <row r="1614" spans="1:23" ht="15" customHeight="1">
      <c r="A1614" s="21" t="s">
        <v>2082</v>
      </c>
      <c r="B1614" s="22">
        <v>45601</v>
      </c>
      <c r="C1614" s="21">
        <f>YEAR(B1614)</f>
        <v>2024</v>
      </c>
      <c r="D1614" s="21" t="str">
        <f>"Q"&amp;ROUNDUP(MONTH(B1614)/3,0)</f>
        <v>Q4</v>
      </c>
      <c r="E1614" s="21" t="s">
        <v>128</v>
      </c>
      <c r="F1614" s="21" t="s">
        <v>129</v>
      </c>
      <c r="G1614" s="21" t="s">
        <v>152</v>
      </c>
      <c r="H1614" s="21" t="s">
        <v>147</v>
      </c>
      <c r="I1614" s="21" t="s">
        <v>148</v>
      </c>
      <c r="J1614" s="21" t="s">
        <v>122</v>
      </c>
      <c r="K1614" s="21" t="s">
        <v>165</v>
      </c>
      <c r="L1614" s="21" t="s">
        <v>184</v>
      </c>
      <c r="M1614" s="23">
        <v>85.83</v>
      </c>
      <c r="N1614" s="24">
        <v>4</v>
      </c>
      <c r="O1614" s="25"/>
      <c r="P1614" s="23">
        <v>36.4</v>
      </c>
      <c r="Q1614" s="23">
        <f>M1614*N1614*(1-O1614)</f>
        <v>343.32</v>
      </c>
      <c r="R1614" s="23">
        <f>M1614*N1614*O1614</f>
        <v>0</v>
      </c>
      <c r="S1614" s="23">
        <f>P1614*N1614</f>
        <v>145.6</v>
      </c>
      <c r="T1614" s="23">
        <f>Q1614-S1614</f>
        <v>197.72</v>
      </c>
      <c r="U1614" s="25">
        <f>IFERROR(T1614/Q1614,0)</f>
        <v>0.57590586042176395</v>
      </c>
      <c r="V1614" s="21" t="s">
        <v>125</v>
      </c>
      <c r="W1614" s="21" t="s">
        <v>156</v>
      </c>
    </row>
    <row r="1615" spans="1:23" ht="15" customHeight="1">
      <c r="A1615" s="21" t="s">
        <v>2083</v>
      </c>
      <c r="B1615" s="22">
        <v>45601</v>
      </c>
      <c r="C1615" s="21">
        <f>YEAR(B1615)</f>
        <v>2024</v>
      </c>
      <c r="D1615" s="21" t="str">
        <f>"Q"&amp;ROUNDUP(MONTH(B1615)/3,0)</f>
        <v>Q4</v>
      </c>
      <c r="E1615" s="21" t="s">
        <v>138</v>
      </c>
      <c r="F1615" s="21" t="s">
        <v>118</v>
      </c>
      <c r="G1615" s="21" t="s">
        <v>139</v>
      </c>
      <c r="H1615" s="21" t="s">
        <v>331</v>
      </c>
      <c r="I1615" s="21" t="s">
        <v>332</v>
      </c>
      <c r="J1615" s="21" t="s">
        <v>133</v>
      </c>
      <c r="K1615" s="21" t="s">
        <v>134</v>
      </c>
      <c r="L1615" s="21" t="s">
        <v>135</v>
      </c>
      <c r="M1615" s="23">
        <v>208.43</v>
      </c>
      <c r="N1615" s="24">
        <v>3</v>
      </c>
      <c r="O1615" s="25">
        <v>0.1202</v>
      </c>
      <c r="P1615" s="23">
        <v>112.35</v>
      </c>
      <c r="Q1615" s="23">
        <f>M1615*N1615*(1-O1615)</f>
        <v>550.13014199999998</v>
      </c>
      <c r="R1615" s="23">
        <f>M1615*N1615*O1615</f>
        <v>75.159858</v>
      </c>
      <c r="S1615" s="23">
        <f>P1615*N1615</f>
        <v>337.04999999999995</v>
      </c>
      <c r="T1615" s="23">
        <f>Q1615-S1615</f>
        <v>213.08014200000002</v>
      </c>
      <c r="U1615" s="25">
        <f>IFERROR(T1615/Q1615,0)</f>
        <v>0.38732679003071246</v>
      </c>
      <c r="V1615" s="21" t="s">
        <v>125</v>
      </c>
      <c r="W1615" s="21" t="s">
        <v>136</v>
      </c>
    </row>
    <row r="1616" spans="1:23" ht="15" customHeight="1">
      <c r="A1616" s="21" t="s">
        <v>2084</v>
      </c>
      <c r="B1616" s="22">
        <v>45601</v>
      </c>
      <c r="C1616" s="21">
        <f>YEAR(B1616)</f>
        <v>2024</v>
      </c>
      <c r="D1616" s="21" t="str">
        <f>"Q"&amp;ROUNDUP(MONTH(B1616)/3,0)</f>
        <v>Q4</v>
      </c>
      <c r="E1616" s="21" t="s">
        <v>138</v>
      </c>
      <c r="F1616" s="21" t="s">
        <v>118</v>
      </c>
      <c r="G1616" s="21" t="s">
        <v>139</v>
      </c>
      <c r="H1616" s="21" t="s">
        <v>284</v>
      </c>
      <c r="I1616" s="21" t="s">
        <v>269</v>
      </c>
      <c r="J1616" s="21" t="s">
        <v>122</v>
      </c>
      <c r="K1616" s="21" t="s">
        <v>165</v>
      </c>
      <c r="L1616" s="21" t="s">
        <v>184</v>
      </c>
      <c r="M1616" s="23">
        <v>17.5</v>
      </c>
      <c r="N1616" s="24">
        <v>5</v>
      </c>
      <c r="O1616" s="25">
        <v>0.2019</v>
      </c>
      <c r="P1616" s="23">
        <v>8.27</v>
      </c>
      <c r="Q1616" s="23">
        <f>M1616*N1616*(1-O1616)</f>
        <v>69.833750000000009</v>
      </c>
      <c r="R1616" s="23">
        <f>M1616*N1616*O1616</f>
        <v>17.666249999999998</v>
      </c>
      <c r="S1616" s="23">
        <f>P1616*N1616</f>
        <v>41.349999999999994</v>
      </c>
      <c r="T1616" s="23">
        <f>Q1616-S1616</f>
        <v>28.483750000000015</v>
      </c>
      <c r="U1616" s="25">
        <f>IFERROR(T1616/Q1616,0)</f>
        <v>0.40787942792704118</v>
      </c>
      <c r="V1616" s="21" t="s">
        <v>125</v>
      </c>
      <c r="W1616" s="21" t="s">
        <v>156</v>
      </c>
    </row>
    <row r="1617" spans="1:23" ht="15" customHeight="1">
      <c r="A1617" s="21" t="s">
        <v>2085</v>
      </c>
      <c r="B1617" s="22">
        <v>45602</v>
      </c>
      <c r="C1617" s="21">
        <f>YEAR(B1617)</f>
        <v>2024</v>
      </c>
      <c r="D1617" s="21" t="str">
        <f>"Q"&amp;ROUNDUP(MONTH(B1617)/3,0)</f>
        <v>Q4</v>
      </c>
      <c r="E1617" s="21" t="s">
        <v>128</v>
      </c>
      <c r="F1617" s="21" t="s">
        <v>159</v>
      </c>
      <c r="G1617" s="21" t="s">
        <v>130</v>
      </c>
      <c r="H1617" s="21" t="s">
        <v>278</v>
      </c>
      <c r="I1617" s="21" t="s">
        <v>279</v>
      </c>
      <c r="J1617" s="21" t="s">
        <v>133</v>
      </c>
      <c r="K1617" s="21" t="s">
        <v>123</v>
      </c>
      <c r="L1617" s="21" t="s">
        <v>263</v>
      </c>
      <c r="M1617" s="23">
        <v>94.62</v>
      </c>
      <c r="N1617" s="24">
        <v>20</v>
      </c>
      <c r="O1617" s="25">
        <v>0.1231</v>
      </c>
      <c r="P1617" s="23">
        <v>49.62</v>
      </c>
      <c r="Q1617" s="23">
        <f>M1617*N1617*(1-O1617)</f>
        <v>1659.4455600000001</v>
      </c>
      <c r="R1617" s="23">
        <f>M1617*N1617*O1617</f>
        <v>232.95444000000001</v>
      </c>
      <c r="S1617" s="23">
        <f>P1617*N1617</f>
        <v>992.4</v>
      </c>
      <c r="T1617" s="23">
        <f>Q1617-S1617</f>
        <v>667.04556000000014</v>
      </c>
      <c r="U1617" s="25">
        <f>IFERROR(T1617/Q1617,0)</f>
        <v>0.40196893232219083</v>
      </c>
      <c r="V1617" s="21" t="s">
        <v>125</v>
      </c>
      <c r="W1617" s="21" t="s">
        <v>126</v>
      </c>
    </row>
    <row r="1618" spans="1:23" ht="15" customHeight="1">
      <c r="A1618" s="21" t="s">
        <v>2086</v>
      </c>
      <c r="B1618" s="22">
        <v>45602</v>
      </c>
      <c r="C1618" s="21">
        <f>YEAR(B1618)</f>
        <v>2024</v>
      </c>
      <c r="D1618" s="21" t="str">
        <f>"Q"&amp;ROUNDUP(MONTH(B1618)/3,0)</f>
        <v>Q4</v>
      </c>
      <c r="E1618" s="21" t="s">
        <v>188</v>
      </c>
      <c r="F1618" s="21" t="s">
        <v>118</v>
      </c>
      <c r="G1618" s="21" t="s">
        <v>232</v>
      </c>
      <c r="H1618" s="21" t="s">
        <v>480</v>
      </c>
      <c r="I1618" s="21" t="s">
        <v>481</v>
      </c>
      <c r="J1618" s="21" t="s">
        <v>142</v>
      </c>
      <c r="K1618" s="21" t="s">
        <v>149</v>
      </c>
      <c r="L1618" s="21" t="s">
        <v>176</v>
      </c>
      <c r="M1618" s="23">
        <v>160.77000000000001</v>
      </c>
      <c r="N1618" s="24">
        <v>2</v>
      </c>
      <c r="O1618" s="25">
        <v>0.14879999999999999</v>
      </c>
      <c r="P1618" s="23">
        <v>66.08</v>
      </c>
      <c r="Q1618" s="23">
        <f>M1618*N1618*(1-O1618)</f>
        <v>273.69484799999998</v>
      </c>
      <c r="R1618" s="23">
        <f>M1618*N1618*O1618</f>
        <v>47.845151999999999</v>
      </c>
      <c r="S1618" s="23">
        <f>P1618*N1618</f>
        <v>132.16</v>
      </c>
      <c r="T1618" s="23">
        <f>Q1618-S1618</f>
        <v>141.53484799999998</v>
      </c>
      <c r="U1618" s="25">
        <f>IFERROR(T1618/Q1618,0)</f>
        <v>0.5171264604878496</v>
      </c>
      <c r="V1618" s="21" t="s">
        <v>125</v>
      </c>
      <c r="W1618" s="21" t="s">
        <v>156</v>
      </c>
    </row>
    <row r="1619" spans="1:23" ht="15" customHeight="1">
      <c r="A1619" s="21" t="s">
        <v>2087</v>
      </c>
      <c r="B1619" s="22">
        <v>45602</v>
      </c>
      <c r="C1619" s="21">
        <f>YEAR(B1619)</f>
        <v>2024</v>
      </c>
      <c r="D1619" s="21" t="str">
        <f>"Q"&amp;ROUNDUP(MONTH(B1619)/3,0)</f>
        <v>Q4</v>
      </c>
      <c r="E1619" s="21" t="s">
        <v>188</v>
      </c>
      <c r="F1619" s="21" t="s">
        <v>129</v>
      </c>
      <c r="G1619" s="21" t="s">
        <v>189</v>
      </c>
      <c r="H1619" s="21" t="s">
        <v>243</v>
      </c>
      <c r="I1619" s="21" t="s">
        <v>244</v>
      </c>
      <c r="J1619" s="21" t="s">
        <v>122</v>
      </c>
      <c r="K1619" s="21" t="s">
        <v>134</v>
      </c>
      <c r="L1619" s="21" t="s">
        <v>299</v>
      </c>
      <c r="M1619" s="23">
        <v>123.42</v>
      </c>
      <c r="N1619" s="24">
        <v>12</v>
      </c>
      <c r="O1619" s="25">
        <v>0.19420000000000001</v>
      </c>
      <c r="P1619" s="23">
        <v>69.33</v>
      </c>
      <c r="Q1619" s="23">
        <f>M1619*N1619*(1-O1619)</f>
        <v>1193.4220319999999</v>
      </c>
      <c r="R1619" s="23">
        <f>M1619*N1619*O1619</f>
        <v>287.61796800000002</v>
      </c>
      <c r="S1619" s="23">
        <f>P1619*N1619</f>
        <v>831.96</v>
      </c>
      <c r="T1619" s="23">
        <f>Q1619-S1619</f>
        <v>361.46203199999991</v>
      </c>
      <c r="U1619" s="25">
        <f>IFERROR(T1619/Q1619,0)</f>
        <v>0.30287863162224571</v>
      </c>
      <c r="V1619" s="21" t="s">
        <v>171</v>
      </c>
      <c r="W1619" s="21" t="s">
        <v>172</v>
      </c>
    </row>
    <row r="1620" spans="1:23" ht="15" customHeight="1">
      <c r="A1620" s="21" t="s">
        <v>2088</v>
      </c>
      <c r="B1620" s="22">
        <v>45602</v>
      </c>
      <c r="C1620" s="21">
        <f>YEAR(B1620)</f>
        <v>2024</v>
      </c>
      <c r="D1620" s="21" t="str">
        <f>"Q"&amp;ROUNDUP(MONTH(B1620)/3,0)</f>
        <v>Q4</v>
      </c>
      <c r="E1620" s="21" t="s">
        <v>158</v>
      </c>
      <c r="F1620" s="21" t="s">
        <v>118</v>
      </c>
      <c r="G1620" s="21" t="s">
        <v>160</v>
      </c>
      <c r="H1620" s="21" t="s">
        <v>246</v>
      </c>
      <c r="I1620" s="21" t="s">
        <v>247</v>
      </c>
      <c r="J1620" s="21" t="s">
        <v>133</v>
      </c>
      <c r="K1620" s="21" t="s">
        <v>123</v>
      </c>
      <c r="L1620" s="21" t="s">
        <v>226</v>
      </c>
      <c r="M1620" s="23">
        <v>238.49</v>
      </c>
      <c r="N1620" s="24">
        <v>1</v>
      </c>
      <c r="O1620" s="25">
        <v>0.115</v>
      </c>
      <c r="P1620" s="23">
        <v>117.97</v>
      </c>
      <c r="Q1620" s="23">
        <f>M1620*N1620*(1-O1620)</f>
        <v>211.06365000000002</v>
      </c>
      <c r="R1620" s="23">
        <f>M1620*N1620*O1620</f>
        <v>27.426350000000003</v>
      </c>
      <c r="S1620" s="23">
        <f>P1620*N1620</f>
        <v>117.97</v>
      </c>
      <c r="T1620" s="23">
        <f>Q1620-S1620</f>
        <v>93.093650000000025</v>
      </c>
      <c r="U1620" s="25">
        <f>IFERROR(T1620/Q1620,0)</f>
        <v>0.44106908034614212</v>
      </c>
      <c r="V1620" s="21" t="s">
        <v>171</v>
      </c>
      <c r="W1620" s="21" t="s">
        <v>172</v>
      </c>
    </row>
    <row r="1621" spans="1:23" ht="15" customHeight="1">
      <c r="A1621" s="21" t="s">
        <v>2089</v>
      </c>
      <c r="B1621" s="22">
        <v>45602</v>
      </c>
      <c r="C1621" s="21">
        <f>YEAR(B1621)</f>
        <v>2024</v>
      </c>
      <c r="D1621" s="21" t="str">
        <f>"Q"&amp;ROUNDUP(MONTH(B1621)/3,0)</f>
        <v>Q4</v>
      </c>
      <c r="E1621" s="21" t="s">
        <v>158</v>
      </c>
      <c r="F1621" s="21" t="s">
        <v>159</v>
      </c>
      <c r="G1621" s="21" t="s">
        <v>160</v>
      </c>
      <c r="H1621" s="21" t="s">
        <v>257</v>
      </c>
      <c r="I1621" s="21" t="s">
        <v>258</v>
      </c>
      <c r="J1621" s="21" t="s">
        <v>133</v>
      </c>
      <c r="K1621" s="21" t="s">
        <v>123</v>
      </c>
      <c r="L1621" s="21" t="s">
        <v>155</v>
      </c>
      <c r="M1621" s="23">
        <v>183.49</v>
      </c>
      <c r="N1621" s="24">
        <v>12</v>
      </c>
      <c r="O1621" s="25">
        <v>6.83E-2</v>
      </c>
      <c r="P1621" s="23">
        <v>93.88</v>
      </c>
      <c r="Q1621" s="23">
        <f>M1621*N1621*(1-O1621)</f>
        <v>2051.4915959999998</v>
      </c>
      <c r="R1621" s="23">
        <f>M1621*N1621*O1621</f>
        <v>150.38840400000001</v>
      </c>
      <c r="S1621" s="23">
        <f>P1621*N1621</f>
        <v>1126.56</v>
      </c>
      <c r="T1621" s="23">
        <f>Q1621-S1621</f>
        <v>924.9315959999999</v>
      </c>
      <c r="U1621" s="25">
        <f>IFERROR(T1621/Q1621,0)</f>
        <v>0.45085809652032321</v>
      </c>
      <c r="V1621" s="21" t="s">
        <v>171</v>
      </c>
      <c r="W1621" s="21" t="s">
        <v>156</v>
      </c>
    </row>
    <row r="1622" spans="1:23" ht="15" customHeight="1">
      <c r="A1622" s="21" t="s">
        <v>2090</v>
      </c>
      <c r="B1622" s="22">
        <v>45602</v>
      </c>
      <c r="C1622" s="21">
        <f>YEAR(B1622)</f>
        <v>2024</v>
      </c>
      <c r="D1622" s="21" t="str">
        <f>"Q"&amp;ROUNDUP(MONTH(B1622)/3,0)</f>
        <v>Q4</v>
      </c>
      <c r="E1622" s="21" t="s">
        <v>128</v>
      </c>
      <c r="F1622" s="21" t="s">
        <v>129</v>
      </c>
      <c r="G1622" s="21" t="s">
        <v>152</v>
      </c>
      <c r="H1622" s="21" t="s">
        <v>120</v>
      </c>
      <c r="I1622" s="21" t="s">
        <v>121</v>
      </c>
      <c r="J1622" s="21" t="s">
        <v>122</v>
      </c>
      <c r="K1622" s="21" t="s">
        <v>149</v>
      </c>
      <c r="L1622" s="21" t="s">
        <v>150</v>
      </c>
      <c r="M1622" s="23">
        <v>201.91</v>
      </c>
      <c r="N1622" s="24">
        <v>1</v>
      </c>
      <c r="O1622" s="25">
        <v>0.15240000000000001</v>
      </c>
      <c r="P1622" s="23">
        <v>99.75</v>
      </c>
      <c r="Q1622" s="23">
        <f>M1622*N1622*(1-O1622)</f>
        <v>171.13891599999999</v>
      </c>
      <c r="R1622" s="23">
        <f>M1622*N1622*O1622</f>
        <v>30.771084000000002</v>
      </c>
      <c r="S1622" s="23">
        <f>P1622*N1622</f>
        <v>99.75</v>
      </c>
      <c r="T1622" s="23">
        <f>Q1622-S1622</f>
        <v>71.388915999999995</v>
      </c>
      <c r="U1622" s="25">
        <f>IFERROR(T1622/Q1622,0)</f>
        <v>0.417140166997435</v>
      </c>
      <c r="V1622" s="21" t="s">
        <v>125</v>
      </c>
      <c r="W1622" s="21" t="s">
        <v>156</v>
      </c>
    </row>
    <row r="1623" spans="1:23" ht="15" customHeight="1">
      <c r="A1623" s="21" t="s">
        <v>2091</v>
      </c>
      <c r="B1623" s="22">
        <v>45602</v>
      </c>
      <c r="C1623" s="21">
        <f>YEAR(B1623)</f>
        <v>2024</v>
      </c>
      <c r="D1623" s="21" t="str">
        <f>"Q"&amp;ROUNDUP(MONTH(B1623)/3,0)</f>
        <v>Q4</v>
      </c>
      <c r="E1623" s="21" t="s">
        <v>138</v>
      </c>
      <c r="F1623" s="21" t="s">
        <v>129</v>
      </c>
      <c r="G1623" s="21" t="s">
        <v>146</v>
      </c>
      <c r="H1623" s="21" t="s">
        <v>358</v>
      </c>
      <c r="I1623" s="21" t="s">
        <v>269</v>
      </c>
      <c r="J1623" s="21" t="s">
        <v>133</v>
      </c>
      <c r="K1623" s="21" t="s">
        <v>123</v>
      </c>
      <c r="L1623" s="21" t="s">
        <v>292</v>
      </c>
      <c r="M1623" s="23">
        <v>155.72</v>
      </c>
      <c r="N1623" s="24">
        <v>1</v>
      </c>
      <c r="O1623" s="25">
        <v>0.12520000000000001</v>
      </c>
      <c r="P1623" s="23">
        <v>73.430000000000007</v>
      </c>
      <c r="Q1623" s="23">
        <f>M1623*N1623*(1-O1623)</f>
        <v>136.22385600000001</v>
      </c>
      <c r="R1623" s="23">
        <f>M1623*N1623*O1623</f>
        <v>19.496144000000001</v>
      </c>
      <c r="S1623" s="23">
        <f>P1623*N1623</f>
        <v>73.430000000000007</v>
      </c>
      <c r="T1623" s="23">
        <f>Q1623-S1623</f>
        <v>62.793856000000005</v>
      </c>
      <c r="U1623" s="25">
        <f>IFERROR(T1623/Q1623,0)</f>
        <v>0.46096078795479112</v>
      </c>
      <c r="V1623" s="21" t="s">
        <v>125</v>
      </c>
      <c r="W1623" s="21" t="s">
        <v>136</v>
      </c>
    </row>
    <row r="1624" spans="1:23" ht="15" customHeight="1">
      <c r="A1624" s="21" t="s">
        <v>2092</v>
      </c>
      <c r="B1624" s="22">
        <v>45603</v>
      </c>
      <c r="C1624" s="21">
        <f>YEAR(B1624)</f>
        <v>2024</v>
      </c>
      <c r="D1624" s="21" t="str">
        <f>"Q"&amp;ROUNDUP(MONTH(B1624)/3,0)</f>
        <v>Q4</v>
      </c>
      <c r="E1624" s="21" t="s">
        <v>158</v>
      </c>
      <c r="F1624" s="21" t="s">
        <v>118</v>
      </c>
      <c r="G1624" s="21" t="s">
        <v>160</v>
      </c>
      <c r="H1624" s="21" t="s">
        <v>203</v>
      </c>
      <c r="I1624" s="21" t="s">
        <v>204</v>
      </c>
      <c r="J1624" s="21" t="s">
        <v>122</v>
      </c>
      <c r="K1624" s="21" t="s">
        <v>123</v>
      </c>
      <c r="L1624" s="21" t="s">
        <v>124</v>
      </c>
      <c r="M1624" s="23">
        <v>60.58</v>
      </c>
      <c r="N1624" s="24">
        <v>2</v>
      </c>
      <c r="O1624" s="25">
        <v>0.1333</v>
      </c>
      <c r="P1624" s="23">
        <v>31.62</v>
      </c>
      <c r="Q1624" s="23">
        <f>M1624*N1624*(1-O1624)</f>
        <v>105.009372</v>
      </c>
      <c r="R1624" s="23">
        <f>M1624*N1624*O1624</f>
        <v>16.150628000000001</v>
      </c>
      <c r="S1624" s="23">
        <f>P1624*N1624</f>
        <v>63.24</v>
      </c>
      <c r="T1624" s="23">
        <f>Q1624-S1624</f>
        <v>41.769371999999997</v>
      </c>
      <c r="U1624" s="25">
        <f>IFERROR(T1624/Q1624,0)</f>
        <v>0.39776803921844228</v>
      </c>
      <c r="V1624" s="21" t="s">
        <v>125</v>
      </c>
      <c r="W1624" s="21" t="s">
        <v>136</v>
      </c>
    </row>
    <row r="1625" spans="1:23" ht="15" customHeight="1">
      <c r="A1625" s="21" t="s">
        <v>2093</v>
      </c>
      <c r="B1625" s="22">
        <v>45603</v>
      </c>
      <c r="C1625" s="21">
        <f>YEAR(B1625)</f>
        <v>2024</v>
      </c>
      <c r="D1625" s="21" t="str">
        <f>"Q"&amp;ROUNDUP(MONTH(B1625)/3,0)</f>
        <v>Q4</v>
      </c>
      <c r="E1625" s="21" t="s">
        <v>158</v>
      </c>
      <c r="F1625" s="21" t="s">
        <v>129</v>
      </c>
      <c r="G1625" s="21" t="s">
        <v>164</v>
      </c>
      <c r="H1625" s="21" t="s">
        <v>168</v>
      </c>
      <c r="I1625" s="21" t="s">
        <v>169</v>
      </c>
      <c r="J1625" s="21" t="s">
        <v>122</v>
      </c>
      <c r="K1625" s="21" t="s">
        <v>165</v>
      </c>
      <c r="L1625" s="21" t="s">
        <v>184</v>
      </c>
      <c r="M1625" s="23">
        <v>125.42</v>
      </c>
      <c r="N1625" s="24">
        <v>1</v>
      </c>
      <c r="O1625" s="25">
        <v>8.4000000000000005E-2</v>
      </c>
      <c r="P1625" s="23">
        <v>59.28</v>
      </c>
      <c r="Q1625" s="23">
        <f>M1625*N1625*(1-O1625)</f>
        <v>114.88472</v>
      </c>
      <c r="R1625" s="23">
        <f>M1625*N1625*O1625</f>
        <v>10.53528</v>
      </c>
      <c r="S1625" s="23">
        <f>P1625*N1625</f>
        <v>59.28</v>
      </c>
      <c r="T1625" s="23">
        <f>Q1625-S1625</f>
        <v>55.60472</v>
      </c>
      <c r="U1625" s="25">
        <f>IFERROR(T1625/Q1625,0)</f>
        <v>0.48400448728081508</v>
      </c>
      <c r="V1625" s="21" t="s">
        <v>125</v>
      </c>
      <c r="W1625" s="21" t="s">
        <v>126</v>
      </c>
    </row>
    <row r="1626" spans="1:23" ht="15" customHeight="1">
      <c r="A1626" s="21" t="s">
        <v>2094</v>
      </c>
      <c r="B1626" s="22">
        <v>45603</v>
      </c>
      <c r="C1626" s="21">
        <f>YEAR(B1626)</f>
        <v>2024</v>
      </c>
      <c r="D1626" s="21" t="str">
        <f>"Q"&amp;ROUNDUP(MONTH(B1626)/3,0)</f>
        <v>Q4</v>
      </c>
      <c r="E1626" s="21" t="s">
        <v>138</v>
      </c>
      <c r="F1626" s="21" t="s">
        <v>118</v>
      </c>
      <c r="G1626" s="21" t="s">
        <v>146</v>
      </c>
      <c r="H1626" s="21" t="s">
        <v>752</v>
      </c>
      <c r="I1626" s="21" t="s">
        <v>200</v>
      </c>
      <c r="J1626" s="21" t="s">
        <v>133</v>
      </c>
      <c r="K1626" s="21" t="s">
        <v>165</v>
      </c>
      <c r="L1626" s="21" t="s">
        <v>213</v>
      </c>
      <c r="M1626" s="23">
        <v>131.16</v>
      </c>
      <c r="N1626" s="24">
        <v>3</v>
      </c>
      <c r="O1626" s="25">
        <v>0.14899999999999999</v>
      </c>
      <c r="P1626" s="23">
        <v>55.81</v>
      </c>
      <c r="Q1626" s="23">
        <f>M1626*N1626*(1-O1626)</f>
        <v>334.85147999999998</v>
      </c>
      <c r="R1626" s="23">
        <f>M1626*N1626*O1626</f>
        <v>58.628520000000002</v>
      </c>
      <c r="S1626" s="23">
        <f>P1626*N1626</f>
        <v>167.43</v>
      </c>
      <c r="T1626" s="23">
        <f>Q1626-S1626</f>
        <v>167.42147999999997</v>
      </c>
      <c r="U1626" s="25">
        <f>IFERROR(T1626/Q1626,0)</f>
        <v>0.49998727794185049</v>
      </c>
      <c r="V1626" s="21" t="s">
        <v>125</v>
      </c>
      <c r="W1626" s="21" t="s">
        <v>172</v>
      </c>
    </row>
    <row r="1627" spans="1:23" ht="15" customHeight="1">
      <c r="A1627" s="21" t="s">
        <v>2095</v>
      </c>
      <c r="B1627" s="22">
        <v>45603</v>
      </c>
      <c r="C1627" s="21">
        <f>YEAR(B1627)</f>
        <v>2024</v>
      </c>
      <c r="D1627" s="21" t="str">
        <f>"Q"&amp;ROUNDUP(MONTH(B1627)/3,0)</f>
        <v>Q4</v>
      </c>
      <c r="E1627" s="21" t="s">
        <v>128</v>
      </c>
      <c r="F1627" s="21" t="s">
        <v>159</v>
      </c>
      <c r="G1627" s="21" t="s">
        <v>130</v>
      </c>
      <c r="H1627" s="21" t="s">
        <v>1117</v>
      </c>
      <c r="I1627" s="21" t="s">
        <v>1118</v>
      </c>
      <c r="J1627" s="21" t="s">
        <v>142</v>
      </c>
      <c r="K1627" s="21" t="s">
        <v>149</v>
      </c>
      <c r="L1627" s="21" t="s">
        <v>205</v>
      </c>
      <c r="M1627" s="23">
        <v>165.04</v>
      </c>
      <c r="N1627" s="24">
        <v>5</v>
      </c>
      <c r="O1627" s="25">
        <v>5.9299999999999999E-2</v>
      </c>
      <c r="P1627" s="23">
        <v>71.47</v>
      </c>
      <c r="Q1627" s="23">
        <f>M1627*N1627*(1-O1627)</f>
        <v>776.26563999999996</v>
      </c>
      <c r="R1627" s="23">
        <f>M1627*N1627*O1627</f>
        <v>48.934359999999998</v>
      </c>
      <c r="S1627" s="23">
        <f>P1627*N1627</f>
        <v>357.35</v>
      </c>
      <c r="T1627" s="23">
        <f>Q1627-S1627</f>
        <v>418.91563999999994</v>
      </c>
      <c r="U1627" s="25">
        <f>IFERROR(T1627/Q1627,0)</f>
        <v>0.53965500778831321</v>
      </c>
      <c r="V1627" s="21" t="s">
        <v>125</v>
      </c>
      <c r="W1627" s="21" t="s">
        <v>156</v>
      </c>
    </row>
    <row r="1628" spans="1:23" ht="15" customHeight="1">
      <c r="A1628" s="21" t="s">
        <v>2096</v>
      </c>
      <c r="B1628" s="22">
        <v>45603</v>
      </c>
      <c r="C1628" s="21">
        <f>YEAR(B1628)</f>
        <v>2024</v>
      </c>
      <c r="D1628" s="21" t="str">
        <f>"Q"&amp;ROUNDUP(MONTH(B1628)/3,0)</f>
        <v>Q4</v>
      </c>
      <c r="E1628" s="21" t="s">
        <v>128</v>
      </c>
      <c r="F1628" s="21" t="s">
        <v>129</v>
      </c>
      <c r="G1628" s="21" t="s">
        <v>152</v>
      </c>
      <c r="H1628" s="21" t="s">
        <v>257</v>
      </c>
      <c r="I1628" s="21" t="s">
        <v>258</v>
      </c>
      <c r="J1628" s="21" t="s">
        <v>133</v>
      </c>
      <c r="K1628" s="21" t="s">
        <v>123</v>
      </c>
      <c r="L1628" s="21" t="s">
        <v>292</v>
      </c>
      <c r="M1628" s="23">
        <v>259.86</v>
      </c>
      <c r="N1628" s="24">
        <v>1</v>
      </c>
      <c r="O1628" s="25">
        <v>0.1389</v>
      </c>
      <c r="P1628" s="23">
        <v>118.26</v>
      </c>
      <c r="Q1628" s="23">
        <f>M1628*N1628*(1-O1628)</f>
        <v>223.765446</v>
      </c>
      <c r="R1628" s="23">
        <f>M1628*N1628*O1628</f>
        <v>36.094554000000002</v>
      </c>
      <c r="S1628" s="23">
        <f>P1628*N1628</f>
        <v>118.26</v>
      </c>
      <c r="T1628" s="23">
        <f>Q1628-S1628</f>
        <v>105.50544599999999</v>
      </c>
      <c r="U1628" s="25">
        <f>IFERROR(T1628/Q1628,0)</f>
        <v>0.47150017076363077</v>
      </c>
      <c r="V1628" s="21" t="s">
        <v>125</v>
      </c>
      <c r="W1628" s="21" t="s">
        <v>126</v>
      </c>
    </row>
    <row r="1629" spans="1:23" ht="15" customHeight="1">
      <c r="A1629" s="21" t="s">
        <v>2097</v>
      </c>
      <c r="B1629" s="22">
        <v>45603</v>
      </c>
      <c r="C1629" s="21">
        <f>YEAR(B1629)</f>
        <v>2024</v>
      </c>
      <c r="D1629" s="21" t="str">
        <f>"Q"&amp;ROUNDUP(MONTH(B1629)/3,0)</f>
        <v>Q4</v>
      </c>
      <c r="E1629" s="21" t="s">
        <v>117</v>
      </c>
      <c r="F1629" s="21" t="s">
        <v>118</v>
      </c>
      <c r="G1629" s="21" t="s">
        <v>119</v>
      </c>
      <c r="H1629" s="21" t="s">
        <v>612</v>
      </c>
      <c r="I1629" s="21" t="s">
        <v>613</v>
      </c>
      <c r="J1629" s="21" t="s">
        <v>142</v>
      </c>
      <c r="K1629" s="21" t="s">
        <v>149</v>
      </c>
      <c r="L1629" s="21" t="s">
        <v>150</v>
      </c>
      <c r="M1629" s="23">
        <v>252.24</v>
      </c>
      <c r="N1629" s="24">
        <v>1</v>
      </c>
      <c r="O1629" s="25">
        <v>0.17699999999999999</v>
      </c>
      <c r="P1629" s="23">
        <v>104.61</v>
      </c>
      <c r="Q1629" s="23">
        <f>M1629*N1629*(1-O1629)</f>
        <v>207.59351999999998</v>
      </c>
      <c r="R1629" s="23">
        <f>M1629*N1629*O1629</f>
        <v>44.646479999999997</v>
      </c>
      <c r="S1629" s="23">
        <f>P1629*N1629</f>
        <v>104.61</v>
      </c>
      <c r="T1629" s="23">
        <f>Q1629-S1629</f>
        <v>102.98351999999998</v>
      </c>
      <c r="U1629" s="25">
        <f>IFERROR(T1629/Q1629,0)</f>
        <v>0.49608253668033564</v>
      </c>
      <c r="V1629" s="21" t="s">
        <v>125</v>
      </c>
      <c r="W1629" s="21" t="s">
        <v>172</v>
      </c>
    </row>
    <row r="1630" spans="1:23" ht="15" customHeight="1">
      <c r="A1630" s="21" t="s">
        <v>2098</v>
      </c>
      <c r="B1630" s="22">
        <v>45603</v>
      </c>
      <c r="C1630" s="21">
        <f>YEAR(B1630)</f>
        <v>2024</v>
      </c>
      <c r="D1630" s="21" t="str">
        <f>"Q"&amp;ROUNDUP(MONTH(B1630)/3,0)</f>
        <v>Q4</v>
      </c>
      <c r="E1630" s="21" t="s">
        <v>188</v>
      </c>
      <c r="F1630" s="21" t="s">
        <v>118</v>
      </c>
      <c r="G1630" s="21" t="s">
        <v>198</v>
      </c>
      <c r="H1630" s="21" t="s">
        <v>445</v>
      </c>
      <c r="I1630" s="21" t="s">
        <v>446</v>
      </c>
      <c r="J1630" s="21" t="s">
        <v>133</v>
      </c>
      <c r="K1630" s="21" t="s">
        <v>165</v>
      </c>
      <c r="L1630" s="21" t="s">
        <v>184</v>
      </c>
      <c r="M1630" s="23">
        <v>36.68</v>
      </c>
      <c r="N1630" s="24">
        <v>1</v>
      </c>
      <c r="O1630" s="25">
        <v>0.21099999999999999</v>
      </c>
      <c r="P1630" s="23">
        <v>16.21</v>
      </c>
      <c r="Q1630" s="23">
        <f>M1630*N1630*(1-O1630)</f>
        <v>28.940519999999999</v>
      </c>
      <c r="R1630" s="23">
        <f>M1630*N1630*O1630</f>
        <v>7.7394799999999995</v>
      </c>
      <c r="S1630" s="23">
        <f>P1630*N1630</f>
        <v>16.21</v>
      </c>
      <c r="T1630" s="23">
        <f>Q1630-S1630</f>
        <v>12.730519999999999</v>
      </c>
      <c r="U1630" s="25">
        <f>IFERROR(T1630/Q1630,0)</f>
        <v>0.43988566895135262</v>
      </c>
      <c r="V1630" s="21" t="s">
        <v>125</v>
      </c>
      <c r="W1630" s="21" t="s">
        <v>126</v>
      </c>
    </row>
    <row r="1631" spans="1:23" ht="15" customHeight="1">
      <c r="A1631" s="21" t="s">
        <v>2099</v>
      </c>
      <c r="B1631" s="22">
        <v>45603</v>
      </c>
      <c r="C1631" s="21">
        <f>YEAR(B1631)</f>
        <v>2024</v>
      </c>
      <c r="D1631" s="21" t="str">
        <f>"Q"&amp;ROUNDUP(MONTH(B1631)/3,0)</f>
        <v>Q4</v>
      </c>
      <c r="E1631" s="21" t="s">
        <v>138</v>
      </c>
      <c r="F1631" s="21" t="s">
        <v>129</v>
      </c>
      <c r="G1631" s="21" t="s">
        <v>139</v>
      </c>
      <c r="H1631" s="21" t="s">
        <v>669</v>
      </c>
      <c r="I1631" s="21" t="s">
        <v>670</v>
      </c>
      <c r="J1631" s="21" t="s">
        <v>142</v>
      </c>
      <c r="K1631" s="21" t="s">
        <v>143</v>
      </c>
      <c r="L1631" s="21" t="s">
        <v>144</v>
      </c>
      <c r="M1631" s="23">
        <v>163.77000000000001</v>
      </c>
      <c r="N1631" s="24">
        <v>3</v>
      </c>
      <c r="O1631" s="25">
        <v>0.12239999999999999</v>
      </c>
      <c r="P1631" s="23">
        <v>92.38</v>
      </c>
      <c r="Q1631" s="23">
        <f>M1631*N1631*(1-O1631)</f>
        <v>431.17365600000005</v>
      </c>
      <c r="R1631" s="23">
        <f>M1631*N1631*O1631</f>
        <v>60.136344000000008</v>
      </c>
      <c r="S1631" s="23">
        <f>P1631*N1631</f>
        <v>277.14</v>
      </c>
      <c r="T1631" s="23">
        <f>Q1631-S1631</f>
        <v>154.03365600000006</v>
      </c>
      <c r="U1631" s="25">
        <f>IFERROR(T1631/Q1631,0)</f>
        <v>0.35724273469991413</v>
      </c>
      <c r="V1631" s="21" t="s">
        <v>125</v>
      </c>
      <c r="W1631" s="21" t="s">
        <v>136</v>
      </c>
    </row>
    <row r="1632" spans="1:23" ht="15" customHeight="1">
      <c r="A1632" s="21" t="s">
        <v>2100</v>
      </c>
      <c r="B1632" s="22">
        <v>45603</v>
      </c>
      <c r="C1632" s="21">
        <f>YEAR(B1632)</f>
        <v>2024</v>
      </c>
      <c r="D1632" s="21" t="str">
        <f>"Q"&amp;ROUNDUP(MONTH(B1632)/3,0)</f>
        <v>Q4</v>
      </c>
      <c r="E1632" s="21" t="s">
        <v>128</v>
      </c>
      <c r="F1632" s="21" t="s">
        <v>129</v>
      </c>
      <c r="G1632" s="21" t="s">
        <v>130</v>
      </c>
      <c r="H1632" s="21" t="s">
        <v>724</v>
      </c>
      <c r="I1632" s="21" t="s">
        <v>216</v>
      </c>
      <c r="J1632" s="21" t="s">
        <v>133</v>
      </c>
      <c r="K1632" s="21" t="s">
        <v>149</v>
      </c>
      <c r="L1632" s="21" t="s">
        <v>176</v>
      </c>
      <c r="M1632" s="23">
        <v>283.41000000000003</v>
      </c>
      <c r="N1632" s="24">
        <v>1</v>
      </c>
      <c r="O1632" s="25">
        <v>0.11</v>
      </c>
      <c r="P1632" s="23">
        <v>155.69</v>
      </c>
      <c r="Q1632" s="23">
        <f>M1632*N1632*(1-O1632)</f>
        <v>252.23490000000004</v>
      </c>
      <c r="R1632" s="23">
        <f>M1632*N1632*O1632</f>
        <v>31.175100000000004</v>
      </c>
      <c r="S1632" s="23">
        <f>P1632*N1632</f>
        <v>155.69</v>
      </c>
      <c r="T1632" s="23">
        <f>Q1632-S1632</f>
        <v>96.544900000000041</v>
      </c>
      <c r="U1632" s="25">
        <f>IFERROR(T1632/Q1632,0)</f>
        <v>0.38275789749951344</v>
      </c>
      <c r="V1632" s="21" t="s">
        <v>125</v>
      </c>
      <c r="W1632" s="21" t="s">
        <v>126</v>
      </c>
    </row>
    <row r="1633" spans="1:23" ht="15" customHeight="1">
      <c r="A1633" s="21" t="s">
        <v>2101</v>
      </c>
      <c r="B1633" s="22">
        <v>45603</v>
      </c>
      <c r="C1633" s="21">
        <f>YEAR(B1633)</f>
        <v>2024</v>
      </c>
      <c r="D1633" s="21" t="str">
        <f>"Q"&amp;ROUNDUP(MONTH(B1633)/3,0)</f>
        <v>Q4</v>
      </c>
      <c r="E1633" s="21" t="s">
        <v>128</v>
      </c>
      <c r="F1633" s="21" t="s">
        <v>118</v>
      </c>
      <c r="G1633" s="21" t="s">
        <v>130</v>
      </c>
      <c r="H1633" s="21" t="s">
        <v>377</v>
      </c>
      <c r="I1633" s="21" t="s">
        <v>378</v>
      </c>
      <c r="J1633" s="21" t="s">
        <v>133</v>
      </c>
      <c r="K1633" s="21" t="s">
        <v>165</v>
      </c>
      <c r="L1633" s="21" t="s">
        <v>213</v>
      </c>
      <c r="M1633" s="23">
        <v>18.66</v>
      </c>
      <c r="N1633" s="24">
        <v>2</v>
      </c>
      <c r="O1633" s="25">
        <v>0.1201</v>
      </c>
      <c r="P1633" s="23">
        <v>7.73</v>
      </c>
      <c r="Q1633" s="23">
        <f>M1633*N1633*(1-O1633)</f>
        <v>32.837868</v>
      </c>
      <c r="R1633" s="23">
        <f>M1633*N1633*O1633</f>
        <v>4.482132</v>
      </c>
      <c r="S1633" s="23">
        <f>P1633*N1633</f>
        <v>15.46</v>
      </c>
      <c r="T1633" s="23">
        <f>Q1633-S1633</f>
        <v>17.377867999999999</v>
      </c>
      <c r="U1633" s="25">
        <f>IFERROR(T1633/Q1633,0)</f>
        <v>0.52920207852714429</v>
      </c>
      <c r="V1633" s="21" t="s">
        <v>125</v>
      </c>
      <c r="W1633" s="21" t="s">
        <v>136</v>
      </c>
    </row>
    <row r="1634" spans="1:23" ht="15" customHeight="1">
      <c r="A1634" s="21" t="s">
        <v>2102</v>
      </c>
      <c r="B1634" s="22">
        <v>45603</v>
      </c>
      <c r="C1634" s="21">
        <f>YEAR(B1634)</f>
        <v>2024</v>
      </c>
      <c r="D1634" s="21" t="str">
        <f>"Q"&amp;ROUNDUP(MONTH(B1634)/3,0)</f>
        <v>Q4</v>
      </c>
      <c r="E1634" s="21" t="s">
        <v>158</v>
      </c>
      <c r="F1634" s="21" t="s">
        <v>118</v>
      </c>
      <c r="G1634" s="21" t="s">
        <v>164</v>
      </c>
      <c r="H1634" s="21" t="s">
        <v>147</v>
      </c>
      <c r="I1634" s="21" t="s">
        <v>148</v>
      </c>
      <c r="J1634" s="21" t="s">
        <v>122</v>
      </c>
      <c r="K1634" s="21" t="s">
        <v>149</v>
      </c>
      <c r="L1634" s="21" t="s">
        <v>273</v>
      </c>
      <c r="M1634" s="23">
        <v>108.8</v>
      </c>
      <c r="N1634" s="24">
        <v>2</v>
      </c>
      <c r="O1634" s="25">
        <v>0.1424</v>
      </c>
      <c r="P1634" s="23">
        <v>59.84</v>
      </c>
      <c r="Q1634" s="23">
        <f>M1634*N1634*(1-O1634)</f>
        <v>186.61376000000001</v>
      </c>
      <c r="R1634" s="23">
        <f>M1634*N1634*O1634</f>
        <v>30.986239999999999</v>
      </c>
      <c r="S1634" s="23">
        <f>P1634*N1634</f>
        <v>119.68</v>
      </c>
      <c r="T1634" s="23">
        <f>Q1634-S1634</f>
        <v>66.933760000000007</v>
      </c>
      <c r="U1634" s="25">
        <f>IFERROR(T1634/Q1634,0)</f>
        <v>0.35867537313432835</v>
      </c>
      <c r="V1634" s="21" t="s">
        <v>125</v>
      </c>
      <c r="W1634" s="21" t="s">
        <v>172</v>
      </c>
    </row>
    <row r="1635" spans="1:23" ht="15" customHeight="1">
      <c r="A1635" s="21" t="s">
        <v>2103</v>
      </c>
      <c r="B1635" s="22">
        <v>45604</v>
      </c>
      <c r="C1635" s="21">
        <f>YEAR(B1635)</f>
        <v>2024</v>
      </c>
      <c r="D1635" s="21" t="str">
        <f>"Q"&amp;ROUNDUP(MONTH(B1635)/3,0)</f>
        <v>Q4</v>
      </c>
      <c r="E1635" s="21" t="s">
        <v>138</v>
      </c>
      <c r="F1635" s="21" t="s">
        <v>129</v>
      </c>
      <c r="G1635" s="21" t="s">
        <v>139</v>
      </c>
      <c r="H1635" s="21" t="s">
        <v>284</v>
      </c>
      <c r="I1635" s="21" t="s">
        <v>269</v>
      </c>
      <c r="J1635" s="21" t="s">
        <v>122</v>
      </c>
      <c r="K1635" s="21" t="s">
        <v>143</v>
      </c>
      <c r="L1635" s="21" t="s">
        <v>230</v>
      </c>
      <c r="M1635" s="23">
        <v>106.26</v>
      </c>
      <c r="N1635" s="24">
        <v>2</v>
      </c>
      <c r="O1635" s="25">
        <v>0.12640000000000001</v>
      </c>
      <c r="P1635" s="23">
        <v>64.3</v>
      </c>
      <c r="Q1635" s="23">
        <f>M1635*N1635*(1-O1635)</f>
        <v>185.65747199999998</v>
      </c>
      <c r="R1635" s="23">
        <f>M1635*N1635*O1635</f>
        <v>26.862528000000005</v>
      </c>
      <c r="S1635" s="23">
        <f>P1635*N1635</f>
        <v>128.6</v>
      </c>
      <c r="T1635" s="23">
        <f>Q1635-S1635</f>
        <v>57.05747199999999</v>
      </c>
      <c r="U1635" s="25">
        <f>IFERROR(T1635/Q1635,0)</f>
        <v>0.30732655887935389</v>
      </c>
      <c r="V1635" s="21" t="s">
        <v>125</v>
      </c>
      <c r="W1635" s="21" t="s">
        <v>156</v>
      </c>
    </row>
    <row r="1636" spans="1:23" ht="15" customHeight="1">
      <c r="A1636" s="21" t="s">
        <v>2104</v>
      </c>
      <c r="B1636" s="22">
        <v>45604</v>
      </c>
      <c r="C1636" s="21">
        <f>YEAR(B1636)</f>
        <v>2024</v>
      </c>
      <c r="D1636" s="21" t="str">
        <f>"Q"&amp;ROUNDUP(MONTH(B1636)/3,0)</f>
        <v>Q4</v>
      </c>
      <c r="E1636" s="21" t="s">
        <v>117</v>
      </c>
      <c r="F1636" s="21" t="s">
        <v>118</v>
      </c>
      <c r="G1636" s="21" t="s">
        <v>119</v>
      </c>
      <c r="H1636" s="21" t="s">
        <v>207</v>
      </c>
      <c r="I1636" s="21" t="s">
        <v>208</v>
      </c>
      <c r="J1636" s="21" t="s">
        <v>122</v>
      </c>
      <c r="K1636" s="21" t="s">
        <v>149</v>
      </c>
      <c r="L1636" s="21" t="s">
        <v>176</v>
      </c>
      <c r="M1636" s="23">
        <v>290.23</v>
      </c>
      <c r="N1636" s="24">
        <v>2</v>
      </c>
      <c r="O1636" s="25">
        <v>0.1807</v>
      </c>
      <c r="P1636" s="23">
        <v>130.9</v>
      </c>
      <c r="Q1636" s="23">
        <f>M1636*N1636*(1-O1636)</f>
        <v>475.57087800000005</v>
      </c>
      <c r="R1636" s="23">
        <f>M1636*N1636*O1636</f>
        <v>104.889122</v>
      </c>
      <c r="S1636" s="23">
        <f>P1636*N1636</f>
        <v>261.8</v>
      </c>
      <c r="T1636" s="23">
        <f>Q1636-S1636</f>
        <v>213.77087800000004</v>
      </c>
      <c r="U1636" s="25">
        <f>IFERROR(T1636/Q1636,0)</f>
        <v>0.44950371835005426</v>
      </c>
      <c r="V1636" s="21" t="s">
        <v>125</v>
      </c>
      <c r="W1636" s="21" t="s">
        <v>126</v>
      </c>
    </row>
    <row r="1637" spans="1:23" ht="15" customHeight="1">
      <c r="A1637" s="21" t="s">
        <v>2105</v>
      </c>
      <c r="B1637" s="22">
        <v>45604</v>
      </c>
      <c r="C1637" s="21">
        <f>YEAR(B1637)</f>
        <v>2024</v>
      </c>
      <c r="D1637" s="21" t="str">
        <f>"Q"&amp;ROUNDUP(MONTH(B1637)/3,0)</f>
        <v>Q4</v>
      </c>
      <c r="E1637" s="21" t="s">
        <v>128</v>
      </c>
      <c r="F1637" s="21" t="s">
        <v>129</v>
      </c>
      <c r="G1637" s="21" t="s">
        <v>152</v>
      </c>
      <c r="H1637" s="21" t="s">
        <v>367</v>
      </c>
      <c r="I1637" s="21" t="s">
        <v>368</v>
      </c>
      <c r="J1637" s="21" t="s">
        <v>142</v>
      </c>
      <c r="K1637" s="21" t="s">
        <v>123</v>
      </c>
      <c r="L1637" s="21" t="s">
        <v>263</v>
      </c>
      <c r="M1637" s="23">
        <v>147.34</v>
      </c>
      <c r="N1637" s="24">
        <v>1</v>
      </c>
      <c r="O1637" s="25">
        <v>0.14030000000000001</v>
      </c>
      <c r="P1637" s="23">
        <v>69.78</v>
      </c>
      <c r="Q1637" s="23">
        <f>M1637*N1637*(1-O1637)</f>
        <v>126.668198</v>
      </c>
      <c r="R1637" s="23">
        <f>M1637*N1637*O1637</f>
        <v>20.671802000000003</v>
      </c>
      <c r="S1637" s="23">
        <f>P1637*N1637</f>
        <v>69.78</v>
      </c>
      <c r="T1637" s="23">
        <f>Q1637-S1637</f>
        <v>56.888198000000003</v>
      </c>
      <c r="U1637" s="25">
        <f>IFERROR(T1637/Q1637,0)</f>
        <v>0.4491119231048033</v>
      </c>
      <c r="V1637" s="21" t="s">
        <v>125</v>
      </c>
      <c r="W1637" s="21" t="s">
        <v>126</v>
      </c>
    </row>
    <row r="1638" spans="1:23" ht="15" customHeight="1">
      <c r="A1638" s="21" t="s">
        <v>2106</v>
      </c>
      <c r="B1638" s="22">
        <v>45604</v>
      </c>
      <c r="C1638" s="21">
        <f>YEAR(B1638)</f>
        <v>2024</v>
      </c>
      <c r="D1638" s="21" t="str">
        <f>"Q"&amp;ROUNDUP(MONTH(B1638)/3,0)</f>
        <v>Q4</v>
      </c>
      <c r="E1638" s="21" t="s">
        <v>117</v>
      </c>
      <c r="F1638" s="21" t="s">
        <v>159</v>
      </c>
      <c r="G1638" s="21" t="s">
        <v>194</v>
      </c>
      <c r="H1638" s="21" t="s">
        <v>467</v>
      </c>
      <c r="I1638" s="21" t="s">
        <v>468</v>
      </c>
      <c r="J1638" s="21" t="s">
        <v>133</v>
      </c>
      <c r="K1638" s="21" t="s">
        <v>123</v>
      </c>
      <c r="L1638" s="21" t="s">
        <v>263</v>
      </c>
      <c r="M1638" s="23">
        <v>44.21</v>
      </c>
      <c r="N1638" s="24">
        <v>16</v>
      </c>
      <c r="O1638" s="25">
        <v>0.11020000000000001</v>
      </c>
      <c r="P1638" s="23">
        <v>24.55</v>
      </c>
      <c r="Q1638" s="23">
        <f>M1638*N1638*(1-O1638)</f>
        <v>629.40892800000006</v>
      </c>
      <c r="R1638" s="23">
        <f>M1638*N1638*O1638</f>
        <v>77.951072000000011</v>
      </c>
      <c r="S1638" s="23">
        <f>P1638*N1638</f>
        <v>392.8</v>
      </c>
      <c r="T1638" s="23">
        <f>Q1638-S1638</f>
        <v>236.60892800000005</v>
      </c>
      <c r="U1638" s="25">
        <f>IFERROR(T1638/Q1638,0)</f>
        <v>0.37592242097970374</v>
      </c>
      <c r="V1638" s="21" t="s">
        <v>125</v>
      </c>
      <c r="W1638" s="21" t="s">
        <v>126</v>
      </c>
    </row>
    <row r="1639" spans="1:23" ht="15" customHeight="1">
      <c r="A1639" s="21" t="s">
        <v>2107</v>
      </c>
      <c r="B1639" s="22">
        <v>45604</v>
      </c>
      <c r="C1639" s="21">
        <f>YEAR(B1639)</f>
        <v>2024</v>
      </c>
      <c r="D1639" s="21" t="str">
        <f>"Q"&amp;ROUNDUP(MONTH(B1639)/3,0)</f>
        <v>Q4</v>
      </c>
      <c r="E1639" s="21" t="s">
        <v>188</v>
      </c>
      <c r="F1639" s="21" t="s">
        <v>129</v>
      </c>
      <c r="G1639" s="21" t="s">
        <v>198</v>
      </c>
      <c r="H1639" s="21" t="s">
        <v>988</v>
      </c>
      <c r="I1639" s="21" t="s">
        <v>389</v>
      </c>
      <c r="J1639" s="21" t="s">
        <v>142</v>
      </c>
      <c r="K1639" s="21" t="s">
        <v>149</v>
      </c>
      <c r="L1639" s="21" t="s">
        <v>150</v>
      </c>
      <c r="M1639" s="23">
        <v>111.57</v>
      </c>
      <c r="N1639" s="24">
        <v>1</v>
      </c>
      <c r="O1639" s="25">
        <v>0.20019999999999999</v>
      </c>
      <c r="P1639" s="23">
        <v>45.07</v>
      </c>
      <c r="Q1639" s="23">
        <f>M1639*N1639*(1-O1639)</f>
        <v>89.233686000000006</v>
      </c>
      <c r="R1639" s="23">
        <f>M1639*N1639*O1639</f>
        <v>22.336313999999998</v>
      </c>
      <c r="S1639" s="23">
        <f>P1639*N1639</f>
        <v>45.07</v>
      </c>
      <c r="T1639" s="23">
        <f>Q1639-S1639</f>
        <v>44.163686000000006</v>
      </c>
      <c r="U1639" s="25">
        <f>IFERROR(T1639/Q1639,0)</f>
        <v>0.49492168237900652</v>
      </c>
      <c r="V1639" s="21" t="s">
        <v>125</v>
      </c>
      <c r="W1639" s="21" t="s">
        <v>136</v>
      </c>
    </row>
    <row r="1640" spans="1:23" ht="15" customHeight="1">
      <c r="A1640" s="21" t="s">
        <v>2108</v>
      </c>
      <c r="B1640" s="22">
        <v>45604</v>
      </c>
      <c r="C1640" s="21">
        <f>YEAR(B1640)</f>
        <v>2024</v>
      </c>
      <c r="D1640" s="21" t="str">
        <f>"Q"&amp;ROUNDUP(MONTH(B1640)/3,0)</f>
        <v>Q4</v>
      </c>
      <c r="E1640" s="21" t="s">
        <v>117</v>
      </c>
      <c r="F1640" s="21" t="s">
        <v>159</v>
      </c>
      <c r="G1640" s="21" t="s">
        <v>119</v>
      </c>
      <c r="H1640" s="21" t="s">
        <v>168</v>
      </c>
      <c r="I1640" s="21" t="s">
        <v>169</v>
      </c>
      <c r="J1640" s="21" t="s">
        <v>122</v>
      </c>
      <c r="K1640" s="21" t="s">
        <v>149</v>
      </c>
      <c r="L1640" s="21" t="s">
        <v>273</v>
      </c>
      <c r="M1640" s="23">
        <v>53.59</v>
      </c>
      <c r="N1640" s="24">
        <v>10</v>
      </c>
      <c r="O1640" s="25">
        <v>0.1217</v>
      </c>
      <c r="P1640" s="23">
        <v>22.34</v>
      </c>
      <c r="Q1640" s="23">
        <f>M1640*N1640*(1-O1640)</f>
        <v>470.68097000000006</v>
      </c>
      <c r="R1640" s="23">
        <f>M1640*N1640*O1640</f>
        <v>65.219030000000018</v>
      </c>
      <c r="S1640" s="23">
        <f>P1640*N1640</f>
        <v>223.4</v>
      </c>
      <c r="T1640" s="23">
        <f>Q1640-S1640</f>
        <v>247.28097000000005</v>
      </c>
      <c r="U1640" s="25">
        <f>IFERROR(T1640/Q1640,0)</f>
        <v>0.5253685314704778</v>
      </c>
      <c r="V1640" s="21" t="s">
        <v>125</v>
      </c>
      <c r="W1640" s="21" t="s">
        <v>136</v>
      </c>
    </row>
    <row r="1641" spans="1:23" ht="15" customHeight="1">
      <c r="A1641" s="21" t="s">
        <v>2109</v>
      </c>
      <c r="B1641" s="22">
        <v>45605</v>
      </c>
      <c r="C1641" s="21">
        <f>YEAR(B1641)</f>
        <v>2024</v>
      </c>
      <c r="D1641" s="21" t="str">
        <f>"Q"&amp;ROUNDUP(MONTH(B1641)/3,0)</f>
        <v>Q4</v>
      </c>
      <c r="E1641" s="21" t="s">
        <v>158</v>
      </c>
      <c r="F1641" s="21" t="s">
        <v>159</v>
      </c>
      <c r="G1641" s="21" t="s">
        <v>160</v>
      </c>
      <c r="H1641" s="21" t="s">
        <v>203</v>
      </c>
      <c r="I1641" s="21" t="s">
        <v>204</v>
      </c>
      <c r="J1641" s="21" t="s">
        <v>122</v>
      </c>
      <c r="K1641" s="21" t="s">
        <v>149</v>
      </c>
      <c r="L1641" s="21" t="s">
        <v>150</v>
      </c>
      <c r="M1641" s="23">
        <v>164.62</v>
      </c>
      <c r="N1641" s="24">
        <v>15</v>
      </c>
      <c r="O1641" s="25">
        <v>0.112</v>
      </c>
      <c r="P1641" s="23">
        <v>78.34</v>
      </c>
      <c r="Q1641" s="23">
        <f>M1641*N1641*(1-O1641)</f>
        <v>2192.7384000000002</v>
      </c>
      <c r="R1641" s="23">
        <f>M1641*N1641*O1641</f>
        <v>276.5616</v>
      </c>
      <c r="S1641" s="23">
        <f>P1641*N1641</f>
        <v>1175.1000000000001</v>
      </c>
      <c r="T1641" s="23">
        <f>Q1641-S1641</f>
        <v>1017.6384</v>
      </c>
      <c r="U1641" s="25">
        <f>IFERROR(T1641/Q1641,0)</f>
        <v>0.46409475932012684</v>
      </c>
      <c r="V1641" s="21" t="s">
        <v>125</v>
      </c>
      <c r="W1641" s="21" t="s">
        <v>172</v>
      </c>
    </row>
    <row r="1642" spans="1:23" ht="15" customHeight="1">
      <c r="A1642" s="21" t="s">
        <v>2110</v>
      </c>
      <c r="B1642" s="22">
        <v>45605</v>
      </c>
      <c r="C1642" s="21">
        <f>YEAR(B1642)</f>
        <v>2024</v>
      </c>
      <c r="D1642" s="21" t="str">
        <f>"Q"&amp;ROUNDUP(MONTH(B1642)/3,0)</f>
        <v>Q4</v>
      </c>
      <c r="E1642" s="21" t="s">
        <v>138</v>
      </c>
      <c r="F1642" s="21" t="s">
        <v>118</v>
      </c>
      <c r="G1642" s="21" t="s">
        <v>139</v>
      </c>
      <c r="H1642" s="21" t="s">
        <v>182</v>
      </c>
      <c r="I1642" s="21" t="s">
        <v>183</v>
      </c>
      <c r="J1642" s="21" t="s">
        <v>122</v>
      </c>
      <c r="K1642" s="21" t="s">
        <v>149</v>
      </c>
      <c r="L1642" s="21" t="s">
        <v>273</v>
      </c>
      <c r="M1642" s="23">
        <v>62.5</v>
      </c>
      <c r="N1642" s="24">
        <v>12</v>
      </c>
      <c r="O1642" s="25">
        <v>0.15229999999999999</v>
      </c>
      <c r="P1642" s="23">
        <v>29.19</v>
      </c>
      <c r="Q1642" s="23">
        <f>M1642*N1642*(1-O1642)</f>
        <v>635.77499999999998</v>
      </c>
      <c r="R1642" s="23">
        <f>M1642*N1642*O1642</f>
        <v>114.22499999999999</v>
      </c>
      <c r="S1642" s="23">
        <f>P1642*N1642</f>
        <v>350.28000000000003</v>
      </c>
      <c r="T1642" s="23">
        <f>Q1642-S1642</f>
        <v>285.49499999999995</v>
      </c>
      <c r="U1642" s="25">
        <f>IFERROR(T1642/Q1642,0)</f>
        <v>0.44905037159372413</v>
      </c>
      <c r="V1642" s="21" t="s">
        <v>125</v>
      </c>
      <c r="W1642" s="21" t="s">
        <v>136</v>
      </c>
    </row>
    <row r="1643" spans="1:23" ht="15" customHeight="1">
      <c r="A1643" s="21" t="s">
        <v>2111</v>
      </c>
      <c r="B1643" s="22">
        <v>45605</v>
      </c>
      <c r="C1643" s="21">
        <f>YEAR(B1643)</f>
        <v>2024</v>
      </c>
      <c r="D1643" s="21" t="str">
        <f>"Q"&amp;ROUNDUP(MONTH(B1643)/3,0)</f>
        <v>Q4</v>
      </c>
      <c r="E1643" s="21" t="s">
        <v>138</v>
      </c>
      <c r="F1643" s="21" t="s">
        <v>129</v>
      </c>
      <c r="G1643" s="21" t="s">
        <v>139</v>
      </c>
      <c r="H1643" s="21" t="s">
        <v>337</v>
      </c>
      <c r="I1643" s="21" t="s">
        <v>338</v>
      </c>
      <c r="J1643" s="21" t="s">
        <v>133</v>
      </c>
      <c r="K1643" s="21" t="s">
        <v>123</v>
      </c>
      <c r="L1643" s="21" t="s">
        <v>226</v>
      </c>
      <c r="M1643" s="23">
        <v>75.55</v>
      </c>
      <c r="N1643" s="24">
        <v>1</v>
      </c>
      <c r="O1643" s="25">
        <v>0.12570000000000001</v>
      </c>
      <c r="P1643" s="23">
        <v>40.049999999999997</v>
      </c>
      <c r="Q1643" s="23">
        <f>M1643*N1643*(1-O1643)</f>
        <v>66.053364999999999</v>
      </c>
      <c r="R1643" s="23">
        <f>M1643*N1643*O1643</f>
        <v>9.4966349999999995</v>
      </c>
      <c r="S1643" s="23">
        <f>P1643*N1643</f>
        <v>40.049999999999997</v>
      </c>
      <c r="T1643" s="23">
        <f>Q1643-S1643</f>
        <v>26.003365000000002</v>
      </c>
      <c r="U1643" s="25">
        <f>IFERROR(T1643/Q1643,0)</f>
        <v>0.3936720710595138</v>
      </c>
      <c r="V1643" s="21" t="s">
        <v>125</v>
      </c>
      <c r="W1643" s="21" t="s">
        <v>126</v>
      </c>
    </row>
    <row r="1644" spans="1:23" ht="15" customHeight="1">
      <c r="A1644" s="21" t="s">
        <v>2112</v>
      </c>
      <c r="B1644" s="22">
        <v>45605</v>
      </c>
      <c r="C1644" s="21">
        <f>YEAR(B1644)</f>
        <v>2024</v>
      </c>
      <c r="D1644" s="21" t="str">
        <f>"Q"&amp;ROUNDUP(MONTH(B1644)/3,0)</f>
        <v>Q4</v>
      </c>
      <c r="E1644" s="21" t="s">
        <v>138</v>
      </c>
      <c r="F1644" s="21" t="s">
        <v>129</v>
      </c>
      <c r="G1644" s="21" t="s">
        <v>139</v>
      </c>
      <c r="H1644" s="21" t="s">
        <v>345</v>
      </c>
      <c r="I1644" s="21" t="s">
        <v>319</v>
      </c>
      <c r="J1644" s="21" t="s">
        <v>142</v>
      </c>
      <c r="K1644" s="21" t="s">
        <v>134</v>
      </c>
      <c r="L1644" s="21" t="s">
        <v>192</v>
      </c>
      <c r="M1644" s="23">
        <v>97.32</v>
      </c>
      <c r="N1644" s="24">
        <v>5</v>
      </c>
      <c r="O1644" s="25">
        <v>0.15060000000000001</v>
      </c>
      <c r="P1644" s="23">
        <v>60.27</v>
      </c>
      <c r="Q1644" s="23">
        <f>M1644*N1644*(1-O1644)</f>
        <v>413.31803999999994</v>
      </c>
      <c r="R1644" s="23">
        <f>M1644*N1644*O1644</f>
        <v>73.281959999999998</v>
      </c>
      <c r="S1644" s="23">
        <f>P1644*N1644</f>
        <v>301.35000000000002</v>
      </c>
      <c r="T1644" s="23">
        <f>Q1644-S1644</f>
        <v>111.96803999999992</v>
      </c>
      <c r="U1644" s="25">
        <f>IFERROR(T1644/Q1644,0)</f>
        <v>0.27090044267121738</v>
      </c>
      <c r="V1644" s="21" t="s">
        <v>125</v>
      </c>
      <c r="W1644" s="21" t="s">
        <v>156</v>
      </c>
    </row>
    <row r="1645" spans="1:23" ht="15" customHeight="1">
      <c r="A1645" s="21" t="s">
        <v>2113</v>
      </c>
      <c r="B1645" s="22">
        <v>45605</v>
      </c>
      <c r="C1645" s="21">
        <f>YEAR(B1645)</f>
        <v>2024</v>
      </c>
      <c r="D1645" s="21" t="str">
        <f>"Q"&amp;ROUNDUP(MONTH(B1645)/3,0)</f>
        <v>Q4</v>
      </c>
      <c r="E1645" s="21" t="s">
        <v>128</v>
      </c>
      <c r="F1645" s="21" t="s">
        <v>118</v>
      </c>
      <c r="G1645" s="21" t="s">
        <v>130</v>
      </c>
      <c r="H1645" s="21" t="s">
        <v>284</v>
      </c>
      <c r="I1645" s="21" t="s">
        <v>269</v>
      </c>
      <c r="J1645" s="21" t="s">
        <v>122</v>
      </c>
      <c r="K1645" s="21" t="s">
        <v>149</v>
      </c>
      <c r="L1645" s="21" t="s">
        <v>238</v>
      </c>
      <c r="M1645" s="23">
        <v>53.81</v>
      </c>
      <c r="N1645" s="24">
        <v>4</v>
      </c>
      <c r="O1645" s="25">
        <v>0.13139999999999999</v>
      </c>
      <c r="P1645" s="23">
        <v>25.11</v>
      </c>
      <c r="Q1645" s="23">
        <f>M1645*N1645*(1-O1645)</f>
        <v>186.95746400000002</v>
      </c>
      <c r="R1645" s="23">
        <f>M1645*N1645*O1645</f>
        <v>28.282536</v>
      </c>
      <c r="S1645" s="23">
        <f>P1645*N1645</f>
        <v>100.44</v>
      </c>
      <c r="T1645" s="23">
        <f>Q1645-S1645</f>
        <v>86.517464000000018</v>
      </c>
      <c r="U1645" s="25">
        <f>IFERROR(T1645/Q1645,0)</f>
        <v>0.46276549835956277</v>
      </c>
      <c r="V1645" s="21" t="s">
        <v>125</v>
      </c>
      <c r="W1645" s="21" t="s">
        <v>156</v>
      </c>
    </row>
    <row r="1646" spans="1:23" ht="15" customHeight="1">
      <c r="A1646" s="21" t="s">
        <v>2114</v>
      </c>
      <c r="B1646" s="22">
        <v>45605</v>
      </c>
      <c r="C1646" s="21">
        <f>YEAR(B1646)</f>
        <v>2024</v>
      </c>
      <c r="D1646" s="21" t="str">
        <f>"Q"&amp;ROUNDUP(MONTH(B1646)/3,0)</f>
        <v>Q4</v>
      </c>
      <c r="E1646" s="21" t="s">
        <v>117</v>
      </c>
      <c r="F1646" s="21" t="s">
        <v>118</v>
      </c>
      <c r="G1646" s="21" t="s">
        <v>119</v>
      </c>
      <c r="H1646" s="21" t="s">
        <v>221</v>
      </c>
      <c r="I1646" s="21" t="s">
        <v>222</v>
      </c>
      <c r="J1646" s="21" t="s">
        <v>133</v>
      </c>
      <c r="K1646" s="21" t="s">
        <v>149</v>
      </c>
      <c r="L1646" s="21" t="s">
        <v>150</v>
      </c>
      <c r="M1646" s="23">
        <v>129.41999999999999</v>
      </c>
      <c r="N1646" s="24">
        <v>2</v>
      </c>
      <c r="O1646" s="25">
        <v>0.18490000000000001</v>
      </c>
      <c r="P1646" s="23">
        <v>52.99</v>
      </c>
      <c r="Q1646" s="23">
        <f>M1646*N1646*(1-O1646)</f>
        <v>210.98048399999996</v>
      </c>
      <c r="R1646" s="23">
        <f>M1646*N1646*O1646</f>
        <v>47.859515999999999</v>
      </c>
      <c r="S1646" s="23">
        <f>P1646*N1646</f>
        <v>105.98</v>
      </c>
      <c r="T1646" s="23">
        <f>Q1646-S1646</f>
        <v>105.00048399999996</v>
      </c>
      <c r="U1646" s="25">
        <f>IFERROR(T1646/Q1646,0)</f>
        <v>0.49767865733022004</v>
      </c>
      <c r="V1646" s="21" t="s">
        <v>125</v>
      </c>
      <c r="W1646" s="21" t="s">
        <v>136</v>
      </c>
    </row>
    <row r="1647" spans="1:23" ht="15" customHeight="1">
      <c r="A1647" s="21" t="s">
        <v>2115</v>
      </c>
      <c r="B1647" s="22">
        <v>45605</v>
      </c>
      <c r="C1647" s="21">
        <f>YEAR(B1647)</f>
        <v>2024</v>
      </c>
      <c r="D1647" s="21" t="str">
        <f>"Q"&amp;ROUNDUP(MONTH(B1647)/3,0)</f>
        <v>Q4</v>
      </c>
      <c r="E1647" s="21" t="s">
        <v>117</v>
      </c>
      <c r="F1647" s="21" t="s">
        <v>118</v>
      </c>
      <c r="G1647" s="21" t="s">
        <v>194</v>
      </c>
      <c r="H1647" s="21" t="s">
        <v>331</v>
      </c>
      <c r="I1647" s="21" t="s">
        <v>332</v>
      </c>
      <c r="J1647" s="21" t="s">
        <v>133</v>
      </c>
      <c r="K1647" s="21" t="s">
        <v>143</v>
      </c>
      <c r="L1647" s="21" t="s">
        <v>144</v>
      </c>
      <c r="M1647" s="23">
        <v>271.72000000000003</v>
      </c>
      <c r="N1647" s="24">
        <v>2</v>
      </c>
      <c r="O1647" s="25">
        <v>0.1477</v>
      </c>
      <c r="P1647" s="23">
        <v>152.56</v>
      </c>
      <c r="Q1647" s="23">
        <f>M1647*N1647*(1-O1647)</f>
        <v>463.17391200000009</v>
      </c>
      <c r="R1647" s="23">
        <f>M1647*N1647*O1647</f>
        <v>80.266088000000011</v>
      </c>
      <c r="S1647" s="23">
        <f>P1647*N1647</f>
        <v>305.12</v>
      </c>
      <c r="T1647" s="23">
        <f>Q1647-S1647</f>
        <v>158.05391200000008</v>
      </c>
      <c r="U1647" s="25">
        <f>IFERROR(T1647/Q1647,0)</f>
        <v>0.34124096350227956</v>
      </c>
      <c r="V1647" s="21" t="s">
        <v>125</v>
      </c>
      <c r="W1647" s="21" t="s">
        <v>172</v>
      </c>
    </row>
    <row r="1648" spans="1:23" ht="15" customHeight="1">
      <c r="A1648" s="21" t="s">
        <v>2116</v>
      </c>
      <c r="B1648" s="22">
        <v>45605</v>
      </c>
      <c r="C1648" s="21">
        <f>YEAR(B1648)</f>
        <v>2024</v>
      </c>
      <c r="D1648" s="21" t="str">
        <f>"Q"&amp;ROUNDUP(MONTH(B1648)/3,0)</f>
        <v>Q4</v>
      </c>
      <c r="E1648" s="21" t="s">
        <v>188</v>
      </c>
      <c r="F1648" s="21" t="s">
        <v>118</v>
      </c>
      <c r="G1648" s="21" t="s">
        <v>232</v>
      </c>
      <c r="H1648" s="21" t="s">
        <v>308</v>
      </c>
      <c r="I1648" s="21" t="s">
        <v>309</v>
      </c>
      <c r="J1648" s="21" t="s">
        <v>133</v>
      </c>
      <c r="K1648" s="21" t="s">
        <v>123</v>
      </c>
      <c r="L1648" s="21" t="s">
        <v>226</v>
      </c>
      <c r="M1648" s="23">
        <v>16.579999999999998</v>
      </c>
      <c r="N1648" s="24">
        <v>1</v>
      </c>
      <c r="O1648" s="25">
        <v>0.1358</v>
      </c>
      <c r="P1648" s="23">
        <v>8.4700000000000006</v>
      </c>
      <c r="Q1648" s="23">
        <f>M1648*N1648*(1-O1648)</f>
        <v>14.328435999999998</v>
      </c>
      <c r="R1648" s="23">
        <f>M1648*N1648*O1648</f>
        <v>2.2515639999999997</v>
      </c>
      <c r="S1648" s="23">
        <f>P1648*N1648</f>
        <v>8.4700000000000006</v>
      </c>
      <c r="T1648" s="23">
        <f>Q1648-S1648</f>
        <v>5.8584359999999975</v>
      </c>
      <c r="U1648" s="25">
        <f>IFERROR(T1648/Q1648,0)</f>
        <v>0.40886779268860873</v>
      </c>
      <c r="V1648" s="21" t="s">
        <v>125</v>
      </c>
      <c r="W1648" s="21" t="s">
        <v>172</v>
      </c>
    </row>
    <row r="1649" spans="1:23" ht="15" customHeight="1">
      <c r="A1649" s="21" t="s">
        <v>2117</v>
      </c>
      <c r="B1649" s="22">
        <v>45605</v>
      </c>
      <c r="C1649" s="21">
        <f>YEAR(B1649)</f>
        <v>2024</v>
      </c>
      <c r="D1649" s="21" t="str">
        <f>"Q"&amp;ROUNDUP(MONTH(B1649)/3,0)</f>
        <v>Q4</v>
      </c>
      <c r="E1649" s="21" t="s">
        <v>188</v>
      </c>
      <c r="F1649" s="21" t="s">
        <v>159</v>
      </c>
      <c r="G1649" s="21" t="s">
        <v>198</v>
      </c>
      <c r="H1649" s="21" t="s">
        <v>1289</v>
      </c>
      <c r="I1649" s="21" t="s">
        <v>219</v>
      </c>
      <c r="J1649" s="21" t="s">
        <v>142</v>
      </c>
      <c r="K1649" s="21" t="s">
        <v>123</v>
      </c>
      <c r="L1649" s="21" t="s">
        <v>226</v>
      </c>
      <c r="M1649" s="23">
        <v>257.64999999999998</v>
      </c>
      <c r="N1649" s="24">
        <v>8</v>
      </c>
      <c r="O1649" s="25">
        <v>0.13139999999999999</v>
      </c>
      <c r="P1649" s="23">
        <v>141.16</v>
      </c>
      <c r="Q1649" s="23">
        <f>M1649*N1649*(1-O1649)</f>
        <v>1790.3583199999998</v>
      </c>
      <c r="R1649" s="23">
        <f>M1649*N1649*O1649</f>
        <v>270.84167999999994</v>
      </c>
      <c r="S1649" s="23">
        <f>P1649*N1649</f>
        <v>1129.28</v>
      </c>
      <c r="T1649" s="23">
        <f>Q1649-S1649</f>
        <v>661.07831999999985</v>
      </c>
      <c r="U1649" s="25">
        <f>IFERROR(T1649/Q1649,0)</f>
        <v>0.36924358248018191</v>
      </c>
      <c r="V1649" s="21" t="s">
        <v>125</v>
      </c>
      <c r="W1649" s="21" t="s">
        <v>126</v>
      </c>
    </row>
    <row r="1650" spans="1:23" ht="15" customHeight="1">
      <c r="A1650" s="21" t="s">
        <v>2118</v>
      </c>
      <c r="B1650" s="22">
        <v>45605</v>
      </c>
      <c r="C1650" s="21">
        <f>YEAR(B1650)</f>
        <v>2024</v>
      </c>
      <c r="D1650" s="21" t="str">
        <f>"Q"&amp;ROUNDUP(MONTH(B1650)/3,0)</f>
        <v>Q4</v>
      </c>
      <c r="E1650" s="21" t="s">
        <v>128</v>
      </c>
      <c r="F1650" s="21" t="s">
        <v>118</v>
      </c>
      <c r="G1650" s="21" t="s">
        <v>152</v>
      </c>
      <c r="H1650" s="21" t="s">
        <v>147</v>
      </c>
      <c r="I1650" s="21" t="s">
        <v>148</v>
      </c>
      <c r="J1650" s="21" t="s">
        <v>122</v>
      </c>
      <c r="K1650" s="21" t="s">
        <v>165</v>
      </c>
      <c r="L1650" s="21" t="s">
        <v>180</v>
      </c>
      <c r="M1650" s="23">
        <v>78.52</v>
      </c>
      <c r="N1650" s="24">
        <v>2</v>
      </c>
      <c r="O1650" s="25">
        <v>0.15509999999999999</v>
      </c>
      <c r="P1650" s="23">
        <v>32.28</v>
      </c>
      <c r="Q1650" s="23">
        <f>M1650*N1650*(1-O1650)</f>
        <v>132.68309599999998</v>
      </c>
      <c r="R1650" s="23">
        <f>M1650*N1650*O1650</f>
        <v>24.356903999999997</v>
      </c>
      <c r="S1650" s="23">
        <f>P1650*N1650</f>
        <v>64.56</v>
      </c>
      <c r="T1650" s="23">
        <f>Q1650-S1650</f>
        <v>68.123095999999975</v>
      </c>
      <c r="U1650" s="25">
        <f>IFERROR(T1650/Q1650,0)</f>
        <v>0.51342709096869421</v>
      </c>
      <c r="V1650" s="21" t="s">
        <v>125</v>
      </c>
      <c r="W1650" s="21" t="s">
        <v>156</v>
      </c>
    </row>
    <row r="1651" spans="1:23" ht="15" customHeight="1">
      <c r="A1651" s="21" t="s">
        <v>2119</v>
      </c>
      <c r="B1651" s="22">
        <v>45606</v>
      </c>
      <c r="C1651" s="21">
        <f>YEAR(B1651)</f>
        <v>2024</v>
      </c>
      <c r="D1651" s="21" t="str">
        <f>"Q"&amp;ROUNDUP(MONTH(B1651)/3,0)</f>
        <v>Q4</v>
      </c>
      <c r="E1651" s="21" t="s">
        <v>128</v>
      </c>
      <c r="F1651" s="21" t="s">
        <v>129</v>
      </c>
      <c r="G1651" s="21" t="s">
        <v>152</v>
      </c>
      <c r="H1651" s="21" t="s">
        <v>224</v>
      </c>
      <c r="I1651" s="21" t="s">
        <v>225</v>
      </c>
      <c r="J1651" s="21" t="s">
        <v>122</v>
      </c>
      <c r="K1651" s="21" t="s">
        <v>165</v>
      </c>
      <c r="L1651" s="21" t="s">
        <v>166</v>
      </c>
      <c r="M1651" s="23">
        <v>87.54</v>
      </c>
      <c r="N1651" s="24">
        <v>1</v>
      </c>
      <c r="O1651" s="25">
        <v>0.10580000000000001</v>
      </c>
      <c r="P1651" s="23">
        <v>40.86</v>
      </c>
      <c r="Q1651" s="23">
        <f>M1651*N1651*(1-O1651)</f>
        <v>78.278268000000011</v>
      </c>
      <c r="R1651" s="23">
        <f>M1651*N1651*O1651</f>
        <v>9.2617320000000003</v>
      </c>
      <c r="S1651" s="23">
        <f>P1651*N1651</f>
        <v>40.86</v>
      </c>
      <c r="T1651" s="23">
        <f>Q1651-S1651</f>
        <v>37.418268000000012</v>
      </c>
      <c r="U1651" s="25">
        <f>IFERROR(T1651/Q1651,0)</f>
        <v>0.47801604399320646</v>
      </c>
      <c r="V1651" s="21" t="s">
        <v>125</v>
      </c>
      <c r="W1651" s="21" t="s">
        <v>156</v>
      </c>
    </row>
    <row r="1652" spans="1:23" ht="15" customHeight="1">
      <c r="A1652" s="21" t="s">
        <v>2120</v>
      </c>
      <c r="B1652" s="22">
        <v>45606</v>
      </c>
      <c r="C1652" s="21">
        <f>YEAR(B1652)</f>
        <v>2024</v>
      </c>
      <c r="D1652" s="21" t="str">
        <f>"Q"&amp;ROUNDUP(MONTH(B1652)/3,0)</f>
        <v>Q4</v>
      </c>
      <c r="E1652" s="21" t="s">
        <v>117</v>
      </c>
      <c r="F1652" s="21" t="s">
        <v>159</v>
      </c>
      <c r="G1652" s="21" t="s">
        <v>119</v>
      </c>
      <c r="H1652" s="21" t="s">
        <v>318</v>
      </c>
      <c r="I1652" s="21" t="s">
        <v>319</v>
      </c>
      <c r="J1652" s="21" t="s">
        <v>122</v>
      </c>
      <c r="K1652" s="21" t="s">
        <v>134</v>
      </c>
      <c r="L1652" s="21" t="s">
        <v>192</v>
      </c>
      <c r="M1652" s="23">
        <v>44.94</v>
      </c>
      <c r="N1652" s="24">
        <v>8</v>
      </c>
      <c r="O1652" s="25">
        <v>0.1331</v>
      </c>
      <c r="P1652" s="23">
        <v>25.79</v>
      </c>
      <c r="Q1652" s="23">
        <f>M1652*N1652*(1-O1652)</f>
        <v>311.667888</v>
      </c>
      <c r="R1652" s="23">
        <f>M1652*N1652*O1652</f>
        <v>47.852111999999998</v>
      </c>
      <c r="S1652" s="23">
        <f>P1652*N1652</f>
        <v>206.32</v>
      </c>
      <c r="T1652" s="23">
        <f>Q1652-S1652</f>
        <v>105.34788800000001</v>
      </c>
      <c r="U1652" s="25">
        <f>IFERROR(T1652/Q1652,0)</f>
        <v>0.33801328932546304</v>
      </c>
      <c r="V1652" s="21" t="s">
        <v>125</v>
      </c>
      <c r="W1652" s="21" t="s">
        <v>136</v>
      </c>
    </row>
    <row r="1653" spans="1:23" ht="15" customHeight="1">
      <c r="A1653" s="21" t="s">
        <v>2121</v>
      </c>
      <c r="B1653" s="22">
        <v>45606</v>
      </c>
      <c r="C1653" s="21">
        <f>YEAR(B1653)</f>
        <v>2024</v>
      </c>
      <c r="D1653" s="21" t="str">
        <f>"Q"&amp;ROUNDUP(MONTH(B1653)/3,0)</f>
        <v>Q4</v>
      </c>
      <c r="E1653" s="21" t="s">
        <v>188</v>
      </c>
      <c r="F1653" s="21" t="s">
        <v>118</v>
      </c>
      <c r="G1653" s="21" t="s">
        <v>198</v>
      </c>
      <c r="H1653" s="21" t="s">
        <v>182</v>
      </c>
      <c r="I1653" s="21" t="s">
        <v>183</v>
      </c>
      <c r="J1653" s="21" t="s">
        <v>122</v>
      </c>
      <c r="K1653" s="21" t="s">
        <v>134</v>
      </c>
      <c r="L1653" s="21" t="s">
        <v>192</v>
      </c>
      <c r="M1653" s="23">
        <v>188</v>
      </c>
      <c r="N1653" s="24">
        <v>2</v>
      </c>
      <c r="O1653" s="25">
        <v>0.1908</v>
      </c>
      <c r="P1653" s="23">
        <v>107.34</v>
      </c>
      <c r="Q1653" s="23">
        <f>M1653*N1653*(1-O1653)</f>
        <v>304.25920000000002</v>
      </c>
      <c r="R1653" s="23">
        <f>M1653*N1653*O1653</f>
        <v>71.740799999999993</v>
      </c>
      <c r="S1653" s="23">
        <f>P1653*N1653</f>
        <v>214.68</v>
      </c>
      <c r="T1653" s="23">
        <f>Q1653-S1653</f>
        <v>89.579200000000014</v>
      </c>
      <c r="U1653" s="25">
        <f>IFERROR(T1653/Q1653,0)</f>
        <v>0.29441739148725826</v>
      </c>
      <c r="V1653" s="21" t="s">
        <v>125</v>
      </c>
      <c r="W1653" s="21" t="s">
        <v>156</v>
      </c>
    </row>
    <row r="1654" spans="1:23" ht="15" customHeight="1">
      <c r="A1654" s="21" t="s">
        <v>2122</v>
      </c>
      <c r="B1654" s="22">
        <v>45606</v>
      </c>
      <c r="C1654" s="21">
        <f>YEAR(B1654)</f>
        <v>2024</v>
      </c>
      <c r="D1654" s="21" t="str">
        <f>"Q"&amp;ROUNDUP(MONTH(B1654)/3,0)</f>
        <v>Q4</v>
      </c>
      <c r="E1654" s="21" t="s">
        <v>188</v>
      </c>
      <c r="F1654" s="21" t="s">
        <v>159</v>
      </c>
      <c r="G1654" s="21" t="s">
        <v>198</v>
      </c>
      <c r="H1654" s="21" t="s">
        <v>243</v>
      </c>
      <c r="I1654" s="21" t="s">
        <v>244</v>
      </c>
      <c r="J1654" s="21" t="s">
        <v>122</v>
      </c>
      <c r="K1654" s="21" t="s">
        <v>134</v>
      </c>
      <c r="L1654" s="21" t="s">
        <v>299</v>
      </c>
      <c r="M1654" s="23">
        <v>176.25</v>
      </c>
      <c r="N1654" s="24">
        <v>6</v>
      </c>
      <c r="O1654" s="25">
        <v>0.15279999999999999</v>
      </c>
      <c r="P1654" s="23">
        <v>105.16</v>
      </c>
      <c r="Q1654" s="23">
        <f>M1654*N1654*(1-O1654)</f>
        <v>895.91399999999999</v>
      </c>
      <c r="R1654" s="23">
        <f>M1654*N1654*O1654</f>
        <v>161.58599999999998</v>
      </c>
      <c r="S1654" s="23">
        <f>P1654*N1654</f>
        <v>630.96</v>
      </c>
      <c r="T1654" s="23">
        <f>Q1654-S1654</f>
        <v>264.95399999999995</v>
      </c>
      <c r="U1654" s="25">
        <f>IFERROR(T1654/Q1654,0)</f>
        <v>0.29573597465828189</v>
      </c>
      <c r="V1654" s="21" t="s">
        <v>125</v>
      </c>
      <c r="W1654" s="21" t="s">
        <v>172</v>
      </c>
    </row>
    <row r="1655" spans="1:23" ht="15" customHeight="1">
      <c r="A1655" s="21" t="s">
        <v>2123</v>
      </c>
      <c r="B1655" s="22">
        <v>45606</v>
      </c>
      <c r="C1655" s="21">
        <f>YEAR(B1655)</f>
        <v>2024</v>
      </c>
      <c r="D1655" s="21" t="str">
        <f>"Q"&amp;ROUNDUP(MONTH(B1655)/3,0)</f>
        <v>Q4</v>
      </c>
      <c r="E1655" s="21" t="s">
        <v>188</v>
      </c>
      <c r="F1655" s="21" t="s">
        <v>118</v>
      </c>
      <c r="G1655" s="21" t="s">
        <v>189</v>
      </c>
      <c r="H1655" s="21" t="s">
        <v>131</v>
      </c>
      <c r="I1655" s="21" t="s">
        <v>132</v>
      </c>
      <c r="J1655" s="21" t="s">
        <v>133</v>
      </c>
      <c r="K1655" s="21" t="s">
        <v>165</v>
      </c>
      <c r="L1655" s="21" t="s">
        <v>320</v>
      </c>
      <c r="M1655" s="23">
        <v>121.39</v>
      </c>
      <c r="N1655" s="24">
        <v>2</v>
      </c>
      <c r="O1655" s="25">
        <v>0.14319999999999999</v>
      </c>
      <c r="P1655" s="23">
        <v>57.65</v>
      </c>
      <c r="Q1655" s="23">
        <f>M1655*N1655*(1-O1655)</f>
        <v>208.013904</v>
      </c>
      <c r="R1655" s="23">
        <f>M1655*N1655*O1655</f>
        <v>34.766095999999997</v>
      </c>
      <c r="S1655" s="23">
        <f>P1655*N1655</f>
        <v>115.3</v>
      </c>
      <c r="T1655" s="23">
        <f>Q1655-S1655</f>
        <v>92.713903999999999</v>
      </c>
      <c r="U1655" s="25">
        <f>IFERROR(T1655/Q1655,0)</f>
        <v>0.44571012906906454</v>
      </c>
      <c r="V1655" s="21" t="s">
        <v>125</v>
      </c>
      <c r="W1655" s="21" t="s">
        <v>172</v>
      </c>
    </row>
    <row r="1656" spans="1:23" ht="15" customHeight="1">
      <c r="A1656" s="21" t="s">
        <v>2124</v>
      </c>
      <c r="B1656" s="22">
        <v>45606</v>
      </c>
      <c r="C1656" s="21">
        <f>YEAR(B1656)</f>
        <v>2024</v>
      </c>
      <c r="D1656" s="21" t="str">
        <f>"Q"&amp;ROUNDUP(MONTH(B1656)/3,0)</f>
        <v>Q4</v>
      </c>
      <c r="E1656" s="21" t="s">
        <v>117</v>
      </c>
      <c r="F1656" s="21" t="s">
        <v>129</v>
      </c>
      <c r="G1656" s="21" t="s">
        <v>194</v>
      </c>
      <c r="H1656" s="21" t="s">
        <v>203</v>
      </c>
      <c r="I1656" s="21" t="s">
        <v>204</v>
      </c>
      <c r="J1656" s="21" t="s">
        <v>122</v>
      </c>
      <c r="K1656" s="21" t="s">
        <v>149</v>
      </c>
      <c r="L1656" s="21" t="s">
        <v>238</v>
      </c>
      <c r="M1656" s="23">
        <v>156.59</v>
      </c>
      <c r="N1656" s="24">
        <v>3</v>
      </c>
      <c r="O1656" s="25">
        <v>0.1691</v>
      </c>
      <c r="P1656" s="23">
        <v>67.319999999999993</v>
      </c>
      <c r="Q1656" s="23">
        <f>M1656*N1656*(1-O1656)</f>
        <v>390.33189299999998</v>
      </c>
      <c r="R1656" s="23">
        <f>M1656*N1656*O1656</f>
        <v>79.438107000000002</v>
      </c>
      <c r="S1656" s="23">
        <f>P1656*N1656</f>
        <v>201.95999999999998</v>
      </c>
      <c r="T1656" s="23">
        <f>Q1656-S1656</f>
        <v>188.371893</v>
      </c>
      <c r="U1656" s="25">
        <f>IFERROR(T1656/Q1656,0)</f>
        <v>0.4825941625016022</v>
      </c>
      <c r="V1656" s="21" t="s">
        <v>125</v>
      </c>
      <c r="W1656" s="21" t="s">
        <v>126</v>
      </c>
    </row>
    <row r="1657" spans="1:23" ht="15" customHeight="1">
      <c r="A1657" s="21" t="s">
        <v>2125</v>
      </c>
      <c r="B1657" s="22">
        <v>45606</v>
      </c>
      <c r="C1657" s="21">
        <f>YEAR(B1657)</f>
        <v>2024</v>
      </c>
      <c r="D1657" s="21" t="str">
        <f>"Q"&amp;ROUNDUP(MONTH(B1657)/3,0)</f>
        <v>Q4</v>
      </c>
      <c r="E1657" s="21" t="s">
        <v>188</v>
      </c>
      <c r="F1657" s="21" t="s">
        <v>118</v>
      </c>
      <c r="G1657" s="21" t="s">
        <v>189</v>
      </c>
      <c r="H1657" s="21" t="s">
        <v>190</v>
      </c>
      <c r="I1657" s="21" t="s">
        <v>191</v>
      </c>
      <c r="J1657" s="21" t="s">
        <v>133</v>
      </c>
      <c r="K1657" s="21" t="s">
        <v>143</v>
      </c>
      <c r="L1657" s="21" t="s">
        <v>230</v>
      </c>
      <c r="M1657" s="23">
        <v>291</v>
      </c>
      <c r="N1657" s="24">
        <v>3</v>
      </c>
      <c r="O1657" s="25">
        <v>0.19159999999999999</v>
      </c>
      <c r="P1657" s="23">
        <v>187.49</v>
      </c>
      <c r="Q1657" s="23">
        <f>M1657*N1657*(1-O1657)</f>
        <v>705.73320000000001</v>
      </c>
      <c r="R1657" s="23">
        <f>M1657*N1657*O1657</f>
        <v>167.26679999999999</v>
      </c>
      <c r="S1657" s="23">
        <f>P1657*N1657</f>
        <v>562.47</v>
      </c>
      <c r="T1657" s="23">
        <f>Q1657-S1657</f>
        <v>143.26319999999998</v>
      </c>
      <c r="U1657" s="25">
        <f>IFERROR(T1657/Q1657,0)</f>
        <v>0.20299909370850058</v>
      </c>
      <c r="V1657" s="21" t="s">
        <v>171</v>
      </c>
      <c r="W1657" s="21" t="s">
        <v>156</v>
      </c>
    </row>
    <row r="1658" spans="1:23" ht="15" customHeight="1">
      <c r="A1658" s="21" t="s">
        <v>2126</v>
      </c>
      <c r="B1658" s="22">
        <v>45607</v>
      </c>
      <c r="C1658" s="21">
        <f>YEAR(B1658)</f>
        <v>2024</v>
      </c>
      <c r="D1658" s="21" t="str">
        <f>"Q"&amp;ROUNDUP(MONTH(B1658)/3,0)</f>
        <v>Q4</v>
      </c>
      <c r="E1658" s="21" t="s">
        <v>117</v>
      </c>
      <c r="F1658" s="21" t="s">
        <v>118</v>
      </c>
      <c r="G1658" s="21" t="s">
        <v>194</v>
      </c>
      <c r="H1658" s="21" t="s">
        <v>361</v>
      </c>
      <c r="I1658" s="21" t="s">
        <v>295</v>
      </c>
      <c r="J1658" s="21" t="s">
        <v>142</v>
      </c>
      <c r="K1658" s="21" t="s">
        <v>149</v>
      </c>
      <c r="L1658" s="21" t="s">
        <v>273</v>
      </c>
      <c r="M1658" s="23">
        <v>122.45</v>
      </c>
      <c r="N1658" s="24">
        <v>4</v>
      </c>
      <c r="O1658" s="25">
        <v>0.1991</v>
      </c>
      <c r="P1658" s="23">
        <v>49.12</v>
      </c>
      <c r="Q1658" s="23">
        <f>M1658*N1658*(1-O1658)</f>
        <v>392.28082000000001</v>
      </c>
      <c r="R1658" s="23">
        <f>M1658*N1658*O1658</f>
        <v>97.519180000000006</v>
      </c>
      <c r="S1658" s="23">
        <f>P1658*N1658</f>
        <v>196.48</v>
      </c>
      <c r="T1658" s="23">
        <f>Q1658-S1658</f>
        <v>195.80082000000002</v>
      </c>
      <c r="U1658" s="25">
        <f>IFERROR(T1658/Q1658,0)</f>
        <v>0.49913431913393069</v>
      </c>
      <c r="V1658" s="21" t="s">
        <v>171</v>
      </c>
      <c r="W1658" s="21" t="s">
        <v>156</v>
      </c>
    </row>
    <row r="1659" spans="1:23" ht="15" customHeight="1">
      <c r="A1659" s="21" t="s">
        <v>2127</v>
      </c>
      <c r="B1659" s="22">
        <v>45607</v>
      </c>
      <c r="C1659" s="21">
        <f>YEAR(B1659)</f>
        <v>2024</v>
      </c>
      <c r="D1659" s="21" t="str">
        <f>"Q"&amp;ROUNDUP(MONTH(B1659)/3,0)</f>
        <v>Q4</v>
      </c>
      <c r="E1659" s="21" t="s">
        <v>188</v>
      </c>
      <c r="F1659" s="21" t="s">
        <v>118</v>
      </c>
      <c r="G1659" s="21" t="s">
        <v>189</v>
      </c>
      <c r="H1659" s="21" t="s">
        <v>281</v>
      </c>
      <c r="I1659" s="21" t="s">
        <v>282</v>
      </c>
      <c r="J1659" s="21" t="s">
        <v>133</v>
      </c>
      <c r="K1659" s="21" t="s">
        <v>134</v>
      </c>
      <c r="L1659" s="21" t="s">
        <v>192</v>
      </c>
      <c r="M1659" s="23">
        <v>218.43</v>
      </c>
      <c r="N1659" s="24">
        <v>1</v>
      </c>
      <c r="O1659" s="25">
        <v>0.14749999999999999</v>
      </c>
      <c r="P1659" s="23">
        <v>127.01</v>
      </c>
      <c r="Q1659" s="23">
        <f>M1659*N1659*(1-O1659)</f>
        <v>186.21157500000001</v>
      </c>
      <c r="R1659" s="23">
        <f>M1659*N1659*O1659</f>
        <v>32.218424999999996</v>
      </c>
      <c r="S1659" s="23">
        <f>P1659*N1659</f>
        <v>127.01</v>
      </c>
      <c r="T1659" s="23">
        <f>Q1659-S1659</f>
        <v>59.201575000000005</v>
      </c>
      <c r="U1659" s="25">
        <f>IFERROR(T1659/Q1659,0)</f>
        <v>0.31792639635855074</v>
      </c>
      <c r="V1659" s="21" t="s">
        <v>125</v>
      </c>
      <c r="W1659" s="21" t="s">
        <v>126</v>
      </c>
    </row>
    <row r="1660" spans="1:23" ht="15" customHeight="1">
      <c r="A1660" s="21" t="s">
        <v>2128</v>
      </c>
      <c r="B1660" s="22">
        <v>45607</v>
      </c>
      <c r="C1660" s="21">
        <f>YEAR(B1660)</f>
        <v>2024</v>
      </c>
      <c r="D1660" s="21" t="str">
        <f>"Q"&amp;ROUNDUP(MONTH(B1660)/3,0)</f>
        <v>Q4</v>
      </c>
      <c r="E1660" s="21" t="s">
        <v>138</v>
      </c>
      <c r="F1660" s="21" t="s">
        <v>118</v>
      </c>
      <c r="G1660" s="21" t="s">
        <v>139</v>
      </c>
      <c r="H1660" s="21" t="s">
        <v>1335</v>
      </c>
      <c r="I1660" s="21" t="s">
        <v>342</v>
      </c>
      <c r="J1660" s="21" t="s">
        <v>142</v>
      </c>
      <c r="K1660" s="21" t="s">
        <v>123</v>
      </c>
      <c r="L1660" s="21" t="s">
        <v>124</v>
      </c>
      <c r="M1660" s="23">
        <v>248.72</v>
      </c>
      <c r="N1660" s="24">
        <v>3</v>
      </c>
      <c r="O1660" s="25">
        <v>0.23749999999999999</v>
      </c>
      <c r="P1660" s="23">
        <v>129.94999999999999</v>
      </c>
      <c r="Q1660" s="23">
        <f>M1660*N1660*(1-O1660)</f>
        <v>568.94699999999989</v>
      </c>
      <c r="R1660" s="23">
        <f>M1660*N1660*O1660</f>
        <v>177.21299999999999</v>
      </c>
      <c r="S1660" s="23">
        <f>P1660*N1660</f>
        <v>389.84999999999997</v>
      </c>
      <c r="T1660" s="23">
        <f>Q1660-S1660</f>
        <v>179.09699999999992</v>
      </c>
      <c r="U1660" s="25">
        <f>IFERROR(T1660/Q1660,0)</f>
        <v>0.3147867903337217</v>
      </c>
      <c r="V1660" s="21" t="s">
        <v>125</v>
      </c>
      <c r="W1660" s="21" t="s">
        <v>156</v>
      </c>
    </row>
    <row r="1661" spans="1:23" ht="15" customHeight="1">
      <c r="A1661" s="21" t="s">
        <v>2129</v>
      </c>
      <c r="B1661" s="22">
        <v>45607</v>
      </c>
      <c r="C1661" s="21">
        <f>YEAR(B1661)</f>
        <v>2024</v>
      </c>
      <c r="D1661" s="21" t="str">
        <f>"Q"&amp;ROUNDUP(MONTH(B1661)/3,0)</f>
        <v>Q4</v>
      </c>
      <c r="E1661" s="21" t="s">
        <v>128</v>
      </c>
      <c r="F1661" s="21" t="s">
        <v>118</v>
      </c>
      <c r="G1661" s="21" t="s">
        <v>152</v>
      </c>
      <c r="H1661" s="21" t="s">
        <v>190</v>
      </c>
      <c r="I1661" s="21" t="s">
        <v>191</v>
      </c>
      <c r="J1661" s="21" t="s">
        <v>133</v>
      </c>
      <c r="K1661" s="21" t="s">
        <v>123</v>
      </c>
      <c r="L1661" s="21" t="s">
        <v>155</v>
      </c>
      <c r="M1661" s="23">
        <v>117.17</v>
      </c>
      <c r="N1661" s="24">
        <v>3</v>
      </c>
      <c r="O1661" s="25">
        <v>0.17380000000000001</v>
      </c>
      <c r="P1661" s="23">
        <v>67.45</v>
      </c>
      <c r="Q1661" s="23">
        <f>M1661*N1661*(1-O1661)</f>
        <v>290.41756200000003</v>
      </c>
      <c r="R1661" s="23">
        <f>M1661*N1661*O1661</f>
        <v>61.092438000000001</v>
      </c>
      <c r="S1661" s="23">
        <f>P1661*N1661</f>
        <v>202.35000000000002</v>
      </c>
      <c r="T1661" s="23">
        <f>Q1661-S1661</f>
        <v>88.067562000000009</v>
      </c>
      <c r="U1661" s="25">
        <f>IFERROR(T1661/Q1661,0)</f>
        <v>0.30324461576466233</v>
      </c>
      <c r="V1661" s="21" t="s">
        <v>125</v>
      </c>
      <c r="W1661" s="21" t="s">
        <v>126</v>
      </c>
    </row>
    <row r="1662" spans="1:23" ht="15" customHeight="1">
      <c r="A1662" s="21" t="s">
        <v>2130</v>
      </c>
      <c r="B1662" s="22">
        <v>45607</v>
      </c>
      <c r="C1662" s="21">
        <f>YEAR(B1662)</f>
        <v>2024</v>
      </c>
      <c r="D1662" s="21" t="str">
        <f>"Q"&amp;ROUNDUP(MONTH(B1662)/3,0)</f>
        <v>Q4</v>
      </c>
      <c r="E1662" s="21" t="s">
        <v>138</v>
      </c>
      <c r="F1662" s="21" t="s">
        <v>118</v>
      </c>
      <c r="G1662" s="21" t="s">
        <v>146</v>
      </c>
      <c r="H1662" s="21" t="s">
        <v>147</v>
      </c>
      <c r="I1662" s="21" t="s">
        <v>148</v>
      </c>
      <c r="J1662" s="21" t="s">
        <v>122</v>
      </c>
      <c r="K1662" s="21" t="s">
        <v>143</v>
      </c>
      <c r="L1662" s="21" t="s">
        <v>322</v>
      </c>
      <c r="M1662" s="23">
        <v>175.55</v>
      </c>
      <c r="N1662" s="24">
        <v>2</v>
      </c>
      <c r="O1662" s="25">
        <v>0.16789999999999999</v>
      </c>
      <c r="P1662" s="23">
        <v>97.63</v>
      </c>
      <c r="Q1662" s="23">
        <f>M1662*N1662*(1-O1662)</f>
        <v>292.15031000000005</v>
      </c>
      <c r="R1662" s="23">
        <f>M1662*N1662*O1662</f>
        <v>58.949690000000004</v>
      </c>
      <c r="S1662" s="23">
        <f>P1662*N1662</f>
        <v>195.26</v>
      </c>
      <c r="T1662" s="23">
        <f>Q1662-S1662</f>
        <v>96.890310000000056</v>
      </c>
      <c r="U1662" s="25">
        <f>IFERROR(T1662/Q1662,0)</f>
        <v>0.33164541225371297</v>
      </c>
      <c r="V1662" s="21" t="s">
        <v>125</v>
      </c>
      <c r="W1662" s="21" t="s">
        <v>136</v>
      </c>
    </row>
    <row r="1663" spans="1:23" ht="15" customHeight="1">
      <c r="A1663" s="21" t="s">
        <v>2131</v>
      </c>
      <c r="B1663" s="22">
        <v>45607</v>
      </c>
      <c r="C1663" s="21">
        <f>YEAR(B1663)</f>
        <v>2024</v>
      </c>
      <c r="D1663" s="21" t="str">
        <f>"Q"&amp;ROUNDUP(MONTH(B1663)/3,0)</f>
        <v>Q4</v>
      </c>
      <c r="E1663" s="21" t="s">
        <v>128</v>
      </c>
      <c r="F1663" s="21" t="s">
        <v>118</v>
      </c>
      <c r="G1663" s="21" t="s">
        <v>152</v>
      </c>
      <c r="H1663" s="21" t="s">
        <v>250</v>
      </c>
      <c r="I1663" s="21" t="s">
        <v>251</v>
      </c>
      <c r="J1663" s="21" t="s">
        <v>142</v>
      </c>
      <c r="K1663" s="21" t="s">
        <v>134</v>
      </c>
      <c r="L1663" s="21" t="s">
        <v>299</v>
      </c>
      <c r="M1663" s="23">
        <v>135.33000000000001</v>
      </c>
      <c r="N1663" s="24">
        <v>1</v>
      </c>
      <c r="O1663" s="25">
        <v>0.1739</v>
      </c>
      <c r="P1663" s="23">
        <v>76.87</v>
      </c>
      <c r="Q1663" s="23">
        <f>M1663*N1663*(1-O1663)</f>
        <v>111.79611300000002</v>
      </c>
      <c r="R1663" s="23">
        <f>M1663*N1663*O1663</f>
        <v>23.533887000000004</v>
      </c>
      <c r="S1663" s="23">
        <f>P1663*N1663</f>
        <v>76.87</v>
      </c>
      <c r="T1663" s="23">
        <f>Q1663-S1663</f>
        <v>34.926113000000015</v>
      </c>
      <c r="U1663" s="25">
        <f>IFERROR(T1663/Q1663,0)</f>
        <v>0.31240901014152439</v>
      </c>
      <c r="V1663" s="21" t="s">
        <v>125</v>
      </c>
      <c r="W1663" s="21" t="s">
        <v>136</v>
      </c>
    </row>
    <row r="1664" spans="1:23" ht="15" customHeight="1">
      <c r="A1664" s="21" t="s">
        <v>2132</v>
      </c>
      <c r="B1664" s="22">
        <v>45607</v>
      </c>
      <c r="C1664" s="21">
        <f>YEAR(B1664)</f>
        <v>2024</v>
      </c>
      <c r="D1664" s="21" t="str">
        <f>"Q"&amp;ROUNDUP(MONTH(B1664)/3,0)</f>
        <v>Q4</v>
      </c>
      <c r="E1664" s="21" t="s">
        <v>138</v>
      </c>
      <c r="F1664" s="21" t="s">
        <v>118</v>
      </c>
      <c r="G1664" s="21" t="s">
        <v>139</v>
      </c>
      <c r="H1664" s="21" t="s">
        <v>404</v>
      </c>
      <c r="I1664" s="21" t="s">
        <v>405</v>
      </c>
      <c r="J1664" s="21" t="s">
        <v>142</v>
      </c>
      <c r="K1664" s="21" t="s">
        <v>134</v>
      </c>
      <c r="L1664" s="21" t="s">
        <v>192</v>
      </c>
      <c r="M1664" s="23">
        <v>21.83</v>
      </c>
      <c r="N1664" s="24">
        <v>5</v>
      </c>
      <c r="O1664" s="25">
        <v>0.13600000000000001</v>
      </c>
      <c r="P1664" s="23">
        <v>13.36</v>
      </c>
      <c r="Q1664" s="23">
        <f>M1664*N1664*(1-O1664)</f>
        <v>94.305599999999998</v>
      </c>
      <c r="R1664" s="23">
        <f>M1664*N1664*O1664</f>
        <v>14.8444</v>
      </c>
      <c r="S1664" s="23">
        <f>P1664*N1664</f>
        <v>66.8</v>
      </c>
      <c r="T1664" s="23">
        <f>Q1664-S1664</f>
        <v>27.505600000000001</v>
      </c>
      <c r="U1664" s="25">
        <f>IFERROR(T1664/Q1664,0)</f>
        <v>0.29166454590183405</v>
      </c>
      <c r="V1664" s="21" t="s">
        <v>125</v>
      </c>
      <c r="W1664" s="21" t="s">
        <v>172</v>
      </c>
    </row>
    <row r="1665" spans="1:23" ht="15" customHeight="1">
      <c r="A1665" s="21" t="s">
        <v>2133</v>
      </c>
      <c r="B1665" s="22">
        <v>45607</v>
      </c>
      <c r="C1665" s="21">
        <f>YEAR(B1665)</f>
        <v>2024</v>
      </c>
      <c r="D1665" s="21" t="str">
        <f>"Q"&amp;ROUNDUP(MONTH(B1665)/3,0)</f>
        <v>Q4</v>
      </c>
      <c r="E1665" s="21" t="s">
        <v>117</v>
      </c>
      <c r="F1665" s="21" t="s">
        <v>118</v>
      </c>
      <c r="G1665" s="21" t="s">
        <v>194</v>
      </c>
      <c r="H1665" s="21" t="s">
        <v>676</v>
      </c>
      <c r="I1665" s="21" t="s">
        <v>677</v>
      </c>
      <c r="J1665" s="21" t="s">
        <v>142</v>
      </c>
      <c r="K1665" s="21" t="s">
        <v>143</v>
      </c>
      <c r="L1665" s="21" t="s">
        <v>201</v>
      </c>
      <c r="M1665" s="23">
        <v>273.77999999999997</v>
      </c>
      <c r="N1665" s="24">
        <v>1</v>
      </c>
      <c r="O1665" s="25">
        <v>0.19439999999999999</v>
      </c>
      <c r="P1665" s="23">
        <v>178.24</v>
      </c>
      <c r="Q1665" s="23">
        <f>M1665*N1665*(1-O1665)</f>
        <v>220.55716799999996</v>
      </c>
      <c r="R1665" s="23">
        <f>M1665*N1665*O1665</f>
        <v>53.22283199999999</v>
      </c>
      <c r="S1665" s="23">
        <f>P1665*N1665</f>
        <v>178.24</v>
      </c>
      <c r="T1665" s="23">
        <f>Q1665-S1665</f>
        <v>42.317167999999953</v>
      </c>
      <c r="U1665" s="25">
        <f>IFERROR(T1665/Q1665,0)</f>
        <v>0.19186485020518562</v>
      </c>
      <c r="V1665" s="21" t="s">
        <v>125</v>
      </c>
      <c r="W1665" s="21" t="s">
        <v>172</v>
      </c>
    </row>
    <row r="1666" spans="1:23" ht="15" customHeight="1">
      <c r="A1666" s="21" t="s">
        <v>2134</v>
      </c>
      <c r="B1666" s="22">
        <v>45607</v>
      </c>
      <c r="C1666" s="21">
        <f>YEAR(B1666)</f>
        <v>2024</v>
      </c>
      <c r="D1666" s="21" t="str">
        <f>"Q"&amp;ROUNDUP(MONTH(B1666)/3,0)</f>
        <v>Q4</v>
      </c>
      <c r="E1666" s="21" t="s">
        <v>158</v>
      </c>
      <c r="F1666" s="21" t="s">
        <v>118</v>
      </c>
      <c r="G1666" s="21" t="s">
        <v>164</v>
      </c>
      <c r="H1666" s="21" t="s">
        <v>318</v>
      </c>
      <c r="I1666" s="21" t="s">
        <v>319</v>
      </c>
      <c r="J1666" s="21" t="s">
        <v>122</v>
      </c>
      <c r="K1666" s="21" t="s">
        <v>143</v>
      </c>
      <c r="L1666" s="21" t="s">
        <v>252</v>
      </c>
      <c r="M1666" s="23">
        <v>206.04</v>
      </c>
      <c r="N1666" s="24">
        <v>4</v>
      </c>
      <c r="O1666" s="25">
        <v>0.1353</v>
      </c>
      <c r="P1666" s="23">
        <v>132.66999999999999</v>
      </c>
      <c r="Q1666" s="23">
        <f>M1666*N1666*(1-O1666)</f>
        <v>712.65115200000002</v>
      </c>
      <c r="R1666" s="23">
        <f>M1666*N1666*O1666</f>
        <v>111.508848</v>
      </c>
      <c r="S1666" s="23">
        <f>P1666*N1666</f>
        <v>530.67999999999995</v>
      </c>
      <c r="T1666" s="23">
        <f>Q1666-S1666</f>
        <v>181.97115200000007</v>
      </c>
      <c r="U1666" s="25">
        <f>IFERROR(T1666/Q1666,0)</f>
        <v>0.25534393860069149</v>
      </c>
      <c r="V1666" s="21" t="s">
        <v>125</v>
      </c>
      <c r="W1666" s="21" t="s">
        <v>126</v>
      </c>
    </row>
    <row r="1667" spans="1:23" ht="15" customHeight="1">
      <c r="A1667" s="21" t="s">
        <v>2135</v>
      </c>
      <c r="B1667" s="22">
        <v>45607</v>
      </c>
      <c r="C1667" s="21">
        <f>YEAR(B1667)</f>
        <v>2024</v>
      </c>
      <c r="D1667" s="21" t="str">
        <f>"Q"&amp;ROUNDUP(MONTH(B1667)/3,0)</f>
        <v>Q4</v>
      </c>
      <c r="E1667" s="21" t="s">
        <v>158</v>
      </c>
      <c r="F1667" s="21" t="s">
        <v>118</v>
      </c>
      <c r="G1667" s="21" t="s">
        <v>164</v>
      </c>
      <c r="H1667" s="21" t="s">
        <v>207</v>
      </c>
      <c r="I1667" s="21" t="s">
        <v>208</v>
      </c>
      <c r="J1667" s="21" t="s">
        <v>122</v>
      </c>
      <c r="K1667" s="21" t="s">
        <v>134</v>
      </c>
      <c r="L1667" s="21" t="s">
        <v>192</v>
      </c>
      <c r="M1667" s="23">
        <v>196.5</v>
      </c>
      <c r="N1667" s="24">
        <v>3</v>
      </c>
      <c r="O1667" s="25">
        <v>0.14929999999999999</v>
      </c>
      <c r="P1667" s="23">
        <v>99.26</v>
      </c>
      <c r="Q1667" s="23">
        <f>M1667*N1667*(1-O1667)</f>
        <v>501.48765000000003</v>
      </c>
      <c r="R1667" s="23">
        <f>M1667*N1667*O1667</f>
        <v>88.012349999999998</v>
      </c>
      <c r="S1667" s="23">
        <f>P1667*N1667</f>
        <v>297.78000000000003</v>
      </c>
      <c r="T1667" s="23">
        <f>Q1667-S1667</f>
        <v>203.70765</v>
      </c>
      <c r="U1667" s="25">
        <f>IFERROR(T1667/Q1667,0)</f>
        <v>0.40620671316631624</v>
      </c>
      <c r="V1667" s="21" t="s">
        <v>125</v>
      </c>
      <c r="W1667" s="21" t="s">
        <v>156</v>
      </c>
    </row>
    <row r="1668" spans="1:23" ht="15" customHeight="1">
      <c r="A1668" s="21" t="s">
        <v>2136</v>
      </c>
      <c r="B1668" s="22">
        <v>45608</v>
      </c>
      <c r="C1668" s="21">
        <f>YEAR(B1668)</f>
        <v>2024</v>
      </c>
      <c r="D1668" s="21" t="str">
        <f>"Q"&amp;ROUNDUP(MONTH(B1668)/3,0)</f>
        <v>Q4</v>
      </c>
      <c r="E1668" s="21" t="s">
        <v>117</v>
      </c>
      <c r="F1668" s="21" t="s">
        <v>129</v>
      </c>
      <c r="G1668" s="21" t="s">
        <v>119</v>
      </c>
      <c r="H1668" s="21" t="s">
        <v>207</v>
      </c>
      <c r="I1668" s="21" t="s">
        <v>208</v>
      </c>
      <c r="J1668" s="21" t="s">
        <v>122</v>
      </c>
      <c r="K1668" s="21" t="s">
        <v>143</v>
      </c>
      <c r="L1668" s="21" t="s">
        <v>252</v>
      </c>
      <c r="M1668" s="23">
        <v>116.81</v>
      </c>
      <c r="N1668" s="24">
        <v>2</v>
      </c>
      <c r="O1668" s="25">
        <v>0.11840000000000001</v>
      </c>
      <c r="P1668" s="23">
        <v>65.319999999999993</v>
      </c>
      <c r="Q1668" s="23">
        <f>M1668*N1668*(1-O1668)</f>
        <v>205.95939199999998</v>
      </c>
      <c r="R1668" s="23">
        <f>M1668*N1668*O1668</f>
        <v>27.660608000000003</v>
      </c>
      <c r="S1668" s="23">
        <f>P1668*N1668</f>
        <v>130.63999999999999</v>
      </c>
      <c r="T1668" s="23">
        <f>Q1668-S1668</f>
        <v>75.319391999999993</v>
      </c>
      <c r="U1668" s="25">
        <f>IFERROR(T1668/Q1668,0)</f>
        <v>0.36570020560169453</v>
      </c>
      <c r="V1668" s="21" t="s">
        <v>125</v>
      </c>
      <c r="W1668" s="21" t="s">
        <v>156</v>
      </c>
    </row>
    <row r="1669" spans="1:23" ht="15" customHeight="1">
      <c r="A1669" s="21" t="s">
        <v>2137</v>
      </c>
      <c r="B1669" s="22">
        <v>45608</v>
      </c>
      <c r="C1669" s="21">
        <f>YEAR(B1669)</f>
        <v>2024</v>
      </c>
      <c r="D1669" s="21" t="str">
        <f>"Q"&amp;ROUNDUP(MONTH(B1669)/3,0)</f>
        <v>Q4</v>
      </c>
      <c r="E1669" s="21" t="s">
        <v>138</v>
      </c>
      <c r="F1669" s="21" t="s">
        <v>118</v>
      </c>
      <c r="G1669" s="21" t="s">
        <v>146</v>
      </c>
      <c r="H1669" s="21" t="s">
        <v>318</v>
      </c>
      <c r="I1669" s="21" t="s">
        <v>319</v>
      </c>
      <c r="J1669" s="21" t="s">
        <v>122</v>
      </c>
      <c r="K1669" s="21" t="s">
        <v>149</v>
      </c>
      <c r="L1669" s="21" t="s">
        <v>150</v>
      </c>
      <c r="M1669" s="23">
        <v>301.7</v>
      </c>
      <c r="N1669" s="24">
        <v>2</v>
      </c>
      <c r="O1669" s="25">
        <v>0.21260000000000001</v>
      </c>
      <c r="P1669" s="23">
        <v>137.6</v>
      </c>
      <c r="Q1669" s="23">
        <f>M1669*N1669*(1-O1669)</f>
        <v>475.11715999999996</v>
      </c>
      <c r="R1669" s="23">
        <f>M1669*N1669*O1669</f>
        <v>128.28283999999999</v>
      </c>
      <c r="S1669" s="23">
        <f>P1669*N1669</f>
        <v>275.2</v>
      </c>
      <c r="T1669" s="23">
        <f>Q1669-S1669</f>
        <v>199.91715999999997</v>
      </c>
      <c r="U1669" s="25">
        <f>IFERROR(T1669/Q1669,0)</f>
        <v>0.42077444645442819</v>
      </c>
      <c r="V1669" s="21" t="s">
        <v>125</v>
      </c>
      <c r="W1669" s="21" t="s">
        <v>172</v>
      </c>
    </row>
    <row r="1670" spans="1:23" ht="15" customHeight="1">
      <c r="A1670" s="21" t="s">
        <v>2138</v>
      </c>
      <c r="B1670" s="22">
        <v>45608</v>
      </c>
      <c r="C1670" s="21">
        <f>YEAR(B1670)</f>
        <v>2024</v>
      </c>
      <c r="D1670" s="21" t="str">
        <f>"Q"&amp;ROUNDUP(MONTH(B1670)/3,0)</f>
        <v>Q4</v>
      </c>
      <c r="E1670" s="21" t="s">
        <v>138</v>
      </c>
      <c r="F1670" s="21" t="s">
        <v>129</v>
      </c>
      <c r="G1670" s="21" t="s">
        <v>139</v>
      </c>
      <c r="H1670" s="21" t="s">
        <v>364</v>
      </c>
      <c r="I1670" s="21" t="s">
        <v>365</v>
      </c>
      <c r="J1670" s="21" t="s">
        <v>142</v>
      </c>
      <c r="K1670" s="21" t="s">
        <v>165</v>
      </c>
      <c r="L1670" s="21" t="s">
        <v>180</v>
      </c>
      <c r="M1670" s="23">
        <v>131.58000000000001</v>
      </c>
      <c r="N1670" s="24">
        <v>2</v>
      </c>
      <c r="O1670" s="25">
        <v>9.1999999999999998E-2</v>
      </c>
      <c r="P1670" s="23">
        <v>53.81</v>
      </c>
      <c r="Q1670" s="23">
        <f>M1670*N1670*(1-O1670)</f>
        <v>238.94928000000004</v>
      </c>
      <c r="R1670" s="23">
        <f>M1670*N1670*O1670</f>
        <v>24.210720000000002</v>
      </c>
      <c r="S1670" s="23">
        <f>P1670*N1670</f>
        <v>107.62</v>
      </c>
      <c r="T1670" s="23">
        <f>Q1670-S1670</f>
        <v>131.32928000000004</v>
      </c>
      <c r="U1670" s="25">
        <f>IFERROR(T1670/Q1670,0)</f>
        <v>0.54961153262315754</v>
      </c>
      <c r="V1670" s="21" t="s">
        <v>125</v>
      </c>
      <c r="W1670" s="21" t="s">
        <v>172</v>
      </c>
    </row>
    <row r="1671" spans="1:23" ht="15" customHeight="1">
      <c r="A1671" s="21" t="s">
        <v>2139</v>
      </c>
      <c r="B1671" s="22">
        <v>45608</v>
      </c>
      <c r="C1671" s="21">
        <f>YEAR(B1671)</f>
        <v>2024</v>
      </c>
      <c r="D1671" s="21" t="str">
        <f>"Q"&amp;ROUNDUP(MONTH(B1671)/3,0)</f>
        <v>Q4</v>
      </c>
      <c r="E1671" s="21" t="s">
        <v>138</v>
      </c>
      <c r="F1671" s="21" t="s">
        <v>129</v>
      </c>
      <c r="G1671" s="21" t="s">
        <v>146</v>
      </c>
      <c r="H1671" s="21" t="s">
        <v>370</v>
      </c>
      <c r="I1671" s="21" t="s">
        <v>371</v>
      </c>
      <c r="J1671" s="21" t="s">
        <v>133</v>
      </c>
      <c r="K1671" s="21" t="s">
        <v>123</v>
      </c>
      <c r="L1671" s="21" t="s">
        <v>124</v>
      </c>
      <c r="M1671" s="23">
        <v>75.709999999999994</v>
      </c>
      <c r="N1671" s="24">
        <v>1</v>
      </c>
      <c r="O1671" s="25">
        <v>0.1062</v>
      </c>
      <c r="P1671" s="23">
        <v>37.869999999999997</v>
      </c>
      <c r="Q1671" s="23">
        <f>M1671*N1671*(1-O1671)</f>
        <v>67.669597999999993</v>
      </c>
      <c r="R1671" s="23">
        <f>M1671*N1671*O1671</f>
        <v>8.0404020000000003</v>
      </c>
      <c r="S1671" s="23">
        <f>P1671*N1671</f>
        <v>37.869999999999997</v>
      </c>
      <c r="T1671" s="23">
        <f>Q1671-S1671</f>
        <v>29.799597999999996</v>
      </c>
      <c r="U1671" s="25">
        <f>IFERROR(T1671/Q1671,0)</f>
        <v>0.44036907090832722</v>
      </c>
      <c r="V1671" s="21" t="s">
        <v>125</v>
      </c>
      <c r="W1671" s="21" t="s">
        <v>156</v>
      </c>
    </row>
    <row r="1672" spans="1:23" ht="15" customHeight="1">
      <c r="A1672" s="21" t="s">
        <v>2140</v>
      </c>
      <c r="B1672" s="22">
        <v>45608</v>
      </c>
      <c r="C1672" s="21">
        <f>YEAR(B1672)</f>
        <v>2024</v>
      </c>
      <c r="D1672" s="21" t="str">
        <f>"Q"&amp;ROUNDUP(MONTH(B1672)/3,0)</f>
        <v>Q4</v>
      </c>
      <c r="E1672" s="21" t="s">
        <v>128</v>
      </c>
      <c r="F1672" s="21" t="s">
        <v>129</v>
      </c>
      <c r="G1672" s="21" t="s">
        <v>152</v>
      </c>
      <c r="H1672" s="21" t="s">
        <v>583</v>
      </c>
      <c r="I1672" s="21" t="s">
        <v>584</v>
      </c>
      <c r="J1672" s="21" t="s">
        <v>133</v>
      </c>
      <c r="K1672" s="21" t="s">
        <v>123</v>
      </c>
      <c r="L1672" s="21" t="s">
        <v>263</v>
      </c>
      <c r="M1672" s="23">
        <v>97.82</v>
      </c>
      <c r="N1672" s="24">
        <v>1</v>
      </c>
      <c r="O1672" s="25">
        <v>0.1027</v>
      </c>
      <c r="P1672" s="23">
        <v>44.91</v>
      </c>
      <c r="Q1672" s="23">
        <f>M1672*N1672*(1-O1672)</f>
        <v>87.77388599999999</v>
      </c>
      <c r="R1672" s="23">
        <f>M1672*N1672*O1672</f>
        <v>10.046113999999999</v>
      </c>
      <c r="S1672" s="23">
        <f>P1672*N1672</f>
        <v>44.91</v>
      </c>
      <c r="T1672" s="23">
        <f>Q1672-S1672</f>
        <v>42.863885999999994</v>
      </c>
      <c r="U1672" s="25">
        <f>IFERROR(T1672/Q1672,0)</f>
        <v>0.48834440348237512</v>
      </c>
      <c r="V1672" s="21" t="s">
        <v>125</v>
      </c>
      <c r="W1672" s="21" t="s">
        <v>126</v>
      </c>
    </row>
    <row r="1673" spans="1:23" ht="15" customHeight="1">
      <c r="A1673" s="21" t="s">
        <v>2141</v>
      </c>
      <c r="B1673" s="22">
        <v>45609</v>
      </c>
      <c r="C1673" s="21">
        <f>YEAR(B1673)</f>
        <v>2024</v>
      </c>
      <c r="D1673" s="21" t="str">
        <f>"Q"&amp;ROUNDUP(MONTH(B1673)/3,0)</f>
        <v>Q4</v>
      </c>
      <c r="E1673" s="21" t="s">
        <v>128</v>
      </c>
      <c r="F1673" s="21" t="s">
        <v>118</v>
      </c>
      <c r="G1673" s="21" t="s">
        <v>152</v>
      </c>
      <c r="H1673" s="21" t="s">
        <v>331</v>
      </c>
      <c r="I1673" s="21" t="s">
        <v>332</v>
      </c>
      <c r="J1673" s="21" t="s">
        <v>133</v>
      </c>
      <c r="K1673" s="21" t="s">
        <v>143</v>
      </c>
      <c r="L1673" s="21" t="s">
        <v>322</v>
      </c>
      <c r="M1673" s="23">
        <v>29.43</v>
      </c>
      <c r="N1673" s="24">
        <v>3</v>
      </c>
      <c r="O1673" s="25">
        <v>0.20899999999999999</v>
      </c>
      <c r="P1673" s="23">
        <v>18</v>
      </c>
      <c r="Q1673" s="23">
        <f>M1673*N1673*(1-O1673)</f>
        <v>69.837389999999999</v>
      </c>
      <c r="R1673" s="23">
        <f>M1673*N1673*O1673</f>
        <v>18.452609999999996</v>
      </c>
      <c r="S1673" s="23">
        <f>P1673*N1673</f>
        <v>54</v>
      </c>
      <c r="T1673" s="23">
        <f>Q1673-S1673</f>
        <v>15.837389999999999</v>
      </c>
      <c r="U1673" s="25">
        <f>IFERROR(T1673/Q1673,0)</f>
        <v>0.22677522742473621</v>
      </c>
      <c r="V1673" s="21" t="s">
        <v>125</v>
      </c>
      <c r="W1673" s="21" t="s">
        <v>136</v>
      </c>
    </row>
    <row r="1674" spans="1:23" ht="15" customHeight="1">
      <c r="A1674" s="21" t="s">
        <v>2142</v>
      </c>
      <c r="B1674" s="22">
        <v>45609</v>
      </c>
      <c r="C1674" s="21">
        <f>YEAR(B1674)</f>
        <v>2024</v>
      </c>
      <c r="D1674" s="21" t="str">
        <f>"Q"&amp;ROUNDUP(MONTH(B1674)/3,0)</f>
        <v>Q4</v>
      </c>
      <c r="E1674" s="21" t="s">
        <v>128</v>
      </c>
      <c r="F1674" s="21" t="s">
        <v>118</v>
      </c>
      <c r="G1674" s="21" t="s">
        <v>130</v>
      </c>
      <c r="H1674" s="21" t="s">
        <v>218</v>
      </c>
      <c r="I1674" s="21" t="s">
        <v>219</v>
      </c>
      <c r="J1674" s="21" t="s">
        <v>133</v>
      </c>
      <c r="K1674" s="21" t="s">
        <v>149</v>
      </c>
      <c r="L1674" s="21" t="s">
        <v>176</v>
      </c>
      <c r="M1674" s="23">
        <v>237.37</v>
      </c>
      <c r="N1674" s="24">
        <v>1</v>
      </c>
      <c r="O1674" s="25">
        <v>0.17799999999999999</v>
      </c>
      <c r="P1674" s="23">
        <v>121.51</v>
      </c>
      <c r="Q1674" s="23">
        <f>M1674*N1674*(1-O1674)</f>
        <v>195.11814000000001</v>
      </c>
      <c r="R1674" s="23">
        <f>M1674*N1674*O1674</f>
        <v>42.251860000000001</v>
      </c>
      <c r="S1674" s="23">
        <f>P1674*N1674</f>
        <v>121.51</v>
      </c>
      <c r="T1674" s="23">
        <f>Q1674-S1674</f>
        <v>73.608140000000006</v>
      </c>
      <c r="U1674" s="25">
        <f>IFERROR(T1674/Q1674,0)</f>
        <v>0.37724908611777458</v>
      </c>
      <c r="V1674" s="21" t="s">
        <v>125</v>
      </c>
      <c r="W1674" s="21" t="s">
        <v>136</v>
      </c>
    </row>
    <row r="1675" spans="1:23" ht="15" customHeight="1">
      <c r="A1675" s="21" t="s">
        <v>2143</v>
      </c>
      <c r="B1675" s="22">
        <v>45609</v>
      </c>
      <c r="C1675" s="21">
        <f>YEAR(B1675)</f>
        <v>2024</v>
      </c>
      <c r="D1675" s="21" t="str">
        <f>"Q"&amp;ROUNDUP(MONTH(B1675)/3,0)</f>
        <v>Q4</v>
      </c>
      <c r="E1675" s="21" t="s">
        <v>138</v>
      </c>
      <c r="F1675" s="21" t="s">
        <v>129</v>
      </c>
      <c r="G1675" s="21" t="s">
        <v>146</v>
      </c>
      <c r="H1675" s="21" t="s">
        <v>358</v>
      </c>
      <c r="I1675" s="21" t="s">
        <v>269</v>
      </c>
      <c r="J1675" s="21" t="s">
        <v>133</v>
      </c>
      <c r="K1675" s="21" t="s">
        <v>143</v>
      </c>
      <c r="L1675" s="21" t="s">
        <v>230</v>
      </c>
      <c r="M1675" s="23">
        <v>236.12</v>
      </c>
      <c r="N1675" s="24">
        <v>2</v>
      </c>
      <c r="O1675" s="25">
        <v>0.1057</v>
      </c>
      <c r="P1675" s="23">
        <v>147.33000000000001</v>
      </c>
      <c r="Q1675" s="23">
        <f>M1675*N1675*(1-O1675)</f>
        <v>422.32423199999999</v>
      </c>
      <c r="R1675" s="23">
        <f>M1675*N1675*O1675</f>
        <v>49.915768</v>
      </c>
      <c r="S1675" s="23">
        <f>P1675*N1675</f>
        <v>294.66000000000003</v>
      </c>
      <c r="T1675" s="23">
        <f>Q1675-S1675</f>
        <v>127.66423199999997</v>
      </c>
      <c r="U1675" s="25">
        <f>IFERROR(T1675/Q1675,0)</f>
        <v>0.30228962092802664</v>
      </c>
      <c r="V1675" s="21" t="s">
        <v>125</v>
      </c>
      <c r="W1675" s="21" t="s">
        <v>136</v>
      </c>
    </row>
    <row r="1676" spans="1:23" ht="15" customHeight="1">
      <c r="A1676" s="21" t="s">
        <v>2144</v>
      </c>
      <c r="B1676" s="22">
        <v>45609</v>
      </c>
      <c r="C1676" s="21">
        <f>YEAR(B1676)</f>
        <v>2024</v>
      </c>
      <c r="D1676" s="21" t="str">
        <f>"Q"&amp;ROUNDUP(MONTH(B1676)/3,0)</f>
        <v>Q4</v>
      </c>
      <c r="E1676" s="21" t="s">
        <v>128</v>
      </c>
      <c r="F1676" s="21" t="s">
        <v>118</v>
      </c>
      <c r="G1676" s="21" t="s">
        <v>130</v>
      </c>
      <c r="H1676" s="21" t="s">
        <v>465</v>
      </c>
      <c r="I1676" s="21" t="s">
        <v>121</v>
      </c>
      <c r="J1676" s="21" t="s">
        <v>142</v>
      </c>
      <c r="K1676" s="21" t="s">
        <v>123</v>
      </c>
      <c r="L1676" s="21" t="s">
        <v>124</v>
      </c>
      <c r="M1676" s="23">
        <v>93.89</v>
      </c>
      <c r="N1676" s="24">
        <v>1</v>
      </c>
      <c r="O1676" s="25">
        <v>0.18099999999999999</v>
      </c>
      <c r="P1676" s="23">
        <v>43.23</v>
      </c>
      <c r="Q1676" s="23">
        <f>M1676*N1676*(1-O1676)</f>
        <v>76.895910000000001</v>
      </c>
      <c r="R1676" s="23">
        <f>M1676*N1676*O1676</f>
        <v>16.99409</v>
      </c>
      <c r="S1676" s="23">
        <f>P1676*N1676</f>
        <v>43.23</v>
      </c>
      <c r="T1676" s="23">
        <f>Q1676-S1676</f>
        <v>33.665910000000004</v>
      </c>
      <c r="U1676" s="25">
        <f>IFERROR(T1676/Q1676,0)</f>
        <v>0.43781145187045711</v>
      </c>
      <c r="V1676" s="21" t="s">
        <v>125</v>
      </c>
      <c r="W1676" s="21" t="s">
        <v>172</v>
      </c>
    </row>
    <row r="1677" spans="1:23" ht="15" customHeight="1">
      <c r="A1677" s="21" t="s">
        <v>2145</v>
      </c>
      <c r="B1677" s="22">
        <v>45609</v>
      </c>
      <c r="C1677" s="21">
        <f>YEAR(B1677)</f>
        <v>2024</v>
      </c>
      <c r="D1677" s="21" t="str">
        <f>"Q"&amp;ROUNDUP(MONTH(B1677)/3,0)</f>
        <v>Q4</v>
      </c>
      <c r="E1677" s="21" t="s">
        <v>158</v>
      </c>
      <c r="F1677" s="21" t="s">
        <v>118</v>
      </c>
      <c r="G1677" s="21" t="s">
        <v>164</v>
      </c>
      <c r="H1677" s="21" t="s">
        <v>762</v>
      </c>
      <c r="I1677" s="21" t="s">
        <v>763</v>
      </c>
      <c r="J1677" s="21" t="s">
        <v>133</v>
      </c>
      <c r="K1677" s="21" t="s">
        <v>123</v>
      </c>
      <c r="L1677" s="21" t="s">
        <v>292</v>
      </c>
      <c r="M1677" s="23">
        <v>54.26</v>
      </c>
      <c r="N1677" s="24">
        <v>1</v>
      </c>
      <c r="O1677" s="25">
        <v>0.20100000000000001</v>
      </c>
      <c r="P1677" s="23">
        <v>25.41</v>
      </c>
      <c r="Q1677" s="23">
        <f>M1677*N1677*(1-O1677)</f>
        <v>43.353739999999995</v>
      </c>
      <c r="R1677" s="23">
        <f>M1677*N1677*O1677</f>
        <v>10.90626</v>
      </c>
      <c r="S1677" s="23">
        <f>P1677*N1677</f>
        <v>25.41</v>
      </c>
      <c r="T1677" s="23">
        <f>Q1677-S1677</f>
        <v>17.943739999999995</v>
      </c>
      <c r="U1677" s="25">
        <f>IFERROR(T1677/Q1677,0)</f>
        <v>0.41389139668227004</v>
      </c>
      <c r="V1677" s="21" t="s">
        <v>125</v>
      </c>
      <c r="W1677" s="21" t="s">
        <v>156</v>
      </c>
    </row>
    <row r="1678" spans="1:23" ht="15" customHeight="1">
      <c r="A1678" s="21" t="s">
        <v>2146</v>
      </c>
      <c r="B1678" s="22">
        <v>45609</v>
      </c>
      <c r="C1678" s="21">
        <f>YEAR(B1678)</f>
        <v>2024</v>
      </c>
      <c r="D1678" s="21" t="str">
        <f>"Q"&amp;ROUNDUP(MONTH(B1678)/3,0)</f>
        <v>Q4</v>
      </c>
      <c r="E1678" s="21" t="s">
        <v>138</v>
      </c>
      <c r="F1678" s="21" t="s">
        <v>159</v>
      </c>
      <c r="G1678" s="21" t="s">
        <v>139</v>
      </c>
      <c r="H1678" s="21" t="s">
        <v>2147</v>
      </c>
      <c r="I1678" s="21" t="s">
        <v>2148</v>
      </c>
      <c r="J1678" s="21" t="s">
        <v>142</v>
      </c>
      <c r="K1678" s="21" t="s">
        <v>165</v>
      </c>
      <c r="L1678" s="21" t="s">
        <v>320</v>
      </c>
      <c r="M1678" s="23">
        <v>102.75</v>
      </c>
      <c r="N1678" s="24">
        <v>3</v>
      </c>
      <c r="O1678" s="25">
        <v>0.14649999999999999</v>
      </c>
      <c r="P1678" s="23">
        <v>46.81</v>
      </c>
      <c r="Q1678" s="23">
        <f>M1678*N1678*(1-O1678)</f>
        <v>263.09137500000003</v>
      </c>
      <c r="R1678" s="23">
        <f>M1678*N1678*O1678</f>
        <v>45.158625000000001</v>
      </c>
      <c r="S1678" s="23">
        <f>P1678*N1678</f>
        <v>140.43</v>
      </c>
      <c r="T1678" s="23">
        <f>Q1678-S1678</f>
        <v>122.66137500000002</v>
      </c>
      <c r="U1678" s="25">
        <f>IFERROR(T1678/Q1678,0)</f>
        <v>0.4662310765603776</v>
      </c>
      <c r="V1678" s="21" t="s">
        <v>125</v>
      </c>
      <c r="W1678" s="21" t="s">
        <v>126</v>
      </c>
    </row>
    <row r="1679" spans="1:23" ht="15" customHeight="1">
      <c r="A1679" s="21" t="s">
        <v>2149</v>
      </c>
      <c r="B1679" s="22">
        <v>45610</v>
      </c>
      <c r="C1679" s="21">
        <f>YEAR(B1679)</f>
        <v>2024</v>
      </c>
      <c r="D1679" s="21" t="str">
        <f>"Q"&amp;ROUNDUP(MONTH(B1679)/3,0)</f>
        <v>Q4</v>
      </c>
      <c r="E1679" s="21" t="s">
        <v>158</v>
      </c>
      <c r="F1679" s="21" t="s">
        <v>129</v>
      </c>
      <c r="G1679" s="21" t="s">
        <v>160</v>
      </c>
      <c r="H1679" s="21" t="s">
        <v>284</v>
      </c>
      <c r="I1679" s="21" t="s">
        <v>269</v>
      </c>
      <c r="J1679" s="21" t="s">
        <v>122</v>
      </c>
      <c r="K1679" s="21" t="s">
        <v>134</v>
      </c>
      <c r="L1679" s="21" t="s">
        <v>170</v>
      </c>
      <c r="M1679" s="23">
        <v>70.819999999999993</v>
      </c>
      <c r="N1679" s="24">
        <v>1</v>
      </c>
      <c r="O1679" s="25">
        <v>9.64E-2</v>
      </c>
      <c r="P1679" s="23">
        <v>43.2</v>
      </c>
      <c r="Q1679" s="23">
        <f>M1679*N1679*(1-O1679)</f>
        <v>63.992951999999988</v>
      </c>
      <c r="R1679" s="23">
        <f>M1679*N1679*O1679</f>
        <v>6.8270479999999996</v>
      </c>
      <c r="S1679" s="23">
        <f>P1679*N1679</f>
        <v>43.2</v>
      </c>
      <c r="T1679" s="23">
        <f>Q1679-S1679</f>
        <v>20.792951999999985</v>
      </c>
      <c r="U1679" s="25">
        <f>IFERROR(T1679/Q1679,0)</f>
        <v>0.32492565743802521</v>
      </c>
      <c r="V1679" s="21" t="s">
        <v>125</v>
      </c>
      <c r="W1679" s="21" t="s">
        <v>156</v>
      </c>
    </row>
    <row r="1680" spans="1:23" ht="15" customHeight="1">
      <c r="A1680" s="21" t="s">
        <v>2150</v>
      </c>
      <c r="B1680" s="22">
        <v>45611</v>
      </c>
      <c r="C1680" s="21">
        <f>YEAR(B1680)</f>
        <v>2024</v>
      </c>
      <c r="D1680" s="21" t="str">
        <f>"Q"&amp;ROUNDUP(MONTH(B1680)/3,0)</f>
        <v>Q4</v>
      </c>
      <c r="E1680" s="21" t="s">
        <v>158</v>
      </c>
      <c r="F1680" s="21" t="s">
        <v>129</v>
      </c>
      <c r="G1680" s="21" t="s">
        <v>164</v>
      </c>
      <c r="H1680" s="21" t="s">
        <v>565</v>
      </c>
      <c r="I1680" s="21" t="s">
        <v>566</v>
      </c>
      <c r="J1680" s="21" t="s">
        <v>142</v>
      </c>
      <c r="K1680" s="21" t="s">
        <v>165</v>
      </c>
      <c r="L1680" s="21" t="s">
        <v>166</v>
      </c>
      <c r="M1680" s="23">
        <v>84.89</v>
      </c>
      <c r="N1680" s="24">
        <v>1</v>
      </c>
      <c r="O1680" s="25">
        <v>0.11890000000000001</v>
      </c>
      <c r="P1680" s="23">
        <v>39.04</v>
      </c>
      <c r="Q1680" s="23">
        <f>M1680*N1680*(1-O1680)</f>
        <v>74.796578999999994</v>
      </c>
      <c r="R1680" s="23">
        <f>M1680*N1680*O1680</f>
        <v>10.093421000000001</v>
      </c>
      <c r="S1680" s="23">
        <f>P1680*N1680</f>
        <v>39.04</v>
      </c>
      <c r="T1680" s="23">
        <f>Q1680-S1680</f>
        <v>35.756578999999995</v>
      </c>
      <c r="U1680" s="25">
        <f>IFERROR(T1680/Q1680,0)</f>
        <v>0.47805099481889402</v>
      </c>
      <c r="V1680" s="21" t="s">
        <v>125</v>
      </c>
      <c r="W1680" s="21" t="s">
        <v>172</v>
      </c>
    </row>
    <row r="1681" spans="1:23" ht="15" customHeight="1">
      <c r="A1681" s="21" t="s">
        <v>2151</v>
      </c>
      <c r="B1681" s="22">
        <v>45611</v>
      </c>
      <c r="C1681" s="21">
        <f>YEAR(B1681)</f>
        <v>2024</v>
      </c>
      <c r="D1681" s="21" t="str">
        <f>"Q"&amp;ROUNDUP(MONTH(B1681)/3,0)</f>
        <v>Q4</v>
      </c>
      <c r="E1681" s="21" t="s">
        <v>117</v>
      </c>
      <c r="F1681" s="21" t="s">
        <v>159</v>
      </c>
      <c r="G1681" s="21" t="s">
        <v>119</v>
      </c>
      <c r="H1681" s="21" t="s">
        <v>2152</v>
      </c>
      <c r="I1681" s="21" t="s">
        <v>2153</v>
      </c>
      <c r="J1681" s="21" t="s">
        <v>142</v>
      </c>
      <c r="K1681" s="21" t="s">
        <v>143</v>
      </c>
      <c r="L1681" s="21" t="s">
        <v>230</v>
      </c>
      <c r="M1681" s="23">
        <v>318.14</v>
      </c>
      <c r="N1681" s="24">
        <v>25</v>
      </c>
      <c r="O1681" s="25">
        <v>0.1658</v>
      </c>
      <c r="P1681" s="23">
        <v>177.97</v>
      </c>
      <c r="Q1681" s="23">
        <f>M1681*N1681*(1-O1681)</f>
        <v>6634.8097000000007</v>
      </c>
      <c r="R1681" s="23">
        <f>M1681*N1681*O1681</f>
        <v>1318.6903</v>
      </c>
      <c r="S1681" s="23">
        <f>P1681*N1681</f>
        <v>4449.25</v>
      </c>
      <c r="T1681" s="23">
        <f>Q1681-S1681</f>
        <v>2185.5597000000007</v>
      </c>
      <c r="U1681" s="25">
        <f>IFERROR(T1681/Q1681,0)</f>
        <v>0.32940804617199504</v>
      </c>
      <c r="V1681" s="21" t="s">
        <v>125</v>
      </c>
      <c r="W1681" s="21" t="s">
        <v>156</v>
      </c>
    </row>
    <row r="1682" spans="1:23" ht="15" customHeight="1">
      <c r="A1682" s="21" t="s">
        <v>2154</v>
      </c>
      <c r="B1682" s="22">
        <v>45611</v>
      </c>
      <c r="C1682" s="21">
        <f>YEAR(B1682)</f>
        <v>2024</v>
      </c>
      <c r="D1682" s="21" t="str">
        <f>"Q"&amp;ROUNDUP(MONTH(B1682)/3,0)</f>
        <v>Q4</v>
      </c>
      <c r="E1682" s="21" t="s">
        <v>188</v>
      </c>
      <c r="F1682" s="21" t="s">
        <v>118</v>
      </c>
      <c r="G1682" s="21" t="s">
        <v>232</v>
      </c>
      <c r="H1682" s="21" t="s">
        <v>240</v>
      </c>
      <c r="I1682" s="21" t="s">
        <v>241</v>
      </c>
      <c r="J1682" s="21" t="s">
        <v>133</v>
      </c>
      <c r="K1682" s="21" t="s">
        <v>134</v>
      </c>
      <c r="L1682" s="21" t="s">
        <v>299</v>
      </c>
      <c r="M1682" s="23">
        <v>75.69</v>
      </c>
      <c r="N1682" s="24">
        <v>5</v>
      </c>
      <c r="O1682" s="25">
        <v>0.15240000000000001</v>
      </c>
      <c r="P1682" s="23">
        <v>45.7</v>
      </c>
      <c r="Q1682" s="23">
        <f>M1682*N1682*(1-O1682)</f>
        <v>320.77422000000001</v>
      </c>
      <c r="R1682" s="23">
        <f>M1682*N1682*O1682</f>
        <v>57.675780000000003</v>
      </c>
      <c r="S1682" s="23">
        <f>P1682*N1682</f>
        <v>228.5</v>
      </c>
      <c r="T1682" s="23">
        <f>Q1682-S1682</f>
        <v>92.274220000000014</v>
      </c>
      <c r="U1682" s="25">
        <f>IFERROR(T1682/Q1682,0)</f>
        <v>0.28766095978660633</v>
      </c>
      <c r="V1682" s="21" t="s">
        <v>125</v>
      </c>
      <c r="W1682" s="21" t="s">
        <v>172</v>
      </c>
    </row>
    <row r="1683" spans="1:23" ht="15" customHeight="1">
      <c r="A1683" s="21" t="s">
        <v>2155</v>
      </c>
      <c r="B1683" s="22">
        <v>45611</v>
      </c>
      <c r="C1683" s="21">
        <f>YEAR(B1683)</f>
        <v>2024</v>
      </c>
      <c r="D1683" s="21" t="str">
        <f>"Q"&amp;ROUNDUP(MONTH(B1683)/3,0)</f>
        <v>Q4</v>
      </c>
      <c r="E1683" s="21" t="s">
        <v>117</v>
      </c>
      <c r="F1683" s="21" t="s">
        <v>118</v>
      </c>
      <c r="G1683" s="21" t="s">
        <v>119</v>
      </c>
      <c r="H1683" s="21" t="s">
        <v>257</v>
      </c>
      <c r="I1683" s="21" t="s">
        <v>258</v>
      </c>
      <c r="J1683" s="21" t="s">
        <v>133</v>
      </c>
      <c r="K1683" s="21" t="s">
        <v>134</v>
      </c>
      <c r="L1683" s="21" t="s">
        <v>192</v>
      </c>
      <c r="M1683" s="23">
        <v>86.22</v>
      </c>
      <c r="N1683" s="24">
        <v>1</v>
      </c>
      <c r="O1683" s="25">
        <v>0.1898</v>
      </c>
      <c r="P1683" s="23">
        <v>50.01</v>
      </c>
      <c r="Q1683" s="23">
        <f>M1683*N1683*(1-O1683)</f>
        <v>69.855444000000006</v>
      </c>
      <c r="R1683" s="23">
        <f>M1683*N1683*O1683</f>
        <v>16.364556</v>
      </c>
      <c r="S1683" s="23">
        <f>P1683*N1683</f>
        <v>50.01</v>
      </c>
      <c r="T1683" s="23">
        <f>Q1683-S1683</f>
        <v>19.845444000000008</v>
      </c>
      <c r="U1683" s="25">
        <f>IFERROR(T1683/Q1683,0)</f>
        <v>0.28409301929281283</v>
      </c>
      <c r="V1683" s="21" t="s">
        <v>125</v>
      </c>
      <c r="W1683" s="21" t="s">
        <v>136</v>
      </c>
    </row>
    <row r="1684" spans="1:23" ht="15" customHeight="1">
      <c r="A1684" s="21" t="s">
        <v>2156</v>
      </c>
      <c r="B1684" s="22">
        <v>45611</v>
      </c>
      <c r="C1684" s="21">
        <f>YEAR(B1684)</f>
        <v>2024</v>
      </c>
      <c r="D1684" s="21" t="str">
        <f>"Q"&amp;ROUNDUP(MONTH(B1684)/3,0)</f>
        <v>Q4</v>
      </c>
      <c r="E1684" s="21" t="s">
        <v>158</v>
      </c>
      <c r="F1684" s="21" t="s">
        <v>118</v>
      </c>
      <c r="G1684" s="21" t="s">
        <v>164</v>
      </c>
      <c r="H1684" s="21" t="s">
        <v>131</v>
      </c>
      <c r="I1684" s="21" t="s">
        <v>132</v>
      </c>
      <c r="J1684" s="21" t="s">
        <v>133</v>
      </c>
      <c r="K1684" s="21" t="s">
        <v>134</v>
      </c>
      <c r="L1684" s="21" t="s">
        <v>135</v>
      </c>
      <c r="M1684" s="23">
        <v>26.1</v>
      </c>
      <c r="N1684" s="24">
        <v>2</v>
      </c>
      <c r="O1684" s="25">
        <v>0.1323</v>
      </c>
      <c r="P1684" s="23">
        <v>15.3</v>
      </c>
      <c r="Q1684" s="23">
        <f>M1684*N1684*(1-O1684)</f>
        <v>45.293940000000006</v>
      </c>
      <c r="R1684" s="23">
        <f>M1684*N1684*O1684</f>
        <v>6.9060600000000001</v>
      </c>
      <c r="S1684" s="23">
        <f>P1684*N1684</f>
        <v>30.6</v>
      </c>
      <c r="T1684" s="23">
        <f>Q1684-S1684</f>
        <v>14.693940000000005</v>
      </c>
      <c r="U1684" s="25">
        <f>IFERROR(T1684/Q1684,0)</f>
        <v>0.32441293471047128</v>
      </c>
      <c r="V1684" s="21" t="s">
        <v>125</v>
      </c>
      <c r="W1684" s="21" t="s">
        <v>126</v>
      </c>
    </row>
    <row r="1685" spans="1:23" ht="15" customHeight="1">
      <c r="A1685" s="21" t="s">
        <v>2157</v>
      </c>
      <c r="B1685" s="22">
        <v>45611</v>
      </c>
      <c r="C1685" s="21">
        <f>YEAR(B1685)</f>
        <v>2024</v>
      </c>
      <c r="D1685" s="21" t="str">
        <f>"Q"&amp;ROUNDUP(MONTH(B1685)/3,0)</f>
        <v>Q4</v>
      </c>
      <c r="E1685" s="21" t="s">
        <v>138</v>
      </c>
      <c r="F1685" s="21" t="s">
        <v>118</v>
      </c>
      <c r="G1685" s="21" t="s">
        <v>146</v>
      </c>
      <c r="H1685" s="21" t="s">
        <v>284</v>
      </c>
      <c r="I1685" s="21" t="s">
        <v>269</v>
      </c>
      <c r="J1685" s="21" t="s">
        <v>122</v>
      </c>
      <c r="K1685" s="21" t="s">
        <v>134</v>
      </c>
      <c r="L1685" s="21" t="s">
        <v>339</v>
      </c>
      <c r="M1685" s="23">
        <v>177.44</v>
      </c>
      <c r="N1685" s="24">
        <v>2</v>
      </c>
      <c r="O1685" s="25">
        <v>0.1401</v>
      </c>
      <c r="P1685" s="23">
        <v>104.23</v>
      </c>
      <c r="Q1685" s="23">
        <f>M1685*N1685*(1-O1685)</f>
        <v>305.16131200000001</v>
      </c>
      <c r="R1685" s="23">
        <f>M1685*N1685*O1685</f>
        <v>49.718688</v>
      </c>
      <c r="S1685" s="23">
        <f>P1685*N1685</f>
        <v>208.46</v>
      </c>
      <c r="T1685" s="23">
        <f>Q1685-S1685</f>
        <v>96.701312000000001</v>
      </c>
      <c r="U1685" s="25">
        <f>IFERROR(T1685/Q1685,0)</f>
        <v>0.31688588362079134</v>
      </c>
      <c r="V1685" s="21" t="s">
        <v>125</v>
      </c>
      <c r="W1685" s="21" t="s">
        <v>172</v>
      </c>
    </row>
    <row r="1686" spans="1:23" ht="15" customHeight="1">
      <c r="A1686" s="21" t="s">
        <v>2158</v>
      </c>
      <c r="B1686" s="22">
        <v>45611</v>
      </c>
      <c r="C1686" s="21">
        <f>YEAR(B1686)</f>
        <v>2024</v>
      </c>
      <c r="D1686" s="21" t="str">
        <f>"Q"&amp;ROUNDUP(MONTH(B1686)/3,0)</f>
        <v>Q4</v>
      </c>
      <c r="E1686" s="21" t="s">
        <v>138</v>
      </c>
      <c r="F1686" s="21" t="s">
        <v>118</v>
      </c>
      <c r="G1686" s="21" t="s">
        <v>146</v>
      </c>
      <c r="H1686" s="21" t="s">
        <v>485</v>
      </c>
      <c r="I1686" s="21" t="s">
        <v>486</v>
      </c>
      <c r="J1686" s="21" t="s">
        <v>133</v>
      </c>
      <c r="K1686" s="21" t="s">
        <v>123</v>
      </c>
      <c r="L1686" s="21" t="s">
        <v>263</v>
      </c>
      <c r="M1686" s="23">
        <v>99.23</v>
      </c>
      <c r="N1686" s="24">
        <v>1</v>
      </c>
      <c r="O1686" s="25">
        <v>0.19570000000000001</v>
      </c>
      <c r="P1686" s="23">
        <v>46.96</v>
      </c>
      <c r="Q1686" s="23">
        <f>M1686*N1686*(1-O1686)</f>
        <v>79.810689000000011</v>
      </c>
      <c r="R1686" s="23">
        <f>M1686*N1686*O1686</f>
        <v>19.419311</v>
      </c>
      <c r="S1686" s="23">
        <f>P1686*N1686</f>
        <v>46.96</v>
      </c>
      <c r="T1686" s="23">
        <f>Q1686-S1686</f>
        <v>32.85068900000001</v>
      </c>
      <c r="U1686" s="25">
        <f>IFERROR(T1686/Q1686,0)</f>
        <v>0.41160763566393976</v>
      </c>
      <c r="V1686" s="21" t="s">
        <v>125</v>
      </c>
      <c r="W1686" s="21" t="s">
        <v>136</v>
      </c>
    </row>
    <row r="1687" spans="1:23" ht="15" customHeight="1">
      <c r="A1687" s="21" t="s">
        <v>2159</v>
      </c>
      <c r="B1687" s="22">
        <v>45611</v>
      </c>
      <c r="C1687" s="21">
        <f>YEAR(B1687)</f>
        <v>2024</v>
      </c>
      <c r="D1687" s="21" t="str">
        <f>"Q"&amp;ROUNDUP(MONTH(B1687)/3,0)</f>
        <v>Q4</v>
      </c>
      <c r="E1687" s="21" t="s">
        <v>128</v>
      </c>
      <c r="F1687" s="21" t="s">
        <v>159</v>
      </c>
      <c r="G1687" s="21" t="s">
        <v>130</v>
      </c>
      <c r="H1687" s="21" t="s">
        <v>1102</v>
      </c>
      <c r="I1687" s="21" t="s">
        <v>154</v>
      </c>
      <c r="J1687" s="21" t="s">
        <v>142</v>
      </c>
      <c r="K1687" s="21" t="s">
        <v>149</v>
      </c>
      <c r="L1687" s="21" t="s">
        <v>176</v>
      </c>
      <c r="M1687" s="23">
        <v>156.72999999999999</v>
      </c>
      <c r="N1687" s="24">
        <v>5</v>
      </c>
      <c r="O1687" s="25">
        <v>0.14729999999999999</v>
      </c>
      <c r="P1687" s="23">
        <v>75.430000000000007</v>
      </c>
      <c r="Q1687" s="23">
        <f>M1687*N1687*(1-O1687)</f>
        <v>668.21835499999997</v>
      </c>
      <c r="R1687" s="23">
        <f>M1687*N1687*O1687</f>
        <v>115.43164499999999</v>
      </c>
      <c r="S1687" s="23">
        <f>P1687*N1687</f>
        <v>377.15000000000003</v>
      </c>
      <c r="T1687" s="23">
        <f>Q1687-S1687</f>
        <v>291.06835499999994</v>
      </c>
      <c r="U1687" s="25">
        <f>IFERROR(T1687/Q1687,0)</f>
        <v>0.43558868567745335</v>
      </c>
      <c r="V1687" s="21" t="s">
        <v>125</v>
      </c>
      <c r="W1687" s="21" t="s">
        <v>136</v>
      </c>
    </row>
    <row r="1688" spans="1:23" ht="15" customHeight="1">
      <c r="A1688" s="21" t="s">
        <v>2160</v>
      </c>
      <c r="B1688" s="22">
        <v>45612</v>
      </c>
      <c r="C1688" s="21">
        <f>YEAR(B1688)</f>
        <v>2024</v>
      </c>
      <c r="D1688" s="21" t="str">
        <f>"Q"&amp;ROUNDUP(MONTH(B1688)/3,0)</f>
        <v>Q4</v>
      </c>
      <c r="E1688" s="21" t="s">
        <v>188</v>
      </c>
      <c r="F1688" s="21" t="s">
        <v>118</v>
      </c>
      <c r="G1688" s="21" t="s">
        <v>232</v>
      </c>
      <c r="H1688" s="21" t="s">
        <v>2161</v>
      </c>
      <c r="I1688" s="21" t="s">
        <v>1202</v>
      </c>
      <c r="J1688" s="21" t="s">
        <v>142</v>
      </c>
      <c r="K1688" s="21" t="s">
        <v>134</v>
      </c>
      <c r="L1688" s="21" t="s">
        <v>135</v>
      </c>
      <c r="M1688" s="23">
        <v>112.64</v>
      </c>
      <c r="N1688" s="24">
        <v>1</v>
      </c>
      <c r="O1688" s="25">
        <v>0.21210000000000001</v>
      </c>
      <c r="P1688" s="23">
        <v>56.65</v>
      </c>
      <c r="Q1688" s="23">
        <f>M1688*N1688*(1-O1688)</f>
        <v>88.74905600000001</v>
      </c>
      <c r="R1688" s="23">
        <f>M1688*N1688*O1688</f>
        <v>23.890944000000001</v>
      </c>
      <c r="S1688" s="23">
        <f>P1688*N1688</f>
        <v>56.65</v>
      </c>
      <c r="T1688" s="23">
        <f>Q1688-S1688</f>
        <v>32.099056000000012</v>
      </c>
      <c r="U1688" s="25">
        <f>IFERROR(T1688/Q1688,0)</f>
        <v>0.36168335131361856</v>
      </c>
      <c r="V1688" s="21" t="s">
        <v>125</v>
      </c>
      <c r="W1688" s="21" t="s">
        <v>136</v>
      </c>
    </row>
    <row r="1689" spans="1:23" ht="15" customHeight="1">
      <c r="A1689" s="21" t="s">
        <v>2162</v>
      </c>
      <c r="B1689" s="22">
        <v>45612</v>
      </c>
      <c r="C1689" s="21">
        <f>YEAR(B1689)</f>
        <v>2024</v>
      </c>
      <c r="D1689" s="21" t="str">
        <f>"Q"&amp;ROUNDUP(MONTH(B1689)/3,0)</f>
        <v>Q4</v>
      </c>
      <c r="E1689" s="21" t="s">
        <v>138</v>
      </c>
      <c r="F1689" s="21" t="s">
        <v>118</v>
      </c>
      <c r="G1689" s="21" t="s">
        <v>139</v>
      </c>
      <c r="H1689" s="21" t="s">
        <v>190</v>
      </c>
      <c r="I1689" s="21" t="s">
        <v>191</v>
      </c>
      <c r="J1689" s="21" t="s">
        <v>133</v>
      </c>
      <c r="K1689" s="21" t="s">
        <v>149</v>
      </c>
      <c r="L1689" s="21" t="s">
        <v>176</v>
      </c>
      <c r="M1689" s="23">
        <v>306.89</v>
      </c>
      <c r="N1689" s="24">
        <v>1</v>
      </c>
      <c r="O1689" s="25">
        <v>0.1517</v>
      </c>
      <c r="P1689" s="23">
        <v>152.16999999999999</v>
      </c>
      <c r="Q1689" s="23">
        <f>M1689*N1689*(1-O1689)</f>
        <v>260.33478700000001</v>
      </c>
      <c r="R1689" s="23">
        <f>M1689*N1689*O1689</f>
        <v>46.555212999999995</v>
      </c>
      <c r="S1689" s="23">
        <f>P1689*N1689</f>
        <v>152.16999999999999</v>
      </c>
      <c r="T1689" s="23">
        <f>Q1689-S1689</f>
        <v>108.16478700000002</v>
      </c>
      <c r="U1689" s="25">
        <f>IFERROR(T1689/Q1689,0)</f>
        <v>0.41548341751192863</v>
      </c>
      <c r="V1689" s="21" t="s">
        <v>125</v>
      </c>
      <c r="W1689" s="21" t="s">
        <v>172</v>
      </c>
    </row>
    <row r="1690" spans="1:23" ht="15" customHeight="1">
      <c r="A1690" s="21" t="s">
        <v>2163</v>
      </c>
      <c r="B1690" s="22">
        <v>45612</v>
      </c>
      <c r="C1690" s="21">
        <f>YEAR(B1690)</f>
        <v>2024</v>
      </c>
      <c r="D1690" s="21" t="str">
        <f>"Q"&amp;ROUNDUP(MONTH(B1690)/3,0)</f>
        <v>Q4</v>
      </c>
      <c r="E1690" s="21" t="s">
        <v>158</v>
      </c>
      <c r="F1690" s="21" t="s">
        <v>129</v>
      </c>
      <c r="G1690" s="21" t="s">
        <v>160</v>
      </c>
      <c r="H1690" s="21" t="s">
        <v>358</v>
      </c>
      <c r="I1690" s="21" t="s">
        <v>269</v>
      </c>
      <c r="J1690" s="21" t="s">
        <v>133</v>
      </c>
      <c r="K1690" s="21" t="s">
        <v>143</v>
      </c>
      <c r="L1690" s="21" t="s">
        <v>144</v>
      </c>
      <c r="M1690" s="23">
        <v>166.57</v>
      </c>
      <c r="N1690" s="24">
        <v>3</v>
      </c>
      <c r="O1690" s="25">
        <v>9.1999999999999998E-2</v>
      </c>
      <c r="P1690" s="23">
        <v>97.38</v>
      </c>
      <c r="Q1690" s="23">
        <f>M1690*N1690*(1-O1690)</f>
        <v>453.73667999999998</v>
      </c>
      <c r="R1690" s="23">
        <f>M1690*N1690*O1690</f>
        <v>45.973319999999994</v>
      </c>
      <c r="S1690" s="23">
        <f>P1690*N1690</f>
        <v>292.14</v>
      </c>
      <c r="T1690" s="23">
        <f>Q1690-S1690</f>
        <v>161.59667999999999</v>
      </c>
      <c r="U1690" s="25">
        <f>IFERROR(T1690/Q1690,0)</f>
        <v>0.35614638869398879</v>
      </c>
      <c r="V1690" s="21" t="s">
        <v>171</v>
      </c>
      <c r="W1690" s="21" t="s">
        <v>172</v>
      </c>
    </row>
    <row r="1691" spans="1:23" ht="15" customHeight="1">
      <c r="A1691" s="21" t="s">
        <v>2164</v>
      </c>
      <c r="B1691" s="22">
        <v>45612</v>
      </c>
      <c r="C1691" s="21">
        <f>YEAR(B1691)</f>
        <v>2024</v>
      </c>
      <c r="D1691" s="21" t="str">
        <f>"Q"&amp;ROUNDUP(MONTH(B1691)/3,0)</f>
        <v>Q4</v>
      </c>
      <c r="E1691" s="21" t="s">
        <v>128</v>
      </c>
      <c r="F1691" s="21" t="s">
        <v>118</v>
      </c>
      <c r="G1691" s="21" t="s">
        <v>130</v>
      </c>
      <c r="H1691" s="21" t="s">
        <v>284</v>
      </c>
      <c r="I1691" s="21" t="s">
        <v>269</v>
      </c>
      <c r="J1691" s="21" t="s">
        <v>122</v>
      </c>
      <c r="K1691" s="21" t="s">
        <v>134</v>
      </c>
      <c r="L1691" s="21" t="s">
        <v>192</v>
      </c>
      <c r="M1691" s="23">
        <v>59.83</v>
      </c>
      <c r="N1691" s="24">
        <v>3</v>
      </c>
      <c r="O1691" s="25">
        <v>0.1648</v>
      </c>
      <c r="P1691" s="23">
        <v>35.9</v>
      </c>
      <c r="Q1691" s="23">
        <f>M1691*N1691*(1-O1691)</f>
        <v>149.91004799999999</v>
      </c>
      <c r="R1691" s="23">
        <f>M1691*N1691*O1691</f>
        <v>29.579952000000002</v>
      </c>
      <c r="S1691" s="23">
        <f>P1691*N1691</f>
        <v>107.69999999999999</v>
      </c>
      <c r="T1691" s="23">
        <f>Q1691-S1691</f>
        <v>42.210048</v>
      </c>
      <c r="U1691" s="25">
        <f>IFERROR(T1691/Q1691,0)</f>
        <v>0.28156917140070559</v>
      </c>
      <c r="V1691" s="21" t="s">
        <v>125</v>
      </c>
      <c r="W1691" s="21" t="s">
        <v>172</v>
      </c>
    </row>
    <row r="1692" spans="1:23" ht="15" customHeight="1">
      <c r="A1692" s="21" t="s">
        <v>2165</v>
      </c>
      <c r="B1692" s="22">
        <v>45612</v>
      </c>
      <c r="C1692" s="21">
        <f>YEAR(B1692)</f>
        <v>2024</v>
      </c>
      <c r="D1692" s="21" t="str">
        <f>"Q"&amp;ROUNDUP(MONTH(B1692)/3,0)</f>
        <v>Q4</v>
      </c>
      <c r="E1692" s="21" t="s">
        <v>158</v>
      </c>
      <c r="F1692" s="21" t="s">
        <v>129</v>
      </c>
      <c r="G1692" s="21" t="s">
        <v>160</v>
      </c>
      <c r="H1692" s="21" t="s">
        <v>942</v>
      </c>
      <c r="I1692" s="21" t="s">
        <v>943</v>
      </c>
      <c r="J1692" s="21" t="s">
        <v>142</v>
      </c>
      <c r="K1692" s="21" t="s">
        <v>165</v>
      </c>
      <c r="L1692" s="21" t="s">
        <v>180</v>
      </c>
      <c r="M1692" s="23">
        <v>12.97</v>
      </c>
      <c r="N1692" s="24">
        <v>1</v>
      </c>
      <c r="O1692" s="25">
        <v>7.2900000000000006E-2</v>
      </c>
      <c r="P1692" s="23">
        <v>5.14</v>
      </c>
      <c r="Q1692" s="23">
        <f>M1692*N1692*(1-O1692)</f>
        <v>12.024487000000001</v>
      </c>
      <c r="R1692" s="23">
        <f>M1692*N1692*O1692</f>
        <v>0.94551300000000016</v>
      </c>
      <c r="S1692" s="23">
        <f>P1692*N1692</f>
        <v>5.14</v>
      </c>
      <c r="T1692" s="23">
        <f>Q1692-S1692</f>
        <v>6.8844870000000009</v>
      </c>
      <c r="U1692" s="25">
        <f>IFERROR(T1692/Q1692,0)</f>
        <v>0.57253893658831356</v>
      </c>
      <c r="V1692" s="21" t="s">
        <v>125</v>
      </c>
      <c r="W1692" s="21" t="s">
        <v>126</v>
      </c>
    </row>
    <row r="1693" spans="1:23" ht="15" customHeight="1">
      <c r="A1693" s="21" t="s">
        <v>2166</v>
      </c>
      <c r="B1693" s="22">
        <v>45612</v>
      </c>
      <c r="C1693" s="21">
        <f>YEAR(B1693)</f>
        <v>2024</v>
      </c>
      <c r="D1693" s="21" t="str">
        <f>"Q"&amp;ROUNDUP(MONTH(B1693)/3,0)</f>
        <v>Q4</v>
      </c>
      <c r="E1693" s="21" t="s">
        <v>117</v>
      </c>
      <c r="F1693" s="21" t="s">
        <v>118</v>
      </c>
      <c r="G1693" s="21" t="s">
        <v>119</v>
      </c>
      <c r="H1693" s="21" t="s">
        <v>224</v>
      </c>
      <c r="I1693" s="21" t="s">
        <v>225</v>
      </c>
      <c r="J1693" s="21" t="s">
        <v>122</v>
      </c>
      <c r="K1693" s="21" t="s">
        <v>123</v>
      </c>
      <c r="L1693" s="21" t="s">
        <v>263</v>
      </c>
      <c r="M1693" s="23">
        <v>78.56</v>
      </c>
      <c r="N1693" s="24">
        <v>4</v>
      </c>
      <c r="O1693" s="25">
        <v>0.20150000000000001</v>
      </c>
      <c r="P1693" s="23">
        <v>39.94</v>
      </c>
      <c r="Q1693" s="23">
        <f>M1693*N1693*(1-O1693)</f>
        <v>250.92063999999999</v>
      </c>
      <c r="R1693" s="23">
        <f>M1693*N1693*O1693</f>
        <v>63.319360000000003</v>
      </c>
      <c r="S1693" s="23">
        <f>P1693*N1693</f>
        <v>159.76</v>
      </c>
      <c r="T1693" s="23">
        <f>Q1693-S1693</f>
        <v>91.160640000000001</v>
      </c>
      <c r="U1693" s="25">
        <f>IFERROR(T1693/Q1693,0)</f>
        <v>0.36330466875901479</v>
      </c>
      <c r="V1693" s="21" t="s">
        <v>125</v>
      </c>
      <c r="W1693" s="21" t="s">
        <v>136</v>
      </c>
    </row>
    <row r="1694" spans="1:23" ht="15" customHeight="1">
      <c r="A1694" s="21" t="s">
        <v>2167</v>
      </c>
      <c r="B1694" s="22">
        <v>45613</v>
      </c>
      <c r="C1694" s="21">
        <f>YEAR(B1694)</f>
        <v>2024</v>
      </c>
      <c r="D1694" s="21" t="str">
        <f>"Q"&amp;ROUNDUP(MONTH(B1694)/3,0)</f>
        <v>Q4</v>
      </c>
      <c r="E1694" s="21" t="s">
        <v>158</v>
      </c>
      <c r="F1694" s="21" t="s">
        <v>129</v>
      </c>
      <c r="G1694" s="21" t="s">
        <v>164</v>
      </c>
      <c r="H1694" s="21" t="s">
        <v>1099</v>
      </c>
      <c r="I1694" s="21" t="s">
        <v>371</v>
      </c>
      <c r="J1694" s="21" t="s">
        <v>142</v>
      </c>
      <c r="K1694" s="21" t="s">
        <v>134</v>
      </c>
      <c r="L1694" s="21" t="s">
        <v>192</v>
      </c>
      <c r="M1694" s="23">
        <v>22.8</v>
      </c>
      <c r="N1694" s="24">
        <v>1</v>
      </c>
      <c r="O1694" s="25">
        <v>9.7000000000000003E-2</v>
      </c>
      <c r="P1694" s="23">
        <v>11.84</v>
      </c>
      <c r="Q1694" s="23">
        <f>M1694*N1694*(1-O1694)</f>
        <v>20.5884</v>
      </c>
      <c r="R1694" s="23">
        <f>M1694*N1694*O1694</f>
        <v>2.2116000000000002</v>
      </c>
      <c r="S1694" s="23">
        <f>P1694*N1694</f>
        <v>11.84</v>
      </c>
      <c r="T1694" s="23">
        <f>Q1694-S1694</f>
        <v>8.7484000000000002</v>
      </c>
      <c r="U1694" s="25">
        <f>IFERROR(T1694/Q1694,0)</f>
        <v>0.4249188863631948</v>
      </c>
      <c r="V1694" s="21" t="s">
        <v>171</v>
      </c>
      <c r="W1694" s="21" t="s">
        <v>136</v>
      </c>
    </row>
    <row r="1695" spans="1:23" ht="15" customHeight="1">
      <c r="A1695" s="21" t="s">
        <v>2168</v>
      </c>
      <c r="B1695" s="22">
        <v>45613</v>
      </c>
      <c r="C1695" s="21">
        <f>YEAR(B1695)</f>
        <v>2024</v>
      </c>
      <c r="D1695" s="21" t="str">
        <f>"Q"&amp;ROUNDUP(MONTH(B1695)/3,0)</f>
        <v>Q4</v>
      </c>
      <c r="E1695" s="21" t="s">
        <v>117</v>
      </c>
      <c r="F1695" s="21" t="s">
        <v>129</v>
      </c>
      <c r="G1695" s="21" t="s">
        <v>119</v>
      </c>
      <c r="H1695" s="21" t="s">
        <v>988</v>
      </c>
      <c r="I1695" s="21" t="s">
        <v>389</v>
      </c>
      <c r="J1695" s="21" t="s">
        <v>142</v>
      </c>
      <c r="K1695" s="21" t="s">
        <v>165</v>
      </c>
      <c r="L1695" s="21" t="s">
        <v>180</v>
      </c>
      <c r="M1695" s="23">
        <v>27.8</v>
      </c>
      <c r="N1695" s="24">
        <v>1</v>
      </c>
      <c r="O1695" s="25">
        <v>1.8700000000000001E-2</v>
      </c>
      <c r="P1695" s="23">
        <v>12.05</v>
      </c>
      <c r="Q1695" s="23">
        <f>M1695*N1695*(1-O1695)</f>
        <v>27.280139999999999</v>
      </c>
      <c r="R1695" s="23">
        <f>M1695*N1695*O1695</f>
        <v>0.5198600000000001</v>
      </c>
      <c r="S1695" s="23">
        <f>P1695*N1695</f>
        <v>12.05</v>
      </c>
      <c r="T1695" s="23">
        <f>Q1695-S1695</f>
        <v>15.230139999999999</v>
      </c>
      <c r="U1695" s="25">
        <f>IFERROR(T1695/Q1695,0)</f>
        <v>0.55828672433499238</v>
      </c>
      <c r="V1695" s="21" t="s">
        <v>125</v>
      </c>
      <c r="W1695" s="21" t="s">
        <v>156</v>
      </c>
    </row>
    <row r="1696" spans="1:23" ht="15" customHeight="1">
      <c r="A1696" s="21" t="s">
        <v>2169</v>
      </c>
      <c r="B1696" s="22">
        <v>45613</v>
      </c>
      <c r="C1696" s="21">
        <f>YEAR(B1696)</f>
        <v>2024</v>
      </c>
      <c r="D1696" s="21" t="str">
        <f>"Q"&amp;ROUNDUP(MONTH(B1696)/3,0)</f>
        <v>Q4</v>
      </c>
      <c r="E1696" s="21" t="s">
        <v>138</v>
      </c>
      <c r="F1696" s="21" t="s">
        <v>129</v>
      </c>
      <c r="G1696" s="21" t="s">
        <v>139</v>
      </c>
      <c r="H1696" s="21" t="s">
        <v>752</v>
      </c>
      <c r="I1696" s="21" t="s">
        <v>200</v>
      </c>
      <c r="J1696" s="21" t="s">
        <v>133</v>
      </c>
      <c r="K1696" s="21" t="s">
        <v>143</v>
      </c>
      <c r="L1696" s="21" t="s">
        <v>322</v>
      </c>
      <c r="M1696" s="23">
        <v>39.26</v>
      </c>
      <c r="N1696" s="24">
        <v>1</v>
      </c>
      <c r="O1696" s="25">
        <v>8.9399999999999993E-2</v>
      </c>
      <c r="P1696" s="23">
        <v>26.57</v>
      </c>
      <c r="Q1696" s="23">
        <f>M1696*N1696*(1-O1696)</f>
        <v>35.750155999999997</v>
      </c>
      <c r="R1696" s="23">
        <f>M1696*N1696*O1696</f>
        <v>3.5098439999999997</v>
      </c>
      <c r="S1696" s="23">
        <f>P1696*N1696</f>
        <v>26.57</v>
      </c>
      <c r="T1696" s="23">
        <f>Q1696-S1696</f>
        <v>9.1801559999999967</v>
      </c>
      <c r="U1696" s="25">
        <f>IFERROR(T1696/Q1696,0)</f>
        <v>0.25678645989684623</v>
      </c>
      <c r="V1696" s="21" t="s">
        <v>125</v>
      </c>
      <c r="W1696" s="21" t="s">
        <v>126</v>
      </c>
    </row>
    <row r="1697" spans="1:23" ht="15" customHeight="1">
      <c r="A1697" s="21" t="s">
        <v>2170</v>
      </c>
      <c r="B1697" s="22">
        <v>45613</v>
      </c>
      <c r="C1697" s="21">
        <f>YEAR(B1697)</f>
        <v>2024</v>
      </c>
      <c r="D1697" s="21" t="str">
        <f>"Q"&amp;ROUNDUP(MONTH(B1697)/3,0)</f>
        <v>Q4</v>
      </c>
      <c r="E1697" s="21" t="s">
        <v>138</v>
      </c>
      <c r="F1697" s="21" t="s">
        <v>118</v>
      </c>
      <c r="G1697" s="21" t="s">
        <v>146</v>
      </c>
      <c r="H1697" s="21" t="s">
        <v>741</v>
      </c>
      <c r="I1697" s="21" t="s">
        <v>652</v>
      </c>
      <c r="J1697" s="21" t="s">
        <v>133</v>
      </c>
      <c r="K1697" s="21" t="s">
        <v>149</v>
      </c>
      <c r="L1697" s="21" t="s">
        <v>273</v>
      </c>
      <c r="M1697" s="23">
        <v>260.45999999999998</v>
      </c>
      <c r="N1697" s="24">
        <v>2</v>
      </c>
      <c r="O1697" s="25">
        <v>0.1353</v>
      </c>
      <c r="P1697" s="23">
        <v>142.51</v>
      </c>
      <c r="Q1697" s="23">
        <f>M1697*N1697*(1-O1697)</f>
        <v>450.43952399999995</v>
      </c>
      <c r="R1697" s="23">
        <f>M1697*N1697*O1697</f>
        <v>70.480475999999996</v>
      </c>
      <c r="S1697" s="23">
        <f>P1697*N1697</f>
        <v>285.02</v>
      </c>
      <c r="T1697" s="23">
        <f>Q1697-S1697</f>
        <v>165.41952399999997</v>
      </c>
      <c r="U1697" s="25">
        <f>IFERROR(T1697/Q1697,0)</f>
        <v>0.36724025132394905</v>
      </c>
      <c r="V1697" s="21" t="s">
        <v>125</v>
      </c>
      <c r="W1697" s="21" t="s">
        <v>156</v>
      </c>
    </row>
    <row r="1698" spans="1:23" ht="15" customHeight="1">
      <c r="A1698" s="21" t="s">
        <v>2171</v>
      </c>
      <c r="B1698" s="22">
        <v>45613</v>
      </c>
      <c r="C1698" s="21">
        <f>YEAR(B1698)</f>
        <v>2024</v>
      </c>
      <c r="D1698" s="21" t="str">
        <f>"Q"&amp;ROUNDUP(MONTH(B1698)/3,0)</f>
        <v>Q4</v>
      </c>
      <c r="E1698" s="21" t="s">
        <v>128</v>
      </c>
      <c r="F1698" s="21" t="s">
        <v>129</v>
      </c>
      <c r="G1698" s="21" t="s">
        <v>152</v>
      </c>
      <c r="H1698" s="21" t="s">
        <v>275</v>
      </c>
      <c r="I1698" s="21" t="s">
        <v>276</v>
      </c>
      <c r="J1698" s="21" t="s">
        <v>142</v>
      </c>
      <c r="K1698" s="21" t="s">
        <v>134</v>
      </c>
      <c r="L1698" s="21" t="s">
        <v>135</v>
      </c>
      <c r="M1698" s="23">
        <v>181.55</v>
      </c>
      <c r="N1698" s="24">
        <v>1</v>
      </c>
      <c r="O1698" s="25">
        <v>0.12709999999999999</v>
      </c>
      <c r="P1698" s="23">
        <v>93.08</v>
      </c>
      <c r="Q1698" s="23">
        <f>M1698*N1698*(1-O1698)</f>
        <v>158.47499500000001</v>
      </c>
      <c r="R1698" s="23">
        <f>M1698*N1698*O1698</f>
        <v>23.075005000000001</v>
      </c>
      <c r="S1698" s="23">
        <f>P1698*N1698</f>
        <v>93.08</v>
      </c>
      <c r="T1698" s="23">
        <f>Q1698-S1698</f>
        <v>65.394995000000009</v>
      </c>
      <c r="U1698" s="25">
        <f>IFERROR(T1698/Q1698,0)</f>
        <v>0.41265181929805395</v>
      </c>
      <c r="V1698" s="21" t="s">
        <v>125</v>
      </c>
      <c r="W1698" s="21" t="s">
        <v>126</v>
      </c>
    </row>
    <row r="1699" spans="1:23" ht="15" customHeight="1">
      <c r="A1699" s="21" t="s">
        <v>2172</v>
      </c>
      <c r="B1699" s="22">
        <v>45613</v>
      </c>
      <c r="C1699" s="21">
        <f>YEAR(B1699)</f>
        <v>2024</v>
      </c>
      <c r="D1699" s="21" t="str">
        <f>"Q"&amp;ROUNDUP(MONTH(B1699)/3,0)</f>
        <v>Q4</v>
      </c>
      <c r="E1699" s="21" t="s">
        <v>117</v>
      </c>
      <c r="F1699" s="21" t="s">
        <v>159</v>
      </c>
      <c r="G1699" s="21" t="s">
        <v>119</v>
      </c>
      <c r="H1699" s="21" t="s">
        <v>203</v>
      </c>
      <c r="I1699" s="21" t="s">
        <v>204</v>
      </c>
      <c r="J1699" s="21" t="s">
        <v>122</v>
      </c>
      <c r="K1699" s="21" t="s">
        <v>149</v>
      </c>
      <c r="L1699" s="21" t="s">
        <v>238</v>
      </c>
      <c r="M1699" s="23">
        <v>32.19</v>
      </c>
      <c r="N1699" s="24">
        <v>3</v>
      </c>
      <c r="O1699" s="25">
        <v>0.13800000000000001</v>
      </c>
      <c r="P1699" s="23">
        <v>15.92</v>
      </c>
      <c r="Q1699" s="23">
        <f>M1699*N1699*(1-O1699)</f>
        <v>83.243339999999989</v>
      </c>
      <c r="R1699" s="23">
        <f>M1699*N1699*O1699</f>
        <v>13.32666</v>
      </c>
      <c r="S1699" s="23">
        <f>P1699*N1699</f>
        <v>47.76</v>
      </c>
      <c r="T1699" s="23">
        <f>Q1699-S1699</f>
        <v>35.483339999999991</v>
      </c>
      <c r="U1699" s="25">
        <f>IFERROR(T1699/Q1699,0)</f>
        <v>0.42626040713887736</v>
      </c>
      <c r="V1699" s="21" t="s">
        <v>125</v>
      </c>
      <c r="W1699" s="21" t="s">
        <v>156</v>
      </c>
    </row>
    <row r="1700" spans="1:23" ht="15" customHeight="1">
      <c r="A1700" s="21" t="s">
        <v>2173</v>
      </c>
      <c r="B1700" s="22">
        <v>45613</v>
      </c>
      <c r="C1700" s="21">
        <f>YEAR(B1700)</f>
        <v>2024</v>
      </c>
      <c r="D1700" s="21" t="str">
        <f>"Q"&amp;ROUNDUP(MONTH(B1700)/3,0)</f>
        <v>Q4</v>
      </c>
      <c r="E1700" s="21" t="s">
        <v>188</v>
      </c>
      <c r="F1700" s="21" t="s">
        <v>129</v>
      </c>
      <c r="G1700" s="21" t="s">
        <v>232</v>
      </c>
      <c r="H1700" s="21" t="s">
        <v>182</v>
      </c>
      <c r="I1700" s="21" t="s">
        <v>183</v>
      </c>
      <c r="J1700" s="21" t="s">
        <v>122</v>
      </c>
      <c r="K1700" s="21" t="s">
        <v>143</v>
      </c>
      <c r="L1700" s="21" t="s">
        <v>252</v>
      </c>
      <c r="M1700" s="23">
        <v>222.15</v>
      </c>
      <c r="N1700" s="24">
        <v>3</v>
      </c>
      <c r="O1700" s="25">
        <v>0.1177</v>
      </c>
      <c r="P1700" s="23">
        <v>145.69999999999999</v>
      </c>
      <c r="Q1700" s="23">
        <f>M1700*N1700*(1-O1700)</f>
        <v>588.00883499999998</v>
      </c>
      <c r="R1700" s="23">
        <f>M1700*N1700*O1700</f>
        <v>78.441164999999998</v>
      </c>
      <c r="S1700" s="23">
        <f>P1700*N1700</f>
        <v>437.09999999999997</v>
      </c>
      <c r="T1700" s="23">
        <f>Q1700-S1700</f>
        <v>150.90883500000001</v>
      </c>
      <c r="U1700" s="25">
        <f>IFERROR(T1700/Q1700,0)</f>
        <v>0.2566438223670568</v>
      </c>
      <c r="V1700" s="21" t="s">
        <v>125</v>
      </c>
      <c r="W1700" s="21" t="s">
        <v>126</v>
      </c>
    </row>
    <row r="1701" spans="1:23" ht="15" customHeight="1">
      <c r="A1701" s="21" t="s">
        <v>2174</v>
      </c>
      <c r="B1701" s="22">
        <v>45613</v>
      </c>
      <c r="C1701" s="21">
        <f>YEAR(B1701)</f>
        <v>2024</v>
      </c>
      <c r="D1701" s="21" t="str">
        <f>"Q"&amp;ROUNDUP(MONTH(B1701)/3,0)</f>
        <v>Q4</v>
      </c>
      <c r="E1701" s="21" t="s">
        <v>158</v>
      </c>
      <c r="F1701" s="21" t="s">
        <v>118</v>
      </c>
      <c r="G1701" s="21" t="s">
        <v>160</v>
      </c>
      <c r="H1701" s="21" t="s">
        <v>120</v>
      </c>
      <c r="I1701" s="21" t="s">
        <v>121</v>
      </c>
      <c r="J1701" s="21" t="s">
        <v>122</v>
      </c>
      <c r="K1701" s="21" t="s">
        <v>149</v>
      </c>
      <c r="L1701" s="21" t="s">
        <v>150</v>
      </c>
      <c r="M1701" s="23">
        <v>282.02</v>
      </c>
      <c r="N1701" s="24">
        <v>1</v>
      </c>
      <c r="O1701" s="25">
        <v>0.12130000000000001</v>
      </c>
      <c r="P1701" s="23">
        <v>129.28</v>
      </c>
      <c r="Q1701" s="23">
        <f>M1701*N1701*(1-O1701)</f>
        <v>247.81097399999999</v>
      </c>
      <c r="R1701" s="23">
        <f>M1701*N1701*O1701</f>
        <v>34.209026000000001</v>
      </c>
      <c r="S1701" s="23">
        <f>P1701*N1701</f>
        <v>129.28</v>
      </c>
      <c r="T1701" s="23">
        <f>Q1701-S1701</f>
        <v>118.53097399999999</v>
      </c>
      <c r="U1701" s="25">
        <f>IFERROR(T1701/Q1701,0)</f>
        <v>0.47831204601939858</v>
      </c>
      <c r="V1701" s="21" t="s">
        <v>125</v>
      </c>
      <c r="W1701" s="21" t="s">
        <v>126</v>
      </c>
    </row>
    <row r="1702" spans="1:23" ht="15" customHeight="1">
      <c r="A1702" s="21" t="s">
        <v>2175</v>
      </c>
      <c r="B1702" s="22">
        <v>45613</v>
      </c>
      <c r="C1702" s="21">
        <f>YEAR(B1702)</f>
        <v>2024</v>
      </c>
      <c r="D1702" s="21" t="str">
        <f>"Q"&amp;ROUNDUP(MONTH(B1702)/3,0)</f>
        <v>Q4</v>
      </c>
      <c r="E1702" s="21" t="s">
        <v>128</v>
      </c>
      <c r="F1702" s="21" t="s">
        <v>129</v>
      </c>
      <c r="G1702" s="21" t="s">
        <v>152</v>
      </c>
      <c r="H1702" s="21" t="s">
        <v>408</v>
      </c>
      <c r="I1702" s="21" t="s">
        <v>409</v>
      </c>
      <c r="J1702" s="21" t="s">
        <v>142</v>
      </c>
      <c r="K1702" s="21" t="s">
        <v>134</v>
      </c>
      <c r="L1702" s="21" t="s">
        <v>192</v>
      </c>
      <c r="M1702" s="23">
        <v>93.67</v>
      </c>
      <c r="N1702" s="24">
        <v>3</v>
      </c>
      <c r="O1702" s="25">
        <v>0.12379999999999999</v>
      </c>
      <c r="P1702" s="23">
        <v>53.09</v>
      </c>
      <c r="Q1702" s="23">
        <f>M1702*N1702*(1-O1702)</f>
        <v>246.22096199999999</v>
      </c>
      <c r="R1702" s="23">
        <f>M1702*N1702*O1702</f>
        <v>34.789037999999998</v>
      </c>
      <c r="S1702" s="23">
        <f>P1702*N1702</f>
        <v>159.27000000000001</v>
      </c>
      <c r="T1702" s="23">
        <f>Q1702-S1702</f>
        <v>86.950961999999976</v>
      </c>
      <c r="U1702" s="25">
        <f>IFERROR(T1702/Q1702,0)</f>
        <v>0.35314199609048713</v>
      </c>
      <c r="V1702" s="21" t="s">
        <v>125</v>
      </c>
      <c r="W1702" s="21" t="s">
        <v>172</v>
      </c>
    </row>
    <row r="1703" spans="1:23" ht="15" customHeight="1">
      <c r="A1703" s="21" t="s">
        <v>2176</v>
      </c>
      <c r="B1703" s="22">
        <v>45614</v>
      </c>
      <c r="C1703" s="21">
        <f>YEAR(B1703)</f>
        <v>2024</v>
      </c>
      <c r="D1703" s="21" t="str">
        <f>"Q"&amp;ROUNDUP(MONTH(B1703)/3,0)</f>
        <v>Q4</v>
      </c>
      <c r="E1703" s="21" t="s">
        <v>128</v>
      </c>
      <c r="F1703" s="21" t="s">
        <v>118</v>
      </c>
      <c r="G1703" s="21" t="s">
        <v>152</v>
      </c>
      <c r="H1703" s="21" t="s">
        <v>401</v>
      </c>
      <c r="I1703" s="21" t="s">
        <v>402</v>
      </c>
      <c r="J1703" s="21" t="s">
        <v>142</v>
      </c>
      <c r="K1703" s="21" t="s">
        <v>123</v>
      </c>
      <c r="L1703" s="21" t="s">
        <v>155</v>
      </c>
      <c r="M1703" s="23">
        <v>90.05</v>
      </c>
      <c r="N1703" s="24">
        <v>3</v>
      </c>
      <c r="O1703" s="25">
        <v>0.18590000000000001</v>
      </c>
      <c r="P1703" s="23">
        <v>48.33</v>
      </c>
      <c r="Q1703" s="23">
        <f>M1703*N1703*(1-O1703)</f>
        <v>219.929115</v>
      </c>
      <c r="R1703" s="23">
        <f>M1703*N1703*O1703</f>
        <v>50.220884999999996</v>
      </c>
      <c r="S1703" s="23">
        <f>P1703*N1703</f>
        <v>144.99</v>
      </c>
      <c r="T1703" s="23">
        <f>Q1703-S1703</f>
        <v>74.939114999999987</v>
      </c>
      <c r="U1703" s="25">
        <f>IFERROR(T1703/Q1703,0)</f>
        <v>0.34074212957206684</v>
      </c>
      <c r="V1703" s="21" t="s">
        <v>125</v>
      </c>
      <c r="W1703" s="21" t="s">
        <v>172</v>
      </c>
    </row>
    <row r="1704" spans="1:23" ht="15" customHeight="1">
      <c r="A1704" s="21" t="s">
        <v>2177</v>
      </c>
      <c r="B1704" s="22">
        <v>45614</v>
      </c>
      <c r="C1704" s="21">
        <f>YEAR(B1704)</f>
        <v>2024</v>
      </c>
      <c r="D1704" s="21" t="str">
        <f>"Q"&amp;ROUNDUP(MONTH(B1704)/3,0)</f>
        <v>Q4</v>
      </c>
      <c r="E1704" s="21" t="s">
        <v>188</v>
      </c>
      <c r="F1704" s="21" t="s">
        <v>118</v>
      </c>
      <c r="G1704" s="21" t="s">
        <v>232</v>
      </c>
      <c r="H1704" s="21" t="s">
        <v>480</v>
      </c>
      <c r="I1704" s="21" t="s">
        <v>481</v>
      </c>
      <c r="J1704" s="21" t="s">
        <v>142</v>
      </c>
      <c r="K1704" s="21" t="s">
        <v>165</v>
      </c>
      <c r="L1704" s="21" t="s">
        <v>180</v>
      </c>
      <c r="M1704" s="23">
        <v>59.7</v>
      </c>
      <c r="N1704" s="24">
        <v>3</v>
      </c>
      <c r="O1704" s="25">
        <v>0.21010000000000001</v>
      </c>
      <c r="P1704" s="23">
        <v>28.03</v>
      </c>
      <c r="Q1704" s="23">
        <f>M1704*N1704*(1-O1704)</f>
        <v>141.47109000000003</v>
      </c>
      <c r="R1704" s="23">
        <f>M1704*N1704*O1704</f>
        <v>37.628910000000005</v>
      </c>
      <c r="S1704" s="23">
        <f>P1704*N1704</f>
        <v>84.09</v>
      </c>
      <c r="T1704" s="23">
        <f>Q1704-S1704</f>
        <v>57.381090000000029</v>
      </c>
      <c r="U1704" s="25">
        <f>IFERROR(T1704/Q1704,0)</f>
        <v>0.40560293979497875</v>
      </c>
      <c r="V1704" s="21" t="s">
        <v>125</v>
      </c>
      <c r="W1704" s="21" t="s">
        <v>172</v>
      </c>
    </row>
    <row r="1705" spans="1:23" ht="15" customHeight="1">
      <c r="A1705" s="21" t="s">
        <v>2178</v>
      </c>
      <c r="B1705" s="22">
        <v>45614</v>
      </c>
      <c r="C1705" s="21">
        <f>YEAR(B1705)</f>
        <v>2024</v>
      </c>
      <c r="D1705" s="21" t="str">
        <f>"Q"&amp;ROUNDUP(MONTH(B1705)/3,0)</f>
        <v>Q4</v>
      </c>
      <c r="E1705" s="21" t="s">
        <v>128</v>
      </c>
      <c r="F1705" s="21" t="s">
        <v>118</v>
      </c>
      <c r="G1705" s="21" t="s">
        <v>152</v>
      </c>
      <c r="H1705" s="21" t="s">
        <v>140</v>
      </c>
      <c r="I1705" s="21" t="s">
        <v>141</v>
      </c>
      <c r="J1705" s="21" t="s">
        <v>142</v>
      </c>
      <c r="K1705" s="21" t="s">
        <v>143</v>
      </c>
      <c r="L1705" s="21" t="s">
        <v>201</v>
      </c>
      <c r="M1705" s="23">
        <v>48.49</v>
      </c>
      <c r="N1705" s="24">
        <v>2</v>
      </c>
      <c r="O1705" s="25">
        <v>0.126</v>
      </c>
      <c r="P1705" s="23">
        <v>28.38</v>
      </c>
      <c r="Q1705" s="23">
        <f>M1705*N1705*(1-O1705)</f>
        <v>84.76052</v>
      </c>
      <c r="R1705" s="23">
        <f>M1705*N1705*O1705</f>
        <v>12.219480000000001</v>
      </c>
      <c r="S1705" s="23">
        <f>P1705*N1705</f>
        <v>56.76</v>
      </c>
      <c r="T1705" s="23">
        <f>Q1705-S1705</f>
        <v>28.000520000000002</v>
      </c>
      <c r="U1705" s="25">
        <f>IFERROR(T1705/Q1705,0)</f>
        <v>0.33034861041437691</v>
      </c>
      <c r="V1705" s="21" t="s">
        <v>125</v>
      </c>
      <c r="W1705" s="21" t="s">
        <v>126</v>
      </c>
    </row>
    <row r="1706" spans="1:23" ht="15" customHeight="1">
      <c r="A1706" s="21" t="s">
        <v>2179</v>
      </c>
      <c r="B1706" s="22">
        <v>45614</v>
      </c>
      <c r="C1706" s="21">
        <f>YEAR(B1706)</f>
        <v>2024</v>
      </c>
      <c r="D1706" s="21" t="str">
        <f>"Q"&amp;ROUNDUP(MONTH(B1706)/3,0)</f>
        <v>Q4</v>
      </c>
      <c r="E1706" s="21" t="s">
        <v>188</v>
      </c>
      <c r="F1706" s="21" t="s">
        <v>118</v>
      </c>
      <c r="G1706" s="21" t="s">
        <v>189</v>
      </c>
      <c r="H1706" s="21" t="s">
        <v>199</v>
      </c>
      <c r="I1706" s="21" t="s">
        <v>200</v>
      </c>
      <c r="J1706" s="21" t="s">
        <v>133</v>
      </c>
      <c r="K1706" s="21" t="s">
        <v>123</v>
      </c>
      <c r="L1706" s="21" t="s">
        <v>155</v>
      </c>
      <c r="M1706" s="23">
        <v>134.38</v>
      </c>
      <c r="N1706" s="24">
        <v>2</v>
      </c>
      <c r="O1706" s="25">
        <v>0.22889999999999999</v>
      </c>
      <c r="P1706" s="23">
        <v>61.34</v>
      </c>
      <c r="Q1706" s="23">
        <f>M1706*N1706*(1-O1706)</f>
        <v>207.240836</v>
      </c>
      <c r="R1706" s="23">
        <f>M1706*N1706*O1706</f>
        <v>61.519163999999996</v>
      </c>
      <c r="S1706" s="23">
        <f>P1706*N1706</f>
        <v>122.68</v>
      </c>
      <c r="T1706" s="23">
        <f>Q1706-S1706</f>
        <v>84.560835999999995</v>
      </c>
      <c r="U1706" s="25">
        <f>IFERROR(T1706/Q1706,0)</f>
        <v>0.40803172594806553</v>
      </c>
      <c r="V1706" s="21" t="s">
        <v>125</v>
      </c>
      <c r="W1706" s="21" t="s">
        <v>156</v>
      </c>
    </row>
    <row r="1707" spans="1:23" ht="15" customHeight="1">
      <c r="A1707" s="21" t="s">
        <v>2180</v>
      </c>
      <c r="B1707" s="22">
        <v>45614</v>
      </c>
      <c r="C1707" s="21">
        <f>YEAR(B1707)</f>
        <v>2024</v>
      </c>
      <c r="D1707" s="21" t="str">
        <f>"Q"&amp;ROUNDUP(MONTH(B1707)/3,0)</f>
        <v>Q4</v>
      </c>
      <c r="E1707" s="21" t="s">
        <v>138</v>
      </c>
      <c r="F1707" s="21" t="s">
        <v>129</v>
      </c>
      <c r="G1707" s="21" t="s">
        <v>146</v>
      </c>
      <c r="H1707" s="21" t="s">
        <v>380</v>
      </c>
      <c r="I1707" s="21" t="s">
        <v>255</v>
      </c>
      <c r="J1707" s="21" t="s">
        <v>142</v>
      </c>
      <c r="K1707" s="21" t="s">
        <v>134</v>
      </c>
      <c r="L1707" s="21" t="s">
        <v>170</v>
      </c>
      <c r="M1707" s="23">
        <v>81.87</v>
      </c>
      <c r="N1707" s="24">
        <v>2</v>
      </c>
      <c r="O1707" s="25">
        <v>0.1032</v>
      </c>
      <c r="P1707" s="23">
        <v>49.45</v>
      </c>
      <c r="Q1707" s="23">
        <f>M1707*N1707*(1-O1707)</f>
        <v>146.84203200000002</v>
      </c>
      <c r="R1707" s="23">
        <f>M1707*N1707*O1707</f>
        <v>16.897968000000002</v>
      </c>
      <c r="S1707" s="23">
        <f>P1707*N1707</f>
        <v>98.9</v>
      </c>
      <c r="T1707" s="23">
        <f>Q1707-S1707</f>
        <v>47.942032000000012</v>
      </c>
      <c r="U1707" s="25">
        <f>IFERROR(T1707/Q1707,0)</f>
        <v>0.32648711916489964</v>
      </c>
      <c r="V1707" s="21" t="s">
        <v>125</v>
      </c>
      <c r="W1707" s="21" t="s">
        <v>126</v>
      </c>
    </row>
    <row r="1708" spans="1:23" ht="15" customHeight="1">
      <c r="A1708" s="21" t="s">
        <v>2181</v>
      </c>
      <c r="B1708" s="22">
        <v>45614</v>
      </c>
      <c r="C1708" s="21">
        <f>YEAR(B1708)</f>
        <v>2024</v>
      </c>
      <c r="D1708" s="21" t="str">
        <f>"Q"&amp;ROUNDUP(MONTH(B1708)/3,0)</f>
        <v>Q4</v>
      </c>
      <c r="E1708" s="21" t="s">
        <v>117</v>
      </c>
      <c r="F1708" s="21" t="s">
        <v>118</v>
      </c>
      <c r="G1708" s="21" t="s">
        <v>119</v>
      </c>
      <c r="H1708" s="21" t="s">
        <v>178</v>
      </c>
      <c r="I1708" s="21" t="s">
        <v>179</v>
      </c>
      <c r="J1708" s="21" t="s">
        <v>133</v>
      </c>
      <c r="K1708" s="21" t="s">
        <v>149</v>
      </c>
      <c r="L1708" s="21" t="s">
        <v>238</v>
      </c>
      <c r="M1708" s="23">
        <v>215.91</v>
      </c>
      <c r="N1708" s="24">
        <v>1</v>
      </c>
      <c r="O1708" s="25">
        <v>0.1202</v>
      </c>
      <c r="P1708" s="23">
        <v>101.75</v>
      </c>
      <c r="Q1708" s="23">
        <f>M1708*N1708*(1-O1708)</f>
        <v>189.957618</v>
      </c>
      <c r="R1708" s="23">
        <f>M1708*N1708*O1708</f>
        <v>25.952382</v>
      </c>
      <c r="S1708" s="23">
        <f>P1708*N1708</f>
        <v>101.75</v>
      </c>
      <c r="T1708" s="23">
        <f>Q1708-S1708</f>
        <v>88.207617999999997</v>
      </c>
      <c r="U1708" s="25">
        <f>IFERROR(T1708/Q1708,0)</f>
        <v>0.46435420136717021</v>
      </c>
      <c r="V1708" s="21" t="s">
        <v>125</v>
      </c>
      <c r="W1708" s="21" t="s">
        <v>136</v>
      </c>
    </row>
    <row r="1709" spans="1:23" ht="15" customHeight="1">
      <c r="A1709" s="21" t="s">
        <v>2182</v>
      </c>
      <c r="B1709" s="22">
        <v>45614</v>
      </c>
      <c r="C1709" s="21">
        <f>YEAR(B1709)</f>
        <v>2024</v>
      </c>
      <c r="D1709" s="21" t="str">
        <f>"Q"&amp;ROUNDUP(MONTH(B1709)/3,0)</f>
        <v>Q4</v>
      </c>
      <c r="E1709" s="21" t="s">
        <v>188</v>
      </c>
      <c r="F1709" s="21" t="s">
        <v>129</v>
      </c>
      <c r="G1709" s="21" t="s">
        <v>232</v>
      </c>
      <c r="H1709" s="21" t="s">
        <v>224</v>
      </c>
      <c r="I1709" s="21" t="s">
        <v>225</v>
      </c>
      <c r="J1709" s="21" t="s">
        <v>122</v>
      </c>
      <c r="K1709" s="21" t="s">
        <v>149</v>
      </c>
      <c r="L1709" s="21" t="s">
        <v>205</v>
      </c>
      <c r="M1709" s="23">
        <v>236.84</v>
      </c>
      <c r="N1709" s="24">
        <v>1</v>
      </c>
      <c r="O1709" s="25">
        <v>0.1263</v>
      </c>
      <c r="P1709" s="23">
        <v>94.97</v>
      </c>
      <c r="Q1709" s="23">
        <f>M1709*N1709*(1-O1709)</f>
        <v>206.927108</v>
      </c>
      <c r="R1709" s="23">
        <f>M1709*N1709*O1709</f>
        <v>29.912891999999999</v>
      </c>
      <c r="S1709" s="23">
        <f>P1709*N1709</f>
        <v>94.97</v>
      </c>
      <c r="T1709" s="23">
        <f>Q1709-S1709</f>
        <v>111.95710800000001</v>
      </c>
      <c r="U1709" s="25">
        <f>IFERROR(T1709/Q1709,0)</f>
        <v>0.5410461156205788</v>
      </c>
      <c r="V1709" s="21" t="s">
        <v>125</v>
      </c>
      <c r="W1709" s="21" t="s">
        <v>172</v>
      </c>
    </row>
    <row r="1710" spans="1:23" ht="15" customHeight="1">
      <c r="A1710" s="21" t="s">
        <v>2183</v>
      </c>
      <c r="B1710" s="22">
        <v>45614</v>
      </c>
      <c r="C1710" s="21">
        <f>YEAR(B1710)</f>
        <v>2024</v>
      </c>
      <c r="D1710" s="21" t="str">
        <f>"Q"&amp;ROUNDUP(MONTH(B1710)/3,0)</f>
        <v>Q4</v>
      </c>
      <c r="E1710" s="21" t="s">
        <v>117</v>
      </c>
      <c r="F1710" s="21" t="s">
        <v>129</v>
      </c>
      <c r="G1710" s="21" t="s">
        <v>119</v>
      </c>
      <c r="H1710" s="21" t="s">
        <v>331</v>
      </c>
      <c r="I1710" s="21" t="s">
        <v>332</v>
      </c>
      <c r="J1710" s="21" t="s">
        <v>133</v>
      </c>
      <c r="K1710" s="21" t="s">
        <v>134</v>
      </c>
      <c r="L1710" s="21" t="s">
        <v>192</v>
      </c>
      <c r="M1710" s="23">
        <v>54.58</v>
      </c>
      <c r="N1710" s="24">
        <v>5</v>
      </c>
      <c r="O1710" s="25">
        <v>8.8200000000000001E-2</v>
      </c>
      <c r="P1710" s="23">
        <v>31.19</v>
      </c>
      <c r="Q1710" s="23">
        <f>M1710*N1710*(1-O1710)</f>
        <v>248.83021999999997</v>
      </c>
      <c r="R1710" s="23">
        <f>M1710*N1710*O1710</f>
        <v>24.069779999999998</v>
      </c>
      <c r="S1710" s="23">
        <f>P1710*N1710</f>
        <v>155.95000000000002</v>
      </c>
      <c r="T1710" s="23">
        <f>Q1710-S1710</f>
        <v>92.880219999999952</v>
      </c>
      <c r="U1710" s="25">
        <f>IFERROR(T1710/Q1710,0)</f>
        <v>0.37326744315863225</v>
      </c>
      <c r="V1710" s="21" t="s">
        <v>125</v>
      </c>
      <c r="W1710" s="21" t="s">
        <v>136</v>
      </c>
    </row>
    <row r="1711" spans="1:23" ht="15" customHeight="1">
      <c r="A1711" s="21" t="s">
        <v>2184</v>
      </c>
      <c r="B1711" s="22">
        <v>45614</v>
      </c>
      <c r="C1711" s="21">
        <f>YEAR(B1711)</f>
        <v>2024</v>
      </c>
      <c r="D1711" s="21" t="str">
        <f>"Q"&amp;ROUNDUP(MONTH(B1711)/3,0)</f>
        <v>Q4</v>
      </c>
      <c r="E1711" s="21" t="s">
        <v>188</v>
      </c>
      <c r="F1711" s="21" t="s">
        <v>118</v>
      </c>
      <c r="G1711" s="21" t="s">
        <v>198</v>
      </c>
      <c r="H1711" s="21" t="s">
        <v>337</v>
      </c>
      <c r="I1711" s="21" t="s">
        <v>338</v>
      </c>
      <c r="J1711" s="21" t="s">
        <v>133</v>
      </c>
      <c r="K1711" s="21" t="s">
        <v>149</v>
      </c>
      <c r="L1711" s="21" t="s">
        <v>273</v>
      </c>
      <c r="M1711" s="23">
        <v>295.83</v>
      </c>
      <c r="N1711" s="24">
        <v>5</v>
      </c>
      <c r="O1711" s="25">
        <v>0.17080000000000001</v>
      </c>
      <c r="P1711" s="23">
        <v>123.96</v>
      </c>
      <c r="Q1711" s="23">
        <f>M1711*N1711*(1-O1711)</f>
        <v>1226.5111799999997</v>
      </c>
      <c r="R1711" s="23">
        <f>M1711*N1711*O1711</f>
        <v>252.63881999999998</v>
      </c>
      <c r="S1711" s="23">
        <f>P1711*N1711</f>
        <v>619.79999999999995</v>
      </c>
      <c r="T1711" s="23">
        <f>Q1711-S1711</f>
        <v>606.71117999999979</v>
      </c>
      <c r="U1711" s="25">
        <f>IFERROR(T1711/Q1711,0)</f>
        <v>0.49466420681138829</v>
      </c>
      <c r="V1711" s="21" t="s">
        <v>125</v>
      </c>
      <c r="W1711" s="21" t="s">
        <v>156</v>
      </c>
    </row>
    <row r="1712" spans="1:23" ht="15" customHeight="1">
      <c r="A1712" s="21" t="s">
        <v>2185</v>
      </c>
      <c r="B1712" s="22">
        <v>45614</v>
      </c>
      <c r="C1712" s="21">
        <f>YEAR(B1712)</f>
        <v>2024</v>
      </c>
      <c r="D1712" s="21" t="str">
        <f>"Q"&amp;ROUNDUP(MONTH(B1712)/3,0)</f>
        <v>Q4</v>
      </c>
      <c r="E1712" s="21" t="s">
        <v>138</v>
      </c>
      <c r="F1712" s="21" t="s">
        <v>159</v>
      </c>
      <c r="G1712" s="21" t="s">
        <v>146</v>
      </c>
      <c r="H1712" s="21" t="s">
        <v>182</v>
      </c>
      <c r="I1712" s="21" t="s">
        <v>183</v>
      </c>
      <c r="J1712" s="21" t="s">
        <v>122</v>
      </c>
      <c r="K1712" s="21" t="s">
        <v>123</v>
      </c>
      <c r="L1712" s="21" t="s">
        <v>292</v>
      </c>
      <c r="M1712" s="23">
        <v>33.369999999999997</v>
      </c>
      <c r="N1712" s="24">
        <v>20</v>
      </c>
      <c r="O1712" s="25">
        <v>7.9000000000000001E-2</v>
      </c>
      <c r="P1712" s="23">
        <v>17.41</v>
      </c>
      <c r="Q1712" s="23">
        <f>M1712*N1712*(1-O1712)</f>
        <v>614.67539999999997</v>
      </c>
      <c r="R1712" s="23">
        <f>M1712*N1712*O1712</f>
        <v>52.724599999999995</v>
      </c>
      <c r="S1712" s="23">
        <f>P1712*N1712</f>
        <v>348.2</v>
      </c>
      <c r="T1712" s="23">
        <f>Q1712-S1712</f>
        <v>266.47539999999998</v>
      </c>
      <c r="U1712" s="25">
        <f>IFERROR(T1712/Q1712,0)</f>
        <v>0.43352214843802112</v>
      </c>
      <c r="V1712" s="21" t="s">
        <v>125</v>
      </c>
      <c r="W1712" s="21" t="s">
        <v>136</v>
      </c>
    </row>
    <row r="1713" spans="1:23" ht="15" customHeight="1">
      <c r="A1713" s="21" t="s">
        <v>2186</v>
      </c>
      <c r="B1713" s="22">
        <v>45614</v>
      </c>
      <c r="C1713" s="21">
        <f>YEAR(B1713)</f>
        <v>2024</v>
      </c>
      <c r="D1713" s="21" t="str">
        <f>"Q"&amp;ROUNDUP(MONTH(B1713)/3,0)</f>
        <v>Q4</v>
      </c>
      <c r="E1713" s="21" t="s">
        <v>128</v>
      </c>
      <c r="F1713" s="21" t="s">
        <v>159</v>
      </c>
      <c r="G1713" s="21" t="s">
        <v>130</v>
      </c>
      <c r="H1713" s="21" t="s">
        <v>168</v>
      </c>
      <c r="I1713" s="21" t="s">
        <v>169</v>
      </c>
      <c r="J1713" s="21" t="s">
        <v>122</v>
      </c>
      <c r="K1713" s="21" t="s">
        <v>134</v>
      </c>
      <c r="L1713" s="21" t="s">
        <v>339</v>
      </c>
      <c r="M1713" s="23">
        <v>148.05000000000001</v>
      </c>
      <c r="N1713" s="24">
        <v>4</v>
      </c>
      <c r="O1713" s="25">
        <v>0.1186</v>
      </c>
      <c r="P1713" s="23">
        <v>82.15</v>
      </c>
      <c r="Q1713" s="23">
        <f>M1713*N1713*(1-O1713)</f>
        <v>521.96508000000006</v>
      </c>
      <c r="R1713" s="23">
        <f>M1713*N1713*O1713</f>
        <v>70.234920000000002</v>
      </c>
      <c r="S1713" s="23">
        <f>P1713*N1713</f>
        <v>328.6</v>
      </c>
      <c r="T1713" s="23">
        <f>Q1713-S1713</f>
        <v>193.36508000000003</v>
      </c>
      <c r="U1713" s="25">
        <f>IFERROR(T1713/Q1713,0)</f>
        <v>0.37045596996642</v>
      </c>
      <c r="V1713" s="21" t="s">
        <v>125</v>
      </c>
      <c r="W1713" s="21" t="s">
        <v>126</v>
      </c>
    </row>
    <row r="1714" spans="1:23" ht="15" customHeight="1">
      <c r="A1714" s="21" t="s">
        <v>2187</v>
      </c>
      <c r="B1714" s="22">
        <v>45614</v>
      </c>
      <c r="C1714" s="21">
        <f>YEAR(B1714)</f>
        <v>2024</v>
      </c>
      <c r="D1714" s="21" t="str">
        <f>"Q"&amp;ROUNDUP(MONTH(B1714)/3,0)</f>
        <v>Q4</v>
      </c>
      <c r="E1714" s="21" t="s">
        <v>138</v>
      </c>
      <c r="F1714" s="21" t="s">
        <v>159</v>
      </c>
      <c r="G1714" s="21" t="s">
        <v>146</v>
      </c>
      <c r="H1714" s="21" t="s">
        <v>2188</v>
      </c>
      <c r="I1714" s="21" t="s">
        <v>2189</v>
      </c>
      <c r="J1714" s="21" t="s">
        <v>142</v>
      </c>
      <c r="K1714" s="21" t="s">
        <v>143</v>
      </c>
      <c r="L1714" s="21" t="s">
        <v>322</v>
      </c>
      <c r="M1714" s="23">
        <v>158.34</v>
      </c>
      <c r="N1714" s="24">
        <v>3</v>
      </c>
      <c r="O1714" s="25">
        <v>0.1166</v>
      </c>
      <c r="P1714" s="23">
        <v>94.92</v>
      </c>
      <c r="Q1714" s="23">
        <f>M1714*N1714*(1-O1714)</f>
        <v>419.63266799999997</v>
      </c>
      <c r="R1714" s="23">
        <f>M1714*N1714*O1714</f>
        <v>55.387331999999994</v>
      </c>
      <c r="S1714" s="23">
        <f>P1714*N1714</f>
        <v>284.76</v>
      </c>
      <c r="T1714" s="23">
        <f>Q1714-S1714</f>
        <v>134.87266799999998</v>
      </c>
      <c r="U1714" s="25">
        <f>IFERROR(T1714/Q1714,0)</f>
        <v>0.32140650212676003</v>
      </c>
      <c r="V1714" s="21" t="s">
        <v>125</v>
      </c>
      <c r="W1714" s="21" t="s">
        <v>126</v>
      </c>
    </row>
    <row r="1715" spans="1:23" ht="15" customHeight="1">
      <c r="A1715" s="21" t="s">
        <v>2190</v>
      </c>
      <c r="B1715" s="22">
        <v>45614</v>
      </c>
      <c r="C1715" s="21">
        <f>YEAR(B1715)</f>
        <v>2024</v>
      </c>
      <c r="D1715" s="21" t="str">
        <f>"Q"&amp;ROUNDUP(MONTH(B1715)/3,0)</f>
        <v>Q4</v>
      </c>
      <c r="E1715" s="21" t="s">
        <v>138</v>
      </c>
      <c r="F1715" s="21" t="s">
        <v>129</v>
      </c>
      <c r="G1715" s="21" t="s">
        <v>139</v>
      </c>
      <c r="H1715" s="21" t="s">
        <v>804</v>
      </c>
      <c r="I1715" s="21" t="s">
        <v>805</v>
      </c>
      <c r="J1715" s="21" t="s">
        <v>142</v>
      </c>
      <c r="K1715" s="21" t="s">
        <v>123</v>
      </c>
      <c r="L1715" s="21" t="s">
        <v>263</v>
      </c>
      <c r="M1715" s="23">
        <v>123.39</v>
      </c>
      <c r="N1715" s="24">
        <v>5</v>
      </c>
      <c r="O1715" s="25">
        <v>6.5299999999999997E-2</v>
      </c>
      <c r="P1715" s="23">
        <v>66.760000000000005</v>
      </c>
      <c r="Q1715" s="23">
        <f>M1715*N1715*(1-O1715)</f>
        <v>576.66316500000005</v>
      </c>
      <c r="R1715" s="23">
        <f>M1715*N1715*O1715</f>
        <v>40.286835000000004</v>
      </c>
      <c r="S1715" s="23">
        <f>P1715*N1715</f>
        <v>333.8</v>
      </c>
      <c r="T1715" s="23">
        <f>Q1715-S1715</f>
        <v>242.86316500000004</v>
      </c>
      <c r="U1715" s="25">
        <f>IFERROR(T1715/Q1715,0)</f>
        <v>0.42115255445525124</v>
      </c>
      <c r="V1715" s="21" t="s">
        <v>125</v>
      </c>
      <c r="W1715" s="21" t="s">
        <v>136</v>
      </c>
    </row>
    <row r="1716" spans="1:23" ht="15" customHeight="1">
      <c r="A1716" s="21" t="s">
        <v>2191</v>
      </c>
      <c r="B1716" s="22">
        <v>45614</v>
      </c>
      <c r="C1716" s="21">
        <f>YEAR(B1716)</f>
        <v>2024</v>
      </c>
      <c r="D1716" s="21" t="str">
        <f>"Q"&amp;ROUNDUP(MONTH(B1716)/3,0)</f>
        <v>Q4</v>
      </c>
      <c r="E1716" s="21" t="s">
        <v>117</v>
      </c>
      <c r="F1716" s="21" t="s">
        <v>129</v>
      </c>
      <c r="G1716" s="21" t="s">
        <v>119</v>
      </c>
      <c r="H1716" s="21" t="s">
        <v>1099</v>
      </c>
      <c r="I1716" s="21" t="s">
        <v>371</v>
      </c>
      <c r="J1716" s="21" t="s">
        <v>142</v>
      </c>
      <c r="K1716" s="21" t="s">
        <v>149</v>
      </c>
      <c r="L1716" s="21" t="s">
        <v>176</v>
      </c>
      <c r="M1716" s="23">
        <v>287.14999999999998</v>
      </c>
      <c r="N1716" s="24">
        <v>2</v>
      </c>
      <c r="O1716" s="25">
        <v>0.1641</v>
      </c>
      <c r="P1716" s="23">
        <v>125.39</v>
      </c>
      <c r="Q1716" s="23">
        <f>M1716*N1716*(1-O1716)</f>
        <v>480.05736999999993</v>
      </c>
      <c r="R1716" s="23">
        <f>M1716*N1716*O1716</f>
        <v>94.242629999999991</v>
      </c>
      <c r="S1716" s="23">
        <f>P1716*N1716</f>
        <v>250.78</v>
      </c>
      <c r="T1716" s="23">
        <f>Q1716-S1716</f>
        <v>229.27736999999993</v>
      </c>
      <c r="U1716" s="25">
        <f>IFERROR(T1716/Q1716,0)</f>
        <v>0.47760410385950319</v>
      </c>
      <c r="V1716" s="21" t="s">
        <v>125</v>
      </c>
      <c r="W1716" s="21" t="s">
        <v>136</v>
      </c>
    </row>
    <row r="1717" spans="1:23" ht="15" customHeight="1">
      <c r="A1717" s="21" t="s">
        <v>2192</v>
      </c>
      <c r="B1717" s="22">
        <v>45615</v>
      </c>
      <c r="C1717" s="21">
        <f>YEAR(B1717)</f>
        <v>2024</v>
      </c>
      <c r="D1717" s="21" t="str">
        <f>"Q"&amp;ROUNDUP(MONTH(B1717)/3,0)</f>
        <v>Q4</v>
      </c>
      <c r="E1717" s="21" t="s">
        <v>158</v>
      </c>
      <c r="F1717" s="21" t="s">
        <v>129</v>
      </c>
      <c r="G1717" s="21" t="s">
        <v>164</v>
      </c>
      <c r="H1717" s="21" t="s">
        <v>331</v>
      </c>
      <c r="I1717" s="21" t="s">
        <v>332</v>
      </c>
      <c r="J1717" s="21" t="s">
        <v>133</v>
      </c>
      <c r="K1717" s="21" t="s">
        <v>143</v>
      </c>
      <c r="L1717" s="21" t="s">
        <v>252</v>
      </c>
      <c r="M1717" s="23">
        <v>39.92</v>
      </c>
      <c r="N1717" s="24">
        <v>2</v>
      </c>
      <c r="O1717" s="25">
        <v>9.4500000000000001E-2</v>
      </c>
      <c r="P1717" s="23">
        <v>25.01</v>
      </c>
      <c r="Q1717" s="23">
        <f>M1717*N1717*(1-O1717)</f>
        <v>72.295119999999997</v>
      </c>
      <c r="R1717" s="23">
        <f>M1717*N1717*O1717</f>
        <v>7.54488</v>
      </c>
      <c r="S1717" s="23">
        <f>P1717*N1717</f>
        <v>50.02</v>
      </c>
      <c r="T1717" s="23">
        <f>Q1717-S1717</f>
        <v>22.275119999999994</v>
      </c>
      <c r="U1717" s="25">
        <f>IFERROR(T1717/Q1717,0)</f>
        <v>0.30811374267032127</v>
      </c>
      <c r="V1717" s="21" t="s">
        <v>125</v>
      </c>
      <c r="W1717" s="21" t="s">
        <v>126</v>
      </c>
    </row>
    <row r="1718" spans="1:23" ht="15" customHeight="1">
      <c r="A1718" s="21" t="s">
        <v>2193</v>
      </c>
      <c r="B1718" s="22">
        <v>45615</v>
      </c>
      <c r="C1718" s="21">
        <f>YEAR(B1718)</f>
        <v>2024</v>
      </c>
      <c r="D1718" s="21" t="str">
        <f>"Q"&amp;ROUNDUP(MONTH(B1718)/3,0)</f>
        <v>Q4</v>
      </c>
      <c r="E1718" s="21" t="s">
        <v>117</v>
      </c>
      <c r="F1718" s="21" t="s">
        <v>118</v>
      </c>
      <c r="G1718" s="21" t="s">
        <v>194</v>
      </c>
      <c r="H1718" s="21" t="s">
        <v>203</v>
      </c>
      <c r="I1718" s="21" t="s">
        <v>204</v>
      </c>
      <c r="J1718" s="21" t="s">
        <v>122</v>
      </c>
      <c r="K1718" s="21" t="s">
        <v>143</v>
      </c>
      <c r="L1718" s="21" t="s">
        <v>144</v>
      </c>
      <c r="M1718" s="23">
        <v>239.89</v>
      </c>
      <c r="N1718" s="24">
        <v>1</v>
      </c>
      <c r="O1718" s="25">
        <v>0.14710000000000001</v>
      </c>
      <c r="P1718" s="23">
        <v>157.1</v>
      </c>
      <c r="Q1718" s="23">
        <f>M1718*N1718*(1-O1718)</f>
        <v>204.60218099999997</v>
      </c>
      <c r="R1718" s="23">
        <f>M1718*N1718*O1718</f>
        <v>35.287818999999999</v>
      </c>
      <c r="S1718" s="23">
        <f>P1718*N1718</f>
        <v>157.1</v>
      </c>
      <c r="T1718" s="23">
        <f>Q1718-S1718</f>
        <v>47.502180999999979</v>
      </c>
      <c r="U1718" s="25">
        <f>IFERROR(T1718/Q1718,0)</f>
        <v>0.23216849775418566</v>
      </c>
      <c r="V1718" s="21" t="s">
        <v>125</v>
      </c>
      <c r="W1718" s="21" t="s">
        <v>126</v>
      </c>
    </row>
    <row r="1719" spans="1:23" ht="15" customHeight="1">
      <c r="A1719" s="21" t="s">
        <v>2194</v>
      </c>
      <c r="B1719" s="22">
        <v>45615</v>
      </c>
      <c r="C1719" s="21">
        <f>YEAR(B1719)</f>
        <v>2024</v>
      </c>
      <c r="D1719" s="21" t="str">
        <f>"Q"&amp;ROUNDUP(MONTH(B1719)/3,0)</f>
        <v>Q4</v>
      </c>
      <c r="E1719" s="21" t="s">
        <v>128</v>
      </c>
      <c r="F1719" s="21" t="s">
        <v>129</v>
      </c>
      <c r="G1719" s="21" t="s">
        <v>130</v>
      </c>
      <c r="H1719" s="21" t="s">
        <v>284</v>
      </c>
      <c r="I1719" s="21" t="s">
        <v>269</v>
      </c>
      <c r="J1719" s="21" t="s">
        <v>122</v>
      </c>
      <c r="K1719" s="21" t="s">
        <v>123</v>
      </c>
      <c r="L1719" s="21" t="s">
        <v>263</v>
      </c>
      <c r="M1719" s="23">
        <v>183.3</v>
      </c>
      <c r="N1719" s="24">
        <v>3</v>
      </c>
      <c r="O1719" s="25">
        <v>0.1094</v>
      </c>
      <c r="P1719" s="23">
        <v>88.13</v>
      </c>
      <c r="Q1719" s="23">
        <f>M1719*N1719*(1-O1719)</f>
        <v>489.74094000000014</v>
      </c>
      <c r="R1719" s="23">
        <f>M1719*N1719*O1719</f>
        <v>60.159060000000011</v>
      </c>
      <c r="S1719" s="23">
        <f>P1719*N1719</f>
        <v>264.39</v>
      </c>
      <c r="T1719" s="23">
        <f>Q1719-S1719</f>
        <v>225.35094000000015</v>
      </c>
      <c r="U1719" s="25">
        <f>IFERROR(T1719/Q1719,0)</f>
        <v>0.46014315241850129</v>
      </c>
      <c r="V1719" s="21" t="s">
        <v>171</v>
      </c>
      <c r="W1719" s="21" t="s">
        <v>126</v>
      </c>
    </row>
    <row r="1720" spans="1:23" ht="15" customHeight="1">
      <c r="A1720" s="21" t="s">
        <v>2195</v>
      </c>
      <c r="B1720" s="22">
        <v>45615</v>
      </c>
      <c r="C1720" s="21">
        <f>YEAR(B1720)</f>
        <v>2024</v>
      </c>
      <c r="D1720" s="21" t="str">
        <f>"Q"&amp;ROUNDUP(MONTH(B1720)/3,0)</f>
        <v>Q4</v>
      </c>
      <c r="E1720" s="21" t="s">
        <v>158</v>
      </c>
      <c r="F1720" s="21" t="s">
        <v>118</v>
      </c>
      <c r="G1720" s="21" t="s">
        <v>164</v>
      </c>
      <c r="H1720" s="21" t="s">
        <v>358</v>
      </c>
      <c r="I1720" s="21" t="s">
        <v>269</v>
      </c>
      <c r="J1720" s="21" t="s">
        <v>133</v>
      </c>
      <c r="K1720" s="21" t="s">
        <v>143</v>
      </c>
      <c r="L1720" s="21" t="s">
        <v>252</v>
      </c>
      <c r="M1720" s="23">
        <v>211.47</v>
      </c>
      <c r="N1720" s="24">
        <v>3</v>
      </c>
      <c r="O1720" s="25">
        <v>0.15390000000000001</v>
      </c>
      <c r="P1720" s="23">
        <v>122.34</v>
      </c>
      <c r="Q1720" s="23">
        <f>M1720*N1720*(1-O1720)</f>
        <v>536.77430099999992</v>
      </c>
      <c r="R1720" s="23">
        <f>M1720*N1720*O1720</f>
        <v>97.635699000000002</v>
      </c>
      <c r="S1720" s="23">
        <f>P1720*N1720</f>
        <v>367.02</v>
      </c>
      <c r="T1720" s="23">
        <f>Q1720-S1720</f>
        <v>169.75430099999994</v>
      </c>
      <c r="U1720" s="25">
        <f>IFERROR(T1720/Q1720,0)</f>
        <v>0.31624893495040846</v>
      </c>
      <c r="V1720" s="21" t="s">
        <v>125</v>
      </c>
      <c r="W1720" s="21" t="s">
        <v>156</v>
      </c>
    </row>
    <row r="1721" spans="1:23" ht="15" customHeight="1">
      <c r="A1721" s="21" t="s">
        <v>2196</v>
      </c>
      <c r="B1721" s="22">
        <v>45615</v>
      </c>
      <c r="C1721" s="21">
        <f>YEAR(B1721)</f>
        <v>2024</v>
      </c>
      <c r="D1721" s="21" t="str">
        <f>"Q"&amp;ROUNDUP(MONTH(B1721)/3,0)</f>
        <v>Q4</v>
      </c>
      <c r="E1721" s="21" t="s">
        <v>158</v>
      </c>
      <c r="F1721" s="21" t="s">
        <v>159</v>
      </c>
      <c r="G1721" s="21" t="s">
        <v>160</v>
      </c>
      <c r="H1721" s="21" t="s">
        <v>265</v>
      </c>
      <c r="I1721" s="21" t="s">
        <v>266</v>
      </c>
      <c r="J1721" s="21" t="s">
        <v>142</v>
      </c>
      <c r="K1721" s="21" t="s">
        <v>134</v>
      </c>
      <c r="L1721" s="21" t="s">
        <v>170</v>
      </c>
      <c r="M1721" s="23">
        <v>126.34</v>
      </c>
      <c r="N1721" s="24">
        <v>8</v>
      </c>
      <c r="O1721" s="25">
        <v>7.7899999999999997E-2</v>
      </c>
      <c r="P1721" s="23">
        <v>71.180000000000007</v>
      </c>
      <c r="Q1721" s="23">
        <f>M1721*N1721*(1-O1721)</f>
        <v>931.98491200000001</v>
      </c>
      <c r="R1721" s="23">
        <f>M1721*N1721*O1721</f>
        <v>78.735088000000005</v>
      </c>
      <c r="S1721" s="23">
        <f>P1721*N1721</f>
        <v>569.44000000000005</v>
      </c>
      <c r="T1721" s="23">
        <f>Q1721-S1721</f>
        <v>362.54491199999995</v>
      </c>
      <c r="U1721" s="25">
        <f>IFERROR(T1721/Q1721,0)</f>
        <v>0.38900298420281715</v>
      </c>
      <c r="V1721" s="21" t="s">
        <v>125</v>
      </c>
      <c r="W1721" s="21" t="s">
        <v>136</v>
      </c>
    </row>
    <row r="1722" spans="1:23" ht="15" customHeight="1">
      <c r="A1722" s="21" t="s">
        <v>2197</v>
      </c>
      <c r="B1722" s="22">
        <v>45615</v>
      </c>
      <c r="C1722" s="21">
        <f>YEAR(B1722)</f>
        <v>2024</v>
      </c>
      <c r="D1722" s="21" t="str">
        <f>"Q"&amp;ROUNDUP(MONTH(B1722)/3,0)</f>
        <v>Q4</v>
      </c>
      <c r="E1722" s="21" t="s">
        <v>138</v>
      </c>
      <c r="F1722" s="21" t="s">
        <v>129</v>
      </c>
      <c r="G1722" s="21" t="s">
        <v>139</v>
      </c>
      <c r="H1722" s="21" t="s">
        <v>686</v>
      </c>
      <c r="I1722" s="21" t="s">
        <v>687</v>
      </c>
      <c r="J1722" s="21" t="s">
        <v>142</v>
      </c>
      <c r="K1722" s="21" t="s">
        <v>143</v>
      </c>
      <c r="L1722" s="21" t="s">
        <v>144</v>
      </c>
      <c r="M1722" s="23">
        <v>44.59</v>
      </c>
      <c r="N1722" s="24">
        <v>2</v>
      </c>
      <c r="O1722" s="25">
        <v>0.16600000000000001</v>
      </c>
      <c r="P1722" s="23">
        <v>29.37</v>
      </c>
      <c r="Q1722" s="23">
        <f>M1722*N1722*(1-O1722)</f>
        <v>74.37612</v>
      </c>
      <c r="R1722" s="23">
        <f>M1722*N1722*O1722</f>
        <v>14.803880000000001</v>
      </c>
      <c r="S1722" s="23">
        <f>P1722*N1722</f>
        <v>58.74</v>
      </c>
      <c r="T1722" s="23">
        <f>Q1722-S1722</f>
        <v>15.636119999999998</v>
      </c>
      <c r="U1722" s="25">
        <f>IFERROR(T1722/Q1722,0)</f>
        <v>0.21023038039628847</v>
      </c>
      <c r="V1722" s="21" t="s">
        <v>125</v>
      </c>
      <c r="W1722" s="21" t="s">
        <v>172</v>
      </c>
    </row>
    <row r="1723" spans="1:23" ht="15" customHeight="1">
      <c r="A1723" s="21" t="s">
        <v>2198</v>
      </c>
      <c r="B1723" s="22">
        <v>45615</v>
      </c>
      <c r="C1723" s="21">
        <f>YEAR(B1723)</f>
        <v>2024</v>
      </c>
      <c r="D1723" s="21" t="str">
        <f>"Q"&amp;ROUNDUP(MONTH(B1723)/3,0)</f>
        <v>Q4</v>
      </c>
      <c r="E1723" s="21" t="s">
        <v>188</v>
      </c>
      <c r="F1723" s="21" t="s">
        <v>118</v>
      </c>
      <c r="G1723" s="21" t="s">
        <v>198</v>
      </c>
      <c r="H1723" s="21" t="s">
        <v>593</v>
      </c>
      <c r="I1723" s="21" t="s">
        <v>527</v>
      </c>
      <c r="J1723" s="21" t="s">
        <v>142</v>
      </c>
      <c r="K1723" s="21" t="s">
        <v>134</v>
      </c>
      <c r="L1723" s="21" t="s">
        <v>192</v>
      </c>
      <c r="M1723" s="23">
        <v>78.66</v>
      </c>
      <c r="N1723" s="24">
        <v>4</v>
      </c>
      <c r="O1723" s="25">
        <v>0.19040000000000001</v>
      </c>
      <c r="P1723" s="23">
        <v>42.88</v>
      </c>
      <c r="Q1723" s="23">
        <f>M1723*N1723*(1-O1723)</f>
        <v>254.73254399999999</v>
      </c>
      <c r="R1723" s="23">
        <f>M1723*N1723*O1723</f>
        <v>59.907456000000003</v>
      </c>
      <c r="S1723" s="23">
        <f>P1723*N1723</f>
        <v>171.52</v>
      </c>
      <c r="T1723" s="23">
        <f>Q1723-S1723</f>
        <v>83.21254399999998</v>
      </c>
      <c r="U1723" s="25">
        <f>IFERROR(T1723/Q1723,0)</f>
        <v>0.32666632497495091</v>
      </c>
      <c r="V1723" s="21" t="s">
        <v>125</v>
      </c>
      <c r="W1723" s="21" t="s">
        <v>156</v>
      </c>
    </row>
    <row r="1724" spans="1:23" ht="15" customHeight="1">
      <c r="A1724" s="21" t="s">
        <v>2199</v>
      </c>
      <c r="B1724" s="22">
        <v>45615</v>
      </c>
      <c r="C1724" s="21">
        <f>YEAR(B1724)</f>
        <v>2024</v>
      </c>
      <c r="D1724" s="21" t="str">
        <f>"Q"&amp;ROUNDUP(MONTH(B1724)/3,0)</f>
        <v>Q4</v>
      </c>
      <c r="E1724" s="21" t="s">
        <v>128</v>
      </c>
      <c r="F1724" s="21" t="s">
        <v>129</v>
      </c>
      <c r="G1724" s="21" t="s">
        <v>130</v>
      </c>
      <c r="H1724" s="21" t="s">
        <v>131</v>
      </c>
      <c r="I1724" s="21" t="s">
        <v>132</v>
      </c>
      <c r="J1724" s="21" t="s">
        <v>133</v>
      </c>
      <c r="K1724" s="21" t="s">
        <v>143</v>
      </c>
      <c r="L1724" s="21" t="s">
        <v>201</v>
      </c>
      <c r="M1724" s="23">
        <v>151.01</v>
      </c>
      <c r="N1724" s="24">
        <v>1</v>
      </c>
      <c r="O1724" s="25">
        <v>0.19159999999999999</v>
      </c>
      <c r="P1724" s="23">
        <v>92.76</v>
      </c>
      <c r="Q1724" s="23">
        <f>M1724*N1724*(1-O1724)</f>
        <v>122.07648399999999</v>
      </c>
      <c r="R1724" s="23">
        <f>M1724*N1724*O1724</f>
        <v>28.933515999999997</v>
      </c>
      <c r="S1724" s="23">
        <f>P1724*N1724</f>
        <v>92.76</v>
      </c>
      <c r="T1724" s="23">
        <f>Q1724-S1724</f>
        <v>29.316483999999988</v>
      </c>
      <c r="U1724" s="25">
        <f>IFERROR(T1724/Q1724,0)</f>
        <v>0.24014849575779057</v>
      </c>
      <c r="V1724" s="21" t="s">
        <v>125</v>
      </c>
      <c r="W1724" s="21" t="s">
        <v>172</v>
      </c>
    </row>
    <row r="1725" spans="1:23" ht="15" customHeight="1">
      <c r="A1725" s="21" t="s">
        <v>2200</v>
      </c>
      <c r="B1725" s="22">
        <v>45616</v>
      </c>
      <c r="C1725" s="21">
        <f>YEAR(B1725)</f>
        <v>2024</v>
      </c>
      <c r="D1725" s="21" t="str">
        <f>"Q"&amp;ROUNDUP(MONTH(B1725)/3,0)</f>
        <v>Q4</v>
      </c>
      <c r="E1725" s="21" t="s">
        <v>138</v>
      </c>
      <c r="F1725" s="21" t="s">
        <v>129</v>
      </c>
      <c r="G1725" s="21" t="s">
        <v>139</v>
      </c>
      <c r="H1725" s="21" t="s">
        <v>686</v>
      </c>
      <c r="I1725" s="21" t="s">
        <v>687</v>
      </c>
      <c r="J1725" s="21" t="s">
        <v>142</v>
      </c>
      <c r="K1725" s="21" t="s">
        <v>149</v>
      </c>
      <c r="L1725" s="21" t="s">
        <v>176</v>
      </c>
      <c r="M1725" s="23">
        <v>175.17</v>
      </c>
      <c r="N1725" s="24">
        <v>1</v>
      </c>
      <c r="O1725" s="25">
        <v>0.1351</v>
      </c>
      <c r="P1725" s="23">
        <v>71.8</v>
      </c>
      <c r="Q1725" s="23">
        <f>M1725*N1725*(1-O1725)</f>
        <v>151.50453299999998</v>
      </c>
      <c r="R1725" s="23">
        <f>M1725*N1725*O1725</f>
        <v>23.665467</v>
      </c>
      <c r="S1725" s="23">
        <f>P1725*N1725</f>
        <v>71.8</v>
      </c>
      <c r="T1725" s="23">
        <f>Q1725-S1725</f>
        <v>79.704532999999984</v>
      </c>
      <c r="U1725" s="25">
        <f>IFERROR(T1725/Q1725,0)</f>
        <v>0.52608678711943224</v>
      </c>
      <c r="V1725" s="21" t="s">
        <v>125</v>
      </c>
      <c r="W1725" s="21" t="s">
        <v>156</v>
      </c>
    </row>
    <row r="1726" spans="1:23" ht="15" customHeight="1">
      <c r="A1726" s="21" t="s">
        <v>2201</v>
      </c>
      <c r="B1726" s="22">
        <v>45616</v>
      </c>
      <c r="C1726" s="21">
        <f>YEAR(B1726)</f>
        <v>2024</v>
      </c>
      <c r="D1726" s="21" t="str">
        <f>"Q"&amp;ROUNDUP(MONTH(B1726)/3,0)</f>
        <v>Q4</v>
      </c>
      <c r="E1726" s="21" t="s">
        <v>117</v>
      </c>
      <c r="F1726" s="21" t="s">
        <v>159</v>
      </c>
      <c r="G1726" s="21" t="s">
        <v>119</v>
      </c>
      <c r="H1726" s="21" t="s">
        <v>318</v>
      </c>
      <c r="I1726" s="21" t="s">
        <v>319</v>
      </c>
      <c r="J1726" s="21" t="s">
        <v>122</v>
      </c>
      <c r="K1726" s="21" t="s">
        <v>134</v>
      </c>
      <c r="L1726" s="21" t="s">
        <v>339</v>
      </c>
      <c r="M1726" s="23">
        <v>41.59</v>
      </c>
      <c r="N1726" s="24">
        <v>15</v>
      </c>
      <c r="O1726" s="25">
        <v>4.4200000000000003E-2</v>
      </c>
      <c r="P1726" s="23">
        <v>21.86</v>
      </c>
      <c r="Q1726" s="23">
        <f>M1726*N1726*(1-O1726)</f>
        <v>596.27583000000004</v>
      </c>
      <c r="R1726" s="23">
        <f>M1726*N1726*O1726</f>
        <v>27.574170000000002</v>
      </c>
      <c r="S1726" s="23">
        <f>P1726*N1726</f>
        <v>327.9</v>
      </c>
      <c r="T1726" s="23">
        <f>Q1726-S1726</f>
        <v>268.37583000000006</v>
      </c>
      <c r="U1726" s="25">
        <f>IFERROR(T1726/Q1726,0)</f>
        <v>0.4500867157402641</v>
      </c>
      <c r="V1726" s="21" t="s">
        <v>125</v>
      </c>
      <c r="W1726" s="21" t="s">
        <v>126</v>
      </c>
    </row>
    <row r="1727" spans="1:23" ht="15" customHeight="1">
      <c r="A1727" s="21" t="s">
        <v>2202</v>
      </c>
      <c r="B1727" s="22">
        <v>45616</v>
      </c>
      <c r="C1727" s="21">
        <f>YEAR(B1727)</f>
        <v>2024</v>
      </c>
      <c r="D1727" s="21" t="str">
        <f>"Q"&amp;ROUNDUP(MONTH(B1727)/3,0)</f>
        <v>Q4</v>
      </c>
      <c r="E1727" s="21" t="s">
        <v>138</v>
      </c>
      <c r="F1727" s="21" t="s">
        <v>118</v>
      </c>
      <c r="G1727" s="21" t="s">
        <v>139</v>
      </c>
      <c r="H1727" s="21" t="s">
        <v>131</v>
      </c>
      <c r="I1727" s="21" t="s">
        <v>132</v>
      </c>
      <c r="J1727" s="21" t="s">
        <v>133</v>
      </c>
      <c r="K1727" s="21" t="s">
        <v>134</v>
      </c>
      <c r="L1727" s="21" t="s">
        <v>299</v>
      </c>
      <c r="M1727" s="23">
        <v>146.79</v>
      </c>
      <c r="N1727" s="24">
        <v>1</v>
      </c>
      <c r="O1727" s="25">
        <v>0.13350000000000001</v>
      </c>
      <c r="P1727" s="23">
        <v>75.739999999999995</v>
      </c>
      <c r="Q1727" s="23">
        <f>M1727*N1727*(1-O1727)</f>
        <v>127.193535</v>
      </c>
      <c r="R1727" s="23">
        <f>M1727*N1727*O1727</f>
        <v>19.596464999999998</v>
      </c>
      <c r="S1727" s="23">
        <f>P1727*N1727</f>
        <v>75.739999999999995</v>
      </c>
      <c r="T1727" s="23">
        <f>Q1727-S1727</f>
        <v>51.453535000000002</v>
      </c>
      <c r="U1727" s="25">
        <f>IFERROR(T1727/Q1727,0)</f>
        <v>0.40452948335778233</v>
      </c>
      <c r="V1727" s="21" t="s">
        <v>125</v>
      </c>
      <c r="W1727" s="21" t="s">
        <v>156</v>
      </c>
    </row>
    <row r="1728" spans="1:23" ht="15" customHeight="1">
      <c r="A1728" s="21" t="s">
        <v>2203</v>
      </c>
      <c r="B1728" s="22">
        <v>45616</v>
      </c>
      <c r="C1728" s="21">
        <f>YEAR(B1728)</f>
        <v>2024</v>
      </c>
      <c r="D1728" s="21" t="str">
        <f>"Q"&amp;ROUNDUP(MONTH(B1728)/3,0)</f>
        <v>Q4</v>
      </c>
      <c r="E1728" s="21" t="s">
        <v>117</v>
      </c>
      <c r="F1728" s="21" t="s">
        <v>118</v>
      </c>
      <c r="G1728" s="21" t="s">
        <v>119</v>
      </c>
      <c r="H1728" s="21" t="s">
        <v>1035</v>
      </c>
      <c r="I1728" s="21" t="s">
        <v>1036</v>
      </c>
      <c r="J1728" s="21" t="s">
        <v>142</v>
      </c>
      <c r="K1728" s="21" t="s">
        <v>123</v>
      </c>
      <c r="L1728" s="21" t="s">
        <v>155</v>
      </c>
      <c r="M1728" s="23">
        <v>246.8</v>
      </c>
      <c r="N1728" s="24">
        <v>3</v>
      </c>
      <c r="O1728" s="25">
        <v>0.14319999999999999</v>
      </c>
      <c r="P1728" s="23">
        <v>128.58000000000001</v>
      </c>
      <c r="Q1728" s="23">
        <f>M1728*N1728*(1-O1728)</f>
        <v>634.37472000000014</v>
      </c>
      <c r="R1728" s="23">
        <f>M1728*N1728*O1728</f>
        <v>106.02528000000001</v>
      </c>
      <c r="S1728" s="23">
        <f>P1728*N1728</f>
        <v>385.74</v>
      </c>
      <c r="T1728" s="23">
        <f>Q1728-S1728</f>
        <v>248.63472000000013</v>
      </c>
      <c r="U1728" s="25">
        <f>IFERROR(T1728/Q1728,0)</f>
        <v>0.39193667742623806</v>
      </c>
      <c r="V1728" s="21" t="s">
        <v>125</v>
      </c>
      <c r="W1728" s="21" t="s">
        <v>172</v>
      </c>
    </row>
    <row r="1729" spans="1:23" ht="15" customHeight="1">
      <c r="A1729" s="21" t="s">
        <v>2204</v>
      </c>
      <c r="B1729" s="22">
        <v>45616</v>
      </c>
      <c r="C1729" s="21">
        <f>YEAR(B1729)</f>
        <v>2024</v>
      </c>
      <c r="D1729" s="21" t="str">
        <f>"Q"&amp;ROUNDUP(MONTH(B1729)/3,0)</f>
        <v>Q4</v>
      </c>
      <c r="E1729" s="21" t="s">
        <v>128</v>
      </c>
      <c r="F1729" s="21" t="s">
        <v>159</v>
      </c>
      <c r="G1729" s="21" t="s">
        <v>152</v>
      </c>
      <c r="H1729" s="21" t="s">
        <v>257</v>
      </c>
      <c r="I1729" s="21" t="s">
        <v>258</v>
      </c>
      <c r="J1729" s="21" t="s">
        <v>133</v>
      </c>
      <c r="K1729" s="21" t="s">
        <v>123</v>
      </c>
      <c r="L1729" s="21" t="s">
        <v>263</v>
      </c>
      <c r="M1729" s="23">
        <v>117.81</v>
      </c>
      <c r="N1729" s="24">
        <v>3</v>
      </c>
      <c r="O1729" s="25">
        <v>2.52E-2</v>
      </c>
      <c r="P1729" s="23">
        <v>66.22</v>
      </c>
      <c r="Q1729" s="23">
        <f>M1729*N1729*(1-O1729)</f>
        <v>344.52356400000002</v>
      </c>
      <c r="R1729" s="23">
        <f>M1729*N1729*O1729</f>
        <v>8.9064359999999994</v>
      </c>
      <c r="S1729" s="23">
        <f>P1729*N1729</f>
        <v>198.66</v>
      </c>
      <c r="T1729" s="23">
        <f>Q1729-S1729</f>
        <v>145.86356400000003</v>
      </c>
      <c r="U1729" s="25">
        <f>IFERROR(T1729/Q1729,0)</f>
        <v>0.42337761256875889</v>
      </c>
      <c r="V1729" s="21" t="s">
        <v>125</v>
      </c>
      <c r="W1729" s="21" t="s">
        <v>172</v>
      </c>
    </row>
    <row r="1730" spans="1:23" ht="15" customHeight="1">
      <c r="A1730" s="21" t="s">
        <v>2205</v>
      </c>
      <c r="B1730" s="22">
        <v>45617</v>
      </c>
      <c r="C1730" s="21">
        <f>YEAR(B1730)</f>
        <v>2024</v>
      </c>
      <c r="D1730" s="21" t="str">
        <f>"Q"&amp;ROUNDUP(MONTH(B1730)/3,0)</f>
        <v>Q4</v>
      </c>
      <c r="E1730" s="21" t="s">
        <v>128</v>
      </c>
      <c r="F1730" s="21" t="s">
        <v>118</v>
      </c>
      <c r="G1730" s="21" t="s">
        <v>130</v>
      </c>
      <c r="H1730" s="21" t="s">
        <v>207</v>
      </c>
      <c r="I1730" s="21" t="s">
        <v>208</v>
      </c>
      <c r="J1730" s="21" t="s">
        <v>122</v>
      </c>
      <c r="K1730" s="21" t="s">
        <v>134</v>
      </c>
      <c r="L1730" s="21" t="s">
        <v>135</v>
      </c>
      <c r="M1730" s="23">
        <v>191.14</v>
      </c>
      <c r="N1730" s="24">
        <v>2</v>
      </c>
      <c r="O1730" s="25">
        <v>0.1502</v>
      </c>
      <c r="P1730" s="23">
        <v>107.96</v>
      </c>
      <c r="Q1730" s="23">
        <f>M1730*N1730*(1-O1730)</f>
        <v>324.86154399999998</v>
      </c>
      <c r="R1730" s="23">
        <f>M1730*N1730*O1730</f>
        <v>57.418455999999999</v>
      </c>
      <c r="S1730" s="23">
        <f>P1730*N1730</f>
        <v>215.92</v>
      </c>
      <c r="T1730" s="23">
        <f>Q1730-S1730</f>
        <v>108.94154399999999</v>
      </c>
      <c r="U1730" s="25">
        <f>IFERROR(T1730/Q1730,0)</f>
        <v>0.33534761504427252</v>
      </c>
      <c r="V1730" s="21" t="s">
        <v>125</v>
      </c>
      <c r="W1730" s="21" t="s">
        <v>156</v>
      </c>
    </row>
    <row r="1731" spans="1:23" ht="15" customHeight="1">
      <c r="A1731" s="21" t="s">
        <v>2206</v>
      </c>
      <c r="B1731" s="22">
        <v>45617</v>
      </c>
      <c r="C1731" s="21">
        <f>YEAR(B1731)</f>
        <v>2024</v>
      </c>
      <c r="D1731" s="21" t="str">
        <f>"Q"&amp;ROUNDUP(MONTH(B1731)/3,0)</f>
        <v>Q4</v>
      </c>
      <c r="E1731" s="21" t="s">
        <v>158</v>
      </c>
      <c r="F1731" s="21" t="s">
        <v>129</v>
      </c>
      <c r="G1731" s="21" t="s">
        <v>164</v>
      </c>
      <c r="H1731" s="21" t="s">
        <v>445</v>
      </c>
      <c r="I1731" s="21" t="s">
        <v>446</v>
      </c>
      <c r="J1731" s="21" t="s">
        <v>133</v>
      </c>
      <c r="K1731" s="21" t="s">
        <v>134</v>
      </c>
      <c r="L1731" s="21" t="s">
        <v>170</v>
      </c>
      <c r="M1731" s="23">
        <v>30.37</v>
      </c>
      <c r="N1731" s="24">
        <v>1</v>
      </c>
      <c r="O1731" s="25">
        <v>0.1221</v>
      </c>
      <c r="P1731" s="23">
        <v>16.170000000000002</v>
      </c>
      <c r="Q1731" s="23">
        <f>M1731*N1731*(1-O1731)</f>
        <v>26.661823000000002</v>
      </c>
      <c r="R1731" s="23">
        <f>M1731*N1731*O1731</f>
        <v>3.7081770000000001</v>
      </c>
      <c r="S1731" s="23">
        <f>P1731*N1731</f>
        <v>16.170000000000002</v>
      </c>
      <c r="T1731" s="23">
        <f>Q1731-S1731</f>
        <v>10.491823</v>
      </c>
      <c r="U1731" s="25">
        <f>IFERROR(T1731/Q1731,0)</f>
        <v>0.39351483955166905</v>
      </c>
      <c r="V1731" s="21" t="s">
        <v>171</v>
      </c>
      <c r="W1731" s="21" t="s">
        <v>156</v>
      </c>
    </row>
    <row r="1732" spans="1:23" ht="15" customHeight="1">
      <c r="A1732" s="21" t="s">
        <v>2207</v>
      </c>
      <c r="B1732" s="22">
        <v>45617</v>
      </c>
      <c r="C1732" s="21">
        <f>YEAR(B1732)</f>
        <v>2024</v>
      </c>
      <c r="D1732" s="21" t="str">
        <f>"Q"&amp;ROUNDUP(MONTH(B1732)/3,0)</f>
        <v>Q4</v>
      </c>
      <c r="E1732" s="21" t="s">
        <v>188</v>
      </c>
      <c r="F1732" s="21" t="s">
        <v>159</v>
      </c>
      <c r="G1732" s="21" t="s">
        <v>232</v>
      </c>
      <c r="H1732" s="21" t="s">
        <v>168</v>
      </c>
      <c r="I1732" s="21" t="s">
        <v>169</v>
      </c>
      <c r="J1732" s="21" t="s">
        <v>122</v>
      </c>
      <c r="K1732" s="21" t="s">
        <v>165</v>
      </c>
      <c r="L1732" s="21" t="s">
        <v>213</v>
      </c>
      <c r="M1732" s="23">
        <v>45.42</v>
      </c>
      <c r="N1732" s="24">
        <v>20</v>
      </c>
      <c r="O1732" s="25">
        <v>7.7799999999999994E-2</v>
      </c>
      <c r="P1732" s="23">
        <v>21.78</v>
      </c>
      <c r="Q1732" s="23">
        <f>M1732*N1732*(1-O1732)</f>
        <v>837.72648000000015</v>
      </c>
      <c r="R1732" s="23">
        <f>M1732*N1732*O1732</f>
        <v>70.673519999999996</v>
      </c>
      <c r="S1732" s="23">
        <f>P1732*N1732</f>
        <v>435.6</v>
      </c>
      <c r="T1732" s="23">
        <f>Q1732-S1732</f>
        <v>402.12648000000013</v>
      </c>
      <c r="U1732" s="25">
        <f>IFERROR(T1732/Q1732,0)</f>
        <v>0.48002121169668654</v>
      </c>
      <c r="V1732" s="21" t="s">
        <v>125</v>
      </c>
      <c r="W1732" s="21" t="s">
        <v>126</v>
      </c>
    </row>
    <row r="1733" spans="1:23" ht="15" customHeight="1">
      <c r="A1733" s="21" t="s">
        <v>2208</v>
      </c>
      <c r="B1733" s="22">
        <v>45617</v>
      </c>
      <c r="C1733" s="21">
        <f>YEAR(B1733)</f>
        <v>2024</v>
      </c>
      <c r="D1733" s="21" t="str">
        <f>"Q"&amp;ROUNDUP(MONTH(B1733)/3,0)</f>
        <v>Q4</v>
      </c>
      <c r="E1733" s="21" t="s">
        <v>117</v>
      </c>
      <c r="F1733" s="21" t="s">
        <v>118</v>
      </c>
      <c r="G1733" s="21" t="s">
        <v>119</v>
      </c>
      <c r="H1733" s="21" t="s">
        <v>471</v>
      </c>
      <c r="I1733" s="21" t="s">
        <v>472</v>
      </c>
      <c r="J1733" s="21" t="s">
        <v>142</v>
      </c>
      <c r="K1733" s="21" t="s">
        <v>123</v>
      </c>
      <c r="L1733" s="21" t="s">
        <v>226</v>
      </c>
      <c r="M1733" s="23">
        <v>17.68</v>
      </c>
      <c r="N1733" s="24">
        <v>3</v>
      </c>
      <c r="O1733" s="25">
        <v>0.16109999999999999</v>
      </c>
      <c r="P1733" s="23">
        <v>9.9499999999999993</v>
      </c>
      <c r="Q1733" s="23">
        <f>M1733*N1733*(1-O1733)</f>
        <v>44.495255999999998</v>
      </c>
      <c r="R1733" s="23">
        <f>M1733*N1733*O1733</f>
        <v>8.5447439999999997</v>
      </c>
      <c r="S1733" s="23">
        <f>P1733*N1733</f>
        <v>29.849999999999998</v>
      </c>
      <c r="T1733" s="23">
        <f>Q1733-S1733</f>
        <v>14.645256</v>
      </c>
      <c r="U1733" s="25">
        <f>IFERROR(T1733/Q1733,0)</f>
        <v>0.32914196515691474</v>
      </c>
      <c r="V1733" s="21" t="s">
        <v>125</v>
      </c>
      <c r="W1733" s="21" t="s">
        <v>136</v>
      </c>
    </row>
    <row r="1734" spans="1:23" ht="15" customHeight="1">
      <c r="A1734" s="21" t="s">
        <v>2209</v>
      </c>
      <c r="B1734" s="22">
        <v>45617</v>
      </c>
      <c r="C1734" s="21">
        <f>YEAR(B1734)</f>
        <v>2024</v>
      </c>
      <c r="D1734" s="21" t="str">
        <f>"Q"&amp;ROUNDUP(MONTH(B1734)/3,0)</f>
        <v>Q4</v>
      </c>
      <c r="E1734" s="21" t="s">
        <v>128</v>
      </c>
      <c r="F1734" s="21" t="s">
        <v>118</v>
      </c>
      <c r="G1734" s="21" t="s">
        <v>152</v>
      </c>
      <c r="H1734" s="21" t="s">
        <v>218</v>
      </c>
      <c r="I1734" s="21" t="s">
        <v>219</v>
      </c>
      <c r="J1734" s="21" t="s">
        <v>133</v>
      </c>
      <c r="K1734" s="21" t="s">
        <v>149</v>
      </c>
      <c r="L1734" s="21" t="s">
        <v>176</v>
      </c>
      <c r="M1734" s="23">
        <v>149.43</v>
      </c>
      <c r="N1734" s="24">
        <v>1</v>
      </c>
      <c r="O1734" s="25">
        <v>0.12809999999999999</v>
      </c>
      <c r="P1734" s="23">
        <v>73.069999999999993</v>
      </c>
      <c r="Q1734" s="23">
        <f>M1734*N1734*(1-O1734)</f>
        <v>130.288017</v>
      </c>
      <c r="R1734" s="23">
        <f>M1734*N1734*O1734</f>
        <v>19.141983</v>
      </c>
      <c r="S1734" s="23">
        <f>P1734*N1734</f>
        <v>73.069999999999993</v>
      </c>
      <c r="T1734" s="23">
        <f>Q1734-S1734</f>
        <v>57.218017000000003</v>
      </c>
      <c r="U1734" s="25">
        <f>IFERROR(T1734/Q1734,0)</f>
        <v>0.43916561413318622</v>
      </c>
      <c r="V1734" s="21" t="s">
        <v>125</v>
      </c>
      <c r="W1734" s="21" t="s">
        <v>136</v>
      </c>
    </row>
    <row r="1735" spans="1:23" ht="15" customHeight="1">
      <c r="A1735" s="21" t="s">
        <v>2210</v>
      </c>
      <c r="B1735" s="22">
        <v>45618</v>
      </c>
      <c r="C1735" s="21">
        <f>YEAR(B1735)</f>
        <v>2024</v>
      </c>
      <c r="D1735" s="21" t="str">
        <f>"Q"&amp;ROUNDUP(MONTH(B1735)/3,0)</f>
        <v>Q4</v>
      </c>
      <c r="E1735" s="21" t="s">
        <v>128</v>
      </c>
      <c r="F1735" s="21" t="s">
        <v>129</v>
      </c>
      <c r="G1735" s="21" t="s">
        <v>152</v>
      </c>
      <c r="H1735" s="21" t="s">
        <v>203</v>
      </c>
      <c r="I1735" s="21" t="s">
        <v>204</v>
      </c>
      <c r="J1735" s="21" t="s">
        <v>122</v>
      </c>
      <c r="K1735" s="21" t="s">
        <v>165</v>
      </c>
      <c r="L1735" s="21" t="s">
        <v>180</v>
      </c>
      <c r="M1735" s="23">
        <v>17.41</v>
      </c>
      <c r="N1735" s="24">
        <v>3</v>
      </c>
      <c r="O1735" s="25">
        <v>0.1474</v>
      </c>
      <c r="P1735" s="23">
        <v>7.69</v>
      </c>
      <c r="Q1735" s="23">
        <f>M1735*N1735*(1-O1735)</f>
        <v>44.531298000000007</v>
      </c>
      <c r="R1735" s="23">
        <f>M1735*N1735*O1735</f>
        <v>7.6987020000000008</v>
      </c>
      <c r="S1735" s="23">
        <f>P1735*N1735</f>
        <v>23.07</v>
      </c>
      <c r="T1735" s="23">
        <f>Q1735-S1735</f>
        <v>21.461298000000006</v>
      </c>
      <c r="U1735" s="25">
        <f>IFERROR(T1735/Q1735,0)</f>
        <v>0.48193740052221257</v>
      </c>
      <c r="V1735" s="21" t="s">
        <v>125</v>
      </c>
      <c r="W1735" s="21" t="s">
        <v>156</v>
      </c>
    </row>
    <row r="1736" spans="1:23" ht="15" customHeight="1">
      <c r="A1736" s="21" t="s">
        <v>2211</v>
      </c>
      <c r="B1736" s="22">
        <v>45618</v>
      </c>
      <c r="C1736" s="21">
        <f>YEAR(B1736)</f>
        <v>2024</v>
      </c>
      <c r="D1736" s="21" t="str">
        <f>"Q"&amp;ROUNDUP(MONTH(B1736)/3,0)</f>
        <v>Q4</v>
      </c>
      <c r="E1736" s="21" t="s">
        <v>128</v>
      </c>
      <c r="F1736" s="21" t="s">
        <v>118</v>
      </c>
      <c r="G1736" s="21" t="s">
        <v>130</v>
      </c>
      <c r="H1736" s="21" t="s">
        <v>120</v>
      </c>
      <c r="I1736" s="21" t="s">
        <v>121</v>
      </c>
      <c r="J1736" s="21" t="s">
        <v>122</v>
      </c>
      <c r="K1736" s="21" t="s">
        <v>149</v>
      </c>
      <c r="L1736" s="21" t="s">
        <v>273</v>
      </c>
      <c r="M1736" s="23">
        <v>117.95</v>
      </c>
      <c r="N1736" s="24">
        <v>2</v>
      </c>
      <c r="O1736" s="25">
        <v>0.18410000000000001</v>
      </c>
      <c r="P1736" s="23">
        <v>53.74</v>
      </c>
      <c r="Q1736" s="23">
        <f>M1736*N1736*(1-O1736)</f>
        <v>192.47081</v>
      </c>
      <c r="R1736" s="23">
        <f>M1736*N1736*O1736</f>
        <v>43.429190000000006</v>
      </c>
      <c r="S1736" s="23">
        <f>P1736*N1736</f>
        <v>107.48</v>
      </c>
      <c r="T1736" s="23">
        <f>Q1736-S1736</f>
        <v>84.990809999999996</v>
      </c>
      <c r="U1736" s="25">
        <f>IFERROR(T1736/Q1736,0)</f>
        <v>0.441577660529407</v>
      </c>
      <c r="V1736" s="21" t="s">
        <v>125</v>
      </c>
      <c r="W1736" s="21" t="s">
        <v>172</v>
      </c>
    </row>
    <row r="1737" spans="1:23" ht="15" customHeight="1">
      <c r="A1737" s="21" t="s">
        <v>2212</v>
      </c>
      <c r="B1737" s="22">
        <v>45618</v>
      </c>
      <c r="C1737" s="21">
        <f>YEAR(B1737)</f>
        <v>2024</v>
      </c>
      <c r="D1737" s="21" t="str">
        <f>"Q"&amp;ROUNDUP(MONTH(B1737)/3,0)</f>
        <v>Q4</v>
      </c>
      <c r="E1737" s="21" t="s">
        <v>117</v>
      </c>
      <c r="F1737" s="21" t="s">
        <v>129</v>
      </c>
      <c r="G1737" s="21" t="s">
        <v>194</v>
      </c>
      <c r="H1737" s="21" t="s">
        <v>178</v>
      </c>
      <c r="I1737" s="21" t="s">
        <v>179</v>
      </c>
      <c r="J1737" s="21" t="s">
        <v>133</v>
      </c>
      <c r="K1737" s="21" t="s">
        <v>149</v>
      </c>
      <c r="L1737" s="21" t="s">
        <v>205</v>
      </c>
      <c r="M1737" s="23">
        <v>286.42</v>
      </c>
      <c r="N1737" s="24">
        <v>12</v>
      </c>
      <c r="O1737" s="25">
        <v>0.15579999999999999</v>
      </c>
      <c r="P1737" s="23">
        <v>151.51</v>
      </c>
      <c r="Q1737" s="23">
        <f>M1737*N1737*(1-O1737)</f>
        <v>2901.549168</v>
      </c>
      <c r="R1737" s="23">
        <f>M1737*N1737*O1737</f>
        <v>535.49083199999995</v>
      </c>
      <c r="S1737" s="23">
        <f>P1737*N1737</f>
        <v>1818.12</v>
      </c>
      <c r="T1737" s="23">
        <f>Q1737-S1737</f>
        <v>1083.4291680000001</v>
      </c>
      <c r="U1737" s="25">
        <f>IFERROR(T1737/Q1737,0)</f>
        <v>0.37339679780328994</v>
      </c>
      <c r="V1737" s="21" t="s">
        <v>125</v>
      </c>
      <c r="W1737" s="21" t="s">
        <v>156</v>
      </c>
    </row>
    <row r="1738" spans="1:23" ht="15" customHeight="1">
      <c r="A1738" s="21" t="s">
        <v>2213</v>
      </c>
      <c r="B1738" s="22">
        <v>45618</v>
      </c>
      <c r="C1738" s="21">
        <f>YEAR(B1738)</f>
        <v>2024</v>
      </c>
      <c r="D1738" s="21" t="str">
        <f>"Q"&amp;ROUNDUP(MONTH(B1738)/3,0)</f>
        <v>Q4</v>
      </c>
      <c r="E1738" s="21" t="s">
        <v>158</v>
      </c>
      <c r="F1738" s="21" t="s">
        <v>118</v>
      </c>
      <c r="G1738" s="21" t="s">
        <v>160</v>
      </c>
      <c r="H1738" s="21" t="s">
        <v>337</v>
      </c>
      <c r="I1738" s="21" t="s">
        <v>338</v>
      </c>
      <c r="J1738" s="21" t="s">
        <v>133</v>
      </c>
      <c r="K1738" s="21" t="s">
        <v>143</v>
      </c>
      <c r="L1738" s="21" t="s">
        <v>201</v>
      </c>
      <c r="M1738" s="23">
        <v>37.72</v>
      </c>
      <c r="N1738" s="24">
        <v>8</v>
      </c>
      <c r="O1738" s="25">
        <v>0.1381</v>
      </c>
      <c r="P1738" s="23">
        <v>22.49</v>
      </c>
      <c r="Q1738" s="23">
        <f>M1738*N1738*(1-O1738)</f>
        <v>260.08694400000002</v>
      </c>
      <c r="R1738" s="23">
        <f>M1738*N1738*O1738</f>
        <v>41.673055999999995</v>
      </c>
      <c r="S1738" s="23">
        <f>P1738*N1738</f>
        <v>179.92</v>
      </c>
      <c r="T1738" s="23">
        <f>Q1738-S1738</f>
        <v>80.166944000000029</v>
      </c>
      <c r="U1738" s="25">
        <f>IFERROR(T1738/Q1738,0)</f>
        <v>0.30823132744410281</v>
      </c>
      <c r="V1738" s="21" t="s">
        <v>125</v>
      </c>
      <c r="W1738" s="21" t="s">
        <v>156</v>
      </c>
    </row>
    <row r="1739" spans="1:23" ht="15" customHeight="1">
      <c r="A1739" s="21" t="s">
        <v>2214</v>
      </c>
      <c r="B1739" s="22">
        <v>45618</v>
      </c>
      <c r="C1739" s="21">
        <f>YEAR(B1739)</f>
        <v>2024</v>
      </c>
      <c r="D1739" s="21" t="str">
        <f>"Q"&amp;ROUNDUP(MONTH(B1739)/3,0)</f>
        <v>Q4</v>
      </c>
      <c r="E1739" s="21" t="s">
        <v>138</v>
      </c>
      <c r="F1739" s="21" t="s">
        <v>118</v>
      </c>
      <c r="G1739" s="21" t="s">
        <v>139</v>
      </c>
      <c r="H1739" s="21" t="s">
        <v>358</v>
      </c>
      <c r="I1739" s="21" t="s">
        <v>269</v>
      </c>
      <c r="J1739" s="21" t="s">
        <v>133</v>
      </c>
      <c r="K1739" s="21" t="s">
        <v>134</v>
      </c>
      <c r="L1739" s="21" t="s">
        <v>339</v>
      </c>
      <c r="M1739" s="23">
        <v>119.15</v>
      </c>
      <c r="N1739" s="24">
        <v>4</v>
      </c>
      <c r="O1739" s="25">
        <v>0.20280000000000001</v>
      </c>
      <c r="P1739" s="23">
        <v>67.77</v>
      </c>
      <c r="Q1739" s="23">
        <f>M1739*N1739*(1-O1739)</f>
        <v>379.94552000000004</v>
      </c>
      <c r="R1739" s="23">
        <f>M1739*N1739*O1739</f>
        <v>96.654480000000007</v>
      </c>
      <c r="S1739" s="23">
        <f>P1739*N1739</f>
        <v>271.08</v>
      </c>
      <c r="T1739" s="23">
        <f>Q1739-S1739</f>
        <v>108.86552000000006</v>
      </c>
      <c r="U1739" s="25">
        <f>IFERROR(T1739/Q1739,0)</f>
        <v>0.28652928977817677</v>
      </c>
      <c r="V1739" s="21" t="s">
        <v>125</v>
      </c>
      <c r="W1739" s="21" t="s">
        <v>126</v>
      </c>
    </row>
    <row r="1740" spans="1:23" ht="15" customHeight="1">
      <c r="A1740" s="21" t="s">
        <v>2215</v>
      </c>
      <c r="B1740" s="22">
        <v>45618</v>
      </c>
      <c r="C1740" s="21">
        <f>YEAR(B1740)</f>
        <v>2024</v>
      </c>
      <c r="D1740" s="21" t="str">
        <f>"Q"&amp;ROUNDUP(MONTH(B1740)/3,0)</f>
        <v>Q4</v>
      </c>
      <c r="E1740" s="21" t="s">
        <v>128</v>
      </c>
      <c r="F1740" s="21" t="s">
        <v>129</v>
      </c>
      <c r="G1740" s="21" t="s">
        <v>130</v>
      </c>
      <c r="H1740" s="21" t="s">
        <v>228</v>
      </c>
      <c r="I1740" s="21" t="s">
        <v>229</v>
      </c>
      <c r="J1740" s="21" t="s">
        <v>133</v>
      </c>
      <c r="K1740" s="21" t="s">
        <v>143</v>
      </c>
      <c r="L1740" s="21" t="s">
        <v>230</v>
      </c>
      <c r="M1740" s="23">
        <v>83.54</v>
      </c>
      <c r="N1740" s="24">
        <v>3</v>
      </c>
      <c r="O1740" s="25">
        <v>0.14149999999999999</v>
      </c>
      <c r="P1740" s="23">
        <v>50.88</v>
      </c>
      <c r="Q1740" s="23">
        <f>M1740*N1740*(1-O1740)</f>
        <v>215.15727000000001</v>
      </c>
      <c r="R1740" s="23">
        <f>M1740*N1740*O1740</f>
        <v>35.462730000000001</v>
      </c>
      <c r="S1740" s="23">
        <f>P1740*N1740</f>
        <v>152.64000000000001</v>
      </c>
      <c r="T1740" s="23">
        <f>Q1740-S1740</f>
        <v>62.517269999999996</v>
      </c>
      <c r="U1740" s="25">
        <f>IFERROR(T1740/Q1740,0)</f>
        <v>0.29056545474851952</v>
      </c>
      <c r="V1740" s="21" t="s">
        <v>125</v>
      </c>
      <c r="W1740" s="21" t="s">
        <v>172</v>
      </c>
    </row>
    <row r="1741" spans="1:23" ht="15" customHeight="1">
      <c r="A1741" s="21" t="s">
        <v>2216</v>
      </c>
      <c r="B1741" s="22">
        <v>45618</v>
      </c>
      <c r="C1741" s="21">
        <f>YEAR(B1741)</f>
        <v>2024</v>
      </c>
      <c r="D1741" s="21" t="str">
        <f>"Q"&amp;ROUNDUP(MONTH(B1741)/3,0)</f>
        <v>Q4</v>
      </c>
      <c r="E1741" s="21" t="s">
        <v>117</v>
      </c>
      <c r="F1741" s="21" t="s">
        <v>118</v>
      </c>
      <c r="G1741" s="21" t="s">
        <v>194</v>
      </c>
      <c r="H1741" s="21" t="s">
        <v>284</v>
      </c>
      <c r="I1741" s="21" t="s">
        <v>269</v>
      </c>
      <c r="J1741" s="21" t="s">
        <v>122</v>
      </c>
      <c r="K1741" s="21" t="s">
        <v>134</v>
      </c>
      <c r="L1741" s="21" t="s">
        <v>299</v>
      </c>
      <c r="M1741" s="23">
        <v>199.97</v>
      </c>
      <c r="N1741" s="24">
        <v>4</v>
      </c>
      <c r="O1741" s="25">
        <v>0.2026</v>
      </c>
      <c r="P1741" s="23">
        <v>111.51</v>
      </c>
      <c r="Q1741" s="23">
        <f>M1741*N1741*(1-O1741)</f>
        <v>637.82431199999996</v>
      </c>
      <c r="R1741" s="23">
        <f>M1741*N1741*O1741</f>
        <v>162.055688</v>
      </c>
      <c r="S1741" s="23">
        <f>P1741*N1741</f>
        <v>446.04</v>
      </c>
      <c r="T1741" s="23">
        <f>Q1741-S1741</f>
        <v>191.78431199999994</v>
      </c>
      <c r="U1741" s="25">
        <f>IFERROR(T1741/Q1741,0)</f>
        <v>0.30068517049566457</v>
      </c>
      <c r="V1741" s="21" t="s">
        <v>125</v>
      </c>
      <c r="W1741" s="21" t="s">
        <v>156</v>
      </c>
    </row>
    <row r="1742" spans="1:23" ht="15" customHeight="1">
      <c r="A1742" s="21" t="s">
        <v>2217</v>
      </c>
      <c r="B1742" s="22">
        <v>45619</v>
      </c>
      <c r="C1742" s="21">
        <f>YEAR(B1742)</f>
        <v>2024</v>
      </c>
      <c r="D1742" s="21" t="str">
        <f>"Q"&amp;ROUNDUP(MONTH(B1742)/3,0)</f>
        <v>Q4</v>
      </c>
      <c r="E1742" s="21" t="s">
        <v>128</v>
      </c>
      <c r="F1742" s="21" t="s">
        <v>118</v>
      </c>
      <c r="G1742" s="21" t="s">
        <v>130</v>
      </c>
      <c r="H1742" s="21" t="s">
        <v>1083</v>
      </c>
      <c r="I1742" s="21" t="s">
        <v>1084</v>
      </c>
      <c r="J1742" s="21" t="s">
        <v>142</v>
      </c>
      <c r="K1742" s="21" t="s">
        <v>134</v>
      </c>
      <c r="L1742" s="21" t="s">
        <v>135</v>
      </c>
      <c r="M1742" s="23">
        <v>45.78</v>
      </c>
      <c r="N1742" s="24">
        <v>3</v>
      </c>
      <c r="O1742" s="25">
        <v>0.11799999999999999</v>
      </c>
      <c r="P1742" s="23">
        <v>28.15</v>
      </c>
      <c r="Q1742" s="23">
        <f>M1742*N1742*(1-O1742)</f>
        <v>121.13388</v>
      </c>
      <c r="R1742" s="23">
        <f>M1742*N1742*O1742</f>
        <v>16.206119999999999</v>
      </c>
      <c r="S1742" s="23">
        <f>P1742*N1742</f>
        <v>84.449999999999989</v>
      </c>
      <c r="T1742" s="23">
        <f>Q1742-S1742</f>
        <v>36.683880000000016</v>
      </c>
      <c r="U1742" s="25">
        <f>IFERROR(T1742/Q1742,0)</f>
        <v>0.30283748857049747</v>
      </c>
      <c r="V1742" s="21" t="s">
        <v>125</v>
      </c>
      <c r="W1742" s="21" t="s">
        <v>126</v>
      </c>
    </row>
    <row r="1743" spans="1:23" ht="15" customHeight="1">
      <c r="A1743" s="21" t="s">
        <v>2218</v>
      </c>
      <c r="B1743" s="22">
        <v>45619</v>
      </c>
      <c r="C1743" s="21">
        <f>YEAR(B1743)</f>
        <v>2024</v>
      </c>
      <c r="D1743" s="21" t="str">
        <f>"Q"&amp;ROUNDUP(MONTH(B1743)/3,0)</f>
        <v>Q4</v>
      </c>
      <c r="E1743" s="21" t="s">
        <v>117</v>
      </c>
      <c r="F1743" s="21" t="s">
        <v>129</v>
      </c>
      <c r="G1743" s="21" t="s">
        <v>119</v>
      </c>
      <c r="H1743" s="21" t="s">
        <v>246</v>
      </c>
      <c r="I1743" s="21" t="s">
        <v>247</v>
      </c>
      <c r="J1743" s="21" t="s">
        <v>133</v>
      </c>
      <c r="K1743" s="21" t="s">
        <v>149</v>
      </c>
      <c r="L1743" s="21" t="s">
        <v>150</v>
      </c>
      <c r="M1743" s="23">
        <v>302.45</v>
      </c>
      <c r="N1743" s="24">
        <v>1</v>
      </c>
      <c r="O1743" s="25">
        <v>0.2</v>
      </c>
      <c r="P1743" s="23">
        <v>148.12</v>
      </c>
      <c r="Q1743" s="23">
        <f>M1743*N1743*(1-O1743)</f>
        <v>241.96</v>
      </c>
      <c r="R1743" s="23">
        <f>M1743*N1743*O1743</f>
        <v>60.49</v>
      </c>
      <c r="S1743" s="23">
        <f>P1743*N1743</f>
        <v>148.12</v>
      </c>
      <c r="T1743" s="23">
        <f>Q1743-S1743</f>
        <v>93.84</v>
      </c>
      <c r="U1743" s="25">
        <f>IFERROR(T1743/Q1743,0)</f>
        <v>0.38783269961977185</v>
      </c>
      <c r="V1743" s="21" t="s">
        <v>125</v>
      </c>
      <c r="W1743" s="21" t="s">
        <v>156</v>
      </c>
    </row>
    <row r="1744" spans="1:23" ht="15" customHeight="1">
      <c r="A1744" s="21" t="s">
        <v>2219</v>
      </c>
      <c r="B1744" s="22">
        <v>45619</v>
      </c>
      <c r="C1744" s="21">
        <f>YEAR(B1744)</f>
        <v>2024</v>
      </c>
      <c r="D1744" s="21" t="str">
        <f>"Q"&amp;ROUNDUP(MONTH(B1744)/3,0)</f>
        <v>Q4</v>
      </c>
      <c r="E1744" s="21" t="s">
        <v>158</v>
      </c>
      <c r="F1744" s="21" t="s">
        <v>118</v>
      </c>
      <c r="G1744" s="21" t="s">
        <v>160</v>
      </c>
      <c r="H1744" s="21" t="s">
        <v>706</v>
      </c>
      <c r="I1744" s="21" t="s">
        <v>707</v>
      </c>
      <c r="J1744" s="21" t="s">
        <v>142</v>
      </c>
      <c r="K1744" s="21" t="s">
        <v>149</v>
      </c>
      <c r="L1744" s="21" t="s">
        <v>273</v>
      </c>
      <c r="M1744" s="23">
        <v>147.28</v>
      </c>
      <c r="N1744" s="24">
        <v>1</v>
      </c>
      <c r="O1744" s="25">
        <v>0.1812</v>
      </c>
      <c r="P1744" s="23">
        <v>66.650000000000006</v>
      </c>
      <c r="Q1744" s="23">
        <f>M1744*N1744*(1-O1744)</f>
        <v>120.59286399999999</v>
      </c>
      <c r="R1744" s="23">
        <f>M1744*N1744*O1744</f>
        <v>26.687135999999999</v>
      </c>
      <c r="S1744" s="23">
        <f>P1744*N1744</f>
        <v>66.650000000000006</v>
      </c>
      <c r="T1744" s="23">
        <f>Q1744-S1744</f>
        <v>53.942863999999986</v>
      </c>
      <c r="U1744" s="25">
        <f>IFERROR(T1744/Q1744,0)</f>
        <v>0.44731389744587202</v>
      </c>
      <c r="V1744" s="21" t="s">
        <v>125</v>
      </c>
      <c r="W1744" s="21" t="s">
        <v>172</v>
      </c>
    </row>
    <row r="1745" spans="1:23" ht="15" customHeight="1">
      <c r="A1745" s="21" t="s">
        <v>2220</v>
      </c>
      <c r="B1745" s="22">
        <v>45619</v>
      </c>
      <c r="C1745" s="21">
        <f>YEAR(B1745)</f>
        <v>2024</v>
      </c>
      <c r="D1745" s="21" t="str">
        <f>"Q"&amp;ROUNDUP(MONTH(B1745)/3,0)</f>
        <v>Q4</v>
      </c>
      <c r="E1745" s="21" t="s">
        <v>158</v>
      </c>
      <c r="F1745" s="21" t="s">
        <v>118</v>
      </c>
      <c r="G1745" s="21" t="s">
        <v>164</v>
      </c>
      <c r="H1745" s="21" t="s">
        <v>1102</v>
      </c>
      <c r="I1745" s="21" t="s">
        <v>154</v>
      </c>
      <c r="J1745" s="21" t="s">
        <v>142</v>
      </c>
      <c r="K1745" s="21" t="s">
        <v>123</v>
      </c>
      <c r="L1745" s="21" t="s">
        <v>155</v>
      </c>
      <c r="M1745" s="23">
        <v>234.72</v>
      </c>
      <c r="N1745" s="24">
        <v>4</v>
      </c>
      <c r="O1745" s="25">
        <v>0.18099999999999999</v>
      </c>
      <c r="P1745" s="23">
        <v>129.69</v>
      </c>
      <c r="Q1745" s="23">
        <f>M1745*N1745*(1-O1745)</f>
        <v>768.94271999999989</v>
      </c>
      <c r="R1745" s="23">
        <f>M1745*N1745*O1745</f>
        <v>169.93727999999999</v>
      </c>
      <c r="S1745" s="23">
        <f>P1745*N1745</f>
        <v>518.76</v>
      </c>
      <c r="T1745" s="23">
        <f>Q1745-S1745</f>
        <v>250.1827199999999</v>
      </c>
      <c r="U1745" s="25">
        <f>IFERROR(T1745/Q1745,0)</f>
        <v>0.32535937137164123</v>
      </c>
      <c r="V1745" s="21" t="s">
        <v>125</v>
      </c>
      <c r="W1745" s="21" t="s">
        <v>156</v>
      </c>
    </row>
    <row r="1746" spans="1:23" ht="15" customHeight="1">
      <c r="A1746" s="21" t="s">
        <v>2221</v>
      </c>
      <c r="B1746" s="22">
        <v>45619</v>
      </c>
      <c r="C1746" s="21">
        <f>YEAR(B1746)</f>
        <v>2024</v>
      </c>
      <c r="D1746" s="21" t="str">
        <f>"Q"&amp;ROUNDUP(MONTH(B1746)/3,0)</f>
        <v>Q4</v>
      </c>
      <c r="E1746" s="21" t="s">
        <v>117</v>
      </c>
      <c r="F1746" s="21" t="s">
        <v>118</v>
      </c>
      <c r="G1746" s="21" t="s">
        <v>194</v>
      </c>
      <c r="H1746" s="21" t="s">
        <v>895</v>
      </c>
      <c r="I1746" s="21" t="s">
        <v>896</v>
      </c>
      <c r="J1746" s="21" t="s">
        <v>133</v>
      </c>
      <c r="K1746" s="21" t="s">
        <v>143</v>
      </c>
      <c r="L1746" s="21" t="s">
        <v>252</v>
      </c>
      <c r="M1746" s="23">
        <v>41.99</v>
      </c>
      <c r="N1746" s="24">
        <v>1</v>
      </c>
      <c r="O1746" s="25">
        <v>0.19550000000000001</v>
      </c>
      <c r="P1746" s="23">
        <v>24.55</v>
      </c>
      <c r="Q1746" s="23">
        <f>M1746*N1746*(1-O1746)</f>
        <v>33.780954999999999</v>
      </c>
      <c r="R1746" s="23">
        <f>M1746*N1746*O1746</f>
        <v>8.2090450000000015</v>
      </c>
      <c r="S1746" s="23">
        <f>P1746*N1746</f>
        <v>24.55</v>
      </c>
      <c r="T1746" s="23">
        <f>Q1746-S1746</f>
        <v>9.230954999999998</v>
      </c>
      <c r="U1746" s="25">
        <f>IFERROR(T1746/Q1746,0)</f>
        <v>0.27325914853502509</v>
      </c>
      <c r="V1746" s="21" t="s">
        <v>125</v>
      </c>
      <c r="W1746" s="21" t="s">
        <v>126</v>
      </c>
    </row>
    <row r="1747" spans="1:23" ht="15" customHeight="1">
      <c r="A1747" s="21" t="s">
        <v>2222</v>
      </c>
      <c r="B1747" s="22">
        <v>45619</v>
      </c>
      <c r="C1747" s="21">
        <f>YEAR(B1747)</f>
        <v>2024</v>
      </c>
      <c r="D1747" s="21" t="str">
        <f>"Q"&amp;ROUNDUP(MONTH(B1747)/3,0)</f>
        <v>Q4</v>
      </c>
      <c r="E1747" s="21" t="s">
        <v>188</v>
      </c>
      <c r="F1747" s="21" t="s">
        <v>129</v>
      </c>
      <c r="G1747" s="21" t="s">
        <v>189</v>
      </c>
      <c r="H1747" s="21" t="s">
        <v>480</v>
      </c>
      <c r="I1747" s="21" t="s">
        <v>481</v>
      </c>
      <c r="J1747" s="21" t="s">
        <v>142</v>
      </c>
      <c r="K1747" s="21" t="s">
        <v>149</v>
      </c>
      <c r="L1747" s="21" t="s">
        <v>150</v>
      </c>
      <c r="M1747" s="23">
        <v>102.11</v>
      </c>
      <c r="N1747" s="24">
        <v>1</v>
      </c>
      <c r="O1747" s="25">
        <v>0.17019999999999999</v>
      </c>
      <c r="P1747" s="23">
        <v>48.61</v>
      </c>
      <c r="Q1747" s="23">
        <f>M1747*N1747*(1-O1747)</f>
        <v>84.730878000000004</v>
      </c>
      <c r="R1747" s="23">
        <f>M1747*N1747*O1747</f>
        <v>17.379121999999999</v>
      </c>
      <c r="S1747" s="23">
        <f>P1747*N1747</f>
        <v>48.61</v>
      </c>
      <c r="T1747" s="23">
        <f>Q1747-S1747</f>
        <v>36.120878000000005</v>
      </c>
      <c r="U1747" s="25">
        <f>IFERROR(T1747/Q1747,0)</f>
        <v>0.42630123577853168</v>
      </c>
      <c r="V1747" s="21" t="s">
        <v>125</v>
      </c>
      <c r="W1747" s="21" t="s">
        <v>126</v>
      </c>
    </row>
    <row r="1748" spans="1:23" ht="15" customHeight="1">
      <c r="A1748" s="21" t="s">
        <v>2223</v>
      </c>
      <c r="B1748" s="22">
        <v>45619</v>
      </c>
      <c r="C1748" s="21">
        <f>YEAR(B1748)</f>
        <v>2024</v>
      </c>
      <c r="D1748" s="21" t="str">
        <f>"Q"&amp;ROUNDUP(MONTH(B1748)/3,0)</f>
        <v>Q4</v>
      </c>
      <c r="E1748" s="21" t="s">
        <v>158</v>
      </c>
      <c r="F1748" s="21" t="s">
        <v>118</v>
      </c>
      <c r="G1748" s="21" t="s">
        <v>160</v>
      </c>
      <c r="H1748" s="21" t="s">
        <v>284</v>
      </c>
      <c r="I1748" s="21" t="s">
        <v>269</v>
      </c>
      <c r="J1748" s="21" t="s">
        <v>122</v>
      </c>
      <c r="K1748" s="21" t="s">
        <v>134</v>
      </c>
      <c r="L1748" s="21" t="s">
        <v>170</v>
      </c>
      <c r="M1748" s="23">
        <v>183.51</v>
      </c>
      <c r="N1748" s="24">
        <v>1</v>
      </c>
      <c r="O1748" s="25">
        <v>9.0999999999999998E-2</v>
      </c>
      <c r="P1748" s="23">
        <v>112.28</v>
      </c>
      <c r="Q1748" s="23">
        <f>M1748*N1748*(1-O1748)</f>
        <v>166.81058999999999</v>
      </c>
      <c r="R1748" s="23">
        <f>M1748*N1748*O1748</f>
        <v>16.69941</v>
      </c>
      <c r="S1748" s="23">
        <f>P1748*N1748</f>
        <v>112.28</v>
      </c>
      <c r="T1748" s="23">
        <f>Q1748-S1748</f>
        <v>54.530589999999989</v>
      </c>
      <c r="U1748" s="25">
        <f>IFERROR(T1748/Q1748,0)</f>
        <v>0.32690124769656409</v>
      </c>
      <c r="V1748" s="21" t="s">
        <v>125</v>
      </c>
      <c r="W1748" s="21" t="s">
        <v>126</v>
      </c>
    </row>
    <row r="1749" spans="1:23" ht="15" customHeight="1">
      <c r="A1749" s="21" t="s">
        <v>2224</v>
      </c>
      <c r="B1749" s="22">
        <v>45619</v>
      </c>
      <c r="C1749" s="21">
        <f>YEAR(B1749)</f>
        <v>2024</v>
      </c>
      <c r="D1749" s="21" t="str">
        <f>"Q"&amp;ROUNDUP(MONTH(B1749)/3,0)</f>
        <v>Q4</v>
      </c>
      <c r="E1749" s="21" t="s">
        <v>158</v>
      </c>
      <c r="F1749" s="21" t="s">
        <v>118</v>
      </c>
      <c r="G1749" s="21" t="s">
        <v>164</v>
      </c>
      <c r="H1749" s="21" t="s">
        <v>676</v>
      </c>
      <c r="I1749" s="21" t="s">
        <v>677</v>
      </c>
      <c r="J1749" s="21" t="s">
        <v>142</v>
      </c>
      <c r="K1749" s="21" t="s">
        <v>134</v>
      </c>
      <c r="L1749" s="21" t="s">
        <v>170</v>
      </c>
      <c r="M1749" s="23">
        <v>203.16</v>
      </c>
      <c r="N1749" s="24">
        <v>5</v>
      </c>
      <c r="O1749" s="25">
        <v>0.2069</v>
      </c>
      <c r="P1749" s="23">
        <v>111.36</v>
      </c>
      <c r="Q1749" s="23">
        <f>M1749*N1749*(1-O1749)</f>
        <v>805.63098000000002</v>
      </c>
      <c r="R1749" s="23">
        <f>M1749*N1749*O1749</f>
        <v>210.16901999999999</v>
      </c>
      <c r="S1749" s="23">
        <f>P1749*N1749</f>
        <v>556.79999999999995</v>
      </c>
      <c r="T1749" s="23">
        <f>Q1749-S1749</f>
        <v>248.83098000000007</v>
      </c>
      <c r="U1749" s="25">
        <f>IFERROR(T1749/Q1749,0)</f>
        <v>0.30886471123540959</v>
      </c>
      <c r="V1749" s="21" t="s">
        <v>125</v>
      </c>
      <c r="W1749" s="21" t="s">
        <v>126</v>
      </c>
    </row>
    <row r="1750" spans="1:23" ht="15" customHeight="1">
      <c r="A1750" s="21" t="s">
        <v>2225</v>
      </c>
      <c r="B1750" s="22">
        <v>45619</v>
      </c>
      <c r="C1750" s="21">
        <f>YEAR(B1750)</f>
        <v>2024</v>
      </c>
      <c r="D1750" s="21" t="str">
        <f>"Q"&amp;ROUNDUP(MONTH(B1750)/3,0)</f>
        <v>Q4</v>
      </c>
      <c r="E1750" s="21" t="s">
        <v>158</v>
      </c>
      <c r="F1750" s="21" t="s">
        <v>118</v>
      </c>
      <c r="G1750" s="21" t="s">
        <v>160</v>
      </c>
      <c r="H1750" s="21" t="s">
        <v>578</v>
      </c>
      <c r="I1750" s="21" t="s">
        <v>368</v>
      </c>
      <c r="J1750" s="21" t="s">
        <v>133</v>
      </c>
      <c r="K1750" s="21" t="s">
        <v>134</v>
      </c>
      <c r="L1750" s="21" t="s">
        <v>135</v>
      </c>
      <c r="M1750" s="23">
        <v>210.25</v>
      </c>
      <c r="N1750" s="24">
        <v>2</v>
      </c>
      <c r="O1750" s="25">
        <v>0.2586</v>
      </c>
      <c r="P1750" s="23">
        <v>128.99</v>
      </c>
      <c r="Q1750" s="23">
        <f>M1750*N1750*(1-O1750)</f>
        <v>311.75870000000003</v>
      </c>
      <c r="R1750" s="23">
        <f>M1750*N1750*O1750</f>
        <v>108.7413</v>
      </c>
      <c r="S1750" s="23">
        <f>P1750*N1750</f>
        <v>257.98</v>
      </c>
      <c r="T1750" s="23">
        <f>Q1750-S1750</f>
        <v>53.778700000000015</v>
      </c>
      <c r="U1750" s="25">
        <f>IFERROR(T1750/Q1750,0)</f>
        <v>0.17250104006720585</v>
      </c>
      <c r="V1750" s="21" t="s">
        <v>125</v>
      </c>
      <c r="W1750" s="21" t="s">
        <v>172</v>
      </c>
    </row>
    <row r="1751" spans="1:23" ht="15" customHeight="1">
      <c r="A1751" s="21" t="s">
        <v>2226</v>
      </c>
      <c r="B1751" s="22">
        <v>45620</v>
      </c>
      <c r="C1751" s="21">
        <f>YEAR(B1751)</f>
        <v>2024</v>
      </c>
      <c r="D1751" s="21" t="str">
        <f>"Q"&amp;ROUNDUP(MONTH(B1751)/3,0)</f>
        <v>Q4</v>
      </c>
      <c r="E1751" s="21" t="s">
        <v>117</v>
      </c>
      <c r="F1751" s="21" t="s">
        <v>118</v>
      </c>
      <c r="G1751" s="21" t="s">
        <v>119</v>
      </c>
      <c r="H1751" s="21" t="s">
        <v>578</v>
      </c>
      <c r="I1751" s="21" t="s">
        <v>368</v>
      </c>
      <c r="J1751" s="21" t="s">
        <v>133</v>
      </c>
      <c r="K1751" s="21" t="s">
        <v>134</v>
      </c>
      <c r="L1751" s="21" t="s">
        <v>192</v>
      </c>
      <c r="M1751" s="23">
        <v>42.28</v>
      </c>
      <c r="N1751" s="24">
        <v>1</v>
      </c>
      <c r="O1751" s="25">
        <v>9.7100000000000006E-2</v>
      </c>
      <c r="P1751" s="23">
        <v>25.93</v>
      </c>
      <c r="Q1751" s="23">
        <f>M1751*N1751*(1-O1751)</f>
        <v>38.174612000000003</v>
      </c>
      <c r="R1751" s="23">
        <f>M1751*N1751*O1751</f>
        <v>4.1053880000000005</v>
      </c>
      <c r="S1751" s="23">
        <f>P1751*N1751</f>
        <v>25.93</v>
      </c>
      <c r="T1751" s="23">
        <f>Q1751-S1751</f>
        <v>12.244612000000004</v>
      </c>
      <c r="U1751" s="25">
        <f>IFERROR(T1751/Q1751,0)</f>
        <v>0.32075275578439416</v>
      </c>
      <c r="V1751" s="21" t="s">
        <v>125</v>
      </c>
      <c r="W1751" s="21" t="s">
        <v>136</v>
      </c>
    </row>
    <row r="1752" spans="1:23" ht="15" customHeight="1">
      <c r="A1752" s="21" t="s">
        <v>2227</v>
      </c>
      <c r="B1752" s="22">
        <v>45620</v>
      </c>
      <c r="C1752" s="21">
        <f>YEAR(B1752)</f>
        <v>2024</v>
      </c>
      <c r="D1752" s="21" t="str">
        <f>"Q"&amp;ROUNDUP(MONTH(B1752)/3,0)</f>
        <v>Q4</v>
      </c>
      <c r="E1752" s="21" t="s">
        <v>117</v>
      </c>
      <c r="F1752" s="21" t="s">
        <v>118</v>
      </c>
      <c r="G1752" s="21" t="s">
        <v>194</v>
      </c>
      <c r="H1752" s="21" t="s">
        <v>236</v>
      </c>
      <c r="I1752" s="21" t="s">
        <v>237</v>
      </c>
      <c r="J1752" s="21" t="s">
        <v>142</v>
      </c>
      <c r="K1752" s="21" t="s">
        <v>149</v>
      </c>
      <c r="L1752" s="21" t="s">
        <v>273</v>
      </c>
      <c r="M1752" s="23">
        <v>298.02999999999997</v>
      </c>
      <c r="N1752" s="24">
        <v>2</v>
      </c>
      <c r="O1752" s="25">
        <v>0.21679999999999999</v>
      </c>
      <c r="P1752" s="23">
        <v>159.80000000000001</v>
      </c>
      <c r="Q1752" s="23">
        <f>M1752*N1752*(1-O1752)</f>
        <v>466.83419199999997</v>
      </c>
      <c r="R1752" s="23">
        <f>M1752*N1752*O1752</f>
        <v>129.22580799999997</v>
      </c>
      <c r="S1752" s="23">
        <f>P1752*N1752</f>
        <v>319.60000000000002</v>
      </c>
      <c r="T1752" s="23">
        <f>Q1752-S1752</f>
        <v>147.23419199999995</v>
      </c>
      <c r="U1752" s="25">
        <f>IFERROR(T1752/Q1752,0)</f>
        <v>0.31538862089176184</v>
      </c>
      <c r="V1752" s="21" t="s">
        <v>125</v>
      </c>
      <c r="W1752" s="21" t="s">
        <v>172</v>
      </c>
    </row>
    <row r="1753" spans="1:23" ht="15" customHeight="1">
      <c r="A1753" s="21" t="s">
        <v>2228</v>
      </c>
      <c r="B1753" s="22">
        <v>45620</v>
      </c>
      <c r="C1753" s="21">
        <f>YEAR(B1753)</f>
        <v>2024</v>
      </c>
      <c r="D1753" s="21" t="str">
        <f>"Q"&amp;ROUNDUP(MONTH(B1753)/3,0)</f>
        <v>Q4</v>
      </c>
      <c r="E1753" s="21" t="s">
        <v>128</v>
      </c>
      <c r="F1753" s="21" t="s">
        <v>118</v>
      </c>
      <c r="G1753" s="21" t="s">
        <v>130</v>
      </c>
      <c r="H1753" s="21" t="s">
        <v>318</v>
      </c>
      <c r="I1753" s="21" t="s">
        <v>319</v>
      </c>
      <c r="J1753" s="21" t="s">
        <v>122</v>
      </c>
      <c r="K1753" s="21" t="s">
        <v>149</v>
      </c>
      <c r="L1753" s="21" t="s">
        <v>205</v>
      </c>
      <c r="M1753" s="23">
        <v>172.25</v>
      </c>
      <c r="N1753" s="24">
        <v>1</v>
      </c>
      <c r="O1753" s="25">
        <v>0.11600000000000001</v>
      </c>
      <c r="P1753" s="23">
        <v>93.23</v>
      </c>
      <c r="Q1753" s="23">
        <f>M1753*N1753*(1-O1753)</f>
        <v>152.26900000000001</v>
      </c>
      <c r="R1753" s="23">
        <f>M1753*N1753*O1753</f>
        <v>19.981000000000002</v>
      </c>
      <c r="S1753" s="23">
        <f>P1753*N1753</f>
        <v>93.23</v>
      </c>
      <c r="T1753" s="23">
        <f>Q1753-S1753</f>
        <v>59.039000000000001</v>
      </c>
      <c r="U1753" s="25">
        <f>IFERROR(T1753/Q1753,0)</f>
        <v>0.38772829663293251</v>
      </c>
      <c r="V1753" s="21" t="s">
        <v>125</v>
      </c>
      <c r="W1753" s="21" t="s">
        <v>156</v>
      </c>
    </row>
    <row r="1754" spans="1:23" ht="15" customHeight="1">
      <c r="A1754" s="21" t="s">
        <v>2229</v>
      </c>
      <c r="B1754" s="22">
        <v>45620</v>
      </c>
      <c r="C1754" s="21">
        <f>YEAR(B1754)</f>
        <v>2024</v>
      </c>
      <c r="D1754" s="21" t="str">
        <f>"Q"&amp;ROUNDUP(MONTH(B1754)/3,0)</f>
        <v>Q4</v>
      </c>
      <c r="E1754" s="21" t="s">
        <v>158</v>
      </c>
      <c r="F1754" s="21" t="s">
        <v>129</v>
      </c>
      <c r="G1754" s="21" t="s">
        <v>160</v>
      </c>
      <c r="H1754" s="21" t="s">
        <v>243</v>
      </c>
      <c r="I1754" s="21" t="s">
        <v>244</v>
      </c>
      <c r="J1754" s="21" t="s">
        <v>122</v>
      </c>
      <c r="K1754" s="21" t="s">
        <v>134</v>
      </c>
      <c r="L1754" s="21" t="s">
        <v>339</v>
      </c>
      <c r="M1754" s="23">
        <v>193.32</v>
      </c>
      <c r="N1754" s="24">
        <v>2</v>
      </c>
      <c r="O1754" s="25">
        <v>0.1467</v>
      </c>
      <c r="P1754" s="23">
        <v>102.03</v>
      </c>
      <c r="Q1754" s="23">
        <f>M1754*N1754*(1-O1754)</f>
        <v>329.91991199999995</v>
      </c>
      <c r="R1754" s="23">
        <f>M1754*N1754*O1754</f>
        <v>56.720087999999997</v>
      </c>
      <c r="S1754" s="23">
        <f>P1754*N1754</f>
        <v>204.06</v>
      </c>
      <c r="T1754" s="23">
        <f>Q1754-S1754</f>
        <v>125.85991199999995</v>
      </c>
      <c r="U1754" s="25">
        <f>IFERROR(T1754/Q1754,0)</f>
        <v>0.38148625597354052</v>
      </c>
      <c r="V1754" s="21" t="s">
        <v>125</v>
      </c>
      <c r="W1754" s="21" t="s">
        <v>172</v>
      </c>
    </row>
    <row r="1755" spans="1:23" ht="15" customHeight="1">
      <c r="A1755" s="21" t="s">
        <v>2230</v>
      </c>
      <c r="B1755" s="22">
        <v>45620</v>
      </c>
      <c r="C1755" s="21">
        <f>YEAR(B1755)</f>
        <v>2024</v>
      </c>
      <c r="D1755" s="21" t="str">
        <f>"Q"&amp;ROUNDUP(MONTH(B1755)/3,0)</f>
        <v>Q4</v>
      </c>
      <c r="E1755" s="21" t="s">
        <v>128</v>
      </c>
      <c r="F1755" s="21" t="s">
        <v>118</v>
      </c>
      <c r="G1755" s="21" t="s">
        <v>152</v>
      </c>
      <c r="H1755" s="21" t="s">
        <v>224</v>
      </c>
      <c r="I1755" s="21" t="s">
        <v>225</v>
      </c>
      <c r="J1755" s="21" t="s">
        <v>122</v>
      </c>
      <c r="K1755" s="21" t="s">
        <v>143</v>
      </c>
      <c r="L1755" s="21" t="s">
        <v>201</v>
      </c>
      <c r="M1755" s="23">
        <v>193.71</v>
      </c>
      <c r="N1755" s="24">
        <v>2</v>
      </c>
      <c r="O1755" s="25">
        <v>0.19020000000000001</v>
      </c>
      <c r="P1755" s="23">
        <v>117.41</v>
      </c>
      <c r="Q1755" s="23">
        <f>M1755*N1755*(1-O1755)</f>
        <v>313.73271599999998</v>
      </c>
      <c r="R1755" s="23">
        <f>M1755*N1755*O1755</f>
        <v>73.687284000000005</v>
      </c>
      <c r="S1755" s="23">
        <f>P1755*N1755</f>
        <v>234.82</v>
      </c>
      <c r="T1755" s="23">
        <f>Q1755-S1755</f>
        <v>78.912715999999989</v>
      </c>
      <c r="U1755" s="25">
        <f>IFERROR(T1755/Q1755,0)</f>
        <v>0.2515284889829596</v>
      </c>
      <c r="V1755" s="21" t="s">
        <v>125</v>
      </c>
      <c r="W1755" s="21" t="s">
        <v>126</v>
      </c>
    </row>
    <row r="1756" spans="1:23" ht="15" customHeight="1">
      <c r="A1756" s="21" t="s">
        <v>2231</v>
      </c>
      <c r="B1756" s="22">
        <v>45620</v>
      </c>
      <c r="C1756" s="21">
        <f>YEAR(B1756)</f>
        <v>2024</v>
      </c>
      <c r="D1756" s="21" t="str">
        <f>"Q"&amp;ROUNDUP(MONTH(B1756)/3,0)</f>
        <v>Q4</v>
      </c>
      <c r="E1756" s="21" t="s">
        <v>117</v>
      </c>
      <c r="F1756" s="21" t="s">
        <v>129</v>
      </c>
      <c r="G1756" s="21" t="s">
        <v>194</v>
      </c>
      <c r="H1756" s="21" t="s">
        <v>261</v>
      </c>
      <c r="I1756" s="21" t="s">
        <v>262</v>
      </c>
      <c r="J1756" s="21" t="s">
        <v>133</v>
      </c>
      <c r="K1756" s="21" t="s">
        <v>123</v>
      </c>
      <c r="L1756" s="21" t="s">
        <v>226</v>
      </c>
      <c r="M1756" s="23">
        <v>50.39</v>
      </c>
      <c r="N1756" s="24">
        <v>1</v>
      </c>
      <c r="O1756" s="25">
        <v>0.159</v>
      </c>
      <c r="P1756" s="23">
        <v>25.25</v>
      </c>
      <c r="Q1756" s="23">
        <f>M1756*N1756*(1-O1756)</f>
        <v>42.377989999999997</v>
      </c>
      <c r="R1756" s="23">
        <f>M1756*N1756*O1756</f>
        <v>8.0120100000000001</v>
      </c>
      <c r="S1756" s="23">
        <f>P1756*N1756</f>
        <v>25.25</v>
      </c>
      <c r="T1756" s="23">
        <f>Q1756-S1756</f>
        <v>17.127989999999997</v>
      </c>
      <c r="U1756" s="25">
        <f>IFERROR(T1756/Q1756,0)</f>
        <v>0.40417183542683355</v>
      </c>
      <c r="V1756" s="21" t="s">
        <v>125</v>
      </c>
      <c r="W1756" s="21" t="s">
        <v>126</v>
      </c>
    </row>
    <row r="1757" spans="1:23" ht="15" customHeight="1">
      <c r="A1757" s="21" t="s">
        <v>2232</v>
      </c>
      <c r="B1757" s="22">
        <v>45620</v>
      </c>
      <c r="C1757" s="21">
        <f>YEAR(B1757)</f>
        <v>2024</v>
      </c>
      <c r="D1757" s="21" t="str">
        <f>"Q"&amp;ROUNDUP(MONTH(B1757)/3,0)</f>
        <v>Q4</v>
      </c>
      <c r="E1757" s="21" t="s">
        <v>117</v>
      </c>
      <c r="F1757" s="21" t="s">
        <v>129</v>
      </c>
      <c r="G1757" s="21" t="s">
        <v>194</v>
      </c>
      <c r="H1757" s="21" t="s">
        <v>287</v>
      </c>
      <c r="I1757" s="21" t="s">
        <v>288</v>
      </c>
      <c r="J1757" s="21" t="s">
        <v>133</v>
      </c>
      <c r="K1757" s="21" t="s">
        <v>165</v>
      </c>
      <c r="L1757" s="21" t="s">
        <v>184</v>
      </c>
      <c r="M1757" s="23">
        <v>21.65</v>
      </c>
      <c r="N1757" s="24">
        <v>3</v>
      </c>
      <c r="O1757" s="25">
        <v>0.1249</v>
      </c>
      <c r="P1757" s="23">
        <v>8.56</v>
      </c>
      <c r="Q1757" s="23">
        <f>M1757*N1757*(1-O1757)</f>
        <v>56.837744999999991</v>
      </c>
      <c r="R1757" s="23">
        <f>M1757*N1757*O1757</f>
        <v>8.1122549999999976</v>
      </c>
      <c r="S1757" s="23">
        <f>P1757*N1757</f>
        <v>25.68</v>
      </c>
      <c r="T1757" s="23">
        <f>Q1757-S1757</f>
        <v>31.157744999999991</v>
      </c>
      <c r="U1757" s="25">
        <f>IFERROR(T1757/Q1757,0)</f>
        <v>0.54818756444331129</v>
      </c>
      <c r="V1757" s="21" t="s">
        <v>125</v>
      </c>
      <c r="W1757" s="21" t="s">
        <v>172</v>
      </c>
    </row>
    <row r="1758" spans="1:23" ht="15" customHeight="1">
      <c r="A1758" s="21" t="s">
        <v>2233</v>
      </c>
      <c r="B1758" s="22">
        <v>45620</v>
      </c>
      <c r="C1758" s="21">
        <f>YEAR(B1758)</f>
        <v>2024</v>
      </c>
      <c r="D1758" s="21" t="str">
        <f>"Q"&amp;ROUNDUP(MONTH(B1758)/3,0)</f>
        <v>Q4</v>
      </c>
      <c r="E1758" s="21" t="s">
        <v>158</v>
      </c>
      <c r="F1758" s="21" t="s">
        <v>129</v>
      </c>
      <c r="G1758" s="21" t="s">
        <v>160</v>
      </c>
      <c r="H1758" s="21" t="s">
        <v>619</v>
      </c>
      <c r="I1758" s="21" t="s">
        <v>620</v>
      </c>
      <c r="J1758" s="21" t="s">
        <v>142</v>
      </c>
      <c r="K1758" s="21" t="s">
        <v>123</v>
      </c>
      <c r="L1758" s="21" t="s">
        <v>124</v>
      </c>
      <c r="M1758" s="23">
        <v>19.579999999999998</v>
      </c>
      <c r="N1758" s="24">
        <v>2</v>
      </c>
      <c r="O1758" s="25">
        <v>0.10929999999999999</v>
      </c>
      <c r="P1758" s="23">
        <v>10.52</v>
      </c>
      <c r="Q1758" s="23">
        <f>M1758*N1758*(1-O1758)</f>
        <v>34.879812000000001</v>
      </c>
      <c r="R1758" s="23">
        <f>M1758*N1758*O1758</f>
        <v>4.280187999999999</v>
      </c>
      <c r="S1758" s="23">
        <f>P1758*N1758</f>
        <v>21.04</v>
      </c>
      <c r="T1758" s="23">
        <f>Q1758-S1758</f>
        <v>13.839812000000002</v>
      </c>
      <c r="U1758" s="25">
        <f>IFERROR(T1758/Q1758,0)</f>
        <v>0.39678573955616508</v>
      </c>
      <c r="V1758" s="21" t="s">
        <v>171</v>
      </c>
      <c r="W1758" s="21" t="s">
        <v>172</v>
      </c>
    </row>
    <row r="1759" spans="1:23" ht="15" customHeight="1">
      <c r="A1759" s="21" t="s">
        <v>2234</v>
      </c>
      <c r="B1759" s="22">
        <v>45620</v>
      </c>
      <c r="C1759" s="21">
        <f>YEAR(B1759)</f>
        <v>2024</v>
      </c>
      <c r="D1759" s="21" t="str">
        <f>"Q"&amp;ROUNDUP(MONTH(B1759)/3,0)</f>
        <v>Q4</v>
      </c>
      <c r="E1759" s="21" t="s">
        <v>188</v>
      </c>
      <c r="F1759" s="21" t="s">
        <v>118</v>
      </c>
      <c r="G1759" s="21" t="s">
        <v>189</v>
      </c>
      <c r="H1759" s="21" t="s">
        <v>168</v>
      </c>
      <c r="I1759" s="21" t="s">
        <v>169</v>
      </c>
      <c r="J1759" s="21" t="s">
        <v>122</v>
      </c>
      <c r="K1759" s="21" t="s">
        <v>165</v>
      </c>
      <c r="L1759" s="21" t="s">
        <v>184</v>
      </c>
      <c r="M1759" s="23">
        <v>92.92</v>
      </c>
      <c r="N1759" s="24">
        <v>3</v>
      </c>
      <c r="O1759" s="25">
        <v>0.17419999999999999</v>
      </c>
      <c r="P1759" s="23">
        <v>42.74</v>
      </c>
      <c r="Q1759" s="23">
        <f>M1759*N1759*(1-O1759)</f>
        <v>230.200008</v>
      </c>
      <c r="R1759" s="23">
        <f>M1759*N1759*O1759</f>
        <v>48.559991999999994</v>
      </c>
      <c r="S1759" s="23">
        <f>P1759*N1759</f>
        <v>128.22</v>
      </c>
      <c r="T1759" s="23">
        <f>Q1759-S1759</f>
        <v>101.980008</v>
      </c>
      <c r="U1759" s="25">
        <f>IFERROR(T1759/Q1759,0)</f>
        <v>0.44300610102498345</v>
      </c>
      <c r="V1759" s="21" t="s">
        <v>125</v>
      </c>
      <c r="W1759" s="21" t="s">
        <v>156</v>
      </c>
    </row>
    <row r="1760" spans="1:23" ht="15" customHeight="1">
      <c r="A1760" s="21" t="s">
        <v>2235</v>
      </c>
      <c r="B1760" s="22">
        <v>45620</v>
      </c>
      <c r="C1760" s="21">
        <f>YEAR(B1760)</f>
        <v>2024</v>
      </c>
      <c r="D1760" s="21" t="str">
        <f>"Q"&amp;ROUNDUP(MONTH(B1760)/3,0)</f>
        <v>Q4</v>
      </c>
      <c r="E1760" s="21" t="s">
        <v>128</v>
      </c>
      <c r="F1760" s="21" t="s">
        <v>118</v>
      </c>
      <c r="G1760" s="21" t="s">
        <v>152</v>
      </c>
      <c r="H1760" s="21" t="s">
        <v>413</v>
      </c>
      <c r="I1760" s="21" t="s">
        <v>414</v>
      </c>
      <c r="J1760" s="21" t="s">
        <v>142</v>
      </c>
      <c r="K1760" s="21" t="s">
        <v>123</v>
      </c>
      <c r="L1760" s="21" t="s">
        <v>124</v>
      </c>
      <c r="M1760" s="23">
        <v>217.94</v>
      </c>
      <c r="N1760" s="24">
        <v>4</v>
      </c>
      <c r="O1760" s="25">
        <v>0.21909999999999999</v>
      </c>
      <c r="P1760" s="23">
        <v>99.82</v>
      </c>
      <c r="Q1760" s="23">
        <f>M1760*N1760*(1-O1760)</f>
        <v>680.757384</v>
      </c>
      <c r="R1760" s="23">
        <f>M1760*N1760*O1760</f>
        <v>191.00261599999999</v>
      </c>
      <c r="S1760" s="23">
        <f>P1760*N1760</f>
        <v>399.28</v>
      </c>
      <c r="T1760" s="23">
        <f>Q1760-S1760</f>
        <v>281.47738400000003</v>
      </c>
      <c r="U1760" s="25">
        <f>IFERROR(T1760/Q1760,0)</f>
        <v>0.41347679895309081</v>
      </c>
      <c r="V1760" s="21" t="s">
        <v>125</v>
      </c>
      <c r="W1760" s="21" t="s">
        <v>126</v>
      </c>
    </row>
    <row r="1761" spans="1:23" ht="15" customHeight="1">
      <c r="A1761" s="21" t="s">
        <v>2236</v>
      </c>
      <c r="B1761" s="22">
        <v>45621</v>
      </c>
      <c r="C1761" s="21">
        <f>YEAR(B1761)</f>
        <v>2024</v>
      </c>
      <c r="D1761" s="21" t="str">
        <f>"Q"&amp;ROUNDUP(MONTH(B1761)/3,0)</f>
        <v>Q4</v>
      </c>
      <c r="E1761" s="21" t="s">
        <v>128</v>
      </c>
      <c r="F1761" s="21" t="s">
        <v>159</v>
      </c>
      <c r="G1761" s="21" t="s">
        <v>152</v>
      </c>
      <c r="H1761" s="21" t="s">
        <v>243</v>
      </c>
      <c r="I1761" s="21" t="s">
        <v>244</v>
      </c>
      <c r="J1761" s="21" t="s">
        <v>122</v>
      </c>
      <c r="K1761" s="21" t="s">
        <v>123</v>
      </c>
      <c r="L1761" s="21" t="s">
        <v>155</v>
      </c>
      <c r="M1761" s="23">
        <v>239</v>
      </c>
      <c r="N1761" s="24">
        <v>4</v>
      </c>
      <c r="O1761" s="25">
        <v>0.12529999999999999</v>
      </c>
      <c r="P1761" s="23">
        <v>107.66</v>
      </c>
      <c r="Q1761" s="23">
        <f>M1761*N1761*(1-O1761)</f>
        <v>836.21320000000003</v>
      </c>
      <c r="R1761" s="23">
        <f>M1761*N1761*O1761</f>
        <v>119.7868</v>
      </c>
      <c r="S1761" s="23">
        <f>P1761*N1761</f>
        <v>430.64</v>
      </c>
      <c r="T1761" s="23">
        <f>Q1761-S1761</f>
        <v>405.57320000000004</v>
      </c>
      <c r="U1761" s="25">
        <f>IFERROR(T1761/Q1761,0)</f>
        <v>0.48501171710755109</v>
      </c>
      <c r="V1761" s="21" t="s">
        <v>125</v>
      </c>
      <c r="W1761" s="21" t="s">
        <v>136</v>
      </c>
    </row>
    <row r="1762" spans="1:23" ht="15" customHeight="1">
      <c r="A1762" s="21" t="s">
        <v>2237</v>
      </c>
      <c r="B1762" s="22">
        <v>45621</v>
      </c>
      <c r="C1762" s="21">
        <f>YEAR(B1762)</f>
        <v>2024</v>
      </c>
      <c r="D1762" s="21" t="str">
        <f>"Q"&amp;ROUNDUP(MONTH(B1762)/3,0)</f>
        <v>Q4</v>
      </c>
      <c r="E1762" s="21" t="s">
        <v>128</v>
      </c>
      <c r="F1762" s="21" t="s">
        <v>118</v>
      </c>
      <c r="G1762" s="21" t="s">
        <v>152</v>
      </c>
      <c r="H1762" s="21" t="s">
        <v>243</v>
      </c>
      <c r="I1762" s="21" t="s">
        <v>244</v>
      </c>
      <c r="J1762" s="21" t="s">
        <v>122</v>
      </c>
      <c r="K1762" s="21" t="s">
        <v>143</v>
      </c>
      <c r="L1762" s="21" t="s">
        <v>230</v>
      </c>
      <c r="M1762" s="23">
        <v>86.57</v>
      </c>
      <c r="N1762" s="24">
        <v>4</v>
      </c>
      <c r="O1762" s="25">
        <v>0.16139999999999999</v>
      </c>
      <c r="P1762" s="23">
        <v>47.91</v>
      </c>
      <c r="Q1762" s="23">
        <f>M1762*N1762*(1-O1762)</f>
        <v>290.39040799999998</v>
      </c>
      <c r="R1762" s="23">
        <f>M1762*N1762*O1762</f>
        <v>55.889591999999993</v>
      </c>
      <c r="S1762" s="23">
        <f>P1762*N1762</f>
        <v>191.64</v>
      </c>
      <c r="T1762" s="23">
        <f>Q1762-S1762</f>
        <v>98.750407999999993</v>
      </c>
      <c r="U1762" s="25">
        <f>IFERROR(T1762/Q1762,0)</f>
        <v>0.34006084663788205</v>
      </c>
      <c r="V1762" s="21" t="s">
        <v>125</v>
      </c>
      <c r="W1762" s="21" t="s">
        <v>126</v>
      </c>
    </row>
    <row r="1763" spans="1:23" ht="15" customHeight="1">
      <c r="A1763" s="21" t="s">
        <v>2238</v>
      </c>
      <c r="B1763" s="22">
        <v>45621</v>
      </c>
      <c r="C1763" s="21">
        <f>YEAR(B1763)</f>
        <v>2024</v>
      </c>
      <c r="D1763" s="21" t="str">
        <f>"Q"&amp;ROUNDUP(MONTH(B1763)/3,0)</f>
        <v>Q4</v>
      </c>
      <c r="E1763" s="21" t="s">
        <v>158</v>
      </c>
      <c r="F1763" s="21" t="s">
        <v>118</v>
      </c>
      <c r="G1763" s="21" t="s">
        <v>160</v>
      </c>
      <c r="H1763" s="21" t="s">
        <v>182</v>
      </c>
      <c r="I1763" s="21" t="s">
        <v>183</v>
      </c>
      <c r="J1763" s="21" t="s">
        <v>122</v>
      </c>
      <c r="K1763" s="21" t="s">
        <v>134</v>
      </c>
      <c r="L1763" s="21" t="s">
        <v>299</v>
      </c>
      <c r="M1763" s="23">
        <v>33.74</v>
      </c>
      <c r="N1763" s="24">
        <v>2</v>
      </c>
      <c r="O1763" s="25">
        <v>0.16869999999999999</v>
      </c>
      <c r="P1763" s="23">
        <v>20.48</v>
      </c>
      <c r="Q1763" s="23">
        <f>M1763*N1763*(1-O1763)</f>
        <v>56.096124000000003</v>
      </c>
      <c r="R1763" s="23">
        <f>M1763*N1763*O1763</f>
        <v>11.383876000000001</v>
      </c>
      <c r="S1763" s="23">
        <f>P1763*N1763</f>
        <v>40.96</v>
      </c>
      <c r="T1763" s="23">
        <f>Q1763-S1763</f>
        <v>15.136124000000002</v>
      </c>
      <c r="U1763" s="25">
        <f>IFERROR(T1763/Q1763,0)</f>
        <v>0.26982477434626323</v>
      </c>
      <c r="V1763" s="21" t="s">
        <v>125</v>
      </c>
      <c r="W1763" s="21" t="s">
        <v>156</v>
      </c>
    </row>
    <row r="1764" spans="1:23" ht="15" customHeight="1">
      <c r="A1764" s="21" t="s">
        <v>2239</v>
      </c>
      <c r="B1764" s="22">
        <v>45621</v>
      </c>
      <c r="C1764" s="21">
        <f>YEAR(B1764)</f>
        <v>2024</v>
      </c>
      <c r="D1764" s="21" t="str">
        <f>"Q"&amp;ROUNDUP(MONTH(B1764)/3,0)</f>
        <v>Q4</v>
      </c>
      <c r="E1764" s="21" t="s">
        <v>158</v>
      </c>
      <c r="F1764" s="21" t="s">
        <v>129</v>
      </c>
      <c r="G1764" s="21" t="s">
        <v>160</v>
      </c>
      <c r="H1764" s="21" t="s">
        <v>203</v>
      </c>
      <c r="I1764" s="21" t="s">
        <v>204</v>
      </c>
      <c r="J1764" s="21" t="s">
        <v>122</v>
      </c>
      <c r="K1764" s="21" t="s">
        <v>149</v>
      </c>
      <c r="L1764" s="21" t="s">
        <v>273</v>
      </c>
      <c r="M1764" s="23">
        <v>144.13</v>
      </c>
      <c r="N1764" s="24">
        <v>1</v>
      </c>
      <c r="O1764" s="25">
        <v>0.14749999999999999</v>
      </c>
      <c r="P1764" s="23">
        <v>77.13</v>
      </c>
      <c r="Q1764" s="23">
        <f>M1764*N1764*(1-O1764)</f>
        <v>122.870825</v>
      </c>
      <c r="R1764" s="23">
        <f>M1764*N1764*O1764</f>
        <v>21.259174999999999</v>
      </c>
      <c r="S1764" s="23">
        <f>P1764*N1764</f>
        <v>77.13</v>
      </c>
      <c r="T1764" s="23">
        <f>Q1764-S1764</f>
        <v>45.740825000000001</v>
      </c>
      <c r="U1764" s="25">
        <f>IFERROR(T1764/Q1764,0)</f>
        <v>0.3722675826421773</v>
      </c>
      <c r="V1764" s="21" t="s">
        <v>125</v>
      </c>
      <c r="W1764" s="21" t="s">
        <v>172</v>
      </c>
    </row>
    <row r="1765" spans="1:23" ht="15" customHeight="1">
      <c r="A1765" s="21" t="s">
        <v>2240</v>
      </c>
      <c r="B1765" s="22">
        <v>45621</v>
      </c>
      <c r="C1765" s="21">
        <f>YEAR(B1765)</f>
        <v>2024</v>
      </c>
      <c r="D1765" s="21" t="str">
        <f>"Q"&amp;ROUNDUP(MONTH(B1765)/3,0)</f>
        <v>Q4</v>
      </c>
      <c r="E1765" s="21" t="s">
        <v>138</v>
      </c>
      <c r="F1765" s="21" t="s">
        <v>129</v>
      </c>
      <c r="G1765" s="21" t="s">
        <v>146</v>
      </c>
      <c r="H1765" s="21" t="s">
        <v>271</v>
      </c>
      <c r="I1765" s="21" t="s">
        <v>272</v>
      </c>
      <c r="J1765" s="21" t="s">
        <v>133</v>
      </c>
      <c r="K1765" s="21" t="s">
        <v>143</v>
      </c>
      <c r="L1765" s="21" t="s">
        <v>230</v>
      </c>
      <c r="M1765" s="23">
        <v>283.07</v>
      </c>
      <c r="N1765" s="24">
        <v>1</v>
      </c>
      <c r="O1765" s="25">
        <v>0.1177</v>
      </c>
      <c r="P1765" s="23">
        <v>157.72999999999999</v>
      </c>
      <c r="Q1765" s="23">
        <f>M1765*N1765*(1-O1765)</f>
        <v>249.75266099999999</v>
      </c>
      <c r="R1765" s="23">
        <f>M1765*N1765*O1765</f>
        <v>33.317338999999997</v>
      </c>
      <c r="S1765" s="23">
        <f>P1765*N1765</f>
        <v>157.72999999999999</v>
      </c>
      <c r="T1765" s="23">
        <f>Q1765-S1765</f>
        <v>92.022660999999999</v>
      </c>
      <c r="U1765" s="25">
        <f>IFERROR(T1765/Q1765,0)</f>
        <v>0.36845517734043282</v>
      </c>
      <c r="V1765" s="21" t="s">
        <v>125</v>
      </c>
      <c r="W1765" s="21" t="s">
        <v>156</v>
      </c>
    </row>
    <row r="1766" spans="1:23" ht="15" customHeight="1">
      <c r="A1766" s="21" t="s">
        <v>2241</v>
      </c>
      <c r="B1766" s="22">
        <v>45621</v>
      </c>
      <c r="C1766" s="21">
        <f>YEAR(B1766)</f>
        <v>2024</v>
      </c>
      <c r="D1766" s="21" t="str">
        <f>"Q"&amp;ROUNDUP(MONTH(B1766)/3,0)</f>
        <v>Q4</v>
      </c>
      <c r="E1766" s="21" t="s">
        <v>138</v>
      </c>
      <c r="F1766" s="21" t="s">
        <v>118</v>
      </c>
      <c r="G1766" s="21" t="s">
        <v>139</v>
      </c>
      <c r="H1766" s="21" t="s">
        <v>199</v>
      </c>
      <c r="I1766" s="21" t="s">
        <v>200</v>
      </c>
      <c r="J1766" s="21" t="s">
        <v>133</v>
      </c>
      <c r="K1766" s="21" t="s">
        <v>123</v>
      </c>
      <c r="L1766" s="21" t="s">
        <v>124</v>
      </c>
      <c r="M1766" s="23">
        <v>154.33000000000001</v>
      </c>
      <c r="N1766" s="24">
        <v>1</v>
      </c>
      <c r="O1766" s="25">
        <v>0.17549999999999999</v>
      </c>
      <c r="P1766" s="23">
        <v>86.12</v>
      </c>
      <c r="Q1766" s="23">
        <f>M1766*N1766*(1-O1766)</f>
        <v>127.24508500000002</v>
      </c>
      <c r="R1766" s="23">
        <f>M1766*N1766*O1766</f>
        <v>27.084915000000002</v>
      </c>
      <c r="S1766" s="23">
        <f>P1766*N1766</f>
        <v>86.12</v>
      </c>
      <c r="T1766" s="23">
        <f>Q1766-S1766</f>
        <v>41.125085000000013</v>
      </c>
      <c r="U1766" s="25">
        <f>IFERROR(T1766/Q1766,0)</f>
        <v>0.32319586253567284</v>
      </c>
      <c r="V1766" s="21" t="s">
        <v>125</v>
      </c>
      <c r="W1766" s="21" t="s">
        <v>126</v>
      </c>
    </row>
    <row r="1767" spans="1:23" ht="15" customHeight="1">
      <c r="A1767" s="21" t="s">
        <v>2242</v>
      </c>
      <c r="B1767" s="22">
        <v>45621</v>
      </c>
      <c r="C1767" s="21">
        <f>YEAR(B1767)</f>
        <v>2024</v>
      </c>
      <c r="D1767" s="21" t="str">
        <f>"Q"&amp;ROUNDUP(MONTH(B1767)/3,0)</f>
        <v>Q4</v>
      </c>
      <c r="E1767" s="21" t="s">
        <v>158</v>
      </c>
      <c r="F1767" s="21" t="s">
        <v>118</v>
      </c>
      <c r="G1767" s="21" t="s">
        <v>160</v>
      </c>
      <c r="H1767" s="21" t="s">
        <v>284</v>
      </c>
      <c r="I1767" s="21" t="s">
        <v>269</v>
      </c>
      <c r="J1767" s="21" t="s">
        <v>122</v>
      </c>
      <c r="K1767" s="21" t="s">
        <v>143</v>
      </c>
      <c r="L1767" s="21" t="s">
        <v>252</v>
      </c>
      <c r="M1767" s="23">
        <v>224.37</v>
      </c>
      <c r="N1767" s="24">
        <v>1</v>
      </c>
      <c r="O1767" s="25">
        <v>0.1731</v>
      </c>
      <c r="P1767" s="23">
        <v>135.91999999999999</v>
      </c>
      <c r="Q1767" s="23">
        <f>M1767*N1767*(1-O1767)</f>
        <v>185.531553</v>
      </c>
      <c r="R1767" s="23">
        <f>M1767*N1767*O1767</f>
        <v>38.838447000000002</v>
      </c>
      <c r="S1767" s="23">
        <f>P1767*N1767</f>
        <v>135.91999999999999</v>
      </c>
      <c r="T1767" s="23">
        <f>Q1767-S1767</f>
        <v>49.611553000000015</v>
      </c>
      <c r="U1767" s="25">
        <f>IFERROR(T1767/Q1767,0)</f>
        <v>0.26740224073907265</v>
      </c>
      <c r="V1767" s="21" t="s">
        <v>125</v>
      </c>
      <c r="W1767" s="21" t="s">
        <v>156</v>
      </c>
    </row>
    <row r="1768" spans="1:23" ht="15" customHeight="1">
      <c r="A1768" s="21" t="s">
        <v>2243</v>
      </c>
      <c r="B1768" s="22">
        <v>45621</v>
      </c>
      <c r="C1768" s="21">
        <f>YEAR(B1768)</f>
        <v>2024</v>
      </c>
      <c r="D1768" s="21" t="str">
        <f>"Q"&amp;ROUNDUP(MONTH(B1768)/3,0)</f>
        <v>Q4</v>
      </c>
      <c r="E1768" s="21" t="s">
        <v>188</v>
      </c>
      <c r="F1768" s="21" t="s">
        <v>118</v>
      </c>
      <c r="G1768" s="21" t="s">
        <v>232</v>
      </c>
      <c r="H1768" s="21" t="s">
        <v>377</v>
      </c>
      <c r="I1768" s="21" t="s">
        <v>378</v>
      </c>
      <c r="J1768" s="21" t="s">
        <v>133</v>
      </c>
      <c r="K1768" s="21" t="s">
        <v>134</v>
      </c>
      <c r="L1768" s="21" t="s">
        <v>170</v>
      </c>
      <c r="M1768" s="23">
        <v>99.43</v>
      </c>
      <c r="N1768" s="24">
        <v>4</v>
      </c>
      <c r="O1768" s="25">
        <v>0.1686</v>
      </c>
      <c r="P1768" s="23">
        <v>59.15</v>
      </c>
      <c r="Q1768" s="23">
        <f>M1768*N1768*(1-O1768)</f>
        <v>330.66440800000004</v>
      </c>
      <c r="R1768" s="23">
        <f>M1768*N1768*O1768</f>
        <v>67.055592000000004</v>
      </c>
      <c r="S1768" s="23">
        <f>P1768*N1768</f>
        <v>236.6</v>
      </c>
      <c r="T1768" s="23">
        <f>Q1768-S1768</f>
        <v>94.064408000000043</v>
      </c>
      <c r="U1768" s="25">
        <f>IFERROR(T1768/Q1768,0)</f>
        <v>0.28447091892635762</v>
      </c>
      <c r="V1768" s="21" t="s">
        <v>125</v>
      </c>
      <c r="W1768" s="21" t="s">
        <v>172</v>
      </c>
    </row>
    <row r="1769" spans="1:23" ht="15" customHeight="1">
      <c r="A1769" s="21" t="s">
        <v>2244</v>
      </c>
      <c r="B1769" s="22">
        <v>45621</v>
      </c>
      <c r="C1769" s="21">
        <f>YEAR(B1769)</f>
        <v>2024</v>
      </c>
      <c r="D1769" s="21" t="str">
        <f>"Q"&amp;ROUNDUP(MONTH(B1769)/3,0)</f>
        <v>Q4</v>
      </c>
      <c r="E1769" s="21" t="s">
        <v>138</v>
      </c>
      <c r="F1769" s="21" t="s">
        <v>118</v>
      </c>
      <c r="G1769" s="21" t="s">
        <v>146</v>
      </c>
      <c r="H1769" s="21" t="s">
        <v>182</v>
      </c>
      <c r="I1769" s="21" t="s">
        <v>183</v>
      </c>
      <c r="J1769" s="21" t="s">
        <v>122</v>
      </c>
      <c r="K1769" s="21" t="s">
        <v>134</v>
      </c>
      <c r="L1769" s="21" t="s">
        <v>192</v>
      </c>
      <c r="M1769" s="23">
        <v>71.87</v>
      </c>
      <c r="N1769" s="24">
        <v>12</v>
      </c>
      <c r="O1769" s="25">
        <v>0.11749999999999999</v>
      </c>
      <c r="P1769" s="23">
        <v>36.58</v>
      </c>
      <c r="Q1769" s="23">
        <f>M1769*N1769*(1-O1769)</f>
        <v>761.1033000000001</v>
      </c>
      <c r="R1769" s="23">
        <f>M1769*N1769*O1769</f>
        <v>101.33670000000001</v>
      </c>
      <c r="S1769" s="23">
        <f>P1769*N1769</f>
        <v>438.96</v>
      </c>
      <c r="T1769" s="23">
        <f>Q1769-S1769</f>
        <v>322.14330000000012</v>
      </c>
      <c r="U1769" s="25">
        <f>IFERROR(T1769/Q1769,0)</f>
        <v>0.42325831460722885</v>
      </c>
      <c r="V1769" s="21" t="s">
        <v>125</v>
      </c>
      <c r="W1769" s="21" t="s">
        <v>172</v>
      </c>
    </row>
    <row r="1770" spans="1:23" ht="15" customHeight="1">
      <c r="A1770" s="21" t="s">
        <v>2245</v>
      </c>
      <c r="B1770" s="22">
        <v>45621</v>
      </c>
      <c r="C1770" s="21">
        <f>YEAR(B1770)</f>
        <v>2024</v>
      </c>
      <c r="D1770" s="21" t="str">
        <f>"Q"&amp;ROUNDUP(MONTH(B1770)/3,0)</f>
        <v>Q4</v>
      </c>
      <c r="E1770" s="21" t="s">
        <v>138</v>
      </c>
      <c r="F1770" s="21" t="s">
        <v>129</v>
      </c>
      <c r="G1770" s="21" t="s">
        <v>146</v>
      </c>
      <c r="H1770" s="21" t="s">
        <v>377</v>
      </c>
      <c r="I1770" s="21" t="s">
        <v>378</v>
      </c>
      <c r="J1770" s="21" t="s">
        <v>133</v>
      </c>
      <c r="K1770" s="21" t="s">
        <v>123</v>
      </c>
      <c r="L1770" s="21" t="s">
        <v>226</v>
      </c>
      <c r="M1770" s="23">
        <v>115.95</v>
      </c>
      <c r="N1770" s="24">
        <v>1</v>
      </c>
      <c r="O1770" s="25">
        <v>0.13350000000000001</v>
      </c>
      <c r="P1770" s="23">
        <v>52.82</v>
      </c>
      <c r="Q1770" s="23">
        <f>M1770*N1770*(1-O1770)</f>
        <v>100.47067500000001</v>
      </c>
      <c r="R1770" s="23">
        <f>M1770*N1770*O1770</f>
        <v>15.479325000000001</v>
      </c>
      <c r="S1770" s="23">
        <f>P1770*N1770</f>
        <v>52.82</v>
      </c>
      <c r="T1770" s="23">
        <f>Q1770-S1770</f>
        <v>47.650675000000014</v>
      </c>
      <c r="U1770" s="25">
        <f>IFERROR(T1770/Q1770,0)</f>
        <v>0.4742744586915536</v>
      </c>
      <c r="V1770" s="21" t="s">
        <v>171</v>
      </c>
      <c r="W1770" s="21" t="s">
        <v>126</v>
      </c>
    </row>
    <row r="1771" spans="1:23" ht="15" customHeight="1">
      <c r="A1771" s="21" t="s">
        <v>2246</v>
      </c>
      <c r="B1771" s="22">
        <v>45621</v>
      </c>
      <c r="C1771" s="21">
        <f>YEAR(B1771)</f>
        <v>2024</v>
      </c>
      <c r="D1771" s="21" t="str">
        <f>"Q"&amp;ROUNDUP(MONTH(B1771)/3,0)</f>
        <v>Q4</v>
      </c>
      <c r="E1771" s="21" t="s">
        <v>128</v>
      </c>
      <c r="F1771" s="21" t="s">
        <v>118</v>
      </c>
      <c r="G1771" s="21" t="s">
        <v>130</v>
      </c>
      <c r="H1771" s="21" t="s">
        <v>377</v>
      </c>
      <c r="I1771" s="21" t="s">
        <v>378</v>
      </c>
      <c r="J1771" s="21" t="s">
        <v>133</v>
      </c>
      <c r="K1771" s="21" t="s">
        <v>134</v>
      </c>
      <c r="L1771" s="21" t="s">
        <v>192</v>
      </c>
      <c r="M1771" s="23">
        <v>36.700000000000003</v>
      </c>
      <c r="N1771" s="24">
        <v>8</v>
      </c>
      <c r="O1771" s="25">
        <v>0.21110000000000001</v>
      </c>
      <c r="P1771" s="23">
        <v>20.309999999999999</v>
      </c>
      <c r="Q1771" s="23">
        <f>M1771*N1771*(1-O1771)</f>
        <v>231.62103999999999</v>
      </c>
      <c r="R1771" s="23">
        <f>M1771*N1771*O1771</f>
        <v>61.978960000000008</v>
      </c>
      <c r="S1771" s="23">
        <f>P1771*N1771</f>
        <v>162.47999999999999</v>
      </c>
      <c r="T1771" s="23">
        <f>Q1771-S1771</f>
        <v>69.141040000000004</v>
      </c>
      <c r="U1771" s="25">
        <f>IFERROR(T1771/Q1771,0)</f>
        <v>0.29850932367802169</v>
      </c>
      <c r="V1771" s="21" t="s">
        <v>171</v>
      </c>
      <c r="W1771" s="21" t="s">
        <v>156</v>
      </c>
    </row>
    <row r="1772" spans="1:23" ht="15" customHeight="1">
      <c r="A1772" s="21" t="s">
        <v>2247</v>
      </c>
      <c r="B1772" s="22">
        <v>45621</v>
      </c>
      <c r="C1772" s="21">
        <f>YEAR(B1772)</f>
        <v>2024</v>
      </c>
      <c r="D1772" s="21" t="str">
        <f>"Q"&amp;ROUNDUP(MONTH(B1772)/3,0)</f>
        <v>Q4</v>
      </c>
      <c r="E1772" s="21" t="s">
        <v>128</v>
      </c>
      <c r="F1772" s="21" t="s">
        <v>118</v>
      </c>
      <c r="G1772" s="21" t="s">
        <v>130</v>
      </c>
      <c r="H1772" s="21" t="s">
        <v>287</v>
      </c>
      <c r="I1772" s="21" t="s">
        <v>288</v>
      </c>
      <c r="J1772" s="21" t="s">
        <v>133</v>
      </c>
      <c r="K1772" s="21" t="s">
        <v>134</v>
      </c>
      <c r="L1772" s="21" t="s">
        <v>135</v>
      </c>
      <c r="M1772" s="23">
        <v>47.44</v>
      </c>
      <c r="N1772" s="24">
        <v>1</v>
      </c>
      <c r="O1772" s="25">
        <v>0.17019999999999999</v>
      </c>
      <c r="P1772" s="23">
        <v>23.83</v>
      </c>
      <c r="Q1772" s="23">
        <f>M1772*N1772*(1-O1772)</f>
        <v>39.365711999999995</v>
      </c>
      <c r="R1772" s="23">
        <f>M1772*N1772*O1772</f>
        <v>8.0742879999999992</v>
      </c>
      <c r="S1772" s="23">
        <f>P1772*N1772</f>
        <v>23.83</v>
      </c>
      <c r="T1772" s="23">
        <f>Q1772-S1772</f>
        <v>15.535711999999997</v>
      </c>
      <c r="U1772" s="25">
        <f>IFERROR(T1772/Q1772,0)</f>
        <v>0.39465085757879848</v>
      </c>
      <c r="V1772" s="21" t="s">
        <v>125</v>
      </c>
      <c r="W1772" s="21" t="s">
        <v>136</v>
      </c>
    </row>
    <row r="1773" spans="1:23" ht="15" customHeight="1">
      <c r="A1773" s="21" t="s">
        <v>2248</v>
      </c>
      <c r="B1773" s="22">
        <v>45621</v>
      </c>
      <c r="C1773" s="21">
        <f>YEAR(B1773)</f>
        <v>2024</v>
      </c>
      <c r="D1773" s="21" t="str">
        <f>"Q"&amp;ROUNDUP(MONTH(B1773)/3,0)</f>
        <v>Q4</v>
      </c>
      <c r="E1773" s="21" t="s">
        <v>138</v>
      </c>
      <c r="F1773" s="21" t="s">
        <v>118</v>
      </c>
      <c r="G1773" s="21" t="s">
        <v>139</v>
      </c>
      <c r="H1773" s="21" t="s">
        <v>182</v>
      </c>
      <c r="I1773" s="21" t="s">
        <v>183</v>
      </c>
      <c r="J1773" s="21" t="s">
        <v>122</v>
      </c>
      <c r="K1773" s="21" t="s">
        <v>134</v>
      </c>
      <c r="L1773" s="21" t="s">
        <v>339</v>
      </c>
      <c r="M1773" s="23">
        <v>82.88</v>
      </c>
      <c r="N1773" s="24">
        <v>3</v>
      </c>
      <c r="O1773" s="25">
        <v>0.20219999999999999</v>
      </c>
      <c r="P1773" s="23">
        <v>45.53</v>
      </c>
      <c r="Q1773" s="23">
        <f>M1773*N1773*(1-O1773)</f>
        <v>198.364992</v>
      </c>
      <c r="R1773" s="23">
        <f>M1773*N1773*O1773</f>
        <v>50.275007999999993</v>
      </c>
      <c r="S1773" s="23">
        <f>P1773*N1773</f>
        <v>136.59</v>
      </c>
      <c r="T1773" s="23">
        <f>Q1773-S1773</f>
        <v>61.774991999999997</v>
      </c>
      <c r="U1773" s="25">
        <f>IFERROR(T1773/Q1773,0)</f>
        <v>0.31142083780589669</v>
      </c>
      <c r="V1773" s="21" t="s">
        <v>125</v>
      </c>
      <c r="W1773" s="21" t="s">
        <v>172</v>
      </c>
    </row>
    <row r="1774" spans="1:23" ht="15" customHeight="1">
      <c r="A1774" s="21" t="s">
        <v>2249</v>
      </c>
      <c r="B1774" s="22">
        <v>45621</v>
      </c>
      <c r="C1774" s="21">
        <f>YEAR(B1774)</f>
        <v>2024</v>
      </c>
      <c r="D1774" s="21" t="str">
        <f>"Q"&amp;ROUNDUP(MONTH(B1774)/3,0)</f>
        <v>Q4</v>
      </c>
      <c r="E1774" s="21" t="s">
        <v>158</v>
      </c>
      <c r="F1774" s="21" t="s">
        <v>118</v>
      </c>
      <c r="G1774" s="21" t="s">
        <v>164</v>
      </c>
      <c r="H1774" s="21" t="s">
        <v>147</v>
      </c>
      <c r="I1774" s="21" t="s">
        <v>148</v>
      </c>
      <c r="J1774" s="21" t="s">
        <v>122</v>
      </c>
      <c r="K1774" s="21" t="s">
        <v>143</v>
      </c>
      <c r="L1774" s="21" t="s">
        <v>201</v>
      </c>
      <c r="M1774" s="23">
        <v>250.54</v>
      </c>
      <c r="N1774" s="24">
        <v>1</v>
      </c>
      <c r="O1774" s="25">
        <v>0.1515</v>
      </c>
      <c r="P1774" s="23">
        <v>150.05000000000001</v>
      </c>
      <c r="Q1774" s="23">
        <f>M1774*N1774*(1-O1774)</f>
        <v>212.58319</v>
      </c>
      <c r="R1774" s="23">
        <f>M1774*N1774*O1774</f>
        <v>37.956809999999997</v>
      </c>
      <c r="S1774" s="23">
        <f>P1774*N1774</f>
        <v>150.05000000000001</v>
      </c>
      <c r="T1774" s="23">
        <f>Q1774-S1774</f>
        <v>62.533189999999991</v>
      </c>
      <c r="U1774" s="25">
        <f>IFERROR(T1774/Q1774,0)</f>
        <v>0.29415867736296547</v>
      </c>
      <c r="V1774" s="21" t="s">
        <v>171</v>
      </c>
      <c r="W1774" s="21" t="s">
        <v>172</v>
      </c>
    </row>
    <row r="1775" spans="1:23" ht="15" customHeight="1">
      <c r="A1775" s="21" t="s">
        <v>2250</v>
      </c>
      <c r="B1775" s="22">
        <v>45622</v>
      </c>
      <c r="C1775" s="21">
        <f>YEAR(B1775)</f>
        <v>2024</v>
      </c>
      <c r="D1775" s="21" t="str">
        <f>"Q"&amp;ROUNDUP(MONTH(B1775)/3,0)</f>
        <v>Q4</v>
      </c>
      <c r="E1775" s="21" t="s">
        <v>188</v>
      </c>
      <c r="F1775" s="21" t="s">
        <v>129</v>
      </c>
      <c r="G1775" s="21" t="s">
        <v>189</v>
      </c>
      <c r="H1775" s="21" t="s">
        <v>520</v>
      </c>
      <c r="I1775" s="21" t="s">
        <v>521</v>
      </c>
      <c r="J1775" s="21" t="s">
        <v>142</v>
      </c>
      <c r="K1775" s="21" t="s">
        <v>143</v>
      </c>
      <c r="L1775" s="21" t="s">
        <v>322</v>
      </c>
      <c r="M1775" s="23">
        <v>45.39</v>
      </c>
      <c r="N1775" s="24">
        <v>1</v>
      </c>
      <c r="O1775" s="25">
        <v>6.4399999999999999E-2</v>
      </c>
      <c r="P1775" s="23">
        <v>30.11</v>
      </c>
      <c r="Q1775" s="23">
        <f>M1775*N1775*(1-O1775)</f>
        <v>42.466884</v>
      </c>
      <c r="R1775" s="23">
        <f>M1775*N1775*O1775</f>
        <v>2.9231159999999998</v>
      </c>
      <c r="S1775" s="23">
        <f>P1775*N1775</f>
        <v>30.11</v>
      </c>
      <c r="T1775" s="23">
        <f>Q1775-S1775</f>
        <v>12.356884000000001</v>
      </c>
      <c r="U1775" s="25">
        <f>IFERROR(T1775/Q1775,0)</f>
        <v>0.29097694099713084</v>
      </c>
      <c r="V1775" s="21" t="s">
        <v>125</v>
      </c>
      <c r="W1775" s="21" t="s">
        <v>156</v>
      </c>
    </row>
    <row r="1776" spans="1:23" ht="15" customHeight="1">
      <c r="A1776" s="21" t="s">
        <v>2251</v>
      </c>
      <c r="B1776" s="22">
        <v>45622</v>
      </c>
      <c r="C1776" s="21">
        <f>YEAR(B1776)</f>
        <v>2024</v>
      </c>
      <c r="D1776" s="21" t="str">
        <f>"Q"&amp;ROUNDUP(MONTH(B1776)/3,0)</f>
        <v>Q4</v>
      </c>
      <c r="E1776" s="21" t="s">
        <v>138</v>
      </c>
      <c r="F1776" s="21" t="s">
        <v>118</v>
      </c>
      <c r="G1776" s="21" t="s">
        <v>139</v>
      </c>
      <c r="H1776" s="21" t="s">
        <v>308</v>
      </c>
      <c r="I1776" s="21" t="s">
        <v>309</v>
      </c>
      <c r="J1776" s="21" t="s">
        <v>133</v>
      </c>
      <c r="K1776" s="21" t="s">
        <v>149</v>
      </c>
      <c r="L1776" s="21" t="s">
        <v>273</v>
      </c>
      <c r="M1776" s="23">
        <v>35.619999999999997</v>
      </c>
      <c r="N1776" s="24">
        <v>3</v>
      </c>
      <c r="O1776" s="25">
        <v>0.1573</v>
      </c>
      <c r="P1776" s="23">
        <v>17.32</v>
      </c>
      <c r="Q1776" s="23">
        <f>M1776*N1776*(1-O1776)</f>
        <v>90.050921999999986</v>
      </c>
      <c r="R1776" s="23">
        <f>M1776*N1776*O1776</f>
        <v>16.809077999999996</v>
      </c>
      <c r="S1776" s="23">
        <f>P1776*N1776</f>
        <v>51.96</v>
      </c>
      <c r="T1776" s="23">
        <f>Q1776-S1776</f>
        <v>38.090921999999985</v>
      </c>
      <c r="U1776" s="25">
        <f>IFERROR(T1776/Q1776,0)</f>
        <v>0.4229931371496673</v>
      </c>
      <c r="V1776" s="21" t="s">
        <v>125</v>
      </c>
      <c r="W1776" s="21" t="s">
        <v>172</v>
      </c>
    </row>
    <row r="1777" spans="1:23" ht="15" customHeight="1">
      <c r="A1777" s="21" t="s">
        <v>2252</v>
      </c>
      <c r="B1777" s="22">
        <v>45622</v>
      </c>
      <c r="C1777" s="21">
        <f>YEAR(B1777)</f>
        <v>2024</v>
      </c>
      <c r="D1777" s="21" t="str">
        <f>"Q"&amp;ROUNDUP(MONTH(B1777)/3,0)</f>
        <v>Q4</v>
      </c>
      <c r="E1777" s="21" t="s">
        <v>128</v>
      </c>
      <c r="F1777" s="21" t="s">
        <v>118</v>
      </c>
      <c r="G1777" s="21" t="s">
        <v>130</v>
      </c>
      <c r="H1777" s="21" t="s">
        <v>246</v>
      </c>
      <c r="I1777" s="21" t="s">
        <v>247</v>
      </c>
      <c r="J1777" s="21" t="s">
        <v>133</v>
      </c>
      <c r="K1777" s="21" t="s">
        <v>123</v>
      </c>
      <c r="L1777" s="21" t="s">
        <v>226</v>
      </c>
      <c r="M1777" s="23">
        <v>223.57</v>
      </c>
      <c r="N1777" s="24">
        <v>5</v>
      </c>
      <c r="O1777" s="25">
        <v>0.1716</v>
      </c>
      <c r="P1777" s="23">
        <v>105.96</v>
      </c>
      <c r="Q1777" s="23">
        <f>M1777*N1777*(1-O1777)</f>
        <v>926.02693999999997</v>
      </c>
      <c r="R1777" s="23">
        <f>M1777*N1777*O1777</f>
        <v>191.82306</v>
      </c>
      <c r="S1777" s="23">
        <f>P1777*N1777</f>
        <v>529.79999999999995</v>
      </c>
      <c r="T1777" s="23">
        <f>Q1777-S1777</f>
        <v>396.22694000000001</v>
      </c>
      <c r="U1777" s="25">
        <f>IFERROR(T1777/Q1777,0)</f>
        <v>0.42787841571866153</v>
      </c>
      <c r="V1777" s="21" t="s">
        <v>125</v>
      </c>
      <c r="W1777" s="21" t="s">
        <v>156</v>
      </c>
    </row>
    <row r="1778" spans="1:23" ht="15" customHeight="1">
      <c r="A1778" s="21" t="s">
        <v>2253</v>
      </c>
      <c r="B1778" s="22">
        <v>45622</v>
      </c>
      <c r="C1778" s="21">
        <f>YEAR(B1778)</f>
        <v>2024</v>
      </c>
      <c r="D1778" s="21" t="str">
        <f>"Q"&amp;ROUNDUP(MONTH(B1778)/3,0)</f>
        <v>Q4</v>
      </c>
      <c r="E1778" s="21" t="s">
        <v>138</v>
      </c>
      <c r="F1778" s="21" t="s">
        <v>129</v>
      </c>
      <c r="G1778" s="21" t="s">
        <v>146</v>
      </c>
      <c r="H1778" s="21" t="s">
        <v>341</v>
      </c>
      <c r="I1778" s="21" t="s">
        <v>342</v>
      </c>
      <c r="J1778" s="21" t="s">
        <v>142</v>
      </c>
      <c r="K1778" s="21" t="s">
        <v>143</v>
      </c>
      <c r="L1778" s="21" t="s">
        <v>322</v>
      </c>
      <c r="M1778" s="23">
        <v>223.53</v>
      </c>
      <c r="N1778" s="24">
        <v>1</v>
      </c>
      <c r="O1778" s="25">
        <v>8.7999999999999995E-2</v>
      </c>
      <c r="P1778" s="23">
        <v>147.19999999999999</v>
      </c>
      <c r="Q1778" s="23">
        <f>M1778*N1778*(1-O1778)</f>
        <v>203.85936000000001</v>
      </c>
      <c r="R1778" s="23">
        <f>M1778*N1778*O1778</f>
        <v>19.670639999999999</v>
      </c>
      <c r="S1778" s="23">
        <f>P1778*N1778</f>
        <v>147.19999999999999</v>
      </c>
      <c r="T1778" s="23">
        <f>Q1778-S1778</f>
        <v>56.659360000000021</v>
      </c>
      <c r="U1778" s="25">
        <f>IFERROR(T1778/Q1778,0)</f>
        <v>0.2779335714582839</v>
      </c>
      <c r="V1778" s="21" t="s">
        <v>125</v>
      </c>
      <c r="W1778" s="21" t="s">
        <v>156</v>
      </c>
    </row>
    <row r="1779" spans="1:23" ht="15" customHeight="1">
      <c r="A1779" s="21" t="s">
        <v>2254</v>
      </c>
      <c r="B1779" s="22">
        <v>45622</v>
      </c>
      <c r="C1779" s="21">
        <f>YEAR(B1779)</f>
        <v>2024</v>
      </c>
      <c r="D1779" s="21" t="str">
        <f>"Q"&amp;ROUNDUP(MONTH(B1779)/3,0)</f>
        <v>Q4</v>
      </c>
      <c r="E1779" s="21" t="s">
        <v>128</v>
      </c>
      <c r="F1779" s="21" t="s">
        <v>129</v>
      </c>
      <c r="G1779" s="21" t="s">
        <v>152</v>
      </c>
      <c r="H1779" s="21" t="s">
        <v>555</v>
      </c>
      <c r="I1779" s="21" t="s">
        <v>556</v>
      </c>
      <c r="J1779" s="21" t="s">
        <v>133</v>
      </c>
      <c r="K1779" s="21" t="s">
        <v>134</v>
      </c>
      <c r="L1779" s="21" t="s">
        <v>192</v>
      </c>
      <c r="M1779" s="23">
        <v>75.63</v>
      </c>
      <c r="N1779" s="24">
        <v>1</v>
      </c>
      <c r="O1779" s="25">
        <v>0.19209999999999999</v>
      </c>
      <c r="P1779" s="23">
        <v>40.56</v>
      </c>
      <c r="Q1779" s="23">
        <f>M1779*N1779*(1-O1779)</f>
        <v>61.101477000000003</v>
      </c>
      <c r="R1779" s="23">
        <f>M1779*N1779*O1779</f>
        <v>14.528522999999998</v>
      </c>
      <c r="S1779" s="23">
        <f>P1779*N1779</f>
        <v>40.56</v>
      </c>
      <c r="T1779" s="23">
        <f>Q1779-S1779</f>
        <v>20.541477</v>
      </c>
      <c r="U1779" s="25">
        <f>IFERROR(T1779/Q1779,0)</f>
        <v>0.3361862594581797</v>
      </c>
      <c r="V1779" s="21" t="s">
        <v>125</v>
      </c>
      <c r="W1779" s="21" t="s">
        <v>126</v>
      </c>
    </row>
    <row r="1780" spans="1:23" ht="15" customHeight="1">
      <c r="A1780" s="21" t="s">
        <v>2255</v>
      </c>
      <c r="B1780" s="22">
        <v>45622</v>
      </c>
      <c r="C1780" s="21">
        <f>YEAR(B1780)</f>
        <v>2024</v>
      </c>
      <c r="D1780" s="21" t="str">
        <f>"Q"&amp;ROUNDUP(MONTH(B1780)/3,0)</f>
        <v>Q4</v>
      </c>
      <c r="E1780" s="21" t="s">
        <v>128</v>
      </c>
      <c r="F1780" s="21" t="s">
        <v>159</v>
      </c>
      <c r="G1780" s="21" t="s">
        <v>130</v>
      </c>
      <c r="H1780" s="21" t="s">
        <v>182</v>
      </c>
      <c r="I1780" s="21" t="s">
        <v>183</v>
      </c>
      <c r="J1780" s="21" t="s">
        <v>122</v>
      </c>
      <c r="K1780" s="21" t="s">
        <v>165</v>
      </c>
      <c r="L1780" s="21" t="s">
        <v>166</v>
      </c>
      <c r="M1780" s="23">
        <v>125.87</v>
      </c>
      <c r="N1780" s="24">
        <v>15</v>
      </c>
      <c r="O1780" s="25">
        <v>0.1071</v>
      </c>
      <c r="P1780" s="23">
        <v>52.3</v>
      </c>
      <c r="Q1780" s="23">
        <f>M1780*N1780*(1-O1780)</f>
        <v>1685.8398450000002</v>
      </c>
      <c r="R1780" s="23">
        <f>M1780*N1780*O1780</f>
        <v>202.21015500000001</v>
      </c>
      <c r="S1780" s="23">
        <f>P1780*N1780</f>
        <v>784.5</v>
      </c>
      <c r="T1780" s="23">
        <f>Q1780-S1780</f>
        <v>901.3398450000002</v>
      </c>
      <c r="U1780" s="25">
        <f>IFERROR(T1780/Q1780,0)</f>
        <v>0.53465330510087694</v>
      </c>
      <c r="V1780" s="21" t="s">
        <v>125</v>
      </c>
      <c r="W1780" s="21" t="s">
        <v>126</v>
      </c>
    </row>
    <row r="1781" spans="1:23" ht="15" customHeight="1">
      <c r="A1781" s="21" t="s">
        <v>2256</v>
      </c>
      <c r="B1781" s="22">
        <v>45622</v>
      </c>
      <c r="C1781" s="21">
        <f>YEAR(B1781)</f>
        <v>2024</v>
      </c>
      <c r="D1781" s="21" t="str">
        <f>"Q"&amp;ROUNDUP(MONTH(B1781)/3,0)</f>
        <v>Q4</v>
      </c>
      <c r="E1781" s="21" t="s">
        <v>138</v>
      </c>
      <c r="F1781" s="21" t="s">
        <v>118</v>
      </c>
      <c r="G1781" s="21" t="s">
        <v>146</v>
      </c>
      <c r="H1781" s="21" t="s">
        <v>485</v>
      </c>
      <c r="I1781" s="21" t="s">
        <v>486</v>
      </c>
      <c r="J1781" s="21" t="s">
        <v>133</v>
      </c>
      <c r="K1781" s="21" t="s">
        <v>149</v>
      </c>
      <c r="L1781" s="21" t="s">
        <v>205</v>
      </c>
      <c r="M1781" s="23">
        <v>171.06</v>
      </c>
      <c r="N1781" s="24">
        <v>1</v>
      </c>
      <c r="O1781" s="25">
        <v>0.1024</v>
      </c>
      <c r="P1781" s="23">
        <v>82.74</v>
      </c>
      <c r="Q1781" s="23">
        <f>M1781*N1781*(1-O1781)</f>
        <v>153.54345599999999</v>
      </c>
      <c r="R1781" s="23">
        <f>M1781*N1781*O1781</f>
        <v>17.516544</v>
      </c>
      <c r="S1781" s="23">
        <f>P1781*N1781</f>
        <v>82.74</v>
      </c>
      <c r="T1781" s="23">
        <f>Q1781-S1781</f>
        <v>70.803455999999997</v>
      </c>
      <c r="U1781" s="25">
        <f>IFERROR(T1781/Q1781,0)</f>
        <v>0.46112975339046686</v>
      </c>
      <c r="V1781" s="21" t="s">
        <v>125</v>
      </c>
      <c r="W1781" s="21" t="s">
        <v>126</v>
      </c>
    </row>
    <row r="1782" spans="1:23" ht="15" customHeight="1">
      <c r="A1782" s="21" t="s">
        <v>2257</v>
      </c>
      <c r="B1782" s="22">
        <v>45622</v>
      </c>
      <c r="C1782" s="21">
        <f>YEAR(B1782)</f>
        <v>2024</v>
      </c>
      <c r="D1782" s="21" t="str">
        <f>"Q"&amp;ROUNDUP(MONTH(B1782)/3,0)</f>
        <v>Q4</v>
      </c>
      <c r="E1782" s="21" t="s">
        <v>158</v>
      </c>
      <c r="F1782" s="21" t="s">
        <v>118</v>
      </c>
      <c r="G1782" s="21" t="s">
        <v>160</v>
      </c>
      <c r="H1782" s="21" t="s">
        <v>182</v>
      </c>
      <c r="I1782" s="21" t="s">
        <v>183</v>
      </c>
      <c r="J1782" s="21" t="s">
        <v>122</v>
      </c>
      <c r="K1782" s="21" t="s">
        <v>143</v>
      </c>
      <c r="L1782" s="21" t="s">
        <v>322</v>
      </c>
      <c r="M1782" s="23">
        <v>65.17</v>
      </c>
      <c r="N1782" s="24">
        <v>1</v>
      </c>
      <c r="O1782" s="25">
        <v>0.2082</v>
      </c>
      <c r="P1782" s="23">
        <v>36.22</v>
      </c>
      <c r="Q1782" s="23">
        <f>M1782*N1782*(1-O1782)</f>
        <v>51.601606000000004</v>
      </c>
      <c r="R1782" s="23">
        <f>M1782*N1782*O1782</f>
        <v>13.568394</v>
      </c>
      <c r="S1782" s="23">
        <f>P1782*N1782</f>
        <v>36.22</v>
      </c>
      <c r="T1782" s="23">
        <f>Q1782-S1782</f>
        <v>15.381606000000005</v>
      </c>
      <c r="U1782" s="25">
        <f>IFERROR(T1782/Q1782,0)</f>
        <v>0.29808386196352116</v>
      </c>
      <c r="V1782" s="21" t="s">
        <v>125</v>
      </c>
      <c r="W1782" s="21" t="s">
        <v>136</v>
      </c>
    </row>
    <row r="1783" spans="1:23" ht="15" customHeight="1">
      <c r="A1783" s="21" t="s">
        <v>2258</v>
      </c>
      <c r="B1783" s="22">
        <v>45622</v>
      </c>
      <c r="C1783" s="21">
        <f>YEAR(B1783)</f>
        <v>2024</v>
      </c>
      <c r="D1783" s="21" t="str">
        <f>"Q"&amp;ROUNDUP(MONTH(B1783)/3,0)</f>
        <v>Q4</v>
      </c>
      <c r="E1783" s="21" t="s">
        <v>128</v>
      </c>
      <c r="F1783" s="21" t="s">
        <v>118</v>
      </c>
      <c r="G1783" s="21" t="s">
        <v>152</v>
      </c>
      <c r="H1783" s="21" t="s">
        <v>284</v>
      </c>
      <c r="I1783" s="21" t="s">
        <v>269</v>
      </c>
      <c r="J1783" s="21" t="s">
        <v>122</v>
      </c>
      <c r="K1783" s="21" t="s">
        <v>165</v>
      </c>
      <c r="L1783" s="21" t="s">
        <v>180</v>
      </c>
      <c r="M1783" s="23">
        <v>111.36</v>
      </c>
      <c r="N1783" s="24">
        <v>1</v>
      </c>
      <c r="O1783" s="25">
        <v>0.1812</v>
      </c>
      <c r="P1783" s="23">
        <v>46.16</v>
      </c>
      <c r="Q1783" s="23">
        <f>M1783*N1783*(1-O1783)</f>
        <v>91.181567999999999</v>
      </c>
      <c r="R1783" s="23">
        <f>M1783*N1783*O1783</f>
        <v>20.178432000000001</v>
      </c>
      <c r="S1783" s="23">
        <f>P1783*N1783</f>
        <v>46.16</v>
      </c>
      <c r="T1783" s="23">
        <f>Q1783-S1783</f>
        <v>45.021568000000002</v>
      </c>
      <c r="U1783" s="25">
        <f>IFERROR(T1783/Q1783,0)</f>
        <v>0.49375733481573825</v>
      </c>
      <c r="V1783" s="21" t="s">
        <v>125</v>
      </c>
      <c r="W1783" s="21" t="s">
        <v>126</v>
      </c>
    </row>
    <row r="1784" spans="1:23" ht="15" customHeight="1">
      <c r="A1784" s="21" t="s">
        <v>2259</v>
      </c>
      <c r="B1784" s="22">
        <v>45622</v>
      </c>
      <c r="C1784" s="21">
        <f>YEAR(B1784)</f>
        <v>2024</v>
      </c>
      <c r="D1784" s="21" t="str">
        <f>"Q"&amp;ROUNDUP(MONTH(B1784)/3,0)</f>
        <v>Q4</v>
      </c>
      <c r="E1784" s="21" t="s">
        <v>138</v>
      </c>
      <c r="F1784" s="21" t="s">
        <v>118</v>
      </c>
      <c r="G1784" s="21" t="s">
        <v>139</v>
      </c>
      <c r="H1784" s="21" t="s">
        <v>207</v>
      </c>
      <c r="I1784" s="21" t="s">
        <v>208</v>
      </c>
      <c r="J1784" s="21" t="s">
        <v>122</v>
      </c>
      <c r="K1784" s="21" t="s">
        <v>149</v>
      </c>
      <c r="L1784" s="21" t="s">
        <v>176</v>
      </c>
      <c r="M1784" s="23">
        <v>163.38</v>
      </c>
      <c r="N1784" s="24">
        <v>8</v>
      </c>
      <c r="O1784" s="25">
        <v>0.15709999999999999</v>
      </c>
      <c r="P1784" s="23">
        <v>69.150000000000006</v>
      </c>
      <c r="Q1784" s="23">
        <f>M1784*N1784*(1-O1784)</f>
        <v>1101.7040159999999</v>
      </c>
      <c r="R1784" s="23">
        <f>M1784*N1784*O1784</f>
        <v>205.33598399999997</v>
      </c>
      <c r="S1784" s="23">
        <f>P1784*N1784</f>
        <v>553.20000000000005</v>
      </c>
      <c r="T1784" s="23">
        <f>Q1784-S1784</f>
        <v>548.50401599999987</v>
      </c>
      <c r="U1784" s="25">
        <f>IFERROR(T1784/Q1784,0)</f>
        <v>0.49786876332853441</v>
      </c>
      <c r="V1784" s="21" t="s">
        <v>125</v>
      </c>
      <c r="W1784" s="21" t="s">
        <v>126</v>
      </c>
    </row>
    <row r="1785" spans="1:23" ht="15" customHeight="1">
      <c r="A1785" s="21" t="s">
        <v>2260</v>
      </c>
      <c r="B1785" s="22">
        <v>45622</v>
      </c>
      <c r="C1785" s="21">
        <f>YEAR(B1785)</f>
        <v>2024</v>
      </c>
      <c r="D1785" s="21" t="str">
        <f>"Q"&amp;ROUNDUP(MONTH(B1785)/3,0)</f>
        <v>Q4</v>
      </c>
      <c r="E1785" s="21" t="s">
        <v>158</v>
      </c>
      <c r="F1785" s="21" t="s">
        <v>118</v>
      </c>
      <c r="G1785" s="21" t="s">
        <v>164</v>
      </c>
      <c r="H1785" s="21" t="s">
        <v>425</v>
      </c>
      <c r="I1785" s="21" t="s">
        <v>426</v>
      </c>
      <c r="J1785" s="21" t="s">
        <v>133</v>
      </c>
      <c r="K1785" s="21" t="s">
        <v>165</v>
      </c>
      <c r="L1785" s="21" t="s">
        <v>184</v>
      </c>
      <c r="M1785" s="23">
        <v>63.22</v>
      </c>
      <c r="N1785" s="24">
        <v>12</v>
      </c>
      <c r="O1785" s="25">
        <v>0.23949999999999999</v>
      </c>
      <c r="P1785" s="23">
        <v>28.73</v>
      </c>
      <c r="Q1785" s="23">
        <f>M1785*N1785*(1-O1785)</f>
        <v>576.94571999999994</v>
      </c>
      <c r="R1785" s="23">
        <f>M1785*N1785*O1785</f>
        <v>181.69427999999999</v>
      </c>
      <c r="S1785" s="23">
        <f>P1785*N1785</f>
        <v>344.76</v>
      </c>
      <c r="T1785" s="23">
        <f>Q1785-S1785</f>
        <v>232.18571999999995</v>
      </c>
      <c r="U1785" s="25">
        <f>IFERROR(T1785/Q1785,0)</f>
        <v>0.40243945305634637</v>
      </c>
      <c r="V1785" s="21" t="s">
        <v>125</v>
      </c>
      <c r="W1785" s="21" t="s">
        <v>126</v>
      </c>
    </row>
    <row r="1786" spans="1:23" ht="15" customHeight="1">
      <c r="A1786" s="21" t="s">
        <v>2261</v>
      </c>
      <c r="B1786" s="22">
        <v>45623</v>
      </c>
      <c r="C1786" s="21">
        <f>YEAR(B1786)</f>
        <v>2024</v>
      </c>
      <c r="D1786" s="21" t="str">
        <f>"Q"&amp;ROUNDUP(MONTH(B1786)/3,0)</f>
        <v>Q4</v>
      </c>
      <c r="E1786" s="21" t="s">
        <v>188</v>
      </c>
      <c r="F1786" s="21" t="s">
        <v>118</v>
      </c>
      <c r="G1786" s="21" t="s">
        <v>232</v>
      </c>
      <c r="H1786" s="21" t="s">
        <v>529</v>
      </c>
      <c r="I1786" s="21" t="s">
        <v>530</v>
      </c>
      <c r="J1786" s="21" t="s">
        <v>133</v>
      </c>
      <c r="K1786" s="21" t="s">
        <v>143</v>
      </c>
      <c r="L1786" s="21" t="s">
        <v>230</v>
      </c>
      <c r="M1786" s="23">
        <v>102.02</v>
      </c>
      <c r="N1786" s="24">
        <v>2</v>
      </c>
      <c r="O1786" s="25">
        <v>0.15740000000000001</v>
      </c>
      <c r="P1786" s="23">
        <v>68.45</v>
      </c>
      <c r="Q1786" s="23">
        <f>M1786*N1786*(1-O1786)</f>
        <v>171.924104</v>
      </c>
      <c r="R1786" s="23">
        <f>M1786*N1786*O1786</f>
        <v>32.115895999999999</v>
      </c>
      <c r="S1786" s="23">
        <f>P1786*N1786</f>
        <v>136.9</v>
      </c>
      <c r="T1786" s="23">
        <f>Q1786-S1786</f>
        <v>35.024103999999994</v>
      </c>
      <c r="U1786" s="25">
        <f>IFERROR(T1786/Q1786,0)</f>
        <v>0.20371840355788617</v>
      </c>
      <c r="V1786" s="21" t="s">
        <v>125</v>
      </c>
      <c r="W1786" s="21" t="s">
        <v>156</v>
      </c>
    </row>
    <row r="1787" spans="1:23" ht="15" customHeight="1">
      <c r="A1787" s="21" t="s">
        <v>2262</v>
      </c>
      <c r="B1787" s="22">
        <v>45623</v>
      </c>
      <c r="C1787" s="21">
        <f>YEAR(B1787)</f>
        <v>2024</v>
      </c>
      <c r="D1787" s="21" t="str">
        <f>"Q"&amp;ROUNDUP(MONTH(B1787)/3,0)</f>
        <v>Q4</v>
      </c>
      <c r="E1787" s="21" t="s">
        <v>117</v>
      </c>
      <c r="F1787" s="21" t="s">
        <v>118</v>
      </c>
      <c r="G1787" s="21" t="s">
        <v>194</v>
      </c>
      <c r="H1787" s="21" t="s">
        <v>224</v>
      </c>
      <c r="I1787" s="21" t="s">
        <v>225</v>
      </c>
      <c r="J1787" s="21" t="s">
        <v>122</v>
      </c>
      <c r="K1787" s="21" t="s">
        <v>134</v>
      </c>
      <c r="L1787" s="21" t="s">
        <v>135</v>
      </c>
      <c r="M1787" s="23">
        <v>154.08000000000001</v>
      </c>
      <c r="N1787" s="24">
        <v>2</v>
      </c>
      <c r="O1787" s="25">
        <v>0.20610000000000001</v>
      </c>
      <c r="P1787" s="23">
        <v>87.39</v>
      </c>
      <c r="Q1787" s="23">
        <f>M1787*N1787*(1-O1787)</f>
        <v>244.64822400000003</v>
      </c>
      <c r="R1787" s="23">
        <f>M1787*N1787*O1787</f>
        <v>63.511776000000005</v>
      </c>
      <c r="S1787" s="23">
        <f>P1787*N1787</f>
        <v>174.78</v>
      </c>
      <c r="T1787" s="23">
        <f>Q1787-S1787</f>
        <v>69.868224000000026</v>
      </c>
      <c r="U1787" s="25">
        <f>IFERROR(T1787/Q1787,0)</f>
        <v>0.28558647537944121</v>
      </c>
      <c r="V1787" s="21" t="s">
        <v>125</v>
      </c>
      <c r="W1787" s="21" t="s">
        <v>136</v>
      </c>
    </row>
    <row r="1788" spans="1:23" ht="15" customHeight="1">
      <c r="A1788" s="21" t="s">
        <v>2263</v>
      </c>
      <c r="B1788" s="22">
        <v>45623</v>
      </c>
      <c r="C1788" s="21">
        <f>YEAR(B1788)</f>
        <v>2024</v>
      </c>
      <c r="D1788" s="21" t="str">
        <f>"Q"&amp;ROUNDUP(MONTH(B1788)/3,0)</f>
        <v>Q4</v>
      </c>
      <c r="E1788" s="21" t="s">
        <v>188</v>
      </c>
      <c r="F1788" s="21" t="s">
        <v>118</v>
      </c>
      <c r="G1788" s="21" t="s">
        <v>232</v>
      </c>
      <c r="H1788" s="21" t="s">
        <v>120</v>
      </c>
      <c r="I1788" s="21" t="s">
        <v>121</v>
      </c>
      <c r="J1788" s="21" t="s">
        <v>122</v>
      </c>
      <c r="K1788" s="21" t="s">
        <v>149</v>
      </c>
      <c r="L1788" s="21" t="s">
        <v>150</v>
      </c>
      <c r="M1788" s="23">
        <v>278.04000000000002</v>
      </c>
      <c r="N1788" s="24">
        <v>1</v>
      </c>
      <c r="O1788" s="25">
        <v>0.1467</v>
      </c>
      <c r="P1788" s="23">
        <v>123.9</v>
      </c>
      <c r="Q1788" s="23">
        <f>M1788*N1788*(1-O1788)</f>
        <v>237.251532</v>
      </c>
      <c r="R1788" s="23">
        <f>M1788*N1788*O1788</f>
        <v>40.788468000000002</v>
      </c>
      <c r="S1788" s="23">
        <f>P1788*N1788</f>
        <v>123.9</v>
      </c>
      <c r="T1788" s="23">
        <f>Q1788-S1788</f>
        <v>113.35153199999999</v>
      </c>
      <c r="U1788" s="25">
        <f>IFERROR(T1788/Q1788,0)</f>
        <v>0.47776944175854674</v>
      </c>
      <c r="V1788" s="21" t="s">
        <v>125</v>
      </c>
      <c r="W1788" s="21" t="s">
        <v>126</v>
      </c>
    </row>
    <row r="1789" spans="1:23" ht="15" customHeight="1">
      <c r="A1789" s="21" t="s">
        <v>2264</v>
      </c>
      <c r="B1789" s="22">
        <v>45623</v>
      </c>
      <c r="C1789" s="21">
        <f>YEAR(B1789)</f>
        <v>2024</v>
      </c>
      <c r="D1789" s="21" t="str">
        <f>"Q"&amp;ROUNDUP(MONTH(B1789)/3,0)</f>
        <v>Q4</v>
      </c>
      <c r="E1789" s="21" t="s">
        <v>158</v>
      </c>
      <c r="F1789" s="21" t="s">
        <v>129</v>
      </c>
      <c r="G1789" s="21" t="s">
        <v>164</v>
      </c>
      <c r="H1789" s="21" t="s">
        <v>1509</v>
      </c>
      <c r="I1789" s="21" t="s">
        <v>414</v>
      </c>
      <c r="J1789" s="21" t="s">
        <v>142</v>
      </c>
      <c r="K1789" s="21" t="s">
        <v>143</v>
      </c>
      <c r="L1789" s="21" t="s">
        <v>201</v>
      </c>
      <c r="M1789" s="23">
        <v>53.05</v>
      </c>
      <c r="N1789" s="24">
        <v>2</v>
      </c>
      <c r="O1789" s="25">
        <v>0.13200000000000001</v>
      </c>
      <c r="P1789" s="23">
        <v>35.6</v>
      </c>
      <c r="Q1789" s="23">
        <f>M1789*N1789*(1-O1789)</f>
        <v>92.094799999999992</v>
      </c>
      <c r="R1789" s="23">
        <f>M1789*N1789*O1789</f>
        <v>14.0052</v>
      </c>
      <c r="S1789" s="23">
        <f>P1789*N1789</f>
        <v>71.2</v>
      </c>
      <c r="T1789" s="23">
        <f>Q1789-S1789</f>
        <v>20.894799999999989</v>
      </c>
      <c r="U1789" s="25">
        <f>IFERROR(T1789/Q1789,0)</f>
        <v>0.22688360254867801</v>
      </c>
      <c r="V1789" s="21" t="s">
        <v>125</v>
      </c>
      <c r="W1789" s="21" t="s">
        <v>126</v>
      </c>
    </row>
    <row r="1790" spans="1:23" ht="15" customHeight="1">
      <c r="A1790" s="21" t="s">
        <v>2265</v>
      </c>
      <c r="B1790" s="22">
        <v>45623</v>
      </c>
      <c r="C1790" s="21">
        <f>YEAR(B1790)</f>
        <v>2024</v>
      </c>
      <c r="D1790" s="21" t="str">
        <f>"Q"&amp;ROUNDUP(MONTH(B1790)/3,0)</f>
        <v>Q4</v>
      </c>
      <c r="E1790" s="21" t="s">
        <v>117</v>
      </c>
      <c r="F1790" s="21" t="s">
        <v>159</v>
      </c>
      <c r="G1790" s="21" t="s">
        <v>119</v>
      </c>
      <c r="H1790" s="21" t="s">
        <v>569</v>
      </c>
      <c r="I1790" s="21" t="s">
        <v>570</v>
      </c>
      <c r="J1790" s="21" t="s">
        <v>133</v>
      </c>
      <c r="K1790" s="21" t="s">
        <v>143</v>
      </c>
      <c r="L1790" s="21" t="s">
        <v>230</v>
      </c>
      <c r="M1790" s="23">
        <v>92.86</v>
      </c>
      <c r="N1790" s="24">
        <v>12</v>
      </c>
      <c r="O1790" s="25">
        <v>9.4299999999999995E-2</v>
      </c>
      <c r="P1790" s="23">
        <v>61.8</v>
      </c>
      <c r="Q1790" s="23">
        <f>M1790*N1790*(1-O1790)</f>
        <v>1009.2396239999999</v>
      </c>
      <c r="R1790" s="23">
        <f>M1790*N1790*O1790</f>
        <v>105.08037599999999</v>
      </c>
      <c r="S1790" s="23">
        <f>P1790*N1790</f>
        <v>741.59999999999991</v>
      </c>
      <c r="T1790" s="23">
        <f>Q1790-S1790</f>
        <v>267.63962400000003</v>
      </c>
      <c r="U1790" s="25">
        <f>IFERROR(T1790/Q1790,0)</f>
        <v>0.26518937389640185</v>
      </c>
      <c r="V1790" s="21" t="s">
        <v>171</v>
      </c>
      <c r="W1790" s="21" t="s">
        <v>136</v>
      </c>
    </row>
    <row r="1791" spans="1:23" ht="15" customHeight="1">
      <c r="A1791" s="21" t="s">
        <v>2266</v>
      </c>
      <c r="B1791" s="22">
        <v>45623</v>
      </c>
      <c r="C1791" s="21">
        <f>YEAR(B1791)</f>
        <v>2024</v>
      </c>
      <c r="D1791" s="21" t="str">
        <f>"Q"&amp;ROUNDUP(MONTH(B1791)/3,0)</f>
        <v>Q4</v>
      </c>
      <c r="E1791" s="21" t="s">
        <v>138</v>
      </c>
      <c r="F1791" s="21" t="s">
        <v>118</v>
      </c>
      <c r="G1791" s="21" t="s">
        <v>139</v>
      </c>
      <c r="H1791" s="21" t="s">
        <v>203</v>
      </c>
      <c r="I1791" s="21" t="s">
        <v>204</v>
      </c>
      <c r="J1791" s="21" t="s">
        <v>122</v>
      </c>
      <c r="K1791" s="21" t="s">
        <v>134</v>
      </c>
      <c r="L1791" s="21" t="s">
        <v>339</v>
      </c>
      <c r="M1791" s="23">
        <v>81.52</v>
      </c>
      <c r="N1791" s="24">
        <v>4</v>
      </c>
      <c r="O1791" s="25">
        <v>0.1787</v>
      </c>
      <c r="P1791" s="23">
        <v>43.94</v>
      </c>
      <c r="Q1791" s="23">
        <f>M1791*N1791*(1-O1791)</f>
        <v>267.809504</v>
      </c>
      <c r="R1791" s="23">
        <f>M1791*N1791*O1791</f>
        <v>58.270495999999994</v>
      </c>
      <c r="S1791" s="23">
        <f>P1791*N1791</f>
        <v>175.76</v>
      </c>
      <c r="T1791" s="23">
        <f>Q1791-S1791</f>
        <v>92.049504000000013</v>
      </c>
      <c r="U1791" s="25">
        <f>IFERROR(T1791/Q1791,0)</f>
        <v>0.34371261148372095</v>
      </c>
      <c r="V1791" s="21" t="s">
        <v>125</v>
      </c>
      <c r="W1791" s="21" t="s">
        <v>156</v>
      </c>
    </row>
    <row r="1792" spans="1:23" ht="15" customHeight="1">
      <c r="A1792" s="21" t="s">
        <v>2267</v>
      </c>
      <c r="B1792" s="22">
        <v>45623</v>
      </c>
      <c r="C1792" s="21">
        <f>YEAR(B1792)</f>
        <v>2024</v>
      </c>
      <c r="D1792" s="21" t="str">
        <f>"Q"&amp;ROUNDUP(MONTH(B1792)/3,0)</f>
        <v>Q4</v>
      </c>
      <c r="E1792" s="21" t="s">
        <v>188</v>
      </c>
      <c r="F1792" s="21" t="s">
        <v>159</v>
      </c>
      <c r="G1792" s="21" t="s">
        <v>232</v>
      </c>
      <c r="H1792" s="21" t="s">
        <v>243</v>
      </c>
      <c r="I1792" s="21" t="s">
        <v>244</v>
      </c>
      <c r="J1792" s="21" t="s">
        <v>122</v>
      </c>
      <c r="K1792" s="21" t="s">
        <v>149</v>
      </c>
      <c r="L1792" s="21" t="s">
        <v>273</v>
      </c>
      <c r="M1792" s="23">
        <v>171.33</v>
      </c>
      <c r="N1792" s="24">
        <v>20</v>
      </c>
      <c r="O1792" s="25">
        <v>0.14080000000000001</v>
      </c>
      <c r="P1792" s="23">
        <v>77.099999999999994</v>
      </c>
      <c r="Q1792" s="23">
        <f>M1792*N1792*(1-O1792)</f>
        <v>2944.13472</v>
      </c>
      <c r="R1792" s="23">
        <f>M1792*N1792*O1792</f>
        <v>482.46528000000006</v>
      </c>
      <c r="S1792" s="23">
        <f>P1792*N1792</f>
        <v>1542</v>
      </c>
      <c r="T1792" s="23">
        <f>Q1792-S1792</f>
        <v>1402.13472</v>
      </c>
      <c r="U1792" s="25">
        <f>IFERROR(T1792/Q1792,0)</f>
        <v>0.47624679348912402</v>
      </c>
      <c r="V1792" s="21" t="s">
        <v>125</v>
      </c>
      <c r="W1792" s="21" t="s">
        <v>136</v>
      </c>
    </row>
    <row r="1793" spans="1:23" ht="15" customHeight="1">
      <c r="A1793" s="21" t="s">
        <v>2268</v>
      </c>
      <c r="B1793" s="22">
        <v>45624</v>
      </c>
      <c r="C1793" s="21">
        <f>YEAR(B1793)</f>
        <v>2024</v>
      </c>
      <c r="D1793" s="21" t="str">
        <f>"Q"&amp;ROUNDUP(MONTH(B1793)/3,0)</f>
        <v>Q4</v>
      </c>
      <c r="E1793" s="21" t="s">
        <v>128</v>
      </c>
      <c r="F1793" s="21" t="s">
        <v>129</v>
      </c>
      <c r="G1793" s="21" t="s">
        <v>130</v>
      </c>
      <c r="H1793" s="21" t="s">
        <v>692</v>
      </c>
      <c r="I1793" s="21" t="s">
        <v>693</v>
      </c>
      <c r="J1793" s="21" t="s">
        <v>142</v>
      </c>
      <c r="K1793" s="21" t="s">
        <v>134</v>
      </c>
      <c r="L1793" s="21" t="s">
        <v>299</v>
      </c>
      <c r="M1793" s="23">
        <v>203.3</v>
      </c>
      <c r="N1793" s="24">
        <v>1</v>
      </c>
      <c r="O1793" s="25">
        <v>0.16919999999999999</v>
      </c>
      <c r="P1793" s="23">
        <v>106.75</v>
      </c>
      <c r="Q1793" s="23">
        <f>M1793*N1793*(1-O1793)</f>
        <v>168.90164000000001</v>
      </c>
      <c r="R1793" s="23">
        <f>M1793*N1793*O1793</f>
        <v>34.398359999999997</v>
      </c>
      <c r="S1793" s="23">
        <f>P1793*N1793</f>
        <v>106.75</v>
      </c>
      <c r="T1793" s="23">
        <f>Q1793-S1793</f>
        <v>62.151640000000015</v>
      </c>
      <c r="U1793" s="25">
        <f>IFERROR(T1793/Q1793,0)</f>
        <v>0.36797534944006471</v>
      </c>
      <c r="V1793" s="21" t="s">
        <v>125</v>
      </c>
      <c r="W1793" s="21" t="s">
        <v>156</v>
      </c>
    </row>
    <row r="1794" spans="1:23" ht="15" customHeight="1">
      <c r="A1794" s="21" t="s">
        <v>2269</v>
      </c>
      <c r="B1794" s="22">
        <v>45624</v>
      </c>
      <c r="C1794" s="21">
        <f>YEAR(B1794)</f>
        <v>2024</v>
      </c>
      <c r="D1794" s="21" t="str">
        <f>"Q"&amp;ROUNDUP(MONTH(B1794)/3,0)</f>
        <v>Q4</v>
      </c>
      <c r="E1794" s="21" t="s">
        <v>117</v>
      </c>
      <c r="F1794" s="21" t="s">
        <v>129</v>
      </c>
      <c r="G1794" s="21" t="s">
        <v>194</v>
      </c>
      <c r="H1794" s="21" t="s">
        <v>243</v>
      </c>
      <c r="I1794" s="21" t="s">
        <v>244</v>
      </c>
      <c r="J1794" s="21" t="s">
        <v>122</v>
      </c>
      <c r="K1794" s="21" t="s">
        <v>123</v>
      </c>
      <c r="L1794" s="21" t="s">
        <v>226</v>
      </c>
      <c r="M1794" s="23">
        <v>232.55</v>
      </c>
      <c r="N1794" s="24">
        <v>3</v>
      </c>
      <c r="O1794" s="25">
        <v>6.4799999999999996E-2</v>
      </c>
      <c r="P1794" s="23">
        <v>132.91999999999999</v>
      </c>
      <c r="Q1794" s="23">
        <f>M1794*N1794*(1-O1794)</f>
        <v>652.4422800000001</v>
      </c>
      <c r="R1794" s="23">
        <f>M1794*N1794*O1794</f>
        <v>45.207720000000002</v>
      </c>
      <c r="S1794" s="23">
        <f>P1794*N1794</f>
        <v>398.76</v>
      </c>
      <c r="T1794" s="23">
        <f>Q1794-S1794</f>
        <v>253.68228000000011</v>
      </c>
      <c r="U1794" s="25">
        <f>IFERROR(T1794/Q1794,0)</f>
        <v>0.38881949833171459</v>
      </c>
      <c r="V1794" s="21" t="s">
        <v>125</v>
      </c>
      <c r="W1794" s="21" t="s">
        <v>136</v>
      </c>
    </row>
    <row r="1795" spans="1:23" ht="15" customHeight="1">
      <c r="A1795" s="21" t="s">
        <v>2270</v>
      </c>
      <c r="B1795" s="22">
        <v>45624</v>
      </c>
      <c r="C1795" s="21">
        <f>YEAR(B1795)</f>
        <v>2024</v>
      </c>
      <c r="D1795" s="21" t="str">
        <f>"Q"&amp;ROUNDUP(MONTH(B1795)/3,0)</f>
        <v>Q4</v>
      </c>
      <c r="E1795" s="21" t="s">
        <v>138</v>
      </c>
      <c r="F1795" s="21" t="s">
        <v>129</v>
      </c>
      <c r="G1795" s="21" t="s">
        <v>146</v>
      </c>
      <c r="H1795" s="21" t="s">
        <v>2152</v>
      </c>
      <c r="I1795" s="21" t="s">
        <v>2153</v>
      </c>
      <c r="J1795" s="21" t="s">
        <v>142</v>
      </c>
      <c r="K1795" s="21" t="s">
        <v>149</v>
      </c>
      <c r="L1795" s="21" t="s">
        <v>238</v>
      </c>
      <c r="M1795" s="23">
        <v>290.23</v>
      </c>
      <c r="N1795" s="24">
        <v>2</v>
      </c>
      <c r="O1795" s="25">
        <v>6.2899999999999998E-2</v>
      </c>
      <c r="P1795" s="23">
        <v>157.05000000000001</v>
      </c>
      <c r="Q1795" s="23">
        <f>M1795*N1795*(1-O1795)</f>
        <v>543.94906600000002</v>
      </c>
      <c r="R1795" s="23">
        <f>M1795*N1795*O1795</f>
        <v>36.510933999999999</v>
      </c>
      <c r="S1795" s="23">
        <f>P1795*N1795</f>
        <v>314.10000000000002</v>
      </c>
      <c r="T1795" s="23">
        <f>Q1795-S1795</f>
        <v>229.84906599999999</v>
      </c>
      <c r="U1795" s="25">
        <f>IFERROR(T1795/Q1795,0)</f>
        <v>0.42255622882161542</v>
      </c>
      <c r="V1795" s="21" t="s">
        <v>125</v>
      </c>
      <c r="W1795" s="21" t="s">
        <v>156</v>
      </c>
    </row>
    <row r="1796" spans="1:23" ht="15" customHeight="1">
      <c r="A1796" s="21" t="s">
        <v>2271</v>
      </c>
      <c r="B1796" s="22">
        <v>45624</v>
      </c>
      <c r="C1796" s="21">
        <f>YEAR(B1796)</f>
        <v>2024</v>
      </c>
      <c r="D1796" s="21" t="str">
        <f>"Q"&amp;ROUNDUP(MONTH(B1796)/3,0)</f>
        <v>Q4</v>
      </c>
      <c r="E1796" s="21" t="s">
        <v>128</v>
      </c>
      <c r="F1796" s="21" t="s">
        <v>118</v>
      </c>
      <c r="G1796" s="21" t="s">
        <v>130</v>
      </c>
      <c r="H1796" s="21" t="s">
        <v>131</v>
      </c>
      <c r="I1796" s="21" t="s">
        <v>132</v>
      </c>
      <c r="J1796" s="21" t="s">
        <v>133</v>
      </c>
      <c r="K1796" s="21" t="s">
        <v>143</v>
      </c>
      <c r="L1796" s="21" t="s">
        <v>252</v>
      </c>
      <c r="M1796" s="23">
        <v>308.14</v>
      </c>
      <c r="N1796" s="24">
        <v>3</v>
      </c>
      <c r="O1796" s="25">
        <v>0.25069999999999998</v>
      </c>
      <c r="P1796" s="23">
        <v>180.12</v>
      </c>
      <c r="Q1796" s="23">
        <f>M1796*N1796*(1-O1796)</f>
        <v>692.66790600000002</v>
      </c>
      <c r="R1796" s="23">
        <f>M1796*N1796*O1796</f>
        <v>231.75209399999997</v>
      </c>
      <c r="S1796" s="23">
        <f>P1796*N1796</f>
        <v>540.36</v>
      </c>
      <c r="T1796" s="23">
        <f>Q1796-S1796</f>
        <v>152.307906</v>
      </c>
      <c r="U1796" s="25">
        <f>IFERROR(T1796/Q1796,0)</f>
        <v>0.2198859001271527</v>
      </c>
      <c r="V1796" s="21" t="s">
        <v>125</v>
      </c>
      <c r="W1796" s="21" t="s">
        <v>126</v>
      </c>
    </row>
    <row r="1797" spans="1:23" ht="15" customHeight="1">
      <c r="A1797" s="21" t="s">
        <v>2272</v>
      </c>
      <c r="B1797" s="22">
        <v>45624</v>
      </c>
      <c r="C1797" s="21">
        <f>YEAR(B1797)</f>
        <v>2024</v>
      </c>
      <c r="D1797" s="21" t="str">
        <f>"Q"&amp;ROUNDUP(MONTH(B1797)/3,0)</f>
        <v>Q4</v>
      </c>
      <c r="E1797" s="21" t="s">
        <v>138</v>
      </c>
      <c r="F1797" s="21" t="s">
        <v>129</v>
      </c>
      <c r="G1797" s="21" t="s">
        <v>139</v>
      </c>
      <c r="H1797" s="21" t="s">
        <v>257</v>
      </c>
      <c r="I1797" s="21" t="s">
        <v>258</v>
      </c>
      <c r="J1797" s="21" t="s">
        <v>133</v>
      </c>
      <c r="K1797" s="21" t="s">
        <v>165</v>
      </c>
      <c r="L1797" s="21" t="s">
        <v>180</v>
      </c>
      <c r="M1797" s="23">
        <v>46.28</v>
      </c>
      <c r="N1797" s="24">
        <v>1</v>
      </c>
      <c r="O1797" s="25">
        <v>0.152</v>
      </c>
      <c r="P1797" s="23">
        <v>22.48</v>
      </c>
      <c r="Q1797" s="23">
        <f>M1797*N1797*(1-O1797)</f>
        <v>39.245440000000002</v>
      </c>
      <c r="R1797" s="23">
        <f>M1797*N1797*O1797</f>
        <v>7.0345599999999999</v>
      </c>
      <c r="S1797" s="23">
        <f>P1797*N1797</f>
        <v>22.48</v>
      </c>
      <c r="T1797" s="23">
        <f>Q1797-S1797</f>
        <v>16.765440000000002</v>
      </c>
      <c r="U1797" s="25">
        <f>IFERROR(T1797/Q1797,0)</f>
        <v>0.42719459891391204</v>
      </c>
      <c r="V1797" s="21" t="s">
        <v>125</v>
      </c>
      <c r="W1797" s="21" t="s">
        <v>172</v>
      </c>
    </row>
    <row r="1798" spans="1:23" ht="15" customHeight="1">
      <c r="A1798" s="21" t="s">
        <v>2273</v>
      </c>
      <c r="B1798" s="22">
        <v>45624</v>
      </c>
      <c r="C1798" s="21">
        <f>YEAR(B1798)</f>
        <v>2024</v>
      </c>
      <c r="D1798" s="21" t="str">
        <f>"Q"&amp;ROUNDUP(MONTH(B1798)/3,0)</f>
        <v>Q4</v>
      </c>
      <c r="E1798" s="21" t="s">
        <v>117</v>
      </c>
      <c r="F1798" s="21" t="s">
        <v>159</v>
      </c>
      <c r="G1798" s="21" t="s">
        <v>194</v>
      </c>
      <c r="H1798" s="21" t="s">
        <v>318</v>
      </c>
      <c r="I1798" s="21" t="s">
        <v>319</v>
      </c>
      <c r="J1798" s="21" t="s">
        <v>122</v>
      </c>
      <c r="K1798" s="21" t="s">
        <v>123</v>
      </c>
      <c r="L1798" s="21" t="s">
        <v>124</v>
      </c>
      <c r="M1798" s="23">
        <v>171.04</v>
      </c>
      <c r="N1798" s="24">
        <v>6</v>
      </c>
      <c r="O1798" s="25">
        <v>0.10730000000000001</v>
      </c>
      <c r="P1798" s="23">
        <v>80.14</v>
      </c>
      <c r="Q1798" s="23">
        <f>M1798*N1798*(1-O1798)</f>
        <v>916.12444800000003</v>
      </c>
      <c r="R1798" s="23">
        <f>M1798*N1798*O1798</f>
        <v>110.11555200000001</v>
      </c>
      <c r="S1798" s="23">
        <f>P1798*N1798</f>
        <v>480.84000000000003</v>
      </c>
      <c r="T1798" s="23">
        <f>Q1798-S1798</f>
        <v>435.284448</v>
      </c>
      <c r="U1798" s="25">
        <f>IFERROR(T1798/Q1798,0)</f>
        <v>0.47513681023388649</v>
      </c>
      <c r="V1798" s="21" t="s">
        <v>125</v>
      </c>
      <c r="W1798" s="21" t="s">
        <v>156</v>
      </c>
    </row>
    <row r="1799" spans="1:23" ht="15" customHeight="1">
      <c r="A1799" s="21" t="s">
        <v>2274</v>
      </c>
      <c r="B1799" s="22">
        <v>45624</v>
      </c>
      <c r="C1799" s="21">
        <f>YEAR(B1799)</f>
        <v>2024</v>
      </c>
      <c r="D1799" s="21" t="str">
        <f>"Q"&amp;ROUNDUP(MONTH(B1799)/3,0)</f>
        <v>Q4</v>
      </c>
      <c r="E1799" s="21" t="s">
        <v>128</v>
      </c>
      <c r="F1799" s="21" t="s">
        <v>159</v>
      </c>
      <c r="G1799" s="21" t="s">
        <v>152</v>
      </c>
      <c r="H1799" s="21" t="s">
        <v>131</v>
      </c>
      <c r="I1799" s="21" t="s">
        <v>132</v>
      </c>
      <c r="J1799" s="21" t="s">
        <v>133</v>
      </c>
      <c r="K1799" s="21" t="s">
        <v>165</v>
      </c>
      <c r="L1799" s="21" t="s">
        <v>184</v>
      </c>
      <c r="M1799" s="23">
        <v>89.82</v>
      </c>
      <c r="N1799" s="24">
        <v>6</v>
      </c>
      <c r="O1799" s="25">
        <v>0.1051</v>
      </c>
      <c r="P1799" s="23">
        <v>40.69</v>
      </c>
      <c r="Q1799" s="23">
        <f>M1799*N1799*(1-O1799)</f>
        <v>482.27950799999996</v>
      </c>
      <c r="R1799" s="23">
        <f>M1799*N1799*O1799</f>
        <v>56.640491999999995</v>
      </c>
      <c r="S1799" s="23">
        <f>P1799*N1799</f>
        <v>244.14</v>
      </c>
      <c r="T1799" s="23">
        <f>Q1799-S1799</f>
        <v>238.13950799999998</v>
      </c>
      <c r="U1799" s="25">
        <f>IFERROR(T1799/Q1799,0)</f>
        <v>0.49377903072755064</v>
      </c>
      <c r="V1799" s="21" t="s">
        <v>125</v>
      </c>
      <c r="W1799" s="21" t="s">
        <v>126</v>
      </c>
    </row>
    <row r="1800" spans="1:23" ht="15" customHeight="1">
      <c r="A1800" s="21" t="s">
        <v>2275</v>
      </c>
      <c r="B1800" s="22">
        <v>45624</v>
      </c>
      <c r="C1800" s="21">
        <f>YEAR(B1800)</f>
        <v>2024</v>
      </c>
      <c r="D1800" s="21" t="str">
        <f>"Q"&amp;ROUNDUP(MONTH(B1800)/3,0)</f>
        <v>Q4</v>
      </c>
      <c r="E1800" s="21" t="s">
        <v>117</v>
      </c>
      <c r="F1800" s="21" t="s">
        <v>118</v>
      </c>
      <c r="G1800" s="21" t="s">
        <v>194</v>
      </c>
      <c r="H1800" s="21" t="s">
        <v>736</v>
      </c>
      <c r="I1800" s="21" t="s">
        <v>132</v>
      </c>
      <c r="J1800" s="21" t="s">
        <v>133</v>
      </c>
      <c r="K1800" s="21" t="s">
        <v>123</v>
      </c>
      <c r="L1800" s="21" t="s">
        <v>124</v>
      </c>
      <c r="M1800" s="23">
        <v>120.55</v>
      </c>
      <c r="N1800" s="24">
        <v>2</v>
      </c>
      <c r="O1800" s="25">
        <v>0.2329</v>
      </c>
      <c r="P1800" s="23">
        <v>58.93</v>
      </c>
      <c r="Q1800" s="23">
        <f>M1800*N1800*(1-O1800)</f>
        <v>184.94781</v>
      </c>
      <c r="R1800" s="23">
        <f>M1800*N1800*O1800</f>
        <v>56.152189999999997</v>
      </c>
      <c r="S1800" s="23">
        <f>P1800*N1800</f>
        <v>117.86</v>
      </c>
      <c r="T1800" s="23">
        <f>Q1800-S1800</f>
        <v>67.087810000000005</v>
      </c>
      <c r="U1800" s="25">
        <f>IFERROR(T1800/Q1800,0)</f>
        <v>0.36273914246402811</v>
      </c>
      <c r="V1800" s="21" t="s">
        <v>125</v>
      </c>
      <c r="W1800" s="21" t="s">
        <v>136</v>
      </c>
    </row>
    <row r="1801" spans="1:23" ht="15" customHeight="1">
      <c r="A1801" s="21" t="s">
        <v>2276</v>
      </c>
      <c r="B1801" s="22">
        <v>45624</v>
      </c>
      <c r="C1801" s="21">
        <f>YEAR(B1801)</f>
        <v>2024</v>
      </c>
      <c r="D1801" s="21" t="str">
        <f>"Q"&amp;ROUNDUP(MONTH(B1801)/3,0)</f>
        <v>Q4</v>
      </c>
      <c r="E1801" s="21" t="s">
        <v>188</v>
      </c>
      <c r="F1801" s="21" t="s">
        <v>129</v>
      </c>
      <c r="G1801" s="21" t="s">
        <v>189</v>
      </c>
      <c r="H1801" s="21" t="s">
        <v>692</v>
      </c>
      <c r="I1801" s="21" t="s">
        <v>693</v>
      </c>
      <c r="J1801" s="21" t="s">
        <v>142</v>
      </c>
      <c r="K1801" s="21" t="s">
        <v>149</v>
      </c>
      <c r="L1801" s="21" t="s">
        <v>176</v>
      </c>
      <c r="M1801" s="23">
        <v>49.22</v>
      </c>
      <c r="N1801" s="24">
        <v>3</v>
      </c>
      <c r="O1801" s="25">
        <v>0.1323</v>
      </c>
      <c r="P1801" s="23">
        <v>20.03</v>
      </c>
      <c r="Q1801" s="23">
        <f>M1801*N1801*(1-O1801)</f>
        <v>128.124582</v>
      </c>
      <c r="R1801" s="23">
        <f>M1801*N1801*O1801</f>
        <v>19.535418</v>
      </c>
      <c r="S1801" s="23">
        <f>P1801*N1801</f>
        <v>60.09</v>
      </c>
      <c r="T1801" s="23">
        <f>Q1801-S1801</f>
        <v>68.034582</v>
      </c>
      <c r="U1801" s="25">
        <f>IFERROR(T1801/Q1801,0)</f>
        <v>0.53100334797580062</v>
      </c>
      <c r="V1801" s="21" t="s">
        <v>125</v>
      </c>
      <c r="W1801" s="21" t="s">
        <v>156</v>
      </c>
    </row>
    <row r="1802" spans="1:23" ht="15" customHeight="1">
      <c r="A1802" s="21" t="s">
        <v>2277</v>
      </c>
      <c r="B1802" s="22">
        <v>45625</v>
      </c>
      <c r="C1802" s="21">
        <f>YEAR(B1802)</f>
        <v>2024</v>
      </c>
      <c r="D1802" s="21" t="str">
        <f>"Q"&amp;ROUNDUP(MONTH(B1802)/3,0)</f>
        <v>Q4</v>
      </c>
      <c r="E1802" s="21" t="s">
        <v>138</v>
      </c>
      <c r="F1802" s="21" t="s">
        <v>118</v>
      </c>
      <c r="G1802" s="21" t="s">
        <v>139</v>
      </c>
      <c r="H1802" s="21" t="s">
        <v>804</v>
      </c>
      <c r="I1802" s="21" t="s">
        <v>805</v>
      </c>
      <c r="J1802" s="21" t="s">
        <v>142</v>
      </c>
      <c r="K1802" s="21" t="s">
        <v>149</v>
      </c>
      <c r="L1802" s="21" t="s">
        <v>238</v>
      </c>
      <c r="M1802" s="23">
        <v>63.77</v>
      </c>
      <c r="N1802" s="24">
        <v>2</v>
      </c>
      <c r="O1802" s="25">
        <v>0.184</v>
      </c>
      <c r="P1802" s="23">
        <v>31.61</v>
      </c>
      <c r="Q1802" s="23">
        <f>M1802*N1802*(1-O1802)</f>
        <v>104.07264000000001</v>
      </c>
      <c r="R1802" s="23">
        <f>M1802*N1802*O1802</f>
        <v>23.467359999999999</v>
      </c>
      <c r="S1802" s="23">
        <f>P1802*N1802</f>
        <v>63.22</v>
      </c>
      <c r="T1802" s="23">
        <f>Q1802-S1802</f>
        <v>40.852640000000008</v>
      </c>
      <c r="U1802" s="25">
        <f>IFERROR(T1802/Q1802,0)</f>
        <v>0.39253967229043102</v>
      </c>
      <c r="V1802" s="21" t="s">
        <v>125</v>
      </c>
      <c r="W1802" s="21" t="s">
        <v>126</v>
      </c>
    </row>
    <row r="1803" spans="1:23" ht="15" customHeight="1">
      <c r="A1803" s="21" t="s">
        <v>2278</v>
      </c>
      <c r="B1803" s="22">
        <v>45625</v>
      </c>
      <c r="C1803" s="21">
        <f>YEAR(B1803)</f>
        <v>2024</v>
      </c>
      <c r="D1803" s="21" t="str">
        <f>"Q"&amp;ROUNDUP(MONTH(B1803)/3,0)</f>
        <v>Q4</v>
      </c>
      <c r="E1803" s="21" t="s">
        <v>158</v>
      </c>
      <c r="F1803" s="21" t="s">
        <v>118</v>
      </c>
      <c r="G1803" s="21" t="s">
        <v>164</v>
      </c>
      <c r="H1803" s="21" t="s">
        <v>318</v>
      </c>
      <c r="I1803" s="21" t="s">
        <v>319</v>
      </c>
      <c r="J1803" s="21" t="s">
        <v>122</v>
      </c>
      <c r="K1803" s="21" t="s">
        <v>165</v>
      </c>
      <c r="L1803" s="21" t="s">
        <v>184</v>
      </c>
      <c r="M1803" s="23">
        <v>23.85</v>
      </c>
      <c r="N1803" s="24">
        <v>1</v>
      </c>
      <c r="O1803" s="25">
        <v>9.1399999999999995E-2</v>
      </c>
      <c r="P1803" s="23">
        <v>9.6999999999999993</v>
      </c>
      <c r="Q1803" s="23">
        <f>M1803*N1803*(1-O1803)</f>
        <v>21.670110000000001</v>
      </c>
      <c r="R1803" s="23">
        <f>M1803*N1803*O1803</f>
        <v>2.1798899999999999</v>
      </c>
      <c r="S1803" s="23">
        <f>P1803*N1803</f>
        <v>9.6999999999999993</v>
      </c>
      <c r="T1803" s="23">
        <f>Q1803-S1803</f>
        <v>11.970110000000002</v>
      </c>
      <c r="U1803" s="25">
        <f>IFERROR(T1803/Q1803,0)</f>
        <v>0.55237882964138163</v>
      </c>
      <c r="V1803" s="21" t="s">
        <v>171</v>
      </c>
      <c r="W1803" s="21" t="s">
        <v>126</v>
      </c>
    </row>
    <row r="1804" spans="1:23" ht="15" customHeight="1">
      <c r="A1804" s="21" t="s">
        <v>2279</v>
      </c>
      <c r="B1804" s="22">
        <v>45625</v>
      </c>
      <c r="C1804" s="21">
        <f>YEAR(B1804)</f>
        <v>2024</v>
      </c>
      <c r="D1804" s="21" t="str">
        <f>"Q"&amp;ROUNDUP(MONTH(B1804)/3,0)</f>
        <v>Q4</v>
      </c>
      <c r="E1804" s="21" t="s">
        <v>138</v>
      </c>
      <c r="F1804" s="21" t="s">
        <v>118</v>
      </c>
      <c r="G1804" s="21" t="s">
        <v>146</v>
      </c>
      <c r="H1804" s="21" t="s">
        <v>284</v>
      </c>
      <c r="I1804" s="21" t="s">
        <v>269</v>
      </c>
      <c r="J1804" s="21" t="s">
        <v>122</v>
      </c>
      <c r="K1804" s="21" t="s">
        <v>143</v>
      </c>
      <c r="L1804" s="21" t="s">
        <v>252</v>
      </c>
      <c r="M1804" s="23">
        <v>202.86</v>
      </c>
      <c r="N1804" s="24">
        <v>2</v>
      </c>
      <c r="O1804" s="25">
        <v>0.16009999999999999</v>
      </c>
      <c r="P1804" s="23">
        <v>111.59</v>
      </c>
      <c r="Q1804" s="23">
        <f>M1804*N1804*(1-O1804)</f>
        <v>340.764228</v>
      </c>
      <c r="R1804" s="23">
        <f>M1804*N1804*O1804</f>
        <v>64.955771999999996</v>
      </c>
      <c r="S1804" s="23">
        <f>P1804*N1804</f>
        <v>223.18</v>
      </c>
      <c r="T1804" s="23">
        <f>Q1804-S1804</f>
        <v>117.584228</v>
      </c>
      <c r="U1804" s="25">
        <f>IFERROR(T1804/Q1804,0)</f>
        <v>0.34506036238052545</v>
      </c>
      <c r="V1804" s="21" t="s">
        <v>125</v>
      </c>
      <c r="W1804" s="21" t="s">
        <v>136</v>
      </c>
    </row>
    <row r="1805" spans="1:23" ht="15" customHeight="1">
      <c r="A1805" s="21" t="s">
        <v>2280</v>
      </c>
      <c r="B1805" s="22">
        <v>45625</v>
      </c>
      <c r="C1805" s="21">
        <f>YEAR(B1805)</f>
        <v>2024</v>
      </c>
      <c r="D1805" s="21" t="str">
        <f>"Q"&amp;ROUNDUP(MONTH(B1805)/3,0)</f>
        <v>Q4</v>
      </c>
      <c r="E1805" s="21" t="s">
        <v>117</v>
      </c>
      <c r="F1805" s="21" t="s">
        <v>129</v>
      </c>
      <c r="G1805" s="21" t="s">
        <v>194</v>
      </c>
      <c r="H1805" s="21" t="s">
        <v>467</v>
      </c>
      <c r="I1805" s="21" t="s">
        <v>468</v>
      </c>
      <c r="J1805" s="21" t="s">
        <v>133</v>
      </c>
      <c r="K1805" s="21" t="s">
        <v>149</v>
      </c>
      <c r="L1805" s="21" t="s">
        <v>273</v>
      </c>
      <c r="M1805" s="23">
        <v>53.19</v>
      </c>
      <c r="N1805" s="24">
        <v>3</v>
      </c>
      <c r="O1805" s="25">
        <v>0.11700000000000001</v>
      </c>
      <c r="P1805" s="23">
        <v>27.54</v>
      </c>
      <c r="Q1805" s="23">
        <f>M1805*N1805*(1-O1805)</f>
        <v>140.90030999999999</v>
      </c>
      <c r="R1805" s="23">
        <f>M1805*N1805*O1805</f>
        <v>18.669689999999999</v>
      </c>
      <c r="S1805" s="23">
        <f>P1805*N1805</f>
        <v>82.62</v>
      </c>
      <c r="T1805" s="23">
        <f>Q1805-S1805</f>
        <v>58.280309999999986</v>
      </c>
      <c r="U1805" s="25">
        <f>IFERROR(T1805/Q1805,0)</f>
        <v>0.41362797569430465</v>
      </c>
      <c r="V1805" s="21" t="s">
        <v>125</v>
      </c>
      <c r="W1805" s="21" t="s">
        <v>126</v>
      </c>
    </row>
    <row r="1806" spans="1:23" ht="15" customHeight="1">
      <c r="A1806" s="21" t="s">
        <v>2281</v>
      </c>
      <c r="B1806" s="22">
        <v>45625</v>
      </c>
      <c r="C1806" s="21">
        <f>YEAR(B1806)</f>
        <v>2024</v>
      </c>
      <c r="D1806" s="21" t="str">
        <f>"Q"&amp;ROUNDUP(MONTH(B1806)/3,0)</f>
        <v>Q4</v>
      </c>
      <c r="E1806" s="21" t="s">
        <v>188</v>
      </c>
      <c r="F1806" s="21" t="s">
        <v>118</v>
      </c>
      <c r="G1806" s="21" t="s">
        <v>189</v>
      </c>
      <c r="H1806" s="21" t="s">
        <v>583</v>
      </c>
      <c r="I1806" s="21" t="s">
        <v>584</v>
      </c>
      <c r="J1806" s="21" t="s">
        <v>133</v>
      </c>
      <c r="K1806" s="21" t="s">
        <v>149</v>
      </c>
      <c r="L1806" s="21" t="s">
        <v>238</v>
      </c>
      <c r="M1806" s="23">
        <v>100.74</v>
      </c>
      <c r="N1806" s="24">
        <v>4</v>
      </c>
      <c r="O1806" s="25">
        <v>0.2152</v>
      </c>
      <c r="P1806" s="23">
        <v>49.25</v>
      </c>
      <c r="Q1806" s="23">
        <f>M1806*N1806*(1-O1806)</f>
        <v>316.24300799999997</v>
      </c>
      <c r="R1806" s="23">
        <f>M1806*N1806*O1806</f>
        <v>86.716991999999991</v>
      </c>
      <c r="S1806" s="23">
        <f>P1806*N1806</f>
        <v>197</v>
      </c>
      <c r="T1806" s="23">
        <f>Q1806-S1806</f>
        <v>119.24300799999997</v>
      </c>
      <c r="U1806" s="25">
        <f>IFERROR(T1806/Q1806,0)</f>
        <v>0.37706132620645949</v>
      </c>
      <c r="V1806" s="21" t="s">
        <v>125</v>
      </c>
      <c r="W1806" s="21" t="s">
        <v>172</v>
      </c>
    </row>
    <row r="1807" spans="1:23" ht="15" customHeight="1">
      <c r="A1807" s="21" t="s">
        <v>2282</v>
      </c>
      <c r="B1807" s="22">
        <v>45625</v>
      </c>
      <c r="C1807" s="21">
        <f>YEAR(B1807)</f>
        <v>2024</v>
      </c>
      <c r="D1807" s="21" t="str">
        <f>"Q"&amp;ROUNDUP(MONTH(B1807)/3,0)</f>
        <v>Q4</v>
      </c>
      <c r="E1807" s="21" t="s">
        <v>158</v>
      </c>
      <c r="F1807" s="21" t="s">
        <v>118</v>
      </c>
      <c r="G1807" s="21" t="s">
        <v>164</v>
      </c>
      <c r="H1807" s="21" t="s">
        <v>257</v>
      </c>
      <c r="I1807" s="21" t="s">
        <v>258</v>
      </c>
      <c r="J1807" s="21" t="s">
        <v>133</v>
      </c>
      <c r="K1807" s="21" t="s">
        <v>143</v>
      </c>
      <c r="L1807" s="21" t="s">
        <v>230</v>
      </c>
      <c r="M1807" s="23">
        <v>63.68</v>
      </c>
      <c r="N1807" s="24">
        <v>12</v>
      </c>
      <c r="O1807" s="25">
        <v>0.13969999999999999</v>
      </c>
      <c r="P1807" s="23">
        <v>42.29</v>
      </c>
      <c r="Q1807" s="23">
        <f>M1807*N1807*(1-O1807)</f>
        <v>657.40684799999997</v>
      </c>
      <c r="R1807" s="23">
        <f>M1807*N1807*O1807</f>
        <v>106.75315199999999</v>
      </c>
      <c r="S1807" s="23">
        <f>P1807*N1807</f>
        <v>507.48</v>
      </c>
      <c r="T1807" s="23">
        <f>Q1807-S1807</f>
        <v>149.92684799999995</v>
      </c>
      <c r="U1807" s="25">
        <f>IFERROR(T1807/Q1807,0)</f>
        <v>0.22805793468096025</v>
      </c>
      <c r="V1807" s="21" t="s">
        <v>125</v>
      </c>
      <c r="W1807" s="21" t="s">
        <v>126</v>
      </c>
    </row>
    <row r="1808" spans="1:23" ht="15" customHeight="1">
      <c r="A1808" s="21" t="s">
        <v>2283</v>
      </c>
      <c r="B1808" s="22">
        <v>45625</v>
      </c>
      <c r="C1808" s="21">
        <f>YEAR(B1808)</f>
        <v>2024</v>
      </c>
      <c r="D1808" s="21" t="str">
        <f>"Q"&amp;ROUNDUP(MONTH(B1808)/3,0)</f>
        <v>Q4</v>
      </c>
      <c r="E1808" s="21" t="s">
        <v>138</v>
      </c>
      <c r="F1808" s="21" t="s">
        <v>159</v>
      </c>
      <c r="G1808" s="21" t="s">
        <v>146</v>
      </c>
      <c r="H1808" s="21" t="s">
        <v>147</v>
      </c>
      <c r="I1808" s="21" t="s">
        <v>148</v>
      </c>
      <c r="J1808" s="21" t="s">
        <v>122</v>
      </c>
      <c r="K1808" s="21" t="s">
        <v>165</v>
      </c>
      <c r="L1808" s="21" t="s">
        <v>166</v>
      </c>
      <c r="M1808" s="23">
        <v>57.32</v>
      </c>
      <c r="N1808" s="24">
        <v>4</v>
      </c>
      <c r="O1808" s="25">
        <v>0.1012</v>
      </c>
      <c r="P1808" s="23">
        <v>26.76</v>
      </c>
      <c r="Q1808" s="23">
        <f>M1808*N1808*(1-O1808)</f>
        <v>206.076864</v>
      </c>
      <c r="R1808" s="23">
        <f>M1808*N1808*O1808</f>
        <v>23.203136000000001</v>
      </c>
      <c r="S1808" s="23">
        <f>P1808*N1808</f>
        <v>107.04</v>
      </c>
      <c r="T1808" s="23">
        <f>Q1808-S1808</f>
        <v>99.036863999999994</v>
      </c>
      <c r="U1808" s="25">
        <f>IFERROR(T1808/Q1808,0)</f>
        <v>0.48058215792724795</v>
      </c>
      <c r="V1808" s="21" t="s">
        <v>125</v>
      </c>
      <c r="W1808" s="21" t="s">
        <v>136</v>
      </c>
    </row>
    <row r="1809" spans="1:23" ht="15" customHeight="1">
      <c r="A1809" s="21" t="s">
        <v>2284</v>
      </c>
      <c r="B1809" s="22">
        <v>45625</v>
      </c>
      <c r="C1809" s="21">
        <f>YEAR(B1809)</f>
        <v>2024</v>
      </c>
      <c r="D1809" s="21" t="str">
        <f>"Q"&amp;ROUNDUP(MONTH(B1809)/3,0)</f>
        <v>Q4</v>
      </c>
      <c r="E1809" s="21" t="s">
        <v>188</v>
      </c>
      <c r="F1809" s="21" t="s">
        <v>118</v>
      </c>
      <c r="G1809" s="21" t="s">
        <v>189</v>
      </c>
      <c r="H1809" s="21" t="s">
        <v>377</v>
      </c>
      <c r="I1809" s="21" t="s">
        <v>378</v>
      </c>
      <c r="J1809" s="21" t="s">
        <v>133</v>
      </c>
      <c r="K1809" s="21" t="s">
        <v>123</v>
      </c>
      <c r="L1809" s="21" t="s">
        <v>292</v>
      </c>
      <c r="M1809" s="23">
        <v>218.77</v>
      </c>
      <c r="N1809" s="24">
        <v>4</v>
      </c>
      <c r="O1809" s="25">
        <v>0.20680000000000001</v>
      </c>
      <c r="P1809" s="23">
        <v>109.15</v>
      </c>
      <c r="Q1809" s="23">
        <f>M1809*N1809*(1-O1809)</f>
        <v>694.11345600000004</v>
      </c>
      <c r="R1809" s="23">
        <f>M1809*N1809*O1809</f>
        <v>180.96654400000003</v>
      </c>
      <c r="S1809" s="23">
        <f>P1809*N1809</f>
        <v>436.6</v>
      </c>
      <c r="T1809" s="23">
        <f>Q1809-S1809</f>
        <v>257.51345600000002</v>
      </c>
      <c r="U1809" s="25">
        <f>IFERROR(T1809/Q1809,0)</f>
        <v>0.37099620209639045</v>
      </c>
      <c r="V1809" s="21" t="s">
        <v>125</v>
      </c>
      <c r="W1809" s="21" t="s">
        <v>156</v>
      </c>
    </row>
    <row r="1810" spans="1:23" ht="15" customHeight="1">
      <c r="A1810" s="21" t="s">
        <v>2285</v>
      </c>
      <c r="B1810" s="22">
        <v>45625</v>
      </c>
      <c r="C1810" s="21">
        <f>YEAR(B1810)</f>
        <v>2024</v>
      </c>
      <c r="D1810" s="21" t="str">
        <f>"Q"&amp;ROUNDUP(MONTH(B1810)/3,0)</f>
        <v>Q4</v>
      </c>
      <c r="E1810" s="21" t="s">
        <v>117</v>
      </c>
      <c r="F1810" s="21" t="s">
        <v>129</v>
      </c>
      <c r="G1810" s="21" t="s">
        <v>194</v>
      </c>
      <c r="H1810" s="21" t="s">
        <v>462</v>
      </c>
      <c r="I1810" s="21" t="s">
        <v>463</v>
      </c>
      <c r="J1810" s="21" t="s">
        <v>142</v>
      </c>
      <c r="K1810" s="21" t="s">
        <v>149</v>
      </c>
      <c r="L1810" s="21" t="s">
        <v>176</v>
      </c>
      <c r="M1810" s="23">
        <v>247.27</v>
      </c>
      <c r="N1810" s="24">
        <v>1</v>
      </c>
      <c r="O1810" s="25">
        <v>7.0300000000000001E-2</v>
      </c>
      <c r="P1810" s="23">
        <v>130.69</v>
      </c>
      <c r="Q1810" s="23">
        <f>M1810*N1810*(1-O1810)</f>
        <v>229.88691900000001</v>
      </c>
      <c r="R1810" s="23">
        <f>M1810*N1810*O1810</f>
        <v>17.383081000000001</v>
      </c>
      <c r="S1810" s="23">
        <f>P1810*N1810</f>
        <v>130.69</v>
      </c>
      <c r="T1810" s="23">
        <f>Q1810-S1810</f>
        <v>99.196919000000008</v>
      </c>
      <c r="U1810" s="25">
        <f>IFERROR(T1810/Q1810,0)</f>
        <v>0.43150310348889404</v>
      </c>
      <c r="V1810" s="21" t="s">
        <v>125</v>
      </c>
      <c r="W1810" s="21" t="s">
        <v>172</v>
      </c>
    </row>
    <row r="1811" spans="1:23" ht="15" customHeight="1">
      <c r="A1811" s="21" t="s">
        <v>2286</v>
      </c>
      <c r="B1811" s="22">
        <v>45625</v>
      </c>
      <c r="C1811" s="21">
        <f>YEAR(B1811)</f>
        <v>2024</v>
      </c>
      <c r="D1811" s="21" t="str">
        <f>"Q"&amp;ROUNDUP(MONTH(B1811)/3,0)</f>
        <v>Q4</v>
      </c>
      <c r="E1811" s="21" t="s">
        <v>138</v>
      </c>
      <c r="F1811" s="21" t="s">
        <v>129</v>
      </c>
      <c r="G1811" s="21" t="s">
        <v>139</v>
      </c>
      <c r="H1811" s="21" t="s">
        <v>337</v>
      </c>
      <c r="I1811" s="21" t="s">
        <v>338</v>
      </c>
      <c r="J1811" s="21" t="s">
        <v>133</v>
      </c>
      <c r="K1811" s="21" t="s">
        <v>165</v>
      </c>
      <c r="L1811" s="21" t="s">
        <v>320</v>
      </c>
      <c r="M1811" s="23">
        <v>95.85</v>
      </c>
      <c r="N1811" s="24">
        <v>1</v>
      </c>
      <c r="O1811" s="25">
        <v>0.22819999999999999</v>
      </c>
      <c r="P1811" s="23">
        <v>34.42</v>
      </c>
      <c r="Q1811" s="23">
        <f>M1811*N1811*(1-O1811)</f>
        <v>73.977029999999999</v>
      </c>
      <c r="R1811" s="23">
        <f>M1811*N1811*O1811</f>
        <v>21.872969999999999</v>
      </c>
      <c r="S1811" s="23">
        <f>P1811*N1811</f>
        <v>34.42</v>
      </c>
      <c r="T1811" s="23">
        <f>Q1811-S1811</f>
        <v>39.557029999999997</v>
      </c>
      <c r="U1811" s="25">
        <f>IFERROR(T1811/Q1811,0)</f>
        <v>0.53472043957428406</v>
      </c>
      <c r="V1811" s="21" t="s">
        <v>125</v>
      </c>
      <c r="W1811" s="21" t="s">
        <v>136</v>
      </c>
    </row>
    <row r="1812" spans="1:23" ht="15" customHeight="1">
      <c r="A1812" s="21" t="s">
        <v>2287</v>
      </c>
      <c r="B1812" s="22">
        <v>45625</v>
      </c>
      <c r="C1812" s="21">
        <f>YEAR(B1812)</f>
        <v>2024</v>
      </c>
      <c r="D1812" s="21" t="str">
        <f>"Q"&amp;ROUNDUP(MONTH(B1812)/3,0)</f>
        <v>Q4</v>
      </c>
      <c r="E1812" s="21" t="s">
        <v>117</v>
      </c>
      <c r="F1812" s="21" t="s">
        <v>118</v>
      </c>
      <c r="G1812" s="21" t="s">
        <v>194</v>
      </c>
      <c r="H1812" s="21" t="s">
        <v>1250</v>
      </c>
      <c r="I1812" s="21" t="s">
        <v>1251</v>
      </c>
      <c r="J1812" s="21" t="s">
        <v>133</v>
      </c>
      <c r="K1812" s="21" t="s">
        <v>143</v>
      </c>
      <c r="L1812" s="21" t="s">
        <v>252</v>
      </c>
      <c r="M1812" s="23">
        <v>51.24</v>
      </c>
      <c r="N1812" s="24">
        <v>1</v>
      </c>
      <c r="O1812" s="25">
        <v>0.16189999999999999</v>
      </c>
      <c r="P1812" s="23">
        <v>31.65</v>
      </c>
      <c r="Q1812" s="23">
        <f>M1812*N1812*(1-O1812)</f>
        <v>42.944244000000005</v>
      </c>
      <c r="R1812" s="23">
        <f>M1812*N1812*O1812</f>
        <v>8.295755999999999</v>
      </c>
      <c r="S1812" s="23">
        <f>P1812*N1812</f>
        <v>31.65</v>
      </c>
      <c r="T1812" s="23">
        <f>Q1812-S1812</f>
        <v>11.294244000000006</v>
      </c>
      <c r="U1812" s="25">
        <f>IFERROR(T1812/Q1812,0)</f>
        <v>0.26299785368209078</v>
      </c>
      <c r="V1812" s="21" t="s">
        <v>125</v>
      </c>
      <c r="W1812" s="21" t="s">
        <v>172</v>
      </c>
    </row>
    <row r="1813" spans="1:23" ht="15" customHeight="1">
      <c r="A1813" s="21" t="s">
        <v>2288</v>
      </c>
      <c r="B1813" s="22">
        <v>45625</v>
      </c>
      <c r="C1813" s="21">
        <f>YEAR(B1813)</f>
        <v>2024</v>
      </c>
      <c r="D1813" s="21" t="str">
        <f>"Q"&amp;ROUNDUP(MONTH(B1813)/3,0)</f>
        <v>Q4</v>
      </c>
      <c r="E1813" s="21" t="s">
        <v>158</v>
      </c>
      <c r="F1813" s="21" t="s">
        <v>118</v>
      </c>
      <c r="G1813" s="21" t="s">
        <v>164</v>
      </c>
      <c r="H1813" s="21" t="s">
        <v>434</v>
      </c>
      <c r="I1813" s="21" t="s">
        <v>435</v>
      </c>
      <c r="J1813" s="21" t="s">
        <v>133</v>
      </c>
      <c r="K1813" s="21" t="s">
        <v>165</v>
      </c>
      <c r="L1813" s="21" t="s">
        <v>180</v>
      </c>
      <c r="M1813" s="23">
        <v>65.849999999999994</v>
      </c>
      <c r="N1813" s="24">
        <v>2</v>
      </c>
      <c r="O1813" s="25">
        <v>0.17280000000000001</v>
      </c>
      <c r="P1813" s="23">
        <v>23.64</v>
      </c>
      <c r="Q1813" s="23">
        <f>M1813*N1813*(1-O1813)</f>
        <v>108.94223999999998</v>
      </c>
      <c r="R1813" s="23">
        <f>M1813*N1813*O1813</f>
        <v>22.757759999999998</v>
      </c>
      <c r="S1813" s="23">
        <f>P1813*N1813</f>
        <v>47.28</v>
      </c>
      <c r="T1813" s="23">
        <f>Q1813-S1813</f>
        <v>61.662239999999983</v>
      </c>
      <c r="U1813" s="25">
        <f>IFERROR(T1813/Q1813,0)</f>
        <v>0.56600855646074466</v>
      </c>
      <c r="V1813" s="21" t="s">
        <v>125</v>
      </c>
      <c r="W1813" s="21" t="s">
        <v>136</v>
      </c>
    </row>
    <row r="1814" spans="1:23" ht="15" customHeight="1">
      <c r="A1814" s="21" t="s">
        <v>2289</v>
      </c>
      <c r="B1814" s="22">
        <v>45626</v>
      </c>
      <c r="C1814" s="21">
        <f>YEAR(B1814)</f>
        <v>2024</v>
      </c>
      <c r="D1814" s="21" t="str">
        <f>"Q"&amp;ROUNDUP(MONTH(B1814)/3,0)</f>
        <v>Q4</v>
      </c>
      <c r="E1814" s="21" t="s">
        <v>138</v>
      </c>
      <c r="F1814" s="21" t="s">
        <v>118</v>
      </c>
      <c r="G1814" s="21" t="s">
        <v>139</v>
      </c>
      <c r="H1814" s="21" t="s">
        <v>224</v>
      </c>
      <c r="I1814" s="21" t="s">
        <v>225</v>
      </c>
      <c r="J1814" s="21" t="s">
        <v>122</v>
      </c>
      <c r="K1814" s="21" t="s">
        <v>123</v>
      </c>
      <c r="L1814" s="21" t="s">
        <v>226</v>
      </c>
      <c r="M1814" s="23">
        <v>145.05000000000001</v>
      </c>
      <c r="N1814" s="24">
        <v>2</v>
      </c>
      <c r="O1814" s="25">
        <v>0.1714</v>
      </c>
      <c r="P1814" s="23">
        <v>71.510000000000005</v>
      </c>
      <c r="Q1814" s="23">
        <f>M1814*N1814*(1-O1814)</f>
        <v>240.37686000000002</v>
      </c>
      <c r="R1814" s="23">
        <f>M1814*N1814*O1814</f>
        <v>49.723140000000001</v>
      </c>
      <c r="S1814" s="23">
        <f>P1814*N1814</f>
        <v>143.02000000000001</v>
      </c>
      <c r="T1814" s="23">
        <f>Q1814-S1814</f>
        <v>97.356860000000012</v>
      </c>
      <c r="U1814" s="25">
        <f>IFERROR(T1814/Q1814,0)</f>
        <v>0.40501760443996149</v>
      </c>
      <c r="V1814" s="21" t="s">
        <v>125</v>
      </c>
      <c r="W1814" s="21" t="s">
        <v>136</v>
      </c>
    </row>
    <row r="1815" spans="1:23" ht="15" customHeight="1">
      <c r="A1815" s="21" t="s">
        <v>2290</v>
      </c>
      <c r="B1815" s="22">
        <v>45626</v>
      </c>
      <c r="C1815" s="21">
        <f>YEAR(B1815)</f>
        <v>2024</v>
      </c>
      <c r="D1815" s="21" t="str">
        <f>"Q"&amp;ROUNDUP(MONTH(B1815)/3,0)</f>
        <v>Q4</v>
      </c>
      <c r="E1815" s="21" t="s">
        <v>138</v>
      </c>
      <c r="F1815" s="21" t="s">
        <v>118</v>
      </c>
      <c r="G1815" s="21" t="s">
        <v>139</v>
      </c>
      <c r="H1815" s="21" t="s">
        <v>207</v>
      </c>
      <c r="I1815" s="21" t="s">
        <v>208</v>
      </c>
      <c r="J1815" s="21" t="s">
        <v>122</v>
      </c>
      <c r="K1815" s="21" t="s">
        <v>123</v>
      </c>
      <c r="L1815" s="21" t="s">
        <v>226</v>
      </c>
      <c r="M1815" s="23">
        <v>258.55</v>
      </c>
      <c r="N1815" s="24">
        <v>1</v>
      </c>
      <c r="O1815" s="25">
        <v>0.16950000000000001</v>
      </c>
      <c r="P1815" s="23">
        <v>130.08000000000001</v>
      </c>
      <c r="Q1815" s="23">
        <f>M1815*N1815*(1-O1815)</f>
        <v>214.72577500000003</v>
      </c>
      <c r="R1815" s="23">
        <f>M1815*N1815*O1815</f>
        <v>43.824225000000006</v>
      </c>
      <c r="S1815" s="23">
        <f>P1815*N1815</f>
        <v>130.08000000000001</v>
      </c>
      <c r="T1815" s="23">
        <f>Q1815-S1815</f>
        <v>84.645775000000015</v>
      </c>
      <c r="U1815" s="25">
        <f>IFERROR(T1815/Q1815,0)</f>
        <v>0.3942040726130806</v>
      </c>
      <c r="V1815" s="21" t="s">
        <v>125</v>
      </c>
      <c r="W1815" s="21" t="s">
        <v>172</v>
      </c>
    </row>
    <row r="1816" spans="1:23" ht="15" customHeight="1">
      <c r="A1816" s="21" t="s">
        <v>2291</v>
      </c>
      <c r="B1816" s="22">
        <v>45626</v>
      </c>
      <c r="C1816" s="21">
        <f>YEAR(B1816)</f>
        <v>2024</v>
      </c>
      <c r="D1816" s="21" t="str">
        <f>"Q"&amp;ROUNDUP(MONTH(B1816)/3,0)</f>
        <v>Q4</v>
      </c>
      <c r="E1816" s="21" t="s">
        <v>188</v>
      </c>
      <c r="F1816" s="21" t="s">
        <v>118</v>
      </c>
      <c r="G1816" s="21" t="s">
        <v>189</v>
      </c>
      <c r="H1816" s="21" t="s">
        <v>284</v>
      </c>
      <c r="I1816" s="21" t="s">
        <v>269</v>
      </c>
      <c r="J1816" s="21" t="s">
        <v>122</v>
      </c>
      <c r="K1816" s="21" t="s">
        <v>149</v>
      </c>
      <c r="L1816" s="21" t="s">
        <v>150</v>
      </c>
      <c r="M1816" s="23">
        <v>237.04</v>
      </c>
      <c r="N1816" s="24">
        <v>3</v>
      </c>
      <c r="O1816" s="25">
        <v>0.18559999999999999</v>
      </c>
      <c r="P1816" s="23">
        <v>106.46</v>
      </c>
      <c r="Q1816" s="23">
        <f>M1816*N1816*(1-O1816)</f>
        <v>579.13612799999999</v>
      </c>
      <c r="R1816" s="23">
        <f>M1816*N1816*O1816</f>
        <v>131.98387199999999</v>
      </c>
      <c r="S1816" s="23">
        <f>P1816*N1816</f>
        <v>319.38</v>
      </c>
      <c r="T1816" s="23">
        <f>Q1816-S1816</f>
        <v>259.75612799999999</v>
      </c>
      <c r="U1816" s="25">
        <f>IFERROR(T1816/Q1816,0)</f>
        <v>0.44852343938038691</v>
      </c>
      <c r="V1816" s="21" t="s">
        <v>125</v>
      </c>
      <c r="W1816" s="21" t="s">
        <v>136</v>
      </c>
    </row>
    <row r="1817" spans="1:23" ht="15" customHeight="1">
      <c r="A1817" s="21" t="s">
        <v>2292</v>
      </c>
      <c r="B1817" s="22">
        <v>45626</v>
      </c>
      <c r="C1817" s="21">
        <f>YEAR(B1817)</f>
        <v>2024</v>
      </c>
      <c r="D1817" s="21" t="str">
        <f>"Q"&amp;ROUNDUP(MONTH(B1817)/3,0)</f>
        <v>Q4</v>
      </c>
      <c r="E1817" s="21" t="s">
        <v>128</v>
      </c>
      <c r="F1817" s="21" t="s">
        <v>129</v>
      </c>
      <c r="G1817" s="21" t="s">
        <v>152</v>
      </c>
      <c r="H1817" s="21" t="s">
        <v>467</v>
      </c>
      <c r="I1817" s="21" t="s">
        <v>468</v>
      </c>
      <c r="J1817" s="21" t="s">
        <v>133</v>
      </c>
      <c r="K1817" s="21" t="s">
        <v>123</v>
      </c>
      <c r="L1817" s="21" t="s">
        <v>263</v>
      </c>
      <c r="M1817" s="23">
        <v>100.46</v>
      </c>
      <c r="N1817" s="24">
        <v>3</v>
      </c>
      <c r="O1817" s="25">
        <v>0.1066</v>
      </c>
      <c r="P1817" s="23">
        <v>47.32</v>
      </c>
      <c r="Q1817" s="23">
        <f>M1817*N1817*(1-O1817)</f>
        <v>269.25289199999997</v>
      </c>
      <c r="R1817" s="23">
        <f>M1817*N1817*O1817</f>
        <v>32.127108</v>
      </c>
      <c r="S1817" s="23">
        <f>P1817*N1817</f>
        <v>141.96</v>
      </c>
      <c r="T1817" s="23">
        <f>Q1817-S1817</f>
        <v>127.29289199999997</v>
      </c>
      <c r="U1817" s="25">
        <f>IFERROR(T1817/Q1817,0)</f>
        <v>0.47276332318837261</v>
      </c>
      <c r="V1817" s="21" t="s">
        <v>125</v>
      </c>
      <c r="W1817" s="21" t="s">
        <v>136</v>
      </c>
    </row>
    <row r="1818" spans="1:23" ht="15" customHeight="1">
      <c r="A1818" s="21" t="s">
        <v>2293</v>
      </c>
      <c r="B1818" s="22">
        <v>45626</v>
      </c>
      <c r="C1818" s="21">
        <f>YEAR(B1818)</f>
        <v>2024</v>
      </c>
      <c r="D1818" s="21" t="str">
        <f>"Q"&amp;ROUNDUP(MONTH(B1818)/3,0)</f>
        <v>Q4</v>
      </c>
      <c r="E1818" s="21" t="s">
        <v>158</v>
      </c>
      <c r="F1818" s="21" t="s">
        <v>159</v>
      </c>
      <c r="G1818" s="21" t="s">
        <v>160</v>
      </c>
      <c r="H1818" s="21" t="s">
        <v>284</v>
      </c>
      <c r="I1818" s="21" t="s">
        <v>269</v>
      </c>
      <c r="J1818" s="21" t="s">
        <v>122</v>
      </c>
      <c r="K1818" s="21" t="s">
        <v>143</v>
      </c>
      <c r="L1818" s="21" t="s">
        <v>230</v>
      </c>
      <c r="M1818" s="23">
        <v>191.8</v>
      </c>
      <c r="N1818" s="24">
        <v>9</v>
      </c>
      <c r="O1818" s="25">
        <v>9.69E-2</v>
      </c>
      <c r="P1818" s="23">
        <v>128.74</v>
      </c>
      <c r="Q1818" s="23">
        <f>M1818*N1818*(1-O1818)</f>
        <v>1558.9312200000002</v>
      </c>
      <c r="R1818" s="23">
        <f>M1818*N1818*O1818</f>
        <v>167.26877999999999</v>
      </c>
      <c r="S1818" s="23">
        <f>P1818*N1818</f>
        <v>1158.6600000000001</v>
      </c>
      <c r="T1818" s="23">
        <f>Q1818-S1818</f>
        <v>400.27122000000008</v>
      </c>
      <c r="U1818" s="25">
        <f>IFERROR(T1818/Q1818,0)</f>
        <v>0.25676002562832761</v>
      </c>
      <c r="V1818" s="21" t="s">
        <v>125</v>
      </c>
      <c r="W1818" s="21" t="s">
        <v>156</v>
      </c>
    </row>
    <row r="1819" spans="1:23" ht="15" customHeight="1">
      <c r="A1819" s="21" t="s">
        <v>2294</v>
      </c>
      <c r="B1819" s="22">
        <v>45626</v>
      </c>
      <c r="C1819" s="21">
        <f>YEAR(B1819)</f>
        <v>2024</v>
      </c>
      <c r="D1819" s="21" t="str">
        <f>"Q"&amp;ROUNDUP(MONTH(B1819)/3,0)</f>
        <v>Q4</v>
      </c>
      <c r="E1819" s="21" t="s">
        <v>128</v>
      </c>
      <c r="F1819" s="21" t="s">
        <v>129</v>
      </c>
      <c r="G1819" s="21" t="s">
        <v>130</v>
      </c>
      <c r="H1819" s="21" t="s">
        <v>843</v>
      </c>
      <c r="I1819" s="21" t="s">
        <v>844</v>
      </c>
      <c r="J1819" s="21" t="s">
        <v>142</v>
      </c>
      <c r="K1819" s="21" t="s">
        <v>149</v>
      </c>
      <c r="L1819" s="21" t="s">
        <v>205</v>
      </c>
      <c r="M1819" s="23">
        <v>257.31</v>
      </c>
      <c r="N1819" s="24">
        <v>2</v>
      </c>
      <c r="O1819" s="25">
        <v>5.2900000000000003E-2</v>
      </c>
      <c r="P1819" s="23">
        <v>118.62</v>
      </c>
      <c r="Q1819" s="23">
        <f>M1819*N1819*(1-O1819)</f>
        <v>487.39660200000003</v>
      </c>
      <c r="R1819" s="23">
        <f>M1819*N1819*O1819</f>
        <v>27.223398000000003</v>
      </c>
      <c r="S1819" s="23">
        <f>P1819*N1819</f>
        <v>237.24</v>
      </c>
      <c r="T1819" s="23">
        <f>Q1819-S1819</f>
        <v>250.15660200000002</v>
      </c>
      <c r="U1819" s="25">
        <f>IFERROR(T1819/Q1819,0)</f>
        <v>0.51325060735651173</v>
      </c>
      <c r="V1819" s="21" t="s">
        <v>125</v>
      </c>
      <c r="W1819" s="21" t="s">
        <v>172</v>
      </c>
    </row>
    <row r="1820" spans="1:23" ht="15" customHeight="1">
      <c r="A1820" s="21" t="s">
        <v>2295</v>
      </c>
      <c r="B1820" s="22">
        <v>45626</v>
      </c>
      <c r="C1820" s="21">
        <f>YEAR(B1820)</f>
        <v>2024</v>
      </c>
      <c r="D1820" s="21" t="str">
        <f>"Q"&amp;ROUNDUP(MONTH(B1820)/3,0)</f>
        <v>Q4</v>
      </c>
      <c r="E1820" s="21" t="s">
        <v>188</v>
      </c>
      <c r="F1820" s="21" t="s">
        <v>118</v>
      </c>
      <c r="G1820" s="21" t="s">
        <v>198</v>
      </c>
      <c r="H1820" s="21" t="s">
        <v>218</v>
      </c>
      <c r="I1820" s="21" t="s">
        <v>219</v>
      </c>
      <c r="J1820" s="21" t="s">
        <v>133</v>
      </c>
      <c r="K1820" s="21" t="s">
        <v>165</v>
      </c>
      <c r="L1820" s="21" t="s">
        <v>166</v>
      </c>
      <c r="M1820" s="23">
        <v>122.74</v>
      </c>
      <c r="N1820" s="24">
        <v>3</v>
      </c>
      <c r="O1820" s="25">
        <v>0.1787</v>
      </c>
      <c r="P1820" s="23">
        <v>51.98</v>
      </c>
      <c r="Q1820" s="23">
        <f>M1820*N1820*(1-O1820)</f>
        <v>302.41908599999999</v>
      </c>
      <c r="R1820" s="23">
        <f>M1820*N1820*O1820</f>
        <v>65.800913999999992</v>
      </c>
      <c r="S1820" s="23">
        <f>P1820*N1820</f>
        <v>155.94</v>
      </c>
      <c r="T1820" s="23">
        <f>Q1820-S1820</f>
        <v>146.479086</v>
      </c>
      <c r="U1820" s="25">
        <f>IFERROR(T1820/Q1820,0)</f>
        <v>0.48435794161483575</v>
      </c>
      <c r="V1820" s="21" t="s">
        <v>125</v>
      </c>
      <c r="W1820" s="21" t="s">
        <v>126</v>
      </c>
    </row>
    <row r="1821" spans="1:23" ht="15" customHeight="1">
      <c r="A1821" s="21" t="s">
        <v>2296</v>
      </c>
      <c r="B1821" s="22">
        <v>45626</v>
      </c>
      <c r="C1821" s="21">
        <f>YEAR(B1821)</f>
        <v>2024</v>
      </c>
      <c r="D1821" s="21" t="str">
        <f>"Q"&amp;ROUNDUP(MONTH(B1821)/3,0)</f>
        <v>Q4</v>
      </c>
      <c r="E1821" s="21" t="s">
        <v>128</v>
      </c>
      <c r="F1821" s="21" t="s">
        <v>129</v>
      </c>
      <c r="G1821" s="21" t="s">
        <v>152</v>
      </c>
      <c r="H1821" s="21" t="s">
        <v>287</v>
      </c>
      <c r="I1821" s="21" t="s">
        <v>288</v>
      </c>
      <c r="J1821" s="21" t="s">
        <v>133</v>
      </c>
      <c r="K1821" s="21" t="s">
        <v>143</v>
      </c>
      <c r="L1821" s="21" t="s">
        <v>230</v>
      </c>
      <c r="M1821" s="23">
        <v>214.66</v>
      </c>
      <c r="N1821" s="24">
        <v>2</v>
      </c>
      <c r="O1821" s="25">
        <v>7.9200000000000007E-2</v>
      </c>
      <c r="P1821" s="23">
        <v>122.74</v>
      </c>
      <c r="Q1821" s="23">
        <f>M1821*N1821*(1-O1821)</f>
        <v>395.31785599999995</v>
      </c>
      <c r="R1821" s="23">
        <f>M1821*N1821*O1821</f>
        <v>34.002144000000001</v>
      </c>
      <c r="S1821" s="23">
        <f>P1821*N1821</f>
        <v>245.48</v>
      </c>
      <c r="T1821" s="23">
        <f>Q1821-S1821</f>
        <v>149.83785599999996</v>
      </c>
      <c r="U1821" s="25">
        <f>IFERROR(T1821/Q1821,0)</f>
        <v>0.37903133826568153</v>
      </c>
      <c r="V1821" s="21" t="s">
        <v>125</v>
      </c>
      <c r="W1821" s="21" t="s">
        <v>156</v>
      </c>
    </row>
    <row r="1822" spans="1:23" ht="15" customHeight="1">
      <c r="A1822" s="21" t="s">
        <v>2297</v>
      </c>
      <c r="B1822" s="22">
        <v>45627</v>
      </c>
      <c r="C1822" s="21">
        <f>YEAR(B1822)</f>
        <v>2024</v>
      </c>
      <c r="D1822" s="21" t="str">
        <f>"Q"&amp;ROUNDUP(MONTH(B1822)/3,0)</f>
        <v>Q4</v>
      </c>
      <c r="E1822" s="21" t="s">
        <v>158</v>
      </c>
      <c r="F1822" s="21" t="s">
        <v>118</v>
      </c>
      <c r="G1822" s="21" t="s">
        <v>160</v>
      </c>
      <c r="H1822" s="21" t="s">
        <v>221</v>
      </c>
      <c r="I1822" s="21" t="s">
        <v>222</v>
      </c>
      <c r="J1822" s="21" t="s">
        <v>133</v>
      </c>
      <c r="K1822" s="21" t="s">
        <v>143</v>
      </c>
      <c r="L1822" s="21" t="s">
        <v>252</v>
      </c>
      <c r="M1822" s="23">
        <v>108.88</v>
      </c>
      <c r="N1822" s="24">
        <v>4</v>
      </c>
      <c r="O1822" s="25">
        <v>0.1527</v>
      </c>
      <c r="P1822" s="23">
        <v>68.540000000000006</v>
      </c>
      <c r="Q1822" s="23">
        <f>M1822*N1822*(1-O1822)</f>
        <v>369.01609599999995</v>
      </c>
      <c r="R1822" s="23">
        <f>M1822*N1822*O1822</f>
        <v>66.503903999999991</v>
      </c>
      <c r="S1822" s="23">
        <f>P1822*N1822</f>
        <v>274.16000000000003</v>
      </c>
      <c r="T1822" s="23">
        <f>Q1822-S1822</f>
        <v>94.856095999999923</v>
      </c>
      <c r="U1822" s="25">
        <f>IFERROR(T1822/Q1822,0)</f>
        <v>0.25705137805154149</v>
      </c>
      <c r="V1822" s="21" t="s">
        <v>125</v>
      </c>
      <c r="W1822" s="21" t="s">
        <v>126</v>
      </c>
    </row>
    <row r="1823" spans="1:23" ht="15" customHeight="1">
      <c r="A1823" s="21" t="s">
        <v>2298</v>
      </c>
      <c r="B1823" s="22">
        <v>45627</v>
      </c>
      <c r="C1823" s="21">
        <f>YEAR(B1823)</f>
        <v>2024</v>
      </c>
      <c r="D1823" s="21" t="str">
        <f>"Q"&amp;ROUNDUP(MONTH(B1823)/3,0)</f>
        <v>Q4</v>
      </c>
      <c r="E1823" s="21" t="s">
        <v>128</v>
      </c>
      <c r="F1823" s="21" t="s">
        <v>159</v>
      </c>
      <c r="G1823" s="21" t="s">
        <v>152</v>
      </c>
      <c r="H1823" s="21" t="s">
        <v>502</v>
      </c>
      <c r="I1823" s="21" t="s">
        <v>503</v>
      </c>
      <c r="J1823" s="21" t="s">
        <v>142</v>
      </c>
      <c r="K1823" s="21" t="s">
        <v>123</v>
      </c>
      <c r="L1823" s="21" t="s">
        <v>124</v>
      </c>
      <c r="M1823" s="23">
        <v>126.07</v>
      </c>
      <c r="N1823" s="24">
        <v>25</v>
      </c>
      <c r="O1823" s="25">
        <v>0.1527</v>
      </c>
      <c r="P1823" s="23">
        <v>61.75</v>
      </c>
      <c r="Q1823" s="23">
        <f>M1823*N1823*(1-O1823)</f>
        <v>2670.4777749999998</v>
      </c>
      <c r="R1823" s="23">
        <f>M1823*N1823*O1823</f>
        <v>481.27222499999999</v>
      </c>
      <c r="S1823" s="23">
        <f>P1823*N1823</f>
        <v>1543.75</v>
      </c>
      <c r="T1823" s="23">
        <f>Q1823-S1823</f>
        <v>1126.7277749999998</v>
      </c>
      <c r="U1823" s="25">
        <f>IFERROR(T1823/Q1823,0)</f>
        <v>0.42191992217572377</v>
      </c>
      <c r="V1823" s="21" t="s">
        <v>125</v>
      </c>
      <c r="W1823" s="21" t="s">
        <v>136</v>
      </c>
    </row>
    <row r="1824" spans="1:23" ht="15" customHeight="1">
      <c r="A1824" s="21" t="s">
        <v>2299</v>
      </c>
      <c r="B1824" s="22">
        <v>45627</v>
      </c>
      <c r="C1824" s="21">
        <f>YEAR(B1824)</f>
        <v>2024</v>
      </c>
      <c r="D1824" s="21" t="str">
        <f>"Q"&amp;ROUNDUP(MONTH(B1824)/3,0)</f>
        <v>Q4</v>
      </c>
      <c r="E1824" s="21" t="s">
        <v>128</v>
      </c>
      <c r="F1824" s="21" t="s">
        <v>118</v>
      </c>
      <c r="G1824" s="21" t="s">
        <v>152</v>
      </c>
      <c r="H1824" s="21" t="s">
        <v>646</v>
      </c>
      <c r="I1824" s="21" t="s">
        <v>647</v>
      </c>
      <c r="J1824" s="21" t="s">
        <v>142</v>
      </c>
      <c r="K1824" s="21" t="s">
        <v>165</v>
      </c>
      <c r="L1824" s="21" t="s">
        <v>166</v>
      </c>
      <c r="M1824" s="23">
        <v>83.32</v>
      </c>
      <c r="N1824" s="24">
        <v>3</v>
      </c>
      <c r="O1824" s="25">
        <v>0.12239999999999999</v>
      </c>
      <c r="P1824" s="23">
        <v>33.770000000000003</v>
      </c>
      <c r="Q1824" s="23">
        <f>M1824*N1824*(1-O1824)</f>
        <v>219.36489599999999</v>
      </c>
      <c r="R1824" s="23">
        <f>M1824*N1824*O1824</f>
        <v>30.595103999999996</v>
      </c>
      <c r="S1824" s="23">
        <f>P1824*N1824</f>
        <v>101.31</v>
      </c>
      <c r="T1824" s="23">
        <f>Q1824-S1824</f>
        <v>118.05489599999999</v>
      </c>
      <c r="U1824" s="25">
        <f>IFERROR(T1824/Q1824,0)</f>
        <v>0.53816676301754307</v>
      </c>
      <c r="V1824" s="21" t="s">
        <v>125</v>
      </c>
      <c r="W1824" s="21" t="s">
        <v>136</v>
      </c>
    </row>
    <row r="1825" spans="1:23" ht="15" customHeight="1">
      <c r="A1825" s="21" t="s">
        <v>2300</v>
      </c>
      <c r="B1825" s="22">
        <v>45627</v>
      </c>
      <c r="C1825" s="21">
        <f>YEAR(B1825)</f>
        <v>2024</v>
      </c>
      <c r="D1825" s="21" t="str">
        <f>"Q"&amp;ROUNDUP(MONTH(B1825)/3,0)</f>
        <v>Q4</v>
      </c>
      <c r="E1825" s="21" t="s">
        <v>128</v>
      </c>
      <c r="F1825" s="21" t="s">
        <v>159</v>
      </c>
      <c r="G1825" s="21" t="s">
        <v>152</v>
      </c>
      <c r="H1825" s="21" t="s">
        <v>493</v>
      </c>
      <c r="I1825" s="21" t="s">
        <v>494</v>
      </c>
      <c r="J1825" s="21" t="s">
        <v>142</v>
      </c>
      <c r="K1825" s="21" t="s">
        <v>149</v>
      </c>
      <c r="L1825" s="21" t="s">
        <v>273</v>
      </c>
      <c r="M1825" s="23">
        <v>133.54</v>
      </c>
      <c r="N1825" s="24">
        <v>5</v>
      </c>
      <c r="O1825" s="25">
        <v>0.1036</v>
      </c>
      <c r="P1825" s="23">
        <v>71.11</v>
      </c>
      <c r="Q1825" s="23">
        <f>M1825*N1825*(1-O1825)</f>
        <v>598.52627999999993</v>
      </c>
      <c r="R1825" s="23">
        <f>M1825*N1825*O1825</f>
        <v>69.173719999999989</v>
      </c>
      <c r="S1825" s="23">
        <f>P1825*N1825</f>
        <v>355.55</v>
      </c>
      <c r="T1825" s="23">
        <f>Q1825-S1825</f>
        <v>242.97627999999992</v>
      </c>
      <c r="U1825" s="25">
        <f>IFERROR(T1825/Q1825,0)</f>
        <v>0.40595757967386153</v>
      </c>
      <c r="V1825" s="21" t="s">
        <v>125</v>
      </c>
      <c r="W1825" s="21" t="s">
        <v>126</v>
      </c>
    </row>
    <row r="1826" spans="1:23" ht="15" customHeight="1">
      <c r="A1826" s="21" t="s">
        <v>2301</v>
      </c>
      <c r="B1826" s="22">
        <v>45627</v>
      </c>
      <c r="C1826" s="21">
        <f>YEAR(B1826)</f>
        <v>2024</v>
      </c>
      <c r="D1826" s="21" t="str">
        <f>"Q"&amp;ROUNDUP(MONTH(B1826)/3,0)</f>
        <v>Q4</v>
      </c>
      <c r="E1826" s="21" t="s">
        <v>138</v>
      </c>
      <c r="F1826" s="21" t="s">
        <v>118</v>
      </c>
      <c r="G1826" s="21" t="s">
        <v>146</v>
      </c>
      <c r="H1826" s="21" t="s">
        <v>291</v>
      </c>
      <c r="I1826" s="21" t="s">
        <v>208</v>
      </c>
      <c r="J1826" s="21" t="s">
        <v>133</v>
      </c>
      <c r="K1826" s="21" t="s">
        <v>149</v>
      </c>
      <c r="L1826" s="21" t="s">
        <v>176</v>
      </c>
      <c r="M1826" s="23">
        <v>146.1</v>
      </c>
      <c r="N1826" s="24">
        <v>3</v>
      </c>
      <c r="O1826" s="25">
        <v>0.20369999999999999</v>
      </c>
      <c r="P1826" s="23">
        <v>73.47</v>
      </c>
      <c r="Q1826" s="23">
        <f>M1826*N1826*(1-O1826)</f>
        <v>349.01828999999998</v>
      </c>
      <c r="R1826" s="23">
        <f>M1826*N1826*O1826</f>
        <v>89.28170999999999</v>
      </c>
      <c r="S1826" s="23">
        <f>P1826*N1826</f>
        <v>220.41</v>
      </c>
      <c r="T1826" s="23">
        <f>Q1826-S1826</f>
        <v>128.60828999999998</v>
      </c>
      <c r="U1826" s="25">
        <f>IFERROR(T1826/Q1826,0)</f>
        <v>0.3684858177489781</v>
      </c>
      <c r="V1826" s="21" t="s">
        <v>125</v>
      </c>
      <c r="W1826" s="21" t="s">
        <v>156</v>
      </c>
    </row>
    <row r="1827" spans="1:23" ht="15" customHeight="1">
      <c r="A1827" s="21" t="s">
        <v>2302</v>
      </c>
      <c r="B1827" s="22">
        <v>45627</v>
      </c>
      <c r="C1827" s="21">
        <f>YEAR(B1827)</f>
        <v>2024</v>
      </c>
      <c r="D1827" s="21" t="str">
        <f>"Q"&amp;ROUNDUP(MONTH(B1827)/3,0)</f>
        <v>Q4</v>
      </c>
      <c r="E1827" s="21" t="s">
        <v>188</v>
      </c>
      <c r="F1827" s="21" t="s">
        <v>129</v>
      </c>
      <c r="G1827" s="21" t="s">
        <v>232</v>
      </c>
      <c r="H1827" s="21" t="s">
        <v>291</v>
      </c>
      <c r="I1827" s="21" t="s">
        <v>208</v>
      </c>
      <c r="J1827" s="21" t="s">
        <v>133</v>
      </c>
      <c r="K1827" s="21" t="s">
        <v>165</v>
      </c>
      <c r="L1827" s="21" t="s">
        <v>320</v>
      </c>
      <c r="M1827" s="23">
        <v>94.65</v>
      </c>
      <c r="N1827" s="24">
        <v>1</v>
      </c>
      <c r="O1827" s="25">
        <v>8.48E-2</v>
      </c>
      <c r="P1827" s="23">
        <v>33.79</v>
      </c>
      <c r="Q1827" s="23">
        <f>M1827*N1827*(1-O1827)</f>
        <v>86.623680000000007</v>
      </c>
      <c r="R1827" s="23">
        <f>M1827*N1827*O1827</f>
        <v>8.0263200000000001</v>
      </c>
      <c r="S1827" s="23">
        <f>P1827*N1827</f>
        <v>33.79</v>
      </c>
      <c r="T1827" s="23">
        <f>Q1827-S1827</f>
        <v>52.833680000000008</v>
      </c>
      <c r="U1827" s="25">
        <f>IFERROR(T1827/Q1827,0)</f>
        <v>0.6099219058807015</v>
      </c>
      <c r="V1827" s="21" t="s">
        <v>125</v>
      </c>
      <c r="W1827" s="21" t="s">
        <v>156</v>
      </c>
    </row>
    <row r="1828" spans="1:23" ht="15" customHeight="1">
      <c r="A1828" s="21" t="s">
        <v>2303</v>
      </c>
      <c r="B1828" s="22">
        <v>45627</v>
      </c>
      <c r="C1828" s="21">
        <f>YEAR(B1828)</f>
        <v>2024</v>
      </c>
      <c r="D1828" s="21" t="str">
        <f>"Q"&amp;ROUNDUP(MONTH(B1828)/3,0)</f>
        <v>Q4</v>
      </c>
      <c r="E1828" s="21" t="s">
        <v>117</v>
      </c>
      <c r="F1828" s="21" t="s">
        <v>118</v>
      </c>
      <c r="G1828" s="21" t="s">
        <v>119</v>
      </c>
      <c r="H1828" s="21" t="s">
        <v>120</v>
      </c>
      <c r="I1828" s="21" t="s">
        <v>121</v>
      </c>
      <c r="J1828" s="21" t="s">
        <v>122</v>
      </c>
      <c r="K1828" s="21" t="s">
        <v>165</v>
      </c>
      <c r="L1828" s="21" t="s">
        <v>180</v>
      </c>
      <c r="M1828" s="23">
        <v>77.62</v>
      </c>
      <c r="N1828" s="24">
        <v>1</v>
      </c>
      <c r="O1828" s="25">
        <v>0.13930000000000001</v>
      </c>
      <c r="P1828" s="23">
        <v>34.58</v>
      </c>
      <c r="Q1828" s="23">
        <f>M1828*N1828*(1-O1828)</f>
        <v>66.807534000000004</v>
      </c>
      <c r="R1828" s="23">
        <f>M1828*N1828*O1828</f>
        <v>10.812466000000001</v>
      </c>
      <c r="S1828" s="23">
        <f>P1828*N1828</f>
        <v>34.58</v>
      </c>
      <c r="T1828" s="23">
        <f>Q1828-S1828</f>
        <v>32.227534000000006</v>
      </c>
      <c r="U1828" s="25">
        <f>IFERROR(T1828/Q1828,0)</f>
        <v>0.48239370727259601</v>
      </c>
      <c r="V1828" s="21" t="s">
        <v>125</v>
      </c>
      <c r="W1828" s="21" t="s">
        <v>126</v>
      </c>
    </row>
    <row r="1829" spans="1:23" ht="15" customHeight="1">
      <c r="A1829" s="21" t="s">
        <v>2304</v>
      </c>
      <c r="B1829" s="22">
        <v>45627</v>
      </c>
      <c r="C1829" s="21">
        <f>YEAR(B1829)</f>
        <v>2024</v>
      </c>
      <c r="D1829" s="21" t="str">
        <f>"Q"&amp;ROUNDUP(MONTH(B1829)/3,0)</f>
        <v>Q4</v>
      </c>
      <c r="E1829" s="21" t="s">
        <v>117</v>
      </c>
      <c r="F1829" s="21" t="s">
        <v>129</v>
      </c>
      <c r="G1829" s="21" t="s">
        <v>119</v>
      </c>
      <c r="H1829" s="21" t="s">
        <v>243</v>
      </c>
      <c r="I1829" s="21" t="s">
        <v>244</v>
      </c>
      <c r="J1829" s="21" t="s">
        <v>122</v>
      </c>
      <c r="K1829" s="21" t="s">
        <v>149</v>
      </c>
      <c r="L1829" s="21" t="s">
        <v>273</v>
      </c>
      <c r="M1829" s="23">
        <v>8.91</v>
      </c>
      <c r="N1829" s="24">
        <v>1</v>
      </c>
      <c r="O1829" s="25">
        <v>9.2200000000000004E-2</v>
      </c>
      <c r="P1829" s="23">
        <v>4.03</v>
      </c>
      <c r="Q1829" s="23">
        <f>M1829*N1829*(1-O1829)</f>
        <v>8.0884979999999995</v>
      </c>
      <c r="R1829" s="23">
        <f>M1829*N1829*O1829</f>
        <v>0.82150200000000007</v>
      </c>
      <c r="S1829" s="23">
        <f>P1829*N1829</f>
        <v>4.03</v>
      </c>
      <c r="T1829" s="23">
        <f>Q1829-S1829</f>
        <v>4.0584979999999993</v>
      </c>
      <c r="U1829" s="25">
        <f>IFERROR(T1829/Q1829,0)</f>
        <v>0.50176163732747414</v>
      </c>
      <c r="V1829" s="21" t="s">
        <v>125</v>
      </c>
      <c r="W1829" s="21" t="s">
        <v>172</v>
      </c>
    </row>
    <row r="1830" spans="1:23" ht="15" customHeight="1">
      <c r="A1830" s="21" t="s">
        <v>2305</v>
      </c>
      <c r="B1830" s="22">
        <v>45628</v>
      </c>
      <c r="C1830" s="21">
        <f>YEAR(B1830)</f>
        <v>2024</v>
      </c>
      <c r="D1830" s="21" t="str">
        <f>"Q"&amp;ROUNDUP(MONTH(B1830)/3,0)</f>
        <v>Q4</v>
      </c>
      <c r="E1830" s="21" t="s">
        <v>138</v>
      </c>
      <c r="F1830" s="21" t="s">
        <v>129</v>
      </c>
      <c r="G1830" s="21" t="s">
        <v>139</v>
      </c>
      <c r="H1830" s="21" t="s">
        <v>120</v>
      </c>
      <c r="I1830" s="21" t="s">
        <v>121</v>
      </c>
      <c r="J1830" s="21" t="s">
        <v>122</v>
      </c>
      <c r="K1830" s="21" t="s">
        <v>143</v>
      </c>
      <c r="L1830" s="21" t="s">
        <v>201</v>
      </c>
      <c r="M1830" s="23">
        <v>107.23</v>
      </c>
      <c r="N1830" s="24">
        <v>3</v>
      </c>
      <c r="O1830" s="25">
        <v>0.17979999999999999</v>
      </c>
      <c r="P1830" s="23">
        <v>72.739999999999995</v>
      </c>
      <c r="Q1830" s="23">
        <f>M1830*N1830*(1-O1830)</f>
        <v>263.85013800000002</v>
      </c>
      <c r="R1830" s="23">
        <f>M1830*N1830*O1830</f>
        <v>57.839861999999997</v>
      </c>
      <c r="S1830" s="23">
        <f>P1830*N1830</f>
        <v>218.21999999999997</v>
      </c>
      <c r="T1830" s="23">
        <f>Q1830-S1830</f>
        <v>45.630138000000045</v>
      </c>
      <c r="U1830" s="25">
        <f>IFERROR(T1830/Q1830,0)</f>
        <v>0.17293960255575094</v>
      </c>
      <c r="V1830" s="21" t="s">
        <v>125</v>
      </c>
      <c r="W1830" s="21" t="s">
        <v>172</v>
      </c>
    </row>
    <row r="1831" spans="1:23" ht="15" customHeight="1">
      <c r="A1831" s="21" t="s">
        <v>2306</v>
      </c>
      <c r="B1831" s="22">
        <v>45628</v>
      </c>
      <c r="C1831" s="21">
        <f>YEAR(B1831)</f>
        <v>2024</v>
      </c>
      <c r="D1831" s="21" t="str">
        <f>"Q"&amp;ROUNDUP(MONTH(B1831)/3,0)</f>
        <v>Q4</v>
      </c>
      <c r="E1831" s="21" t="s">
        <v>128</v>
      </c>
      <c r="F1831" s="21" t="s">
        <v>118</v>
      </c>
      <c r="G1831" s="21" t="s">
        <v>152</v>
      </c>
      <c r="H1831" s="21" t="s">
        <v>203</v>
      </c>
      <c r="I1831" s="21" t="s">
        <v>204</v>
      </c>
      <c r="J1831" s="21" t="s">
        <v>122</v>
      </c>
      <c r="K1831" s="21" t="s">
        <v>143</v>
      </c>
      <c r="L1831" s="21" t="s">
        <v>144</v>
      </c>
      <c r="M1831" s="23">
        <v>61.78</v>
      </c>
      <c r="N1831" s="24">
        <v>2</v>
      </c>
      <c r="O1831" s="25">
        <v>0.1948</v>
      </c>
      <c r="P1831" s="23">
        <v>37.159999999999997</v>
      </c>
      <c r="Q1831" s="23">
        <f>M1831*N1831*(1-O1831)</f>
        <v>99.49051200000001</v>
      </c>
      <c r="R1831" s="23">
        <f>M1831*N1831*O1831</f>
        <v>24.069488</v>
      </c>
      <c r="S1831" s="23">
        <f>P1831*N1831</f>
        <v>74.319999999999993</v>
      </c>
      <c r="T1831" s="23">
        <f>Q1831-S1831</f>
        <v>25.170512000000016</v>
      </c>
      <c r="U1831" s="25">
        <f>IFERROR(T1831/Q1831,0)</f>
        <v>0.25299409455245353</v>
      </c>
      <c r="V1831" s="21" t="s">
        <v>125</v>
      </c>
      <c r="W1831" s="21" t="s">
        <v>172</v>
      </c>
    </row>
    <row r="1832" spans="1:23" ht="15" customHeight="1">
      <c r="A1832" s="21" t="s">
        <v>2307</v>
      </c>
      <c r="B1832" s="22">
        <v>45628</v>
      </c>
      <c r="C1832" s="21">
        <f>YEAR(B1832)</f>
        <v>2024</v>
      </c>
      <c r="D1832" s="21" t="str">
        <f>"Q"&amp;ROUNDUP(MONTH(B1832)/3,0)</f>
        <v>Q4</v>
      </c>
      <c r="E1832" s="21" t="s">
        <v>138</v>
      </c>
      <c r="F1832" s="21" t="s">
        <v>118</v>
      </c>
      <c r="G1832" s="21" t="s">
        <v>139</v>
      </c>
      <c r="H1832" s="21" t="s">
        <v>676</v>
      </c>
      <c r="I1832" s="21" t="s">
        <v>677</v>
      </c>
      <c r="J1832" s="21" t="s">
        <v>142</v>
      </c>
      <c r="K1832" s="21" t="s">
        <v>134</v>
      </c>
      <c r="L1832" s="21" t="s">
        <v>135</v>
      </c>
      <c r="M1832" s="23">
        <v>205.61</v>
      </c>
      <c r="N1832" s="24">
        <v>1</v>
      </c>
      <c r="O1832" s="25">
        <v>0.1497</v>
      </c>
      <c r="P1832" s="23">
        <v>125.39</v>
      </c>
      <c r="Q1832" s="23">
        <f>M1832*N1832*(1-O1832)</f>
        <v>174.83018300000003</v>
      </c>
      <c r="R1832" s="23">
        <f>M1832*N1832*O1832</f>
        <v>30.779817000000001</v>
      </c>
      <c r="S1832" s="23">
        <f>P1832*N1832</f>
        <v>125.39</v>
      </c>
      <c r="T1832" s="23">
        <f>Q1832-S1832</f>
        <v>49.440183000000033</v>
      </c>
      <c r="U1832" s="25">
        <f>IFERROR(T1832/Q1832,0)</f>
        <v>0.28278974575002319</v>
      </c>
      <c r="V1832" s="21" t="s">
        <v>125</v>
      </c>
      <c r="W1832" s="21" t="s">
        <v>136</v>
      </c>
    </row>
    <row r="1833" spans="1:23" ht="15" customHeight="1">
      <c r="A1833" s="21" t="s">
        <v>2308</v>
      </c>
      <c r="B1833" s="22">
        <v>45628</v>
      </c>
      <c r="C1833" s="21">
        <f>YEAR(B1833)</f>
        <v>2024</v>
      </c>
      <c r="D1833" s="21" t="str">
        <f>"Q"&amp;ROUNDUP(MONTH(B1833)/3,0)</f>
        <v>Q4</v>
      </c>
      <c r="E1833" s="21" t="s">
        <v>138</v>
      </c>
      <c r="F1833" s="21" t="s">
        <v>118</v>
      </c>
      <c r="G1833" s="21" t="s">
        <v>146</v>
      </c>
      <c r="H1833" s="21" t="s">
        <v>619</v>
      </c>
      <c r="I1833" s="21" t="s">
        <v>620</v>
      </c>
      <c r="J1833" s="21" t="s">
        <v>142</v>
      </c>
      <c r="K1833" s="21" t="s">
        <v>149</v>
      </c>
      <c r="L1833" s="21" t="s">
        <v>205</v>
      </c>
      <c r="M1833" s="23">
        <v>89.71</v>
      </c>
      <c r="N1833" s="24">
        <v>2</v>
      </c>
      <c r="O1833" s="25"/>
      <c r="P1833" s="23">
        <v>47.1</v>
      </c>
      <c r="Q1833" s="23">
        <f>M1833*N1833*(1-O1833)</f>
        <v>179.42</v>
      </c>
      <c r="R1833" s="23">
        <f>M1833*N1833*O1833</f>
        <v>0</v>
      </c>
      <c r="S1833" s="23">
        <f>P1833*N1833</f>
        <v>94.2</v>
      </c>
      <c r="T1833" s="23">
        <f>Q1833-S1833</f>
        <v>85.219999999999985</v>
      </c>
      <c r="U1833" s="25">
        <f>IFERROR(T1833/Q1833,0)</f>
        <v>0.47497491918403739</v>
      </c>
      <c r="V1833" s="21" t="s">
        <v>125</v>
      </c>
      <c r="W1833" s="21" t="s">
        <v>126</v>
      </c>
    </row>
    <row r="1834" spans="1:23" ht="15" customHeight="1">
      <c r="A1834" s="21" t="s">
        <v>2309</v>
      </c>
      <c r="B1834" s="22">
        <v>45628</v>
      </c>
      <c r="C1834" s="21">
        <f>YEAR(B1834)</f>
        <v>2024</v>
      </c>
      <c r="D1834" s="21" t="str">
        <f>"Q"&amp;ROUNDUP(MONTH(B1834)/3,0)</f>
        <v>Q4</v>
      </c>
      <c r="E1834" s="21" t="s">
        <v>158</v>
      </c>
      <c r="F1834" s="21" t="s">
        <v>159</v>
      </c>
      <c r="G1834" s="21" t="s">
        <v>164</v>
      </c>
      <c r="H1834" s="21" t="s">
        <v>243</v>
      </c>
      <c r="I1834" s="21" t="s">
        <v>244</v>
      </c>
      <c r="J1834" s="21" t="s">
        <v>122</v>
      </c>
      <c r="K1834" s="21" t="s">
        <v>143</v>
      </c>
      <c r="L1834" s="21" t="s">
        <v>230</v>
      </c>
      <c r="M1834" s="23">
        <v>136.53</v>
      </c>
      <c r="N1834" s="24">
        <v>15</v>
      </c>
      <c r="O1834" s="25">
        <v>0.1159</v>
      </c>
      <c r="P1834" s="23">
        <v>81.23</v>
      </c>
      <c r="Q1834" s="23">
        <f>M1834*N1834*(1-O1834)</f>
        <v>1810.5925950000001</v>
      </c>
      <c r="R1834" s="23">
        <f>M1834*N1834*O1834</f>
        <v>237.357405</v>
      </c>
      <c r="S1834" s="23">
        <f>P1834*N1834</f>
        <v>1218.45</v>
      </c>
      <c r="T1834" s="23">
        <f>Q1834-S1834</f>
        <v>592.14259500000003</v>
      </c>
      <c r="U1834" s="25">
        <f>IFERROR(T1834/Q1834,0)</f>
        <v>0.32704353073972448</v>
      </c>
      <c r="V1834" s="21" t="s">
        <v>171</v>
      </c>
      <c r="W1834" s="21" t="s">
        <v>136</v>
      </c>
    </row>
    <row r="1835" spans="1:23" ht="15" customHeight="1">
      <c r="A1835" s="21" t="s">
        <v>2310</v>
      </c>
      <c r="B1835" s="22">
        <v>45628</v>
      </c>
      <c r="C1835" s="21">
        <f>YEAR(B1835)</f>
        <v>2024</v>
      </c>
      <c r="D1835" s="21" t="str">
        <f>"Q"&amp;ROUNDUP(MONTH(B1835)/3,0)</f>
        <v>Q4</v>
      </c>
      <c r="E1835" s="21" t="s">
        <v>188</v>
      </c>
      <c r="F1835" s="21" t="s">
        <v>118</v>
      </c>
      <c r="G1835" s="21" t="s">
        <v>189</v>
      </c>
      <c r="H1835" s="21" t="s">
        <v>147</v>
      </c>
      <c r="I1835" s="21" t="s">
        <v>148</v>
      </c>
      <c r="J1835" s="21" t="s">
        <v>122</v>
      </c>
      <c r="K1835" s="21" t="s">
        <v>123</v>
      </c>
      <c r="L1835" s="21" t="s">
        <v>124</v>
      </c>
      <c r="M1835" s="23">
        <v>87.39</v>
      </c>
      <c r="N1835" s="24">
        <v>1</v>
      </c>
      <c r="O1835" s="25">
        <v>0.1885</v>
      </c>
      <c r="P1835" s="23">
        <v>50.17</v>
      </c>
      <c r="Q1835" s="23">
        <f>M1835*N1835*(1-O1835)</f>
        <v>70.916984999999997</v>
      </c>
      <c r="R1835" s="23">
        <f>M1835*N1835*O1835</f>
        <v>16.473015</v>
      </c>
      <c r="S1835" s="23">
        <f>P1835*N1835</f>
        <v>50.17</v>
      </c>
      <c r="T1835" s="23">
        <f>Q1835-S1835</f>
        <v>20.746984999999995</v>
      </c>
      <c r="U1835" s="25">
        <f>IFERROR(T1835/Q1835,0)</f>
        <v>0.29255311685909935</v>
      </c>
      <c r="V1835" s="21" t="s">
        <v>125</v>
      </c>
      <c r="W1835" s="21" t="s">
        <v>172</v>
      </c>
    </row>
    <row r="1836" spans="1:23" ht="15" customHeight="1">
      <c r="A1836" s="21" t="s">
        <v>2311</v>
      </c>
      <c r="B1836" s="22">
        <v>45628</v>
      </c>
      <c r="C1836" s="21">
        <f>YEAR(B1836)</f>
        <v>2024</v>
      </c>
      <c r="D1836" s="21" t="str">
        <f>"Q"&amp;ROUNDUP(MONTH(B1836)/3,0)</f>
        <v>Q4</v>
      </c>
      <c r="E1836" s="21" t="s">
        <v>138</v>
      </c>
      <c r="F1836" s="21" t="s">
        <v>118</v>
      </c>
      <c r="G1836" s="21" t="s">
        <v>146</v>
      </c>
      <c r="H1836" s="21" t="s">
        <v>686</v>
      </c>
      <c r="I1836" s="21" t="s">
        <v>687</v>
      </c>
      <c r="J1836" s="21" t="s">
        <v>142</v>
      </c>
      <c r="K1836" s="21" t="s">
        <v>123</v>
      </c>
      <c r="L1836" s="21" t="s">
        <v>263</v>
      </c>
      <c r="M1836" s="23">
        <v>225.74</v>
      </c>
      <c r="N1836" s="24">
        <v>2</v>
      </c>
      <c r="O1836" s="25">
        <v>0.1439</v>
      </c>
      <c r="P1836" s="23">
        <v>115.81</v>
      </c>
      <c r="Q1836" s="23">
        <f>M1836*N1836*(1-O1836)</f>
        <v>386.51202799999999</v>
      </c>
      <c r="R1836" s="23">
        <f>M1836*N1836*O1836</f>
        <v>64.967972000000003</v>
      </c>
      <c r="S1836" s="23">
        <f>P1836*N1836</f>
        <v>231.62</v>
      </c>
      <c r="T1836" s="23">
        <f>Q1836-S1836</f>
        <v>154.89202799999998</v>
      </c>
      <c r="U1836" s="25">
        <f>IFERROR(T1836/Q1836,0)</f>
        <v>0.40074309925485679</v>
      </c>
      <c r="V1836" s="21" t="s">
        <v>125</v>
      </c>
      <c r="W1836" s="21" t="s">
        <v>172</v>
      </c>
    </row>
    <row r="1837" spans="1:23" ht="15" customHeight="1">
      <c r="A1837" s="21" t="s">
        <v>2312</v>
      </c>
      <c r="B1837" s="22">
        <v>45629</v>
      </c>
      <c r="C1837" s="21">
        <f>YEAR(B1837)</f>
        <v>2024</v>
      </c>
      <c r="D1837" s="21" t="str">
        <f>"Q"&amp;ROUNDUP(MONTH(B1837)/3,0)</f>
        <v>Q4</v>
      </c>
      <c r="E1837" s="21" t="s">
        <v>188</v>
      </c>
      <c r="F1837" s="21" t="s">
        <v>129</v>
      </c>
      <c r="G1837" s="21" t="s">
        <v>198</v>
      </c>
      <c r="H1837" s="21" t="s">
        <v>182</v>
      </c>
      <c r="I1837" s="21" t="s">
        <v>183</v>
      </c>
      <c r="J1837" s="21" t="s">
        <v>122</v>
      </c>
      <c r="K1837" s="21" t="s">
        <v>123</v>
      </c>
      <c r="L1837" s="21" t="s">
        <v>226</v>
      </c>
      <c r="M1837" s="23">
        <v>20.51</v>
      </c>
      <c r="N1837" s="24">
        <v>1</v>
      </c>
      <c r="O1837" s="25">
        <v>8.7300000000000003E-2</v>
      </c>
      <c r="P1837" s="23">
        <v>10.81</v>
      </c>
      <c r="Q1837" s="23">
        <f>M1837*N1837*(1-O1837)</f>
        <v>18.719477000000001</v>
      </c>
      <c r="R1837" s="23">
        <f>M1837*N1837*O1837</f>
        <v>1.7905230000000001</v>
      </c>
      <c r="S1837" s="23">
        <f>P1837*N1837</f>
        <v>10.81</v>
      </c>
      <c r="T1837" s="23">
        <f>Q1837-S1837</f>
        <v>7.9094770000000008</v>
      </c>
      <c r="U1837" s="25">
        <f>IFERROR(T1837/Q1837,0)</f>
        <v>0.42252660157118704</v>
      </c>
      <c r="V1837" s="21" t="s">
        <v>125</v>
      </c>
      <c r="W1837" s="21" t="s">
        <v>136</v>
      </c>
    </row>
    <row r="1838" spans="1:23" ht="15" customHeight="1">
      <c r="A1838" s="21" t="s">
        <v>2313</v>
      </c>
      <c r="B1838" s="22">
        <v>45629</v>
      </c>
      <c r="C1838" s="21">
        <f>YEAR(B1838)</f>
        <v>2024</v>
      </c>
      <c r="D1838" s="21" t="str">
        <f>"Q"&amp;ROUNDUP(MONTH(B1838)/3,0)</f>
        <v>Q4</v>
      </c>
      <c r="E1838" s="21" t="s">
        <v>117</v>
      </c>
      <c r="F1838" s="21" t="s">
        <v>129</v>
      </c>
      <c r="G1838" s="21" t="s">
        <v>194</v>
      </c>
      <c r="H1838" s="21" t="s">
        <v>1289</v>
      </c>
      <c r="I1838" s="21" t="s">
        <v>219</v>
      </c>
      <c r="J1838" s="21" t="s">
        <v>142</v>
      </c>
      <c r="K1838" s="21" t="s">
        <v>165</v>
      </c>
      <c r="L1838" s="21" t="s">
        <v>180</v>
      </c>
      <c r="M1838" s="23">
        <v>35.75</v>
      </c>
      <c r="N1838" s="24">
        <v>3</v>
      </c>
      <c r="O1838" s="25">
        <v>0.1205</v>
      </c>
      <c r="P1838" s="23">
        <v>12.59</v>
      </c>
      <c r="Q1838" s="23">
        <f>M1838*N1838*(1-O1838)</f>
        <v>94.326374999999999</v>
      </c>
      <c r="R1838" s="23">
        <f>M1838*N1838*O1838</f>
        <v>12.923624999999999</v>
      </c>
      <c r="S1838" s="23">
        <f>P1838*N1838</f>
        <v>37.769999999999996</v>
      </c>
      <c r="T1838" s="23">
        <f>Q1838-S1838</f>
        <v>56.556375000000003</v>
      </c>
      <c r="U1838" s="25">
        <f>IFERROR(T1838/Q1838,0)</f>
        <v>0.59958177127023071</v>
      </c>
      <c r="V1838" s="21" t="s">
        <v>125</v>
      </c>
      <c r="W1838" s="21" t="s">
        <v>172</v>
      </c>
    </row>
    <row r="1839" spans="1:23" ht="15" customHeight="1">
      <c r="A1839" s="21" t="s">
        <v>2314</v>
      </c>
      <c r="B1839" s="22">
        <v>45629</v>
      </c>
      <c r="C1839" s="21">
        <f>YEAR(B1839)</f>
        <v>2024</v>
      </c>
      <c r="D1839" s="21" t="str">
        <f>"Q"&amp;ROUNDUP(MONTH(B1839)/3,0)</f>
        <v>Q4</v>
      </c>
      <c r="E1839" s="21" t="s">
        <v>128</v>
      </c>
      <c r="F1839" s="21" t="s">
        <v>118</v>
      </c>
      <c r="G1839" s="21" t="s">
        <v>152</v>
      </c>
      <c r="H1839" s="21" t="s">
        <v>337</v>
      </c>
      <c r="I1839" s="21" t="s">
        <v>338</v>
      </c>
      <c r="J1839" s="21" t="s">
        <v>133</v>
      </c>
      <c r="K1839" s="21" t="s">
        <v>165</v>
      </c>
      <c r="L1839" s="21" t="s">
        <v>166</v>
      </c>
      <c r="M1839" s="23">
        <v>71.11</v>
      </c>
      <c r="N1839" s="24">
        <v>1</v>
      </c>
      <c r="O1839" s="25">
        <v>0.16039999999999999</v>
      </c>
      <c r="P1839" s="23">
        <v>24.97</v>
      </c>
      <c r="Q1839" s="23">
        <f>M1839*N1839*(1-O1839)</f>
        <v>59.703955999999998</v>
      </c>
      <c r="R1839" s="23">
        <f>M1839*N1839*O1839</f>
        <v>11.406044</v>
      </c>
      <c r="S1839" s="23">
        <f>P1839*N1839</f>
        <v>24.97</v>
      </c>
      <c r="T1839" s="23">
        <f>Q1839-S1839</f>
        <v>34.733955999999999</v>
      </c>
      <c r="U1839" s="25">
        <f>IFERROR(T1839/Q1839,0)</f>
        <v>0.58176975743449899</v>
      </c>
      <c r="V1839" s="21" t="s">
        <v>125</v>
      </c>
      <c r="W1839" s="21" t="s">
        <v>126</v>
      </c>
    </row>
    <row r="1840" spans="1:23" ht="15" customHeight="1">
      <c r="A1840" s="21" t="s">
        <v>2315</v>
      </c>
      <c r="B1840" s="22">
        <v>45629</v>
      </c>
      <c r="C1840" s="21">
        <f>YEAR(B1840)</f>
        <v>2024</v>
      </c>
      <c r="D1840" s="21" t="str">
        <f>"Q"&amp;ROUNDUP(MONTH(B1840)/3,0)</f>
        <v>Q4</v>
      </c>
      <c r="E1840" s="21" t="s">
        <v>138</v>
      </c>
      <c r="F1840" s="21" t="s">
        <v>159</v>
      </c>
      <c r="G1840" s="21" t="s">
        <v>146</v>
      </c>
      <c r="H1840" s="21" t="s">
        <v>203</v>
      </c>
      <c r="I1840" s="21" t="s">
        <v>204</v>
      </c>
      <c r="J1840" s="21" t="s">
        <v>122</v>
      </c>
      <c r="K1840" s="21" t="s">
        <v>134</v>
      </c>
      <c r="L1840" s="21" t="s">
        <v>339</v>
      </c>
      <c r="M1840" s="23">
        <v>150.41</v>
      </c>
      <c r="N1840" s="24">
        <v>9</v>
      </c>
      <c r="O1840" s="25">
        <v>0.13880000000000001</v>
      </c>
      <c r="P1840" s="23">
        <v>87.39</v>
      </c>
      <c r="Q1840" s="23">
        <f>M1840*N1840*(1-O1840)</f>
        <v>1165.797828</v>
      </c>
      <c r="R1840" s="23">
        <f>M1840*N1840*O1840</f>
        <v>187.89217200000002</v>
      </c>
      <c r="S1840" s="23">
        <f>P1840*N1840</f>
        <v>786.51</v>
      </c>
      <c r="T1840" s="23">
        <f>Q1840-S1840</f>
        <v>379.28782799999999</v>
      </c>
      <c r="U1840" s="25">
        <f>IFERROR(T1840/Q1840,0)</f>
        <v>0.32534614397994915</v>
      </c>
      <c r="V1840" s="21" t="s">
        <v>125</v>
      </c>
      <c r="W1840" s="21" t="s">
        <v>156</v>
      </c>
    </row>
    <row r="1841" spans="1:23" ht="15" customHeight="1">
      <c r="A1841" s="21" t="s">
        <v>2316</v>
      </c>
      <c r="B1841" s="22">
        <v>45629</v>
      </c>
      <c r="C1841" s="21">
        <f>YEAR(B1841)</f>
        <v>2024</v>
      </c>
      <c r="D1841" s="21" t="str">
        <f>"Q"&amp;ROUNDUP(MONTH(B1841)/3,0)</f>
        <v>Q4</v>
      </c>
      <c r="E1841" s="21" t="s">
        <v>138</v>
      </c>
      <c r="F1841" s="21" t="s">
        <v>129</v>
      </c>
      <c r="G1841" s="21" t="s">
        <v>146</v>
      </c>
      <c r="H1841" s="21" t="s">
        <v>215</v>
      </c>
      <c r="I1841" s="21" t="s">
        <v>216</v>
      </c>
      <c r="J1841" s="21" t="s">
        <v>142</v>
      </c>
      <c r="K1841" s="21" t="s">
        <v>149</v>
      </c>
      <c r="L1841" s="21" t="s">
        <v>238</v>
      </c>
      <c r="M1841" s="23">
        <v>107.64</v>
      </c>
      <c r="N1841" s="24">
        <v>3</v>
      </c>
      <c r="O1841" s="25">
        <v>0.1234</v>
      </c>
      <c r="P1841" s="23">
        <v>47.44</v>
      </c>
      <c r="Q1841" s="23">
        <f>M1841*N1841*(1-O1841)</f>
        <v>283.07167200000004</v>
      </c>
      <c r="R1841" s="23">
        <f>M1841*N1841*O1841</f>
        <v>39.848328000000002</v>
      </c>
      <c r="S1841" s="23">
        <f>P1841*N1841</f>
        <v>142.32</v>
      </c>
      <c r="T1841" s="23">
        <f>Q1841-S1841</f>
        <v>140.75167200000004</v>
      </c>
      <c r="U1841" s="25">
        <f>IFERROR(T1841/Q1841,0)</f>
        <v>0.49722980404764777</v>
      </c>
      <c r="V1841" s="21" t="s">
        <v>125</v>
      </c>
      <c r="W1841" s="21" t="s">
        <v>126</v>
      </c>
    </row>
    <row r="1842" spans="1:23" ht="15" customHeight="1">
      <c r="A1842" s="21" t="s">
        <v>2317</v>
      </c>
      <c r="B1842" s="22">
        <v>45629</v>
      </c>
      <c r="C1842" s="21">
        <f>YEAR(B1842)</f>
        <v>2024</v>
      </c>
      <c r="D1842" s="21" t="str">
        <f>"Q"&amp;ROUNDUP(MONTH(B1842)/3,0)</f>
        <v>Q4</v>
      </c>
      <c r="E1842" s="21" t="s">
        <v>128</v>
      </c>
      <c r="F1842" s="21" t="s">
        <v>129</v>
      </c>
      <c r="G1842" s="21" t="s">
        <v>130</v>
      </c>
      <c r="H1842" s="21" t="s">
        <v>1335</v>
      </c>
      <c r="I1842" s="21" t="s">
        <v>342</v>
      </c>
      <c r="J1842" s="21" t="s">
        <v>142</v>
      </c>
      <c r="K1842" s="21" t="s">
        <v>149</v>
      </c>
      <c r="L1842" s="21" t="s">
        <v>176</v>
      </c>
      <c r="M1842" s="23">
        <v>234.76</v>
      </c>
      <c r="N1842" s="24">
        <v>2</v>
      </c>
      <c r="O1842" s="25">
        <v>0.1139</v>
      </c>
      <c r="P1842" s="23">
        <v>120.47</v>
      </c>
      <c r="Q1842" s="23">
        <f>M1842*N1842*(1-O1842)</f>
        <v>416.04167200000001</v>
      </c>
      <c r="R1842" s="23">
        <f>M1842*N1842*O1842</f>
        <v>53.478327999999998</v>
      </c>
      <c r="S1842" s="23">
        <f>P1842*N1842</f>
        <v>240.94</v>
      </c>
      <c r="T1842" s="23">
        <f>Q1842-S1842</f>
        <v>175.10167200000001</v>
      </c>
      <c r="U1842" s="25">
        <f>IFERROR(T1842/Q1842,0)</f>
        <v>0.42087532039338599</v>
      </c>
      <c r="V1842" s="21" t="s">
        <v>125</v>
      </c>
      <c r="W1842" s="21" t="s">
        <v>126</v>
      </c>
    </row>
    <row r="1843" spans="1:23" ht="15" customHeight="1">
      <c r="A1843" s="21" t="s">
        <v>2318</v>
      </c>
      <c r="B1843" s="22">
        <v>45629</v>
      </c>
      <c r="C1843" s="21">
        <f>YEAR(B1843)</f>
        <v>2024</v>
      </c>
      <c r="D1843" s="21" t="str">
        <f>"Q"&amp;ROUNDUP(MONTH(B1843)/3,0)</f>
        <v>Q4</v>
      </c>
      <c r="E1843" s="21" t="s">
        <v>117</v>
      </c>
      <c r="F1843" s="21" t="s">
        <v>129</v>
      </c>
      <c r="G1843" s="21" t="s">
        <v>194</v>
      </c>
      <c r="H1843" s="21" t="s">
        <v>240</v>
      </c>
      <c r="I1843" s="21" t="s">
        <v>241</v>
      </c>
      <c r="J1843" s="21" t="s">
        <v>133</v>
      </c>
      <c r="K1843" s="21" t="s">
        <v>143</v>
      </c>
      <c r="L1843" s="21" t="s">
        <v>252</v>
      </c>
      <c r="M1843" s="23">
        <v>288.52</v>
      </c>
      <c r="N1843" s="24">
        <v>1</v>
      </c>
      <c r="O1843" s="25">
        <v>0.12909999999999999</v>
      </c>
      <c r="P1843" s="23">
        <v>182.07</v>
      </c>
      <c r="Q1843" s="23">
        <f>M1843*N1843*(1-O1843)</f>
        <v>251.27206799999999</v>
      </c>
      <c r="R1843" s="23">
        <f>M1843*N1843*O1843</f>
        <v>37.247931999999999</v>
      </c>
      <c r="S1843" s="23">
        <f>P1843*N1843</f>
        <v>182.07</v>
      </c>
      <c r="T1843" s="23">
        <f>Q1843-S1843</f>
        <v>69.202067999999997</v>
      </c>
      <c r="U1843" s="25">
        <f>IFERROR(T1843/Q1843,0)</f>
        <v>0.27540692664653837</v>
      </c>
      <c r="V1843" s="21" t="s">
        <v>125</v>
      </c>
      <c r="W1843" s="21" t="s">
        <v>156</v>
      </c>
    </row>
    <row r="1844" spans="1:23" ht="15" customHeight="1">
      <c r="A1844" s="21" t="s">
        <v>2319</v>
      </c>
      <c r="B1844" s="22">
        <v>45629</v>
      </c>
      <c r="C1844" s="21">
        <f>YEAR(B1844)</f>
        <v>2024</v>
      </c>
      <c r="D1844" s="21" t="str">
        <f>"Q"&amp;ROUNDUP(MONTH(B1844)/3,0)</f>
        <v>Q4</v>
      </c>
      <c r="E1844" s="21" t="s">
        <v>117</v>
      </c>
      <c r="F1844" s="21" t="s">
        <v>118</v>
      </c>
      <c r="G1844" s="21" t="s">
        <v>119</v>
      </c>
      <c r="H1844" s="21" t="s">
        <v>318</v>
      </c>
      <c r="I1844" s="21" t="s">
        <v>319</v>
      </c>
      <c r="J1844" s="21" t="s">
        <v>122</v>
      </c>
      <c r="K1844" s="21" t="s">
        <v>143</v>
      </c>
      <c r="L1844" s="21" t="s">
        <v>144</v>
      </c>
      <c r="M1844" s="23">
        <v>309.31</v>
      </c>
      <c r="N1844" s="24">
        <v>1</v>
      </c>
      <c r="O1844" s="25">
        <v>9.64E-2</v>
      </c>
      <c r="P1844" s="23">
        <v>193.02</v>
      </c>
      <c r="Q1844" s="23">
        <f>M1844*N1844*(1-O1844)</f>
        <v>279.49251599999997</v>
      </c>
      <c r="R1844" s="23">
        <f>M1844*N1844*O1844</f>
        <v>29.817484</v>
      </c>
      <c r="S1844" s="23">
        <f>P1844*N1844</f>
        <v>193.02</v>
      </c>
      <c r="T1844" s="23">
        <f>Q1844-S1844</f>
        <v>86.472515999999956</v>
      </c>
      <c r="U1844" s="25">
        <f>IFERROR(T1844/Q1844,0)</f>
        <v>0.30939116809839717</v>
      </c>
      <c r="V1844" s="21" t="s">
        <v>125</v>
      </c>
      <c r="W1844" s="21" t="s">
        <v>126</v>
      </c>
    </row>
    <row r="1845" spans="1:23" ht="15" customHeight="1">
      <c r="A1845" s="21" t="s">
        <v>2320</v>
      </c>
      <c r="B1845" s="22">
        <v>45630</v>
      </c>
      <c r="C1845" s="21">
        <f>YEAR(B1845)</f>
        <v>2024</v>
      </c>
      <c r="D1845" s="21" t="str">
        <f>"Q"&amp;ROUNDUP(MONTH(B1845)/3,0)</f>
        <v>Q4</v>
      </c>
      <c r="E1845" s="21" t="s">
        <v>117</v>
      </c>
      <c r="F1845" s="21" t="s">
        <v>129</v>
      </c>
      <c r="G1845" s="21" t="s">
        <v>119</v>
      </c>
      <c r="H1845" s="21" t="s">
        <v>281</v>
      </c>
      <c r="I1845" s="21" t="s">
        <v>282</v>
      </c>
      <c r="J1845" s="21" t="s">
        <v>133</v>
      </c>
      <c r="K1845" s="21" t="s">
        <v>143</v>
      </c>
      <c r="L1845" s="21" t="s">
        <v>144</v>
      </c>
      <c r="M1845" s="23">
        <v>281.68</v>
      </c>
      <c r="N1845" s="24">
        <v>1</v>
      </c>
      <c r="O1845" s="25">
        <v>0.18310000000000001</v>
      </c>
      <c r="P1845" s="23">
        <v>165.04</v>
      </c>
      <c r="Q1845" s="23">
        <f>M1845*N1845*(1-O1845)</f>
        <v>230.10439199999999</v>
      </c>
      <c r="R1845" s="23">
        <f>M1845*N1845*O1845</f>
        <v>51.575608000000003</v>
      </c>
      <c r="S1845" s="23">
        <f>P1845*N1845</f>
        <v>165.04</v>
      </c>
      <c r="T1845" s="23">
        <f>Q1845-S1845</f>
        <v>65.064391999999998</v>
      </c>
      <c r="U1845" s="25">
        <f>IFERROR(T1845/Q1845,0)</f>
        <v>0.28276032210632468</v>
      </c>
      <c r="V1845" s="21" t="s">
        <v>125</v>
      </c>
      <c r="W1845" s="21" t="s">
        <v>126</v>
      </c>
    </row>
    <row r="1846" spans="1:23" ht="15" customHeight="1">
      <c r="A1846" s="21" t="s">
        <v>2321</v>
      </c>
      <c r="B1846" s="22">
        <v>45630</v>
      </c>
      <c r="C1846" s="21">
        <f>YEAR(B1846)</f>
        <v>2024</v>
      </c>
      <c r="D1846" s="21" t="str">
        <f>"Q"&amp;ROUNDUP(MONTH(B1846)/3,0)</f>
        <v>Q4</v>
      </c>
      <c r="E1846" s="21" t="s">
        <v>158</v>
      </c>
      <c r="F1846" s="21" t="s">
        <v>129</v>
      </c>
      <c r="G1846" s="21" t="s">
        <v>164</v>
      </c>
      <c r="H1846" s="21" t="s">
        <v>182</v>
      </c>
      <c r="I1846" s="21" t="s">
        <v>183</v>
      </c>
      <c r="J1846" s="21" t="s">
        <v>122</v>
      </c>
      <c r="K1846" s="21" t="s">
        <v>165</v>
      </c>
      <c r="L1846" s="21" t="s">
        <v>184</v>
      </c>
      <c r="M1846" s="23">
        <v>69.17</v>
      </c>
      <c r="N1846" s="24">
        <v>2</v>
      </c>
      <c r="O1846" s="25">
        <v>0.1182</v>
      </c>
      <c r="P1846" s="23">
        <v>33.72</v>
      </c>
      <c r="Q1846" s="23">
        <f>M1846*N1846*(1-O1846)</f>
        <v>121.988212</v>
      </c>
      <c r="R1846" s="23">
        <f>M1846*N1846*O1846</f>
        <v>16.351787999999999</v>
      </c>
      <c r="S1846" s="23">
        <f>P1846*N1846</f>
        <v>67.44</v>
      </c>
      <c r="T1846" s="23">
        <f>Q1846-S1846</f>
        <v>54.548212000000007</v>
      </c>
      <c r="U1846" s="25">
        <f>IFERROR(T1846/Q1846,0)</f>
        <v>0.44715969769275743</v>
      </c>
      <c r="V1846" s="21" t="s">
        <v>125</v>
      </c>
      <c r="W1846" s="21" t="s">
        <v>156</v>
      </c>
    </row>
    <row r="1847" spans="1:23" ht="15" customHeight="1">
      <c r="A1847" s="21" t="s">
        <v>2322</v>
      </c>
      <c r="B1847" s="22">
        <v>45630</v>
      </c>
      <c r="C1847" s="21">
        <f>YEAR(B1847)</f>
        <v>2024</v>
      </c>
      <c r="D1847" s="21" t="str">
        <f>"Q"&amp;ROUNDUP(MONTH(B1847)/3,0)</f>
        <v>Q4</v>
      </c>
      <c r="E1847" s="21" t="s">
        <v>188</v>
      </c>
      <c r="F1847" s="21" t="s">
        <v>118</v>
      </c>
      <c r="G1847" s="21" t="s">
        <v>198</v>
      </c>
      <c r="H1847" s="21" t="s">
        <v>261</v>
      </c>
      <c r="I1847" s="21" t="s">
        <v>262</v>
      </c>
      <c r="J1847" s="21" t="s">
        <v>133</v>
      </c>
      <c r="K1847" s="21" t="s">
        <v>143</v>
      </c>
      <c r="L1847" s="21" t="s">
        <v>144</v>
      </c>
      <c r="M1847" s="23">
        <v>121.41</v>
      </c>
      <c r="N1847" s="24">
        <v>3</v>
      </c>
      <c r="O1847" s="25">
        <v>0.15840000000000001</v>
      </c>
      <c r="P1847" s="23">
        <v>80.97</v>
      </c>
      <c r="Q1847" s="23">
        <f>M1847*N1847*(1-O1847)</f>
        <v>306.53596800000003</v>
      </c>
      <c r="R1847" s="23">
        <f>M1847*N1847*O1847</f>
        <v>57.694032000000007</v>
      </c>
      <c r="S1847" s="23">
        <f>P1847*N1847</f>
        <v>242.91</v>
      </c>
      <c r="T1847" s="23">
        <f>Q1847-S1847</f>
        <v>63.625968000000029</v>
      </c>
      <c r="U1847" s="25">
        <f>IFERROR(T1847/Q1847,0)</f>
        <v>0.20756444477014854</v>
      </c>
      <c r="V1847" s="21" t="s">
        <v>125</v>
      </c>
      <c r="W1847" s="21" t="s">
        <v>172</v>
      </c>
    </row>
    <row r="1848" spans="1:23" ht="15" customHeight="1">
      <c r="A1848" s="21" t="s">
        <v>2323</v>
      </c>
      <c r="B1848" s="22">
        <v>45630</v>
      </c>
      <c r="C1848" s="21">
        <f>YEAR(B1848)</f>
        <v>2024</v>
      </c>
      <c r="D1848" s="21" t="str">
        <f>"Q"&amp;ROUNDUP(MONTH(B1848)/3,0)</f>
        <v>Q4</v>
      </c>
      <c r="E1848" s="21" t="s">
        <v>128</v>
      </c>
      <c r="F1848" s="21" t="s">
        <v>129</v>
      </c>
      <c r="G1848" s="21" t="s">
        <v>130</v>
      </c>
      <c r="H1848" s="21" t="s">
        <v>370</v>
      </c>
      <c r="I1848" s="21" t="s">
        <v>371</v>
      </c>
      <c r="J1848" s="21" t="s">
        <v>133</v>
      </c>
      <c r="K1848" s="21" t="s">
        <v>149</v>
      </c>
      <c r="L1848" s="21" t="s">
        <v>273</v>
      </c>
      <c r="M1848" s="23">
        <v>79.180000000000007</v>
      </c>
      <c r="N1848" s="24">
        <v>4</v>
      </c>
      <c r="O1848" s="25">
        <v>0.1101</v>
      </c>
      <c r="P1848" s="23">
        <v>35.79</v>
      </c>
      <c r="Q1848" s="23">
        <f>M1848*N1848*(1-O1848)</f>
        <v>281.84912800000001</v>
      </c>
      <c r="R1848" s="23">
        <f>M1848*N1848*O1848</f>
        <v>34.870872000000006</v>
      </c>
      <c r="S1848" s="23">
        <f>P1848*N1848</f>
        <v>143.16</v>
      </c>
      <c r="T1848" s="23">
        <f>Q1848-S1848</f>
        <v>138.68912800000001</v>
      </c>
      <c r="U1848" s="25">
        <f>IFERROR(T1848/Q1848,0)</f>
        <v>0.49206867867265497</v>
      </c>
      <c r="V1848" s="21" t="s">
        <v>125</v>
      </c>
      <c r="W1848" s="21" t="s">
        <v>136</v>
      </c>
    </row>
    <row r="1849" spans="1:23" ht="15" customHeight="1">
      <c r="A1849" s="21" t="s">
        <v>2324</v>
      </c>
      <c r="B1849" s="22">
        <v>45630</v>
      </c>
      <c r="C1849" s="21">
        <f>YEAR(B1849)</f>
        <v>2024</v>
      </c>
      <c r="D1849" s="21" t="str">
        <f>"Q"&amp;ROUNDUP(MONTH(B1849)/3,0)</f>
        <v>Q4</v>
      </c>
      <c r="E1849" s="21" t="s">
        <v>138</v>
      </c>
      <c r="F1849" s="21" t="s">
        <v>129</v>
      </c>
      <c r="G1849" s="21" t="s">
        <v>139</v>
      </c>
      <c r="H1849" s="21" t="s">
        <v>583</v>
      </c>
      <c r="I1849" s="21" t="s">
        <v>584</v>
      </c>
      <c r="J1849" s="21" t="s">
        <v>133</v>
      </c>
      <c r="K1849" s="21" t="s">
        <v>165</v>
      </c>
      <c r="L1849" s="21" t="s">
        <v>213</v>
      </c>
      <c r="M1849" s="23">
        <v>70.02</v>
      </c>
      <c r="N1849" s="24">
        <v>3</v>
      </c>
      <c r="O1849" s="25">
        <v>0.13059999999999999</v>
      </c>
      <c r="P1849" s="23">
        <v>30.06</v>
      </c>
      <c r="Q1849" s="23">
        <f>M1849*N1849*(1-O1849)</f>
        <v>182.62616399999999</v>
      </c>
      <c r="R1849" s="23">
        <f>M1849*N1849*O1849</f>
        <v>27.433835999999999</v>
      </c>
      <c r="S1849" s="23">
        <f>P1849*N1849</f>
        <v>90.179999999999993</v>
      </c>
      <c r="T1849" s="23">
        <f>Q1849-S1849</f>
        <v>92.446163999999996</v>
      </c>
      <c r="U1849" s="25">
        <f>IFERROR(T1849/Q1849,0)</f>
        <v>0.50620437934621465</v>
      </c>
      <c r="V1849" s="21" t="s">
        <v>125</v>
      </c>
      <c r="W1849" s="21" t="s">
        <v>156</v>
      </c>
    </row>
    <row r="1850" spans="1:23" ht="15" customHeight="1">
      <c r="A1850" s="21" t="s">
        <v>2325</v>
      </c>
      <c r="B1850" s="22">
        <v>45630</v>
      </c>
      <c r="C1850" s="21">
        <f>YEAR(B1850)</f>
        <v>2024</v>
      </c>
      <c r="D1850" s="21" t="str">
        <f>"Q"&amp;ROUNDUP(MONTH(B1850)/3,0)</f>
        <v>Q4</v>
      </c>
      <c r="E1850" s="21" t="s">
        <v>158</v>
      </c>
      <c r="F1850" s="21" t="s">
        <v>118</v>
      </c>
      <c r="G1850" s="21" t="s">
        <v>160</v>
      </c>
      <c r="H1850" s="21" t="s">
        <v>555</v>
      </c>
      <c r="I1850" s="21" t="s">
        <v>556</v>
      </c>
      <c r="J1850" s="21" t="s">
        <v>133</v>
      </c>
      <c r="K1850" s="21" t="s">
        <v>123</v>
      </c>
      <c r="L1850" s="21" t="s">
        <v>226</v>
      </c>
      <c r="M1850" s="23">
        <v>13.64</v>
      </c>
      <c r="N1850" s="24">
        <v>1</v>
      </c>
      <c r="O1850" s="25">
        <v>0.2319</v>
      </c>
      <c r="P1850" s="23">
        <v>7.78</v>
      </c>
      <c r="Q1850" s="23">
        <f>M1850*N1850*(1-O1850)</f>
        <v>10.476884</v>
      </c>
      <c r="R1850" s="23">
        <f>M1850*N1850*O1850</f>
        <v>3.163116</v>
      </c>
      <c r="S1850" s="23">
        <f>P1850*N1850</f>
        <v>7.78</v>
      </c>
      <c r="T1850" s="23">
        <f>Q1850-S1850</f>
        <v>2.6968839999999998</v>
      </c>
      <c r="U1850" s="25">
        <f>IFERROR(T1850/Q1850,0)</f>
        <v>0.25741279563656522</v>
      </c>
      <c r="V1850" s="21" t="s">
        <v>125</v>
      </c>
      <c r="W1850" s="21" t="s">
        <v>156</v>
      </c>
    </row>
    <row r="1851" spans="1:23" ht="15" customHeight="1">
      <c r="A1851" s="21" t="s">
        <v>2326</v>
      </c>
      <c r="B1851" s="22">
        <v>45631</v>
      </c>
      <c r="C1851" s="21">
        <f>YEAR(B1851)</f>
        <v>2024</v>
      </c>
      <c r="D1851" s="21" t="str">
        <f>"Q"&amp;ROUNDUP(MONTH(B1851)/3,0)</f>
        <v>Q4</v>
      </c>
      <c r="E1851" s="21" t="s">
        <v>117</v>
      </c>
      <c r="F1851" s="21" t="s">
        <v>129</v>
      </c>
      <c r="G1851" s="21" t="s">
        <v>119</v>
      </c>
      <c r="H1851" s="21" t="s">
        <v>243</v>
      </c>
      <c r="I1851" s="21" t="s">
        <v>244</v>
      </c>
      <c r="J1851" s="21" t="s">
        <v>122</v>
      </c>
      <c r="K1851" s="21" t="s">
        <v>134</v>
      </c>
      <c r="L1851" s="21" t="s">
        <v>299</v>
      </c>
      <c r="M1851" s="23">
        <v>163.38</v>
      </c>
      <c r="N1851" s="24">
        <v>3</v>
      </c>
      <c r="O1851" s="25">
        <v>0.16669999999999999</v>
      </c>
      <c r="P1851" s="23">
        <v>84.68</v>
      </c>
      <c r="Q1851" s="23">
        <f>M1851*N1851*(1-O1851)</f>
        <v>408.43366200000003</v>
      </c>
      <c r="R1851" s="23">
        <f>M1851*N1851*O1851</f>
        <v>81.706337999999988</v>
      </c>
      <c r="S1851" s="23">
        <f>P1851*N1851</f>
        <v>254.04000000000002</v>
      </c>
      <c r="T1851" s="23">
        <f>Q1851-S1851</f>
        <v>154.39366200000001</v>
      </c>
      <c r="U1851" s="25">
        <f>IFERROR(T1851/Q1851,0)</f>
        <v>0.37801404821525214</v>
      </c>
      <c r="V1851" s="21" t="s">
        <v>125</v>
      </c>
      <c r="W1851" s="21" t="s">
        <v>172</v>
      </c>
    </row>
    <row r="1852" spans="1:23" ht="15" customHeight="1">
      <c r="A1852" s="21" t="s">
        <v>2327</v>
      </c>
      <c r="B1852" s="22">
        <v>45631</v>
      </c>
      <c r="C1852" s="21">
        <f>YEAR(B1852)</f>
        <v>2024</v>
      </c>
      <c r="D1852" s="21" t="str">
        <f>"Q"&amp;ROUNDUP(MONTH(B1852)/3,0)</f>
        <v>Q4</v>
      </c>
      <c r="E1852" s="21" t="s">
        <v>128</v>
      </c>
      <c r="F1852" s="21" t="s">
        <v>129</v>
      </c>
      <c r="G1852" s="21" t="s">
        <v>130</v>
      </c>
      <c r="H1852" s="21" t="s">
        <v>358</v>
      </c>
      <c r="I1852" s="21" t="s">
        <v>269</v>
      </c>
      <c r="J1852" s="21" t="s">
        <v>133</v>
      </c>
      <c r="K1852" s="21" t="s">
        <v>134</v>
      </c>
      <c r="L1852" s="21" t="s">
        <v>192</v>
      </c>
      <c r="M1852" s="23">
        <v>72.81</v>
      </c>
      <c r="N1852" s="24">
        <v>2</v>
      </c>
      <c r="O1852" s="25">
        <v>0.1205</v>
      </c>
      <c r="P1852" s="23">
        <v>40.659999999999997</v>
      </c>
      <c r="Q1852" s="23">
        <f>M1852*N1852*(1-O1852)</f>
        <v>128.07279</v>
      </c>
      <c r="R1852" s="23">
        <f>M1852*N1852*O1852</f>
        <v>17.54721</v>
      </c>
      <c r="S1852" s="23">
        <f>P1852*N1852</f>
        <v>81.319999999999993</v>
      </c>
      <c r="T1852" s="23">
        <f>Q1852-S1852</f>
        <v>46.752790000000005</v>
      </c>
      <c r="U1852" s="25">
        <f>IFERROR(T1852/Q1852,0)</f>
        <v>0.36504857901510546</v>
      </c>
      <c r="V1852" s="21" t="s">
        <v>125</v>
      </c>
      <c r="W1852" s="21" t="s">
        <v>172</v>
      </c>
    </row>
    <row r="1853" spans="1:23" ht="15" customHeight="1">
      <c r="A1853" s="21" t="s">
        <v>2328</v>
      </c>
      <c r="B1853" s="22">
        <v>45631</v>
      </c>
      <c r="C1853" s="21">
        <f>YEAR(B1853)</f>
        <v>2024</v>
      </c>
      <c r="D1853" s="21" t="str">
        <f>"Q"&amp;ROUNDUP(MONTH(B1853)/3,0)</f>
        <v>Q4</v>
      </c>
      <c r="E1853" s="21" t="s">
        <v>138</v>
      </c>
      <c r="F1853" s="21" t="s">
        <v>129</v>
      </c>
      <c r="G1853" s="21" t="s">
        <v>146</v>
      </c>
      <c r="H1853" s="21" t="s">
        <v>1335</v>
      </c>
      <c r="I1853" s="21" t="s">
        <v>342</v>
      </c>
      <c r="J1853" s="21" t="s">
        <v>142</v>
      </c>
      <c r="K1853" s="21" t="s">
        <v>149</v>
      </c>
      <c r="L1853" s="21" t="s">
        <v>273</v>
      </c>
      <c r="M1853" s="23">
        <v>199.69</v>
      </c>
      <c r="N1853" s="24">
        <v>3</v>
      </c>
      <c r="O1853" s="25">
        <v>0.1203</v>
      </c>
      <c r="P1853" s="23">
        <v>102.47</v>
      </c>
      <c r="Q1853" s="23">
        <f>M1853*N1853*(1-O1853)</f>
        <v>527.00187899999992</v>
      </c>
      <c r="R1853" s="23">
        <f>M1853*N1853*O1853</f>
        <v>72.068120999999991</v>
      </c>
      <c r="S1853" s="23">
        <f>P1853*N1853</f>
        <v>307.40999999999997</v>
      </c>
      <c r="T1853" s="23">
        <f>Q1853-S1853</f>
        <v>219.59187899999995</v>
      </c>
      <c r="U1853" s="25">
        <f>IFERROR(T1853/Q1853,0)</f>
        <v>0.41668139669004856</v>
      </c>
      <c r="V1853" s="21" t="s">
        <v>125</v>
      </c>
      <c r="W1853" s="21" t="s">
        <v>172</v>
      </c>
    </row>
    <row r="1854" spans="1:23" ht="15" customHeight="1">
      <c r="A1854" s="21" t="s">
        <v>2329</v>
      </c>
      <c r="B1854" s="22">
        <v>45631</v>
      </c>
      <c r="C1854" s="21">
        <f>YEAR(B1854)</f>
        <v>2024</v>
      </c>
      <c r="D1854" s="21" t="str">
        <f>"Q"&amp;ROUNDUP(MONTH(B1854)/3,0)</f>
        <v>Q4</v>
      </c>
      <c r="E1854" s="21" t="s">
        <v>117</v>
      </c>
      <c r="F1854" s="21" t="s">
        <v>129</v>
      </c>
      <c r="G1854" s="21" t="s">
        <v>194</v>
      </c>
      <c r="H1854" s="21" t="s">
        <v>203</v>
      </c>
      <c r="I1854" s="21" t="s">
        <v>204</v>
      </c>
      <c r="J1854" s="21" t="s">
        <v>122</v>
      </c>
      <c r="K1854" s="21" t="s">
        <v>123</v>
      </c>
      <c r="L1854" s="21" t="s">
        <v>226</v>
      </c>
      <c r="M1854" s="23">
        <v>24.02</v>
      </c>
      <c r="N1854" s="24">
        <v>5</v>
      </c>
      <c r="O1854" s="25">
        <v>0.1346</v>
      </c>
      <c r="P1854" s="23">
        <v>13.71</v>
      </c>
      <c r="Q1854" s="23">
        <f>M1854*N1854*(1-O1854)</f>
        <v>103.93453999999998</v>
      </c>
      <c r="R1854" s="23">
        <f>M1854*N1854*O1854</f>
        <v>16.165459999999999</v>
      </c>
      <c r="S1854" s="23">
        <f>P1854*N1854</f>
        <v>68.550000000000011</v>
      </c>
      <c r="T1854" s="23">
        <f>Q1854-S1854</f>
        <v>35.384539999999973</v>
      </c>
      <c r="U1854" s="25">
        <f>IFERROR(T1854/Q1854,0)</f>
        <v>0.34045024878158864</v>
      </c>
      <c r="V1854" s="21" t="s">
        <v>125</v>
      </c>
      <c r="W1854" s="21" t="s">
        <v>126</v>
      </c>
    </row>
    <row r="1855" spans="1:23" ht="15" customHeight="1">
      <c r="A1855" s="21" t="s">
        <v>2330</v>
      </c>
      <c r="B1855" s="22">
        <v>45631</v>
      </c>
      <c r="C1855" s="21">
        <f>YEAR(B1855)</f>
        <v>2024</v>
      </c>
      <c r="D1855" s="21" t="str">
        <f>"Q"&amp;ROUNDUP(MONTH(B1855)/3,0)</f>
        <v>Q4</v>
      </c>
      <c r="E1855" s="21" t="s">
        <v>128</v>
      </c>
      <c r="F1855" s="21" t="s">
        <v>129</v>
      </c>
      <c r="G1855" s="21" t="s">
        <v>152</v>
      </c>
      <c r="H1855" s="21" t="s">
        <v>607</v>
      </c>
      <c r="I1855" s="21" t="s">
        <v>608</v>
      </c>
      <c r="J1855" s="21" t="s">
        <v>142</v>
      </c>
      <c r="K1855" s="21" t="s">
        <v>143</v>
      </c>
      <c r="L1855" s="21" t="s">
        <v>252</v>
      </c>
      <c r="M1855" s="23">
        <v>299.14</v>
      </c>
      <c r="N1855" s="24">
        <v>3</v>
      </c>
      <c r="O1855" s="25">
        <v>0.12520000000000001</v>
      </c>
      <c r="P1855" s="23">
        <v>194.83</v>
      </c>
      <c r="Q1855" s="23">
        <f>M1855*N1855*(1-O1855)</f>
        <v>785.06301599999995</v>
      </c>
      <c r="R1855" s="23">
        <f>M1855*N1855*O1855</f>
        <v>112.356984</v>
      </c>
      <c r="S1855" s="23">
        <f>P1855*N1855</f>
        <v>584.49</v>
      </c>
      <c r="T1855" s="23">
        <f>Q1855-S1855</f>
        <v>200.57301599999994</v>
      </c>
      <c r="U1855" s="25">
        <f>IFERROR(T1855/Q1855,0)</f>
        <v>0.25548651753071494</v>
      </c>
      <c r="V1855" s="21" t="s">
        <v>125</v>
      </c>
      <c r="W1855" s="21" t="s">
        <v>172</v>
      </c>
    </row>
    <row r="1856" spans="1:23" ht="15" customHeight="1">
      <c r="A1856" s="21" t="s">
        <v>2331</v>
      </c>
      <c r="B1856" s="22">
        <v>45631</v>
      </c>
      <c r="C1856" s="21">
        <f>YEAR(B1856)</f>
        <v>2024</v>
      </c>
      <c r="D1856" s="21" t="str">
        <f>"Q"&amp;ROUNDUP(MONTH(B1856)/3,0)</f>
        <v>Q4</v>
      </c>
      <c r="E1856" s="21" t="s">
        <v>138</v>
      </c>
      <c r="F1856" s="21" t="s">
        <v>118</v>
      </c>
      <c r="G1856" s="21" t="s">
        <v>139</v>
      </c>
      <c r="H1856" s="21" t="s">
        <v>752</v>
      </c>
      <c r="I1856" s="21" t="s">
        <v>200</v>
      </c>
      <c r="J1856" s="21" t="s">
        <v>133</v>
      </c>
      <c r="K1856" s="21" t="s">
        <v>123</v>
      </c>
      <c r="L1856" s="21" t="s">
        <v>292</v>
      </c>
      <c r="M1856" s="23">
        <v>72.44</v>
      </c>
      <c r="N1856" s="24">
        <v>1</v>
      </c>
      <c r="O1856" s="25">
        <v>0.19900000000000001</v>
      </c>
      <c r="P1856" s="23">
        <v>37.85</v>
      </c>
      <c r="Q1856" s="23">
        <f>M1856*N1856*(1-O1856)</f>
        <v>58.024439999999991</v>
      </c>
      <c r="R1856" s="23">
        <f>M1856*N1856*O1856</f>
        <v>14.415560000000001</v>
      </c>
      <c r="S1856" s="23">
        <f>P1856*N1856</f>
        <v>37.85</v>
      </c>
      <c r="T1856" s="23">
        <f>Q1856-S1856</f>
        <v>20.17443999999999</v>
      </c>
      <c r="U1856" s="25">
        <f>IFERROR(T1856/Q1856,0)</f>
        <v>0.34768866360450862</v>
      </c>
      <c r="V1856" s="21" t="s">
        <v>125</v>
      </c>
      <c r="W1856" s="21" t="s">
        <v>126</v>
      </c>
    </row>
    <row r="1857" spans="1:23" ht="15" customHeight="1">
      <c r="A1857" s="21" t="s">
        <v>2332</v>
      </c>
      <c r="B1857" s="22">
        <v>45631</v>
      </c>
      <c r="C1857" s="21">
        <f>YEAR(B1857)</f>
        <v>2024</v>
      </c>
      <c r="D1857" s="21" t="str">
        <f>"Q"&amp;ROUNDUP(MONTH(B1857)/3,0)</f>
        <v>Q4</v>
      </c>
      <c r="E1857" s="21" t="s">
        <v>158</v>
      </c>
      <c r="F1857" s="21" t="s">
        <v>159</v>
      </c>
      <c r="G1857" s="21" t="s">
        <v>164</v>
      </c>
      <c r="H1857" s="21" t="s">
        <v>284</v>
      </c>
      <c r="I1857" s="21" t="s">
        <v>269</v>
      </c>
      <c r="J1857" s="21" t="s">
        <v>122</v>
      </c>
      <c r="K1857" s="21" t="s">
        <v>123</v>
      </c>
      <c r="L1857" s="21" t="s">
        <v>226</v>
      </c>
      <c r="M1857" s="23">
        <v>104.22</v>
      </c>
      <c r="N1857" s="24">
        <v>16</v>
      </c>
      <c r="O1857" s="25">
        <v>7.4999999999999997E-2</v>
      </c>
      <c r="P1857" s="23">
        <v>51.24</v>
      </c>
      <c r="Q1857" s="23">
        <f>M1857*N1857*(1-O1857)</f>
        <v>1542.4560000000001</v>
      </c>
      <c r="R1857" s="23">
        <f>M1857*N1857*O1857</f>
        <v>125.06399999999999</v>
      </c>
      <c r="S1857" s="23">
        <f>P1857*N1857</f>
        <v>819.84</v>
      </c>
      <c r="T1857" s="23">
        <f>Q1857-S1857</f>
        <v>722.6160000000001</v>
      </c>
      <c r="U1857" s="25">
        <f>IFERROR(T1857/Q1857,0)</f>
        <v>0.46848402806952033</v>
      </c>
      <c r="V1857" s="21" t="s">
        <v>125</v>
      </c>
      <c r="W1857" s="21" t="s">
        <v>136</v>
      </c>
    </row>
    <row r="1858" spans="1:23" ht="15" customHeight="1">
      <c r="A1858" s="21" t="s">
        <v>2333</v>
      </c>
      <c r="B1858" s="22">
        <v>45631</v>
      </c>
      <c r="C1858" s="21">
        <f>YEAR(B1858)</f>
        <v>2024</v>
      </c>
      <c r="D1858" s="21" t="str">
        <f>"Q"&amp;ROUNDUP(MONTH(B1858)/3,0)</f>
        <v>Q4</v>
      </c>
      <c r="E1858" s="21" t="s">
        <v>138</v>
      </c>
      <c r="F1858" s="21" t="s">
        <v>118</v>
      </c>
      <c r="G1858" s="21" t="s">
        <v>146</v>
      </c>
      <c r="H1858" s="21" t="s">
        <v>120</v>
      </c>
      <c r="I1858" s="21" t="s">
        <v>121</v>
      </c>
      <c r="J1858" s="21" t="s">
        <v>122</v>
      </c>
      <c r="K1858" s="21" t="s">
        <v>123</v>
      </c>
      <c r="L1858" s="21" t="s">
        <v>292</v>
      </c>
      <c r="M1858" s="23">
        <v>231.58</v>
      </c>
      <c r="N1858" s="24">
        <v>1</v>
      </c>
      <c r="O1858" s="25">
        <v>0.19040000000000001</v>
      </c>
      <c r="P1858" s="23">
        <v>116.47</v>
      </c>
      <c r="Q1858" s="23">
        <f>M1858*N1858*(1-O1858)</f>
        <v>187.487168</v>
      </c>
      <c r="R1858" s="23">
        <f>M1858*N1858*O1858</f>
        <v>44.092832000000008</v>
      </c>
      <c r="S1858" s="23">
        <f>P1858*N1858</f>
        <v>116.47</v>
      </c>
      <c r="T1858" s="23">
        <f>Q1858-S1858</f>
        <v>71.017167999999998</v>
      </c>
      <c r="U1858" s="25">
        <f>IFERROR(T1858/Q1858,0)</f>
        <v>0.3787841523106264</v>
      </c>
      <c r="V1858" s="21" t="s">
        <v>125</v>
      </c>
      <c r="W1858" s="21" t="s">
        <v>126</v>
      </c>
    </row>
    <row r="1859" spans="1:23" ht="15" customHeight="1">
      <c r="A1859" s="21" t="s">
        <v>2334</v>
      </c>
      <c r="B1859" s="22">
        <v>45631</v>
      </c>
      <c r="C1859" s="21">
        <f>YEAR(B1859)</f>
        <v>2024</v>
      </c>
      <c r="D1859" s="21" t="str">
        <f>"Q"&amp;ROUNDUP(MONTH(B1859)/3,0)</f>
        <v>Q4</v>
      </c>
      <c r="E1859" s="21" t="s">
        <v>188</v>
      </c>
      <c r="F1859" s="21" t="s">
        <v>118</v>
      </c>
      <c r="G1859" s="21" t="s">
        <v>189</v>
      </c>
      <c r="H1859" s="21" t="s">
        <v>147</v>
      </c>
      <c r="I1859" s="21" t="s">
        <v>148</v>
      </c>
      <c r="J1859" s="21" t="s">
        <v>122</v>
      </c>
      <c r="K1859" s="21" t="s">
        <v>123</v>
      </c>
      <c r="L1859" s="21" t="s">
        <v>155</v>
      </c>
      <c r="M1859" s="23">
        <v>157.57</v>
      </c>
      <c r="N1859" s="24">
        <v>2</v>
      </c>
      <c r="O1859" s="25">
        <v>0.2482</v>
      </c>
      <c r="P1859" s="23">
        <v>91.33</v>
      </c>
      <c r="Q1859" s="23">
        <f>M1859*N1859*(1-O1859)</f>
        <v>236.92225199999999</v>
      </c>
      <c r="R1859" s="23">
        <f>M1859*N1859*O1859</f>
        <v>78.217748</v>
      </c>
      <c r="S1859" s="23">
        <f>P1859*N1859</f>
        <v>182.66</v>
      </c>
      <c r="T1859" s="23">
        <f>Q1859-S1859</f>
        <v>54.262251999999989</v>
      </c>
      <c r="U1859" s="25">
        <f>IFERROR(T1859/Q1859,0)</f>
        <v>0.22902978315434885</v>
      </c>
      <c r="V1859" s="21" t="s">
        <v>125</v>
      </c>
      <c r="W1859" s="21" t="s">
        <v>136</v>
      </c>
    </row>
    <row r="1860" spans="1:23" ht="15" customHeight="1">
      <c r="A1860" s="21" t="s">
        <v>2335</v>
      </c>
      <c r="B1860" s="22">
        <v>45631</v>
      </c>
      <c r="C1860" s="21">
        <f>YEAR(B1860)</f>
        <v>2024</v>
      </c>
      <c r="D1860" s="21" t="str">
        <f>"Q"&amp;ROUNDUP(MONTH(B1860)/3,0)</f>
        <v>Q4</v>
      </c>
      <c r="E1860" s="21" t="s">
        <v>117</v>
      </c>
      <c r="F1860" s="21" t="s">
        <v>118</v>
      </c>
      <c r="G1860" s="21" t="s">
        <v>194</v>
      </c>
      <c r="H1860" s="21" t="s">
        <v>493</v>
      </c>
      <c r="I1860" s="21" t="s">
        <v>494</v>
      </c>
      <c r="J1860" s="21" t="s">
        <v>142</v>
      </c>
      <c r="K1860" s="21" t="s">
        <v>165</v>
      </c>
      <c r="L1860" s="21" t="s">
        <v>180</v>
      </c>
      <c r="M1860" s="23">
        <v>136.15</v>
      </c>
      <c r="N1860" s="24">
        <v>1</v>
      </c>
      <c r="O1860" s="25">
        <v>0.21679999999999999</v>
      </c>
      <c r="P1860" s="23">
        <v>66.52</v>
      </c>
      <c r="Q1860" s="23">
        <f>M1860*N1860*(1-O1860)</f>
        <v>106.63268000000001</v>
      </c>
      <c r="R1860" s="23">
        <f>M1860*N1860*O1860</f>
        <v>29.517320000000002</v>
      </c>
      <c r="S1860" s="23">
        <f>P1860*N1860</f>
        <v>66.52</v>
      </c>
      <c r="T1860" s="23">
        <f>Q1860-S1860</f>
        <v>40.112680000000012</v>
      </c>
      <c r="U1860" s="25">
        <f>IFERROR(T1860/Q1860,0)</f>
        <v>0.37617623415260698</v>
      </c>
      <c r="V1860" s="21" t="s">
        <v>125</v>
      </c>
      <c r="W1860" s="21" t="s">
        <v>172</v>
      </c>
    </row>
    <row r="1861" spans="1:23" ht="15" customHeight="1">
      <c r="A1861" s="21" t="s">
        <v>2336</v>
      </c>
      <c r="B1861" s="22">
        <v>45632</v>
      </c>
      <c r="C1861" s="21">
        <f>YEAR(B1861)</f>
        <v>2024</v>
      </c>
      <c r="D1861" s="21" t="str">
        <f>"Q"&amp;ROUNDUP(MONTH(B1861)/3,0)</f>
        <v>Q4</v>
      </c>
      <c r="E1861" s="21" t="s">
        <v>188</v>
      </c>
      <c r="F1861" s="21" t="s">
        <v>159</v>
      </c>
      <c r="G1861" s="21" t="s">
        <v>198</v>
      </c>
      <c r="H1861" s="21" t="s">
        <v>147</v>
      </c>
      <c r="I1861" s="21" t="s">
        <v>148</v>
      </c>
      <c r="J1861" s="21" t="s">
        <v>122</v>
      </c>
      <c r="K1861" s="21" t="s">
        <v>165</v>
      </c>
      <c r="L1861" s="21" t="s">
        <v>184</v>
      </c>
      <c r="M1861" s="23">
        <v>94.24</v>
      </c>
      <c r="N1861" s="24">
        <v>5</v>
      </c>
      <c r="O1861" s="25">
        <v>0.14119999999999999</v>
      </c>
      <c r="P1861" s="23">
        <v>43.32</v>
      </c>
      <c r="Q1861" s="23">
        <f>M1861*N1861*(1-O1861)</f>
        <v>404.66656</v>
      </c>
      <c r="R1861" s="23">
        <f>M1861*N1861*O1861</f>
        <v>66.533439999999999</v>
      </c>
      <c r="S1861" s="23">
        <f>P1861*N1861</f>
        <v>216.6</v>
      </c>
      <c r="T1861" s="23">
        <f>Q1861-S1861</f>
        <v>188.06656000000001</v>
      </c>
      <c r="U1861" s="25">
        <f>IFERROR(T1861/Q1861,0)</f>
        <v>0.46474450471024836</v>
      </c>
      <c r="V1861" s="21" t="s">
        <v>125</v>
      </c>
      <c r="W1861" s="21" t="s">
        <v>156</v>
      </c>
    </row>
    <row r="1862" spans="1:23" ht="15" customHeight="1">
      <c r="A1862" s="21" t="s">
        <v>2337</v>
      </c>
      <c r="B1862" s="22">
        <v>45632</v>
      </c>
      <c r="C1862" s="21">
        <f>YEAR(B1862)</f>
        <v>2024</v>
      </c>
      <c r="D1862" s="21" t="str">
        <f>"Q"&amp;ROUNDUP(MONTH(B1862)/3,0)</f>
        <v>Q4</v>
      </c>
      <c r="E1862" s="21" t="s">
        <v>138</v>
      </c>
      <c r="F1862" s="21" t="s">
        <v>118</v>
      </c>
      <c r="G1862" s="21" t="s">
        <v>146</v>
      </c>
      <c r="H1862" s="21" t="s">
        <v>318</v>
      </c>
      <c r="I1862" s="21" t="s">
        <v>319</v>
      </c>
      <c r="J1862" s="21" t="s">
        <v>122</v>
      </c>
      <c r="K1862" s="21" t="s">
        <v>123</v>
      </c>
      <c r="L1862" s="21" t="s">
        <v>226</v>
      </c>
      <c r="M1862" s="23">
        <v>34.74</v>
      </c>
      <c r="N1862" s="24">
        <v>1</v>
      </c>
      <c r="O1862" s="25">
        <v>0.189</v>
      </c>
      <c r="P1862" s="23">
        <v>19.22</v>
      </c>
      <c r="Q1862" s="23">
        <f>M1862*N1862*(1-O1862)</f>
        <v>28.174140000000001</v>
      </c>
      <c r="R1862" s="23">
        <f>M1862*N1862*O1862</f>
        <v>6.5658600000000007</v>
      </c>
      <c r="S1862" s="23">
        <f>P1862*N1862</f>
        <v>19.22</v>
      </c>
      <c r="T1862" s="23">
        <f>Q1862-S1862</f>
        <v>8.9541400000000024</v>
      </c>
      <c r="U1862" s="25">
        <f>IFERROR(T1862/Q1862,0)</f>
        <v>0.31781413736142439</v>
      </c>
      <c r="V1862" s="21" t="s">
        <v>125</v>
      </c>
      <c r="W1862" s="21" t="s">
        <v>172</v>
      </c>
    </row>
    <row r="1863" spans="1:23" ht="15" customHeight="1">
      <c r="A1863" s="21" t="s">
        <v>2338</v>
      </c>
      <c r="B1863" s="22">
        <v>45632</v>
      </c>
      <c r="C1863" s="21">
        <f>YEAR(B1863)</f>
        <v>2024</v>
      </c>
      <c r="D1863" s="21" t="str">
        <f>"Q"&amp;ROUNDUP(MONTH(B1863)/3,0)</f>
        <v>Q4</v>
      </c>
      <c r="E1863" s="21" t="s">
        <v>117</v>
      </c>
      <c r="F1863" s="21" t="s">
        <v>118</v>
      </c>
      <c r="G1863" s="21" t="s">
        <v>194</v>
      </c>
      <c r="H1863" s="21" t="s">
        <v>358</v>
      </c>
      <c r="I1863" s="21" t="s">
        <v>269</v>
      </c>
      <c r="J1863" s="21" t="s">
        <v>133</v>
      </c>
      <c r="K1863" s="21" t="s">
        <v>143</v>
      </c>
      <c r="L1863" s="21" t="s">
        <v>252</v>
      </c>
      <c r="M1863" s="23">
        <v>58.33</v>
      </c>
      <c r="N1863" s="24">
        <v>2</v>
      </c>
      <c r="O1863" s="25">
        <v>0.21149999999999999</v>
      </c>
      <c r="P1863" s="23">
        <v>37.770000000000003</v>
      </c>
      <c r="Q1863" s="23">
        <f>M1863*N1863*(1-O1863)</f>
        <v>91.986409999999992</v>
      </c>
      <c r="R1863" s="23">
        <f>M1863*N1863*O1863</f>
        <v>24.673589999999997</v>
      </c>
      <c r="S1863" s="23">
        <f>P1863*N1863</f>
        <v>75.540000000000006</v>
      </c>
      <c r="T1863" s="23">
        <f>Q1863-S1863</f>
        <v>16.446409999999986</v>
      </c>
      <c r="U1863" s="25">
        <f>IFERROR(T1863/Q1863,0)</f>
        <v>0.1787917367358938</v>
      </c>
      <c r="V1863" s="21" t="s">
        <v>125</v>
      </c>
      <c r="W1863" s="21" t="s">
        <v>126</v>
      </c>
    </row>
    <row r="1864" spans="1:23" ht="15" customHeight="1">
      <c r="A1864" s="21" t="s">
        <v>2339</v>
      </c>
      <c r="B1864" s="22">
        <v>45632</v>
      </c>
      <c r="C1864" s="21">
        <f>YEAR(B1864)</f>
        <v>2024</v>
      </c>
      <c r="D1864" s="21" t="str">
        <f>"Q"&amp;ROUNDUP(MONTH(B1864)/3,0)</f>
        <v>Q4</v>
      </c>
      <c r="E1864" s="21" t="s">
        <v>138</v>
      </c>
      <c r="F1864" s="21" t="s">
        <v>129</v>
      </c>
      <c r="G1864" s="21" t="s">
        <v>146</v>
      </c>
      <c r="H1864" s="21" t="s">
        <v>2161</v>
      </c>
      <c r="I1864" s="21" t="s">
        <v>1202</v>
      </c>
      <c r="J1864" s="21" t="s">
        <v>142</v>
      </c>
      <c r="K1864" s="21" t="s">
        <v>143</v>
      </c>
      <c r="L1864" s="21" t="s">
        <v>230</v>
      </c>
      <c r="M1864" s="23">
        <v>142.55000000000001</v>
      </c>
      <c r="N1864" s="24">
        <v>5</v>
      </c>
      <c r="O1864" s="25">
        <v>0.1174</v>
      </c>
      <c r="P1864" s="23">
        <v>96.21</v>
      </c>
      <c r="Q1864" s="23">
        <f>M1864*N1864*(1-O1864)</f>
        <v>629.07315000000006</v>
      </c>
      <c r="R1864" s="23">
        <f>M1864*N1864*O1864</f>
        <v>83.676850000000002</v>
      </c>
      <c r="S1864" s="23">
        <f>P1864*N1864</f>
        <v>481.04999999999995</v>
      </c>
      <c r="T1864" s="23">
        <f>Q1864-S1864</f>
        <v>148.0231500000001</v>
      </c>
      <c r="U1864" s="25">
        <f>IFERROR(T1864/Q1864,0)</f>
        <v>0.23530355730490179</v>
      </c>
      <c r="V1864" s="21" t="s">
        <v>171</v>
      </c>
      <c r="W1864" s="21" t="s">
        <v>136</v>
      </c>
    </row>
    <row r="1865" spans="1:23" ht="15" customHeight="1">
      <c r="A1865" s="21" t="s">
        <v>2340</v>
      </c>
      <c r="B1865" s="22">
        <v>45632</v>
      </c>
      <c r="C1865" s="21">
        <f>YEAR(B1865)</f>
        <v>2024</v>
      </c>
      <c r="D1865" s="21" t="str">
        <f>"Q"&amp;ROUNDUP(MONTH(B1865)/3,0)</f>
        <v>Q4</v>
      </c>
      <c r="E1865" s="21" t="s">
        <v>138</v>
      </c>
      <c r="F1865" s="21" t="s">
        <v>129</v>
      </c>
      <c r="G1865" s="21" t="s">
        <v>139</v>
      </c>
      <c r="H1865" s="21" t="s">
        <v>203</v>
      </c>
      <c r="I1865" s="21" t="s">
        <v>204</v>
      </c>
      <c r="J1865" s="21" t="s">
        <v>122</v>
      </c>
      <c r="K1865" s="21" t="s">
        <v>123</v>
      </c>
      <c r="L1865" s="21" t="s">
        <v>226</v>
      </c>
      <c r="M1865" s="23">
        <v>174.01</v>
      </c>
      <c r="N1865" s="24">
        <v>2</v>
      </c>
      <c r="O1865" s="25">
        <v>0.10249999999999999</v>
      </c>
      <c r="P1865" s="23">
        <v>78.73</v>
      </c>
      <c r="Q1865" s="23">
        <f>M1865*N1865*(1-O1865)</f>
        <v>312.34794999999997</v>
      </c>
      <c r="R1865" s="23">
        <f>M1865*N1865*O1865</f>
        <v>35.672049999999999</v>
      </c>
      <c r="S1865" s="23">
        <f>P1865*N1865</f>
        <v>157.46</v>
      </c>
      <c r="T1865" s="23">
        <f>Q1865-S1865</f>
        <v>154.88794999999996</v>
      </c>
      <c r="U1865" s="25">
        <f>IFERROR(T1865/Q1865,0)</f>
        <v>0.49588271669463485</v>
      </c>
      <c r="V1865" s="21" t="s">
        <v>125</v>
      </c>
      <c r="W1865" s="21" t="s">
        <v>136</v>
      </c>
    </row>
    <row r="1866" spans="1:23" ht="15" customHeight="1">
      <c r="A1866" s="21" t="s">
        <v>2341</v>
      </c>
      <c r="B1866" s="22">
        <v>45632</v>
      </c>
      <c r="C1866" s="21">
        <f>YEAR(B1866)</f>
        <v>2024</v>
      </c>
      <c r="D1866" s="21" t="str">
        <f>"Q"&amp;ROUNDUP(MONTH(B1866)/3,0)</f>
        <v>Q4</v>
      </c>
      <c r="E1866" s="21" t="s">
        <v>128</v>
      </c>
      <c r="F1866" s="21" t="s">
        <v>118</v>
      </c>
      <c r="G1866" s="21" t="s">
        <v>130</v>
      </c>
      <c r="H1866" s="21" t="s">
        <v>218</v>
      </c>
      <c r="I1866" s="21" t="s">
        <v>219</v>
      </c>
      <c r="J1866" s="21" t="s">
        <v>133</v>
      </c>
      <c r="K1866" s="21" t="s">
        <v>143</v>
      </c>
      <c r="L1866" s="21" t="s">
        <v>201</v>
      </c>
      <c r="M1866" s="23">
        <v>181.83</v>
      </c>
      <c r="N1866" s="24">
        <v>1</v>
      </c>
      <c r="O1866" s="25">
        <v>0.18029999999999999</v>
      </c>
      <c r="P1866" s="23">
        <v>105.32</v>
      </c>
      <c r="Q1866" s="23">
        <f>M1866*N1866*(1-O1866)</f>
        <v>149.04605100000001</v>
      </c>
      <c r="R1866" s="23">
        <f>M1866*N1866*O1866</f>
        <v>32.783949</v>
      </c>
      <c r="S1866" s="23">
        <f>P1866*N1866</f>
        <v>105.32</v>
      </c>
      <c r="T1866" s="23">
        <f>Q1866-S1866</f>
        <v>43.726051000000012</v>
      </c>
      <c r="U1866" s="25">
        <f>IFERROR(T1866/Q1866,0)</f>
        <v>0.29337275765863807</v>
      </c>
      <c r="V1866" s="21" t="s">
        <v>125</v>
      </c>
      <c r="W1866" s="21" t="s">
        <v>172</v>
      </c>
    </row>
    <row r="1867" spans="1:23" ht="15" customHeight="1">
      <c r="A1867" s="21" t="s">
        <v>2342</v>
      </c>
      <c r="B1867" s="22">
        <v>45632</v>
      </c>
      <c r="C1867" s="21">
        <f>YEAR(B1867)</f>
        <v>2024</v>
      </c>
      <c r="D1867" s="21" t="str">
        <f>"Q"&amp;ROUNDUP(MONTH(B1867)/3,0)</f>
        <v>Q4</v>
      </c>
      <c r="E1867" s="21" t="s">
        <v>117</v>
      </c>
      <c r="F1867" s="21" t="s">
        <v>118</v>
      </c>
      <c r="G1867" s="21" t="s">
        <v>119</v>
      </c>
      <c r="H1867" s="21" t="s">
        <v>203</v>
      </c>
      <c r="I1867" s="21" t="s">
        <v>204</v>
      </c>
      <c r="J1867" s="21" t="s">
        <v>122</v>
      </c>
      <c r="K1867" s="21" t="s">
        <v>123</v>
      </c>
      <c r="L1867" s="21" t="s">
        <v>226</v>
      </c>
      <c r="M1867" s="23">
        <v>243.2</v>
      </c>
      <c r="N1867" s="24">
        <v>1</v>
      </c>
      <c r="O1867" s="25">
        <v>0.1832</v>
      </c>
      <c r="P1867" s="23">
        <v>132.86000000000001</v>
      </c>
      <c r="Q1867" s="23">
        <f>M1867*N1867*(1-O1867)</f>
        <v>198.64576</v>
      </c>
      <c r="R1867" s="23">
        <f>M1867*N1867*O1867</f>
        <v>44.55424</v>
      </c>
      <c r="S1867" s="23">
        <f>P1867*N1867</f>
        <v>132.86000000000001</v>
      </c>
      <c r="T1867" s="23">
        <f>Q1867-S1867</f>
        <v>65.785759999999982</v>
      </c>
      <c r="U1867" s="25">
        <f>IFERROR(T1867/Q1867,0)</f>
        <v>0.33117122660961895</v>
      </c>
      <c r="V1867" s="21" t="s">
        <v>171</v>
      </c>
      <c r="W1867" s="21" t="s">
        <v>172</v>
      </c>
    </row>
    <row r="1868" spans="1:23" ht="15" customHeight="1">
      <c r="A1868" s="21" t="s">
        <v>2343</v>
      </c>
      <c r="B1868" s="22">
        <v>45632</v>
      </c>
      <c r="C1868" s="21">
        <f>YEAR(B1868)</f>
        <v>2024</v>
      </c>
      <c r="D1868" s="21" t="str">
        <f>"Q"&amp;ROUNDUP(MONTH(B1868)/3,0)</f>
        <v>Q4</v>
      </c>
      <c r="E1868" s="21" t="s">
        <v>188</v>
      </c>
      <c r="F1868" s="21" t="s">
        <v>118</v>
      </c>
      <c r="G1868" s="21" t="s">
        <v>232</v>
      </c>
      <c r="H1868" s="21" t="s">
        <v>420</v>
      </c>
      <c r="I1868" s="21" t="s">
        <v>421</v>
      </c>
      <c r="J1868" s="21" t="s">
        <v>142</v>
      </c>
      <c r="K1868" s="21" t="s">
        <v>143</v>
      </c>
      <c r="L1868" s="21" t="s">
        <v>230</v>
      </c>
      <c r="M1868" s="23">
        <v>255.72</v>
      </c>
      <c r="N1868" s="24">
        <v>1</v>
      </c>
      <c r="O1868" s="25">
        <v>0.1386</v>
      </c>
      <c r="P1868" s="23">
        <v>153.02000000000001</v>
      </c>
      <c r="Q1868" s="23">
        <f>M1868*N1868*(1-O1868)</f>
        <v>220.27720799999997</v>
      </c>
      <c r="R1868" s="23">
        <f>M1868*N1868*O1868</f>
        <v>35.442791999999997</v>
      </c>
      <c r="S1868" s="23">
        <f>P1868*N1868</f>
        <v>153.02000000000001</v>
      </c>
      <c r="T1868" s="23">
        <f>Q1868-S1868</f>
        <v>67.257207999999963</v>
      </c>
      <c r="U1868" s="25">
        <f>IFERROR(T1868/Q1868,0)</f>
        <v>0.30532985509785454</v>
      </c>
      <c r="V1868" s="21" t="s">
        <v>125</v>
      </c>
      <c r="W1868" s="21" t="s">
        <v>126</v>
      </c>
    </row>
    <row r="1869" spans="1:23" ht="15" customHeight="1">
      <c r="A1869" s="21" t="s">
        <v>2344</v>
      </c>
      <c r="B1869" s="22">
        <v>45632</v>
      </c>
      <c r="C1869" s="21">
        <f>YEAR(B1869)</f>
        <v>2024</v>
      </c>
      <c r="D1869" s="21" t="str">
        <f>"Q"&amp;ROUNDUP(MONTH(B1869)/3,0)</f>
        <v>Q4</v>
      </c>
      <c r="E1869" s="21" t="s">
        <v>158</v>
      </c>
      <c r="F1869" s="21" t="s">
        <v>118</v>
      </c>
      <c r="G1869" s="21" t="s">
        <v>160</v>
      </c>
      <c r="H1869" s="21" t="s">
        <v>203</v>
      </c>
      <c r="I1869" s="21" t="s">
        <v>204</v>
      </c>
      <c r="J1869" s="21" t="s">
        <v>122</v>
      </c>
      <c r="K1869" s="21" t="s">
        <v>134</v>
      </c>
      <c r="L1869" s="21" t="s">
        <v>192</v>
      </c>
      <c r="M1869" s="23">
        <v>34.22</v>
      </c>
      <c r="N1869" s="24">
        <v>4</v>
      </c>
      <c r="O1869" s="25">
        <v>0.20880000000000001</v>
      </c>
      <c r="P1869" s="23">
        <v>20.67</v>
      </c>
      <c r="Q1869" s="23">
        <f>M1869*N1869*(1-O1869)</f>
        <v>108.29945599999999</v>
      </c>
      <c r="R1869" s="23">
        <f>M1869*N1869*O1869</f>
        <v>28.580544</v>
      </c>
      <c r="S1869" s="23">
        <f>P1869*N1869</f>
        <v>82.68</v>
      </c>
      <c r="T1869" s="23">
        <f>Q1869-S1869</f>
        <v>25.619455999999985</v>
      </c>
      <c r="U1869" s="25">
        <f>IFERROR(T1869/Q1869,0)</f>
        <v>0.23656126213597958</v>
      </c>
      <c r="V1869" s="21" t="s">
        <v>125</v>
      </c>
      <c r="W1869" s="21" t="s">
        <v>172</v>
      </c>
    </row>
    <row r="1870" spans="1:23" ht="15" customHeight="1">
      <c r="A1870" s="21" t="s">
        <v>2345</v>
      </c>
      <c r="B1870" s="22">
        <v>45632</v>
      </c>
      <c r="C1870" s="21">
        <f>YEAR(B1870)</f>
        <v>2024</v>
      </c>
      <c r="D1870" s="21" t="str">
        <f>"Q"&amp;ROUNDUP(MONTH(B1870)/3,0)</f>
        <v>Q4</v>
      </c>
      <c r="E1870" s="21" t="s">
        <v>138</v>
      </c>
      <c r="F1870" s="21" t="s">
        <v>118</v>
      </c>
      <c r="G1870" s="21" t="s">
        <v>139</v>
      </c>
      <c r="H1870" s="21" t="s">
        <v>240</v>
      </c>
      <c r="I1870" s="21" t="s">
        <v>241</v>
      </c>
      <c r="J1870" s="21" t="s">
        <v>133</v>
      </c>
      <c r="K1870" s="21" t="s">
        <v>149</v>
      </c>
      <c r="L1870" s="21" t="s">
        <v>205</v>
      </c>
      <c r="M1870" s="23">
        <v>105.58</v>
      </c>
      <c r="N1870" s="24">
        <v>1</v>
      </c>
      <c r="O1870" s="25">
        <v>0.17610000000000001</v>
      </c>
      <c r="P1870" s="23">
        <v>57.12</v>
      </c>
      <c r="Q1870" s="23">
        <f>M1870*N1870*(1-O1870)</f>
        <v>86.98736199999999</v>
      </c>
      <c r="R1870" s="23">
        <f>M1870*N1870*O1870</f>
        <v>18.592638000000001</v>
      </c>
      <c r="S1870" s="23">
        <f>P1870*N1870</f>
        <v>57.12</v>
      </c>
      <c r="T1870" s="23">
        <f>Q1870-S1870</f>
        <v>29.867361999999993</v>
      </c>
      <c r="U1870" s="25">
        <f>IFERROR(T1870/Q1870,0)</f>
        <v>0.3433528884345291</v>
      </c>
      <c r="V1870" s="21" t="s">
        <v>125</v>
      </c>
      <c r="W1870" s="21" t="s">
        <v>136</v>
      </c>
    </row>
    <row r="1871" spans="1:23" ht="15" customHeight="1">
      <c r="A1871" s="21" t="s">
        <v>2346</v>
      </c>
      <c r="B1871" s="22">
        <v>45633</v>
      </c>
      <c r="C1871" s="21">
        <f>YEAR(B1871)</f>
        <v>2024</v>
      </c>
      <c r="D1871" s="21" t="str">
        <f>"Q"&amp;ROUNDUP(MONTH(B1871)/3,0)</f>
        <v>Q4</v>
      </c>
      <c r="E1871" s="21" t="s">
        <v>117</v>
      </c>
      <c r="F1871" s="21" t="s">
        <v>118</v>
      </c>
      <c r="G1871" s="21" t="s">
        <v>194</v>
      </c>
      <c r="H1871" s="21" t="s">
        <v>182</v>
      </c>
      <c r="I1871" s="21" t="s">
        <v>183</v>
      </c>
      <c r="J1871" s="21" t="s">
        <v>122</v>
      </c>
      <c r="K1871" s="21" t="s">
        <v>134</v>
      </c>
      <c r="L1871" s="21" t="s">
        <v>192</v>
      </c>
      <c r="M1871" s="23">
        <v>20.77</v>
      </c>
      <c r="N1871" s="24">
        <v>3</v>
      </c>
      <c r="O1871" s="25">
        <v>0.1678</v>
      </c>
      <c r="P1871" s="23">
        <v>11.96</v>
      </c>
      <c r="Q1871" s="23">
        <f>M1871*N1871*(1-O1871)</f>
        <v>51.854382000000008</v>
      </c>
      <c r="R1871" s="23">
        <f>M1871*N1871*O1871</f>
        <v>10.455618000000001</v>
      </c>
      <c r="S1871" s="23">
        <f>P1871*N1871</f>
        <v>35.880000000000003</v>
      </c>
      <c r="T1871" s="23">
        <f>Q1871-S1871</f>
        <v>15.974382000000006</v>
      </c>
      <c r="U1871" s="25">
        <f>IFERROR(T1871/Q1871,0)</f>
        <v>0.3080623350211753</v>
      </c>
      <c r="V1871" s="21" t="s">
        <v>125</v>
      </c>
      <c r="W1871" s="21" t="s">
        <v>172</v>
      </c>
    </row>
    <row r="1872" spans="1:23" ht="15" customHeight="1">
      <c r="A1872" s="21" t="s">
        <v>2347</v>
      </c>
      <c r="B1872" s="22">
        <v>45633</v>
      </c>
      <c r="C1872" s="21">
        <f>YEAR(B1872)</f>
        <v>2024</v>
      </c>
      <c r="D1872" s="21" t="str">
        <f>"Q"&amp;ROUNDUP(MONTH(B1872)/3,0)</f>
        <v>Q4</v>
      </c>
      <c r="E1872" s="21" t="s">
        <v>128</v>
      </c>
      <c r="F1872" s="21" t="s">
        <v>118</v>
      </c>
      <c r="G1872" s="21" t="s">
        <v>152</v>
      </c>
      <c r="H1872" s="21" t="s">
        <v>752</v>
      </c>
      <c r="I1872" s="21" t="s">
        <v>200</v>
      </c>
      <c r="J1872" s="21" t="s">
        <v>133</v>
      </c>
      <c r="K1872" s="21" t="s">
        <v>123</v>
      </c>
      <c r="L1872" s="21" t="s">
        <v>263</v>
      </c>
      <c r="M1872" s="23">
        <v>196.53</v>
      </c>
      <c r="N1872" s="24">
        <v>8</v>
      </c>
      <c r="O1872" s="25">
        <v>0.20080000000000001</v>
      </c>
      <c r="P1872" s="23">
        <v>91.54</v>
      </c>
      <c r="Q1872" s="23">
        <f>M1872*N1872*(1-O1872)</f>
        <v>1256.534208</v>
      </c>
      <c r="R1872" s="23">
        <f>M1872*N1872*O1872</f>
        <v>315.70579200000003</v>
      </c>
      <c r="S1872" s="23">
        <f>P1872*N1872</f>
        <v>732.32</v>
      </c>
      <c r="T1872" s="23">
        <f>Q1872-S1872</f>
        <v>524.21420799999999</v>
      </c>
      <c r="U1872" s="25">
        <f>IFERROR(T1872/Q1872,0)</f>
        <v>0.41719055849214093</v>
      </c>
      <c r="V1872" s="21" t="s">
        <v>125</v>
      </c>
      <c r="W1872" s="21" t="s">
        <v>126</v>
      </c>
    </row>
    <row r="1873" spans="1:23" ht="15" customHeight="1">
      <c r="A1873" s="21" t="s">
        <v>2348</v>
      </c>
      <c r="B1873" s="22">
        <v>45633</v>
      </c>
      <c r="C1873" s="21">
        <f>YEAR(B1873)</f>
        <v>2024</v>
      </c>
      <c r="D1873" s="21" t="str">
        <f>"Q"&amp;ROUNDUP(MONTH(B1873)/3,0)</f>
        <v>Q4</v>
      </c>
      <c r="E1873" s="21" t="s">
        <v>138</v>
      </c>
      <c r="F1873" s="21" t="s">
        <v>129</v>
      </c>
      <c r="G1873" s="21" t="s">
        <v>139</v>
      </c>
      <c r="H1873" s="21" t="s">
        <v>752</v>
      </c>
      <c r="I1873" s="21" t="s">
        <v>200</v>
      </c>
      <c r="J1873" s="21" t="s">
        <v>133</v>
      </c>
      <c r="K1873" s="21" t="s">
        <v>123</v>
      </c>
      <c r="L1873" s="21" t="s">
        <v>124</v>
      </c>
      <c r="M1873" s="23">
        <v>38.520000000000003</v>
      </c>
      <c r="N1873" s="24">
        <v>1</v>
      </c>
      <c r="O1873" s="25">
        <v>0.12659999999999999</v>
      </c>
      <c r="P1873" s="23">
        <v>17.739999999999998</v>
      </c>
      <c r="Q1873" s="23">
        <f>M1873*N1873*(1-O1873)</f>
        <v>33.643368000000002</v>
      </c>
      <c r="R1873" s="23">
        <f>M1873*N1873*O1873</f>
        <v>4.8766319999999999</v>
      </c>
      <c r="S1873" s="23">
        <f>P1873*N1873</f>
        <v>17.739999999999998</v>
      </c>
      <c r="T1873" s="23">
        <f>Q1873-S1873</f>
        <v>15.903368000000004</v>
      </c>
      <c r="U1873" s="25">
        <f>IFERROR(T1873/Q1873,0)</f>
        <v>0.4727043974907626</v>
      </c>
      <c r="V1873" s="21" t="s">
        <v>125</v>
      </c>
      <c r="W1873" s="21" t="s">
        <v>136</v>
      </c>
    </row>
    <row r="1874" spans="1:23" ht="15" customHeight="1">
      <c r="A1874" s="21" t="s">
        <v>2349</v>
      </c>
      <c r="B1874" s="22">
        <v>45633</v>
      </c>
      <c r="C1874" s="21">
        <f>YEAR(B1874)</f>
        <v>2024</v>
      </c>
      <c r="D1874" s="21" t="str">
        <f>"Q"&amp;ROUNDUP(MONTH(B1874)/3,0)</f>
        <v>Q4</v>
      </c>
      <c r="E1874" s="21" t="s">
        <v>158</v>
      </c>
      <c r="F1874" s="21" t="s">
        <v>129</v>
      </c>
      <c r="G1874" s="21" t="s">
        <v>160</v>
      </c>
      <c r="H1874" s="21" t="s">
        <v>168</v>
      </c>
      <c r="I1874" s="21" t="s">
        <v>169</v>
      </c>
      <c r="J1874" s="21" t="s">
        <v>122</v>
      </c>
      <c r="K1874" s="21" t="s">
        <v>123</v>
      </c>
      <c r="L1874" s="21" t="s">
        <v>124</v>
      </c>
      <c r="M1874" s="23">
        <v>134.16</v>
      </c>
      <c r="N1874" s="24">
        <v>5</v>
      </c>
      <c r="O1874" s="25">
        <v>0.1376</v>
      </c>
      <c r="P1874" s="23">
        <v>74.41</v>
      </c>
      <c r="Q1874" s="23">
        <f>M1874*N1874*(1-O1874)</f>
        <v>578.49792000000002</v>
      </c>
      <c r="R1874" s="23">
        <f>M1874*N1874*O1874</f>
        <v>92.302079999999989</v>
      </c>
      <c r="S1874" s="23">
        <f>P1874*N1874</f>
        <v>372.04999999999995</v>
      </c>
      <c r="T1874" s="23">
        <f>Q1874-S1874</f>
        <v>206.44792000000007</v>
      </c>
      <c r="U1874" s="25">
        <f>IFERROR(T1874/Q1874,0)</f>
        <v>0.35686890628751106</v>
      </c>
      <c r="V1874" s="21" t="s">
        <v>171</v>
      </c>
      <c r="W1874" s="21" t="s">
        <v>126</v>
      </c>
    </row>
    <row r="1875" spans="1:23" ht="15" customHeight="1">
      <c r="A1875" s="21" t="s">
        <v>2350</v>
      </c>
      <c r="B1875" s="22">
        <v>45633</v>
      </c>
      <c r="C1875" s="21">
        <f>YEAR(B1875)</f>
        <v>2024</v>
      </c>
      <c r="D1875" s="21" t="str">
        <f>"Q"&amp;ROUNDUP(MONTH(B1875)/3,0)</f>
        <v>Q4</v>
      </c>
      <c r="E1875" s="21" t="s">
        <v>158</v>
      </c>
      <c r="F1875" s="21" t="s">
        <v>129</v>
      </c>
      <c r="G1875" s="21" t="s">
        <v>164</v>
      </c>
      <c r="H1875" s="21" t="s">
        <v>413</v>
      </c>
      <c r="I1875" s="21" t="s">
        <v>414</v>
      </c>
      <c r="J1875" s="21" t="s">
        <v>142</v>
      </c>
      <c r="K1875" s="21" t="s">
        <v>165</v>
      </c>
      <c r="L1875" s="21" t="s">
        <v>166</v>
      </c>
      <c r="M1875" s="23">
        <v>109.25</v>
      </c>
      <c r="N1875" s="24">
        <v>1</v>
      </c>
      <c r="O1875" s="25">
        <v>8.0100000000000005E-2</v>
      </c>
      <c r="P1875" s="23">
        <v>44.85</v>
      </c>
      <c r="Q1875" s="23">
        <f>M1875*N1875*(1-O1875)</f>
        <v>100.49907499999999</v>
      </c>
      <c r="R1875" s="23">
        <f>M1875*N1875*O1875</f>
        <v>8.7509250000000005</v>
      </c>
      <c r="S1875" s="23">
        <f>P1875*N1875</f>
        <v>44.85</v>
      </c>
      <c r="T1875" s="23">
        <f>Q1875-S1875</f>
        <v>55.649074999999989</v>
      </c>
      <c r="U1875" s="25">
        <f>IFERROR(T1875/Q1875,0)</f>
        <v>0.55372723579794136</v>
      </c>
      <c r="V1875" s="21" t="s">
        <v>125</v>
      </c>
      <c r="W1875" s="21" t="s">
        <v>156</v>
      </c>
    </row>
    <row r="1876" spans="1:23" ht="15" customHeight="1">
      <c r="A1876" s="21" t="s">
        <v>2351</v>
      </c>
      <c r="B1876" s="22">
        <v>45633</v>
      </c>
      <c r="C1876" s="21">
        <f>YEAR(B1876)</f>
        <v>2024</v>
      </c>
      <c r="D1876" s="21" t="str">
        <f>"Q"&amp;ROUNDUP(MONTH(B1876)/3,0)</f>
        <v>Q4</v>
      </c>
      <c r="E1876" s="21" t="s">
        <v>138</v>
      </c>
      <c r="F1876" s="21" t="s">
        <v>118</v>
      </c>
      <c r="G1876" s="21" t="s">
        <v>139</v>
      </c>
      <c r="H1876" s="21" t="s">
        <v>529</v>
      </c>
      <c r="I1876" s="21" t="s">
        <v>530</v>
      </c>
      <c r="J1876" s="21" t="s">
        <v>133</v>
      </c>
      <c r="K1876" s="21" t="s">
        <v>165</v>
      </c>
      <c r="L1876" s="21" t="s">
        <v>166</v>
      </c>
      <c r="M1876" s="23">
        <v>75.56</v>
      </c>
      <c r="N1876" s="24">
        <v>5</v>
      </c>
      <c r="O1876" s="25">
        <v>0.19159999999999999</v>
      </c>
      <c r="P1876" s="23">
        <v>34.78</v>
      </c>
      <c r="Q1876" s="23">
        <f>M1876*N1876*(1-O1876)</f>
        <v>305.41352000000001</v>
      </c>
      <c r="R1876" s="23">
        <f>M1876*N1876*O1876</f>
        <v>72.386480000000006</v>
      </c>
      <c r="S1876" s="23">
        <f>P1876*N1876</f>
        <v>173.9</v>
      </c>
      <c r="T1876" s="23">
        <f>Q1876-S1876</f>
        <v>131.51352</v>
      </c>
      <c r="U1876" s="25">
        <f>IFERROR(T1876/Q1876,0)</f>
        <v>0.43060804904773042</v>
      </c>
      <c r="V1876" s="21" t="s">
        <v>125</v>
      </c>
      <c r="W1876" s="21" t="s">
        <v>136</v>
      </c>
    </row>
    <row r="1877" spans="1:23" ht="15" customHeight="1">
      <c r="A1877" s="21" t="s">
        <v>2352</v>
      </c>
      <c r="B1877" s="22">
        <v>45633</v>
      </c>
      <c r="C1877" s="21">
        <f>YEAR(B1877)</f>
        <v>2024</v>
      </c>
      <c r="D1877" s="21" t="str">
        <f>"Q"&amp;ROUNDUP(MONTH(B1877)/3,0)</f>
        <v>Q4</v>
      </c>
      <c r="E1877" s="21" t="s">
        <v>188</v>
      </c>
      <c r="F1877" s="21" t="s">
        <v>118</v>
      </c>
      <c r="G1877" s="21" t="s">
        <v>198</v>
      </c>
      <c r="H1877" s="21" t="s">
        <v>1166</v>
      </c>
      <c r="I1877" s="21" t="s">
        <v>1167</v>
      </c>
      <c r="J1877" s="21" t="s">
        <v>142</v>
      </c>
      <c r="K1877" s="21" t="s">
        <v>134</v>
      </c>
      <c r="L1877" s="21" t="s">
        <v>170</v>
      </c>
      <c r="M1877" s="23">
        <v>107.67</v>
      </c>
      <c r="N1877" s="24">
        <v>2</v>
      </c>
      <c r="O1877" s="25">
        <v>0.16739999999999999</v>
      </c>
      <c r="P1877" s="23">
        <v>60.67</v>
      </c>
      <c r="Q1877" s="23">
        <f>M1877*N1877*(1-O1877)</f>
        <v>179.29208400000002</v>
      </c>
      <c r="R1877" s="23">
        <f>M1877*N1877*O1877</f>
        <v>36.047916000000001</v>
      </c>
      <c r="S1877" s="23">
        <f>P1877*N1877</f>
        <v>121.34</v>
      </c>
      <c r="T1877" s="23">
        <f>Q1877-S1877</f>
        <v>57.952084000000013</v>
      </c>
      <c r="U1877" s="25">
        <f>IFERROR(T1877/Q1877,0)</f>
        <v>0.3232272318280377</v>
      </c>
      <c r="V1877" s="21" t="s">
        <v>125</v>
      </c>
      <c r="W1877" s="21" t="s">
        <v>156</v>
      </c>
    </row>
    <row r="1878" spans="1:23" ht="15" customHeight="1">
      <c r="A1878" s="21" t="s">
        <v>2353</v>
      </c>
      <c r="B1878" s="22">
        <v>45633</v>
      </c>
      <c r="C1878" s="21">
        <f>YEAR(B1878)</f>
        <v>2024</v>
      </c>
      <c r="D1878" s="21" t="str">
        <f>"Q"&amp;ROUNDUP(MONTH(B1878)/3,0)</f>
        <v>Q4</v>
      </c>
      <c r="E1878" s="21" t="s">
        <v>117</v>
      </c>
      <c r="F1878" s="21" t="s">
        <v>129</v>
      </c>
      <c r="G1878" s="21" t="s">
        <v>119</v>
      </c>
      <c r="H1878" s="21" t="s">
        <v>692</v>
      </c>
      <c r="I1878" s="21" t="s">
        <v>693</v>
      </c>
      <c r="J1878" s="21" t="s">
        <v>142</v>
      </c>
      <c r="K1878" s="21" t="s">
        <v>123</v>
      </c>
      <c r="L1878" s="21" t="s">
        <v>155</v>
      </c>
      <c r="M1878" s="23">
        <v>235.03</v>
      </c>
      <c r="N1878" s="24">
        <v>3</v>
      </c>
      <c r="O1878" s="25">
        <v>8.5300000000000001E-2</v>
      </c>
      <c r="P1878" s="23">
        <v>108.31</v>
      </c>
      <c r="Q1878" s="23">
        <f>M1878*N1878*(1-O1878)</f>
        <v>644.94582300000002</v>
      </c>
      <c r="R1878" s="23">
        <f>M1878*N1878*O1878</f>
        <v>60.144177000000006</v>
      </c>
      <c r="S1878" s="23">
        <f>P1878*N1878</f>
        <v>324.93</v>
      </c>
      <c r="T1878" s="23">
        <f>Q1878-S1878</f>
        <v>320.01582300000001</v>
      </c>
      <c r="U1878" s="25">
        <f>IFERROR(T1878/Q1878,0)</f>
        <v>0.496190240463035</v>
      </c>
      <c r="V1878" s="21" t="s">
        <v>125</v>
      </c>
      <c r="W1878" s="21" t="s">
        <v>126</v>
      </c>
    </row>
    <row r="1879" spans="1:23" ht="15" customHeight="1">
      <c r="A1879" s="21" t="s">
        <v>2354</v>
      </c>
      <c r="B1879" s="22">
        <v>45633</v>
      </c>
      <c r="C1879" s="21">
        <f>YEAR(B1879)</f>
        <v>2024</v>
      </c>
      <c r="D1879" s="21" t="str">
        <f>"Q"&amp;ROUNDUP(MONTH(B1879)/3,0)</f>
        <v>Q4</v>
      </c>
      <c r="E1879" s="21" t="s">
        <v>128</v>
      </c>
      <c r="F1879" s="21" t="s">
        <v>118</v>
      </c>
      <c r="G1879" s="21" t="s">
        <v>152</v>
      </c>
      <c r="H1879" s="21" t="s">
        <v>1004</v>
      </c>
      <c r="I1879" s="21" t="s">
        <v>338</v>
      </c>
      <c r="J1879" s="21" t="s">
        <v>142</v>
      </c>
      <c r="K1879" s="21" t="s">
        <v>149</v>
      </c>
      <c r="L1879" s="21" t="s">
        <v>205</v>
      </c>
      <c r="M1879" s="23">
        <v>69.11</v>
      </c>
      <c r="N1879" s="24">
        <v>1</v>
      </c>
      <c r="O1879" s="25">
        <v>0.2014</v>
      </c>
      <c r="P1879" s="23">
        <v>30.65</v>
      </c>
      <c r="Q1879" s="23">
        <f>M1879*N1879*(1-O1879)</f>
        <v>55.191246</v>
      </c>
      <c r="R1879" s="23">
        <f>M1879*N1879*O1879</f>
        <v>13.918754</v>
      </c>
      <c r="S1879" s="23">
        <f>P1879*N1879</f>
        <v>30.65</v>
      </c>
      <c r="T1879" s="23">
        <f>Q1879-S1879</f>
        <v>24.541246000000001</v>
      </c>
      <c r="U1879" s="25">
        <f>IFERROR(T1879/Q1879,0)</f>
        <v>0.44465830686264995</v>
      </c>
      <c r="V1879" s="21" t="s">
        <v>125</v>
      </c>
      <c r="W1879" s="21" t="s">
        <v>126</v>
      </c>
    </row>
    <row r="1880" spans="1:23" ht="15" customHeight="1">
      <c r="A1880" s="21" t="s">
        <v>2355</v>
      </c>
      <c r="B1880" s="22">
        <v>45633</v>
      </c>
      <c r="C1880" s="21">
        <f>YEAR(B1880)</f>
        <v>2024</v>
      </c>
      <c r="D1880" s="21" t="str">
        <f>"Q"&amp;ROUNDUP(MONTH(B1880)/3,0)</f>
        <v>Q4</v>
      </c>
      <c r="E1880" s="21" t="s">
        <v>158</v>
      </c>
      <c r="F1880" s="21" t="s">
        <v>159</v>
      </c>
      <c r="G1880" s="21" t="s">
        <v>160</v>
      </c>
      <c r="H1880" s="21" t="s">
        <v>131</v>
      </c>
      <c r="I1880" s="21" t="s">
        <v>132</v>
      </c>
      <c r="J1880" s="21" t="s">
        <v>133</v>
      </c>
      <c r="K1880" s="21" t="s">
        <v>123</v>
      </c>
      <c r="L1880" s="21" t="s">
        <v>226</v>
      </c>
      <c r="M1880" s="23">
        <v>140.77000000000001</v>
      </c>
      <c r="N1880" s="24">
        <v>10</v>
      </c>
      <c r="O1880" s="25">
        <v>0.1525</v>
      </c>
      <c r="P1880" s="23">
        <v>70.510000000000005</v>
      </c>
      <c r="Q1880" s="23">
        <f>M1880*N1880*(1-O1880)</f>
        <v>1193.02575</v>
      </c>
      <c r="R1880" s="23">
        <f>M1880*N1880*O1880</f>
        <v>214.67425</v>
      </c>
      <c r="S1880" s="23">
        <f>P1880*N1880</f>
        <v>705.1</v>
      </c>
      <c r="T1880" s="23">
        <f>Q1880-S1880</f>
        <v>487.92574999999999</v>
      </c>
      <c r="U1880" s="25">
        <f>IFERROR(T1880/Q1880,0)</f>
        <v>0.40898174243095758</v>
      </c>
      <c r="V1880" s="21" t="s">
        <v>171</v>
      </c>
      <c r="W1880" s="21" t="s">
        <v>172</v>
      </c>
    </row>
    <row r="1881" spans="1:23" ht="15" customHeight="1">
      <c r="A1881" s="21" t="s">
        <v>2356</v>
      </c>
      <c r="B1881" s="22">
        <v>45633</v>
      </c>
      <c r="C1881" s="21">
        <f>YEAR(B1881)</f>
        <v>2024</v>
      </c>
      <c r="D1881" s="21" t="str">
        <f>"Q"&amp;ROUNDUP(MONTH(B1881)/3,0)</f>
        <v>Q4</v>
      </c>
      <c r="E1881" s="21" t="s">
        <v>117</v>
      </c>
      <c r="F1881" s="21" t="s">
        <v>129</v>
      </c>
      <c r="G1881" s="21" t="s">
        <v>194</v>
      </c>
      <c r="H1881" s="21" t="s">
        <v>182</v>
      </c>
      <c r="I1881" s="21" t="s">
        <v>183</v>
      </c>
      <c r="J1881" s="21" t="s">
        <v>122</v>
      </c>
      <c r="K1881" s="21" t="s">
        <v>134</v>
      </c>
      <c r="L1881" s="21" t="s">
        <v>192</v>
      </c>
      <c r="M1881" s="23">
        <v>142.1</v>
      </c>
      <c r="N1881" s="24">
        <v>3</v>
      </c>
      <c r="O1881" s="25">
        <v>0.14810000000000001</v>
      </c>
      <c r="P1881" s="23">
        <v>83.24</v>
      </c>
      <c r="Q1881" s="23">
        <f>M1881*N1881*(1-O1881)</f>
        <v>363.16496999999998</v>
      </c>
      <c r="R1881" s="23">
        <f>M1881*N1881*O1881</f>
        <v>63.13503</v>
      </c>
      <c r="S1881" s="23">
        <f>P1881*N1881</f>
        <v>249.71999999999997</v>
      </c>
      <c r="T1881" s="23">
        <f>Q1881-S1881</f>
        <v>113.44497000000001</v>
      </c>
      <c r="U1881" s="25">
        <f>IFERROR(T1881/Q1881,0)</f>
        <v>0.31237861404969763</v>
      </c>
      <c r="V1881" s="21" t="s">
        <v>125</v>
      </c>
      <c r="W1881" s="21" t="s">
        <v>172</v>
      </c>
    </row>
    <row r="1882" spans="1:23" ht="15" customHeight="1">
      <c r="A1882" s="21" t="s">
        <v>2357</v>
      </c>
      <c r="B1882" s="22">
        <v>45633</v>
      </c>
      <c r="C1882" s="21">
        <f>YEAR(B1882)</f>
        <v>2024</v>
      </c>
      <c r="D1882" s="21" t="str">
        <f>"Q"&amp;ROUNDUP(MONTH(B1882)/3,0)</f>
        <v>Q4</v>
      </c>
      <c r="E1882" s="21" t="s">
        <v>128</v>
      </c>
      <c r="F1882" s="21" t="s">
        <v>159</v>
      </c>
      <c r="G1882" s="21" t="s">
        <v>152</v>
      </c>
      <c r="H1882" s="21" t="s">
        <v>207</v>
      </c>
      <c r="I1882" s="21" t="s">
        <v>208</v>
      </c>
      <c r="J1882" s="21" t="s">
        <v>122</v>
      </c>
      <c r="K1882" s="21" t="s">
        <v>149</v>
      </c>
      <c r="L1882" s="21" t="s">
        <v>150</v>
      </c>
      <c r="M1882" s="23">
        <v>111.82</v>
      </c>
      <c r="N1882" s="24">
        <v>10</v>
      </c>
      <c r="O1882" s="25">
        <v>0.1031</v>
      </c>
      <c r="P1882" s="23">
        <v>49.8</v>
      </c>
      <c r="Q1882" s="23">
        <f>M1882*N1882*(1-O1882)</f>
        <v>1002.9135799999999</v>
      </c>
      <c r="R1882" s="23">
        <f>M1882*N1882*O1882</f>
        <v>115.28641999999998</v>
      </c>
      <c r="S1882" s="23">
        <f>P1882*N1882</f>
        <v>498</v>
      </c>
      <c r="T1882" s="23">
        <f>Q1882-S1882</f>
        <v>504.91357999999991</v>
      </c>
      <c r="U1882" s="25">
        <f>IFERROR(T1882/Q1882,0)</f>
        <v>0.50344674762505459</v>
      </c>
      <c r="V1882" s="21" t="s">
        <v>125</v>
      </c>
      <c r="W1882" s="21" t="s">
        <v>136</v>
      </c>
    </row>
    <row r="1883" spans="1:23" ht="15" customHeight="1">
      <c r="A1883" s="21" t="s">
        <v>2358</v>
      </c>
      <c r="B1883" s="22">
        <v>45633</v>
      </c>
      <c r="C1883" s="21">
        <f>YEAR(B1883)</f>
        <v>2024</v>
      </c>
      <c r="D1883" s="21" t="str">
        <f>"Q"&amp;ROUNDUP(MONTH(B1883)/3,0)</f>
        <v>Q4</v>
      </c>
      <c r="E1883" s="21" t="s">
        <v>158</v>
      </c>
      <c r="F1883" s="21" t="s">
        <v>118</v>
      </c>
      <c r="G1883" s="21" t="s">
        <v>164</v>
      </c>
      <c r="H1883" s="21" t="s">
        <v>153</v>
      </c>
      <c r="I1883" s="21" t="s">
        <v>154</v>
      </c>
      <c r="J1883" s="21" t="s">
        <v>133</v>
      </c>
      <c r="K1883" s="21" t="s">
        <v>123</v>
      </c>
      <c r="L1883" s="21" t="s">
        <v>124</v>
      </c>
      <c r="M1883" s="23">
        <v>147.69</v>
      </c>
      <c r="N1883" s="24">
        <v>5</v>
      </c>
      <c r="O1883" s="25">
        <v>0.23880000000000001</v>
      </c>
      <c r="P1883" s="23">
        <v>84.33</v>
      </c>
      <c r="Q1883" s="23">
        <f>M1883*N1883*(1-O1883)</f>
        <v>562.10814000000005</v>
      </c>
      <c r="R1883" s="23">
        <f>M1883*N1883*O1883</f>
        <v>176.34186000000003</v>
      </c>
      <c r="S1883" s="23">
        <f>P1883*N1883</f>
        <v>421.65</v>
      </c>
      <c r="T1883" s="23">
        <f>Q1883-S1883</f>
        <v>140.45814000000007</v>
      </c>
      <c r="U1883" s="25">
        <f>IFERROR(T1883/Q1883,0)</f>
        <v>0.24987743461605103</v>
      </c>
      <c r="V1883" s="21" t="s">
        <v>125</v>
      </c>
      <c r="W1883" s="21" t="s">
        <v>156</v>
      </c>
    </row>
    <row r="1884" spans="1:23" ht="15" customHeight="1">
      <c r="A1884" s="21" t="s">
        <v>2359</v>
      </c>
      <c r="B1884" s="22">
        <v>45634</v>
      </c>
      <c r="C1884" s="21">
        <f>YEAR(B1884)</f>
        <v>2024</v>
      </c>
      <c r="D1884" s="21" t="str">
        <f>"Q"&amp;ROUNDUP(MONTH(B1884)/3,0)</f>
        <v>Q4</v>
      </c>
      <c r="E1884" s="21" t="s">
        <v>138</v>
      </c>
      <c r="F1884" s="21" t="s">
        <v>129</v>
      </c>
      <c r="G1884" s="21" t="s">
        <v>146</v>
      </c>
      <c r="H1884" s="21" t="s">
        <v>301</v>
      </c>
      <c r="I1884" s="21" t="s">
        <v>302</v>
      </c>
      <c r="J1884" s="21" t="s">
        <v>133</v>
      </c>
      <c r="K1884" s="21" t="s">
        <v>165</v>
      </c>
      <c r="L1884" s="21" t="s">
        <v>166</v>
      </c>
      <c r="M1884" s="23">
        <v>113.52</v>
      </c>
      <c r="N1884" s="24">
        <v>1</v>
      </c>
      <c r="O1884" s="25">
        <v>0.16789999999999999</v>
      </c>
      <c r="P1884" s="23">
        <v>44.14</v>
      </c>
      <c r="Q1884" s="23">
        <f>M1884*N1884*(1-O1884)</f>
        <v>94.459992</v>
      </c>
      <c r="R1884" s="23">
        <f>M1884*N1884*O1884</f>
        <v>19.060008</v>
      </c>
      <c r="S1884" s="23">
        <f>P1884*N1884</f>
        <v>44.14</v>
      </c>
      <c r="T1884" s="23">
        <f>Q1884-S1884</f>
        <v>50.319991999999999</v>
      </c>
      <c r="U1884" s="25">
        <f>IFERROR(T1884/Q1884,0)</f>
        <v>0.53271221958180981</v>
      </c>
      <c r="V1884" s="21" t="s">
        <v>125</v>
      </c>
      <c r="W1884" s="21" t="s">
        <v>136</v>
      </c>
    </row>
    <row r="1885" spans="1:23" ht="15" customHeight="1">
      <c r="A1885" s="21" t="s">
        <v>2360</v>
      </c>
      <c r="B1885" s="22">
        <v>45634</v>
      </c>
      <c r="C1885" s="21">
        <f>YEAR(B1885)</f>
        <v>2024</v>
      </c>
      <c r="D1885" s="21" t="str">
        <f>"Q"&amp;ROUNDUP(MONTH(B1885)/3,0)</f>
        <v>Q4</v>
      </c>
      <c r="E1885" s="21" t="s">
        <v>128</v>
      </c>
      <c r="F1885" s="21" t="s">
        <v>129</v>
      </c>
      <c r="G1885" s="21" t="s">
        <v>130</v>
      </c>
      <c r="H1885" s="21" t="s">
        <v>651</v>
      </c>
      <c r="I1885" s="21" t="s">
        <v>652</v>
      </c>
      <c r="J1885" s="21" t="s">
        <v>142</v>
      </c>
      <c r="K1885" s="21" t="s">
        <v>123</v>
      </c>
      <c r="L1885" s="21" t="s">
        <v>263</v>
      </c>
      <c r="M1885" s="23">
        <v>136.82</v>
      </c>
      <c r="N1885" s="24">
        <v>1</v>
      </c>
      <c r="O1885" s="25">
        <v>0.1542</v>
      </c>
      <c r="P1885" s="23">
        <v>78.86</v>
      </c>
      <c r="Q1885" s="23">
        <f>M1885*N1885*(1-O1885)</f>
        <v>115.72235599999999</v>
      </c>
      <c r="R1885" s="23">
        <f>M1885*N1885*O1885</f>
        <v>21.097643999999999</v>
      </c>
      <c r="S1885" s="23">
        <f>P1885*N1885</f>
        <v>78.86</v>
      </c>
      <c r="T1885" s="23">
        <f>Q1885-S1885</f>
        <v>36.862355999999991</v>
      </c>
      <c r="U1885" s="25">
        <f>IFERROR(T1885/Q1885,0)</f>
        <v>0.31854135427384483</v>
      </c>
      <c r="V1885" s="21" t="s">
        <v>125</v>
      </c>
      <c r="W1885" s="21" t="s">
        <v>126</v>
      </c>
    </row>
    <row r="1886" spans="1:23" ht="15" customHeight="1">
      <c r="A1886" s="21" t="s">
        <v>2361</v>
      </c>
      <c r="B1886" s="22">
        <v>45634</v>
      </c>
      <c r="C1886" s="21">
        <f>YEAR(B1886)</f>
        <v>2024</v>
      </c>
      <c r="D1886" s="21" t="str">
        <f>"Q"&amp;ROUNDUP(MONTH(B1886)/3,0)</f>
        <v>Q4</v>
      </c>
      <c r="E1886" s="21" t="s">
        <v>128</v>
      </c>
      <c r="F1886" s="21" t="s">
        <v>118</v>
      </c>
      <c r="G1886" s="21" t="s">
        <v>152</v>
      </c>
      <c r="H1886" s="21" t="s">
        <v>284</v>
      </c>
      <c r="I1886" s="21" t="s">
        <v>269</v>
      </c>
      <c r="J1886" s="21" t="s">
        <v>122</v>
      </c>
      <c r="K1886" s="21" t="s">
        <v>149</v>
      </c>
      <c r="L1886" s="21" t="s">
        <v>176</v>
      </c>
      <c r="M1886" s="23">
        <v>283.88</v>
      </c>
      <c r="N1886" s="24">
        <v>3</v>
      </c>
      <c r="O1886" s="25">
        <v>0.1807</v>
      </c>
      <c r="P1886" s="23">
        <v>135.29</v>
      </c>
      <c r="Q1886" s="23">
        <f>M1886*N1886*(1-O1886)</f>
        <v>697.74865199999999</v>
      </c>
      <c r="R1886" s="23">
        <f>M1886*N1886*O1886</f>
        <v>153.89134799999999</v>
      </c>
      <c r="S1886" s="23">
        <f>P1886*N1886</f>
        <v>405.87</v>
      </c>
      <c r="T1886" s="23">
        <f>Q1886-S1886</f>
        <v>291.87865199999999</v>
      </c>
      <c r="U1886" s="25">
        <f>IFERROR(T1886/Q1886,0)</f>
        <v>0.41831489199351402</v>
      </c>
      <c r="V1886" s="21" t="s">
        <v>125</v>
      </c>
      <c r="W1886" s="21" t="s">
        <v>172</v>
      </c>
    </row>
    <row r="1887" spans="1:23" ht="15" customHeight="1">
      <c r="A1887" s="21" t="s">
        <v>2362</v>
      </c>
      <c r="B1887" s="22">
        <v>45634</v>
      </c>
      <c r="C1887" s="21">
        <f>YEAR(B1887)</f>
        <v>2024</v>
      </c>
      <c r="D1887" s="21" t="str">
        <f>"Q"&amp;ROUNDUP(MONTH(B1887)/3,0)</f>
        <v>Q4</v>
      </c>
      <c r="E1887" s="21" t="s">
        <v>128</v>
      </c>
      <c r="F1887" s="21" t="s">
        <v>118</v>
      </c>
      <c r="G1887" s="21" t="s">
        <v>130</v>
      </c>
      <c r="H1887" s="21" t="s">
        <v>240</v>
      </c>
      <c r="I1887" s="21" t="s">
        <v>241</v>
      </c>
      <c r="J1887" s="21" t="s">
        <v>133</v>
      </c>
      <c r="K1887" s="21" t="s">
        <v>123</v>
      </c>
      <c r="L1887" s="21" t="s">
        <v>226</v>
      </c>
      <c r="M1887" s="23">
        <v>27.52</v>
      </c>
      <c r="N1887" s="24">
        <v>1</v>
      </c>
      <c r="O1887" s="25">
        <v>0.21299999999999999</v>
      </c>
      <c r="P1887" s="23">
        <v>13.67</v>
      </c>
      <c r="Q1887" s="23">
        <f>M1887*N1887*(1-O1887)</f>
        <v>21.658239999999999</v>
      </c>
      <c r="R1887" s="23">
        <f>M1887*N1887*O1887</f>
        <v>5.8617599999999994</v>
      </c>
      <c r="S1887" s="23">
        <f>P1887*N1887</f>
        <v>13.67</v>
      </c>
      <c r="T1887" s="23">
        <f>Q1887-S1887</f>
        <v>7.9882399999999993</v>
      </c>
      <c r="U1887" s="25">
        <f>IFERROR(T1887/Q1887,0)</f>
        <v>0.36883144706125703</v>
      </c>
      <c r="V1887" s="21" t="s">
        <v>125</v>
      </c>
      <c r="W1887" s="21" t="s">
        <v>126</v>
      </c>
    </row>
    <row r="1888" spans="1:23" ht="15" customHeight="1">
      <c r="A1888" s="21" t="s">
        <v>2363</v>
      </c>
      <c r="B1888" s="22">
        <v>45634</v>
      </c>
      <c r="C1888" s="21">
        <f>YEAR(B1888)</f>
        <v>2024</v>
      </c>
      <c r="D1888" s="21" t="str">
        <f>"Q"&amp;ROUNDUP(MONTH(B1888)/3,0)</f>
        <v>Q4</v>
      </c>
      <c r="E1888" s="21" t="s">
        <v>188</v>
      </c>
      <c r="F1888" s="21" t="s">
        <v>129</v>
      </c>
      <c r="G1888" s="21" t="s">
        <v>232</v>
      </c>
      <c r="H1888" s="21" t="s">
        <v>651</v>
      </c>
      <c r="I1888" s="21" t="s">
        <v>652</v>
      </c>
      <c r="J1888" s="21" t="s">
        <v>142</v>
      </c>
      <c r="K1888" s="21" t="s">
        <v>123</v>
      </c>
      <c r="L1888" s="21" t="s">
        <v>292</v>
      </c>
      <c r="M1888" s="23">
        <v>200.25</v>
      </c>
      <c r="N1888" s="24">
        <v>3</v>
      </c>
      <c r="O1888" s="25"/>
      <c r="P1888" s="23">
        <v>101.81</v>
      </c>
      <c r="Q1888" s="23">
        <f>M1888*N1888*(1-O1888)</f>
        <v>600.75</v>
      </c>
      <c r="R1888" s="23">
        <f>M1888*N1888*O1888</f>
        <v>0</v>
      </c>
      <c r="S1888" s="23">
        <f>P1888*N1888</f>
        <v>305.43</v>
      </c>
      <c r="T1888" s="23">
        <f>Q1888-S1888</f>
        <v>295.32</v>
      </c>
      <c r="U1888" s="25">
        <f>IFERROR(T1888/Q1888,0)</f>
        <v>0.491585518102372</v>
      </c>
      <c r="V1888" s="21" t="s">
        <v>125</v>
      </c>
      <c r="W1888" s="21" t="s">
        <v>126</v>
      </c>
    </row>
    <row r="1889" spans="1:23" ht="15" customHeight="1">
      <c r="A1889" s="21" t="s">
        <v>2364</v>
      </c>
      <c r="B1889" s="22">
        <v>45635</v>
      </c>
      <c r="C1889" s="21">
        <f>YEAR(B1889)</f>
        <v>2024</v>
      </c>
      <c r="D1889" s="21" t="str">
        <f>"Q"&amp;ROUNDUP(MONTH(B1889)/3,0)</f>
        <v>Q4</v>
      </c>
      <c r="E1889" s="21" t="s">
        <v>128</v>
      </c>
      <c r="F1889" s="21" t="s">
        <v>159</v>
      </c>
      <c r="G1889" s="21" t="s">
        <v>130</v>
      </c>
      <c r="H1889" s="21" t="s">
        <v>261</v>
      </c>
      <c r="I1889" s="21" t="s">
        <v>262</v>
      </c>
      <c r="J1889" s="21" t="s">
        <v>133</v>
      </c>
      <c r="K1889" s="21" t="s">
        <v>149</v>
      </c>
      <c r="L1889" s="21" t="s">
        <v>150</v>
      </c>
      <c r="M1889" s="23">
        <v>94.1</v>
      </c>
      <c r="N1889" s="24">
        <v>8</v>
      </c>
      <c r="O1889" s="25">
        <v>0.1103</v>
      </c>
      <c r="P1889" s="23">
        <v>45.75</v>
      </c>
      <c r="Q1889" s="23">
        <f>M1889*N1889*(1-O1889)</f>
        <v>669.76616000000001</v>
      </c>
      <c r="R1889" s="23">
        <f>M1889*N1889*O1889</f>
        <v>83.033839999999998</v>
      </c>
      <c r="S1889" s="23">
        <f>P1889*N1889</f>
        <v>366</v>
      </c>
      <c r="T1889" s="23">
        <f>Q1889-S1889</f>
        <v>303.76616000000001</v>
      </c>
      <c r="U1889" s="25">
        <f>IFERROR(T1889/Q1889,0)</f>
        <v>0.4535406208041326</v>
      </c>
      <c r="V1889" s="21" t="s">
        <v>125</v>
      </c>
      <c r="W1889" s="21" t="s">
        <v>156</v>
      </c>
    </row>
    <row r="1890" spans="1:23" ht="15" customHeight="1">
      <c r="A1890" s="21" t="s">
        <v>2365</v>
      </c>
      <c r="B1890" s="22">
        <v>45635</v>
      </c>
      <c r="C1890" s="21">
        <f>YEAR(B1890)</f>
        <v>2024</v>
      </c>
      <c r="D1890" s="21" t="str">
        <f>"Q"&amp;ROUNDUP(MONTH(B1890)/3,0)</f>
        <v>Q4</v>
      </c>
      <c r="E1890" s="21" t="s">
        <v>158</v>
      </c>
      <c r="F1890" s="21" t="s">
        <v>129</v>
      </c>
      <c r="G1890" s="21" t="s">
        <v>160</v>
      </c>
      <c r="H1890" s="21" t="s">
        <v>168</v>
      </c>
      <c r="I1890" s="21" t="s">
        <v>169</v>
      </c>
      <c r="J1890" s="21" t="s">
        <v>122</v>
      </c>
      <c r="K1890" s="21" t="s">
        <v>165</v>
      </c>
      <c r="L1890" s="21" t="s">
        <v>166</v>
      </c>
      <c r="M1890" s="23">
        <v>130.9</v>
      </c>
      <c r="N1890" s="24">
        <v>1</v>
      </c>
      <c r="O1890" s="25">
        <v>0.157</v>
      </c>
      <c r="P1890" s="23">
        <v>48.73</v>
      </c>
      <c r="Q1890" s="23">
        <f>M1890*N1890*(1-O1890)</f>
        <v>110.34870000000001</v>
      </c>
      <c r="R1890" s="23">
        <f>M1890*N1890*O1890</f>
        <v>20.551300000000001</v>
      </c>
      <c r="S1890" s="23">
        <f>P1890*N1890</f>
        <v>48.73</v>
      </c>
      <c r="T1890" s="23">
        <f>Q1890-S1890</f>
        <v>61.618700000000011</v>
      </c>
      <c r="U1890" s="25">
        <f>IFERROR(T1890/Q1890,0)</f>
        <v>0.55839987240447786</v>
      </c>
      <c r="V1890" s="21" t="s">
        <v>125</v>
      </c>
      <c r="W1890" s="21" t="s">
        <v>126</v>
      </c>
    </row>
    <row r="1891" spans="1:23" ht="15" customHeight="1">
      <c r="A1891" s="21" t="s">
        <v>2366</v>
      </c>
      <c r="B1891" s="22">
        <v>45635</v>
      </c>
      <c r="C1891" s="21">
        <f>YEAR(B1891)</f>
        <v>2024</v>
      </c>
      <c r="D1891" s="21" t="str">
        <f>"Q"&amp;ROUNDUP(MONTH(B1891)/3,0)</f>
        <v>Q4</v>
      </c>
      <c r="E1891" s="21" t="s">
        <v>117</v>
      </c>
      <c r="F1891" s="21" t="s">
        <v>129</v>
      </c>
      <c r="G1891" s="21" t="s">
        <v>119</v>
      </c>
      <c r="H1891" s="21" t="s">
        <v>549</v>
      </c>
      <c r="I1891" s="21" t="s">
        <v>550</v>
      </c>
      <c r="J1891" s="21" t="s">
        <v>133</v>
      </c>
      <c r="K1891" s="21" t="s">
        <v>134</v>
      </c>
      <c r="L1891" s="21" t="s">
        <v>192</v>
      </c>
      <c r="M1891" s="23">
        <v>117.11</v>
      </c>
      <c r="N1891" s="24">
        <v>1</v>
      </c>
      <c r="O1891" s="25">
        <v>9.6100000000000005E-2</v>
      </c>
      <c r="P1891" s="23">
        <v>62.99</v>
      </c>
      <c r="Q1891" s="23">
        <f>M1891*N1891*(1-O1891)</f>
        <v>105.85572900000001</v>
      </c>
      <c r="R1891" s="23">
        <f>M1891*N1891*O1891</f>
        <v>11.254271000000001</v>
      </c>
      <c r="S1891" s="23">
        <f>P1891*N1891</f>
        <v>62.99</v>
      </c>
      <c r="T1891" s="23">
        <f>Q1891-S1891</f>
        <v>42.865729000000009</v>
      </c>
      <c r="U1891" s="25">
        <f>IFERROR(T1891/Q1891,0)</f>
        <v>0.40494481881089311</v>
      </c>
      <c r="V1891" s="21" t="s">
        <v>125</v>
      </c>
      <c r="W1891" s="21" t="s">
        <v>156</v>
      </c>
    </row>
    <row r="1892" spans="1:23" ht="15" customHeight="1">
      <c r="A1892" s="21" t="s">
        <v>2367</v>
      </c>
      <c r="B1892" s="22">
        <v>45635</v>
      </c>
      <c r="C1892" s="21">
        <f>YEAR(B1892)</f>
        <v>2024</v>
      </c>
      <c r="D1892" s="21" t="str">
        <f>"Q"&amp;ROUNDUP(MONTH(B1892)/3,0)</f>
        <v>Q4</v>
      </c>
      <c r="E1892" s="21" t="s">
        <v>138</v>
      </c>
      <c r="F1892" s="21" t="s">
        <v>118</v>
      </c>
      <c r="G1892" s="21" t="s">
        <v>139</v>
      </c>
      <c r="H1892" s="21" t="s">
        <v>147</v>
      </c>
      <c r="I1892" s="21" t="s">
        <v>148</v>
      </c>
      <c r="J1892" s="21" t="s">
        <v>122</v>
      </c>
      <c r="K1892" s="21" t="s">
        <v>165</v>
      </c>
      <c r="L1892" s="21" t="s">
        <v>320</v>
      </c>
      <c r="M1892" s="23">
        <v>96.14</v>
      </c>
      <c r="N1892" s="24">
        <v>1</v>
      </c>
      <c r="O1892" s="25">
        <v>0.2104</v>
      </c>
      <c r="P1892" s="23">
        <v>48</v>
      </c>
      <c r="Q1892" s="23">
        <f>M1892*N1892*(1-O1892)</f>
        <v>75.912143999999998</v>
      </c>
      <c r="R1892" s="23">
        <f>M1892*N1892*O1892</f>
        <v>20.227855999999999</v>
      </c>
      <c r="S1892" s="23">
        <f>P1892*N1892</f>
        <v>48</v>
      </c>
      <c r="T1892" s="23">
        <f>Q1892-S1892</f>
        <v>27.912143999999998</v>
      </c>
      <c r="U1892" s="25">
        <f>IFERROR(T1892/Q1892,0)</f>
        <v>0.36769010238994171</v>
      </c>
      <c r="V1892" s="21" t="s">
        <v>125</v>
      </c>
      <c r="W1892" s="21" t="s">
        <v>136</v>
      </c>
    </row>
    <row r="1893" spans="1:23" ht="15" customHeight="1">
      <c r="A1893" s="21" t="s">
        <v>2368</v>
      </c>
      <c r="B1893" s="22">
        <v>45635</v>
      </c>
      <c r="C1893" s="21">
        <f>YEAR(B1893)</f>
        <v>2024</v>
      </c>
      <c r="D1893" s="21" t="str">
        <f>"Q"&amp;ROUNDUP(MONTH(B1893)/3,0)</f>
        <v>Q4</v>
      </c>
      <c r="E1893" s="21" t="s">
        <v>158</v>
      </c>
      <c r="F1893" s="21" t="s">
        <v>129</v>
      </c>
      <c r="G1893" s="21" t="s">
        <v>160</v>
      </c>
      <c r="H1893" s="21" t="s">
        <v>182</v>
      </c>
      <c r="I1893" s="21" t="s">
        <v>183</v>
      </c>
      <c r="J1893" s="21" t="s">
        <v>122</v>
      </c>
      <c r="K1893" s="21" t="s">
        <v>143</v>
      </c>
      <c r="L1893" s="21" t="s">
        <v>144</v>
      </c>
      <c r="M1893" s="23">
        <v>242.76</v>
      </c>
      <c r="N1893" s="24">
        <v>4</v>
      </c>
      <c r="O1893" s="25">
        <v>0.1166</v>
      </c>
      <c r="P1893" s="23">
        <v>161.5</v>
      </c>
      <c r="Q1893" s="23">
        <f>M1893*N1893*(1-O1893)</f>
        <v>857.81673599999988</v>
      </c>
      <c r="R1893" s="23">
        <f>M1893*N1893*O1893</f>
        <v>113.22326399999999</v>
      </c>
      <c r="S1893" s="23">
        <f>P1893*N1893</f>
        <v>646</v>
      </c>
      <c r="T1893" s="23">
        <f>Q1893-S1893</f>
        <v>211.81673599999988</v>
      </c>
      <c r="U1893" s="25">
        <f>IFERROR(T1893/Q1893,0)</f>
        <v>0.24692539456353055</v>
      </c>
      <c r="V1893" s="21" t="s">
        <v>125</v>
      </c>
      <c r="W1893" s="21" t="s">
        <v>126</v>
      </c>
    </row>
    <row r="1894" spans="1:23" ht="15" customHeight="1">
      <c r="A1894" s="21" t="s">
        <v>2369</v>
      </c>
      <c r="B1894" s="22">
        <v>45636</v>
      </c>
      <c r="C1894" s="21">
        <f>YEAR(B1894)</f>
        <v>2024</v>
      </c>
      <c r="D1894" s="21" t="str">
        <f>"Q"&amp;ROUNDUP(MONTH(B1894)/3,0)</f>
        <v>Q4</v>
      </c>
      <c r="E1894" s="21" t="s">
        <v>117</v>
      </c>
      <c r="F1894" s="21" t="s">
        <v>118</v>
      </c>
      <c r="G1894" s="21" t="s">
        <v>194</v>
      </c>
      <c r="H1894" s="21" t="s">
        <v>182</v>
      </c>
      <c r="I1894" s="21" t="s">
        <v>183</v>
      </c>
      <c r="J1894" s="21" t="s">
        <v>122</v>
      </c>
      <c r="K1894" s="21" t="s">
        <v>165</v>
      </c>
      <c r="L1894" s="21" t="s">
        <v>180</v>
      </c>
      <c r="M1894" s="23">
        <v>88.99</v>
      </c>
      <c r="N1894" s="24">
        <v>2</v>
      </c>
      <c r="O1894" s="25">
        <v>0.14960000000000001</v>
      </c>
      <c r="P1894" s="23">
        <v>43.67</v>
      </c>
      <c r="Q1894" s="23">
        <f>M1894*N1894*(1-O1894)</f>
        <v>151.35419200000001</v>
      </c>
      <c r="R1894" s="23">
        <f>M1894*N1894*O1894</f>
        <v>26.625807999999999</v>
      </c>
      <c r="S1894" s="23">
        <f>P1894*N1894</f>
        <v>87.34</v>
      </c>
      <c r="T1894" s="23">
        <f>Q1894-S1894</f>
        <v>64.014192000000008</v>
      </c>
      <c r="U1894" s="25">
        <f>IFERROR(T1894/Q1894,0)</f>
        <v>0.42294297339316511</v>
      </c>
      <c r="V1894" s="21" t="s">
        <v>125</v>
      </c>
      <c r="W1894" s="21" t="s">
        <v>156</v>
      </c>
    </row>
    <row r="1895" spans="1:23" ht="15" customHeight="1">
      <c r="A1895" s="21" t="s">
        <v>2370</v>
      </c>
      <c r="B1895" s="22">
        <v>45636</v>
      </c>
      <c r="C1895" s="21">
        <f>YEAR(B1895)</f>
        <v>2024</v>
      </c>
      <c r="D1895" s="21" t="str">
        <f>"Q"&amp;ROUNDUP(MONTH(B1895)/3,0)</f>
        <v>Q4</v>
      </c>
      <c r="E1895" s="21" t="s">
        <v>117</v>
      </c>
      <c r="F1895" s="21" t="s">
        <v>159</v>
      </c>
      <c r="G1895" s="21" t="s">
        <v>194</v>
      </c>
      <c r="H1895" s="21" t="s">
        <v>373</v>
      </c>
      <c r="I1895" s="21" t="s">
        <v>374</v>
      </c>
      <c r="J1895" s="21" t="s">
        <v>142</v>
      </c>
      <c r="K1895" s="21" t="s">
        <v>149</v>
      </c>
      <c r="L1895" s="21" t="s">
        <v>238</v>
      </c>
      <c r="M1895" s="23">
        <v>70.290000000000006</v>
      </c>
      <c r="N1895" s="24">
        <v>25</v>
      </c>
      <c r="O1895" s="25">
        <v>0.1057</v>
      </c>
      <c r="P1895" s="23">
        <v>35.85</v>
      </c>
      <c r="Q1895" s="23">
        <f>M1895*N1895*(1-O1895)</f>
        <v>1571.5086750000003</v>
      </c>
      <c r="R1895" s="23">
        <f>M1895*N1895*O1895</f>
        <v>185.74132500000002</v>
      </c>
      <c r="S1895" s="23">
        <f>P1895*N1895</f>
        <v>896.25</v>
      </c>
      <c r="T1895" s="23">
        <f>Q1895-S1895</f>
        <v>675.25867500000027</v>
      </c>
      <c r="U1895" s="25">
        <f>IFERROR(T1895/Q1895,0)</f>
        <v>0.42968816255500475</v>
      </c>
      <c r="V1895" s="21" t="s">
        <v>125</v>
      </c>
      <c r="W1895" s="21" t="s">
        <v>126</v>
      </c>
    </row>
    <row r="1896" spans="1:23" ht="15" customHeight="1">
      <c r="A1896" s="21" t="s">
        <v>2371</v>
      </c>
      <c r="B1896" s="22">
        <v>45636</v>
      </c>
      <c r="C1896" s="21">
        <f>YEAR(B1896)</f>
        <v>2024</v>
      </c>
      <c r="D1896" s="21" t="str">
        <f>"Q"&amp;ROUNDUP(MONTH(B1896)/3,0)</f>
        <v>Q4</v>
      </c>
      <c r="E1896" s="21" t="s">
        <v>158</v>
      </c>
      <c r="F1896" s="21" t="s">
        <v>129</v>
      </c>
      <c r="G1896" s="21" t="s">
        <v>160</v>
      </c>
      <c r="H1896" s="21" t="s">
        <v>752</v>
      </c>
      <c r="I1896" s="21" t="s">
        <v>200</v>
      </c>
      <c r="J1896" s="21" t="s">
        <v>133</v>
      </c>
      <c r="K1896" s="21" t="s">
        <v>165</v>
      </c>
      <c r="L1896" s="21" t="s">
        <v>320</v>
      </c>
      <c r="M1896" s="23">
        <v>134.06</v>
      </c>
      <c r="N1896" s="24">
        <v>12</v>
      </c>
      <c r="O1896" s="25">
        <v>9.7199999999999995E-2</v>
      </c>
      <c r="P1896" s="23">
        <v>50.81</v>
      </c>
      <c r="Q1896" s="23">
        <f>M1896*N1896*(1-O1896)</f>
        <v>1452.3524160000002</v>
      </c>
      <c r="R1896" s="23">
        <f>M1896*N1896*O1896</f>
        <v>156.36758399999999</v>
      </c>
      <c r="S1896" s="23">
        <f>P1896*N1896</f>
        <v>609.72</v>
      </c>
      <c r="T1896" s="23">
        <f>Q1896-S1896</f>
        <v>842.63241600000015</v>
      </c>
      <c r="U1896" s="25">
        <f>IFERROR(T1896/Q1896,0)</f>
        <v>0.58018453835105543</v>
      </c>
      <c r="V1896" s="21" t="s">
        <v>125</v>
      </c>
      <c r="W1896" s="21" t="s">
        <v>156</v>
      </c>
    </row>
    <row r="1897" spans="1:23" ht="15" customHeight="1">
      <c r="A1897" s="21" t="s">
        <v>2372</v>
      </c>
      <c r="B1897" s="22">
        <v>45636</v>
      </c>
      <c r="C1897" s="21">
        <f>YEAR(B1897)</f>
        <v>2024</v>
      </c>
      <c r="D1897" s="21" t="str">
        <f>"Q"&amp;ROUNDUP(MONTH(B1897)/3,0)</f>
        <v>Q4</v>
      </c>
      <c r="E1897" s="21" t="s">
        <v>138</v>
      </c>
      <c r="F1897" s="21" t="s">
        <v>118</v>
      </c>
      <c r="G1897" s="21" t="s">
        <v>146</v>
      </c>
      <c r="H1897" s="21" t="s">
        <v>752</v>
      </c>
      <c r="I1897" s="21" t="s">
        <v>200</v>
      </c>
      <c r="J1897" s="21" t="s">
        <v>133</v>
      </c>
      <c r="K1897" s="21" t="s">
        <v>134</v>
      </c>
      <c r="L1897" s="21" t="s">
        <v>135</v>
      </c>
      <c r="M1897" s="23">
        <v>68.73</v>
      </c>
      <c r="N1897" s="24">
        <v>4</v>
      </c>
      <c r="O1897" s="25">
        <v>0.12479999999999999</v>
      </c>
      <c r="P1897" s="23">
        <v>40.270000000000003</v>
      </c>
      <c r="Q1897" s="23">
        <f>M1897*N1897*(1-O1897)</f>
        <v>240.609984</v>
      </c>
      <c r="R1897" s="23">
        <f>M1897*N1897*O1897</f>
        <v>34.310015999999997</v>
      </c>
      <c r="S1897" s="23">
        <f>P1897*N1897</f>
        <v>161.08000000000001</v>
      </c>
      <c r="T1897" s="23">
        <f>Q1897-S1897</f>
        <v>79.529983999999985</v>
      </c>
      <c r="U1897" s="25">
        <f>IFERROR(T1897/Q1897,0)</f>
        <v>0.33053484596881894</v>
      </c>
      <c r="V1897" s="21" t="s">
        <v>125</v>
      </c>
      <c r="W1897" s="21" t="s">
        <v>136</v>
      </c>
    </row>
    <row r="1898" spans="1:23" ht="15" customHeight="1">
      <c r="A1898" s="21" t="s">
        <v>2373</v>
      </c>
      <c r="B1898" s="22">
        <v>45636</v>
      </c>
      <c r="C1898" s="21">
        <f>YEAR(B1898)</f>
        <v>2024</v>
      </c>
      <c r="D1898" s="21" t="str">
        <f>"Q"&amp;ROUNDUP(MONTH(B1898)/3,0)</f>
        <v>Q4</v>
      </c>
      <c r="E1898" s="21" t="s">
        <v>138</v>
      </c>
      <c r="F1898" s="21" t="s">
        <v>159</v>
      </c>
      <c r="G1898" s="21" t="s">
        <v>139</v>
      </c>
      <c r="H1898" s="21" t="s">
        <v>284</v>
      </c>
      <c r="I1898" s="21" t="s">
        <v>269</v>
      </c>
      <c r="J1898" s="21" t="s">
        <v>122</v>
      </c>
      <c r="K1898" s="21" t="s">
        <v>165</v>
      </c>
      <c r="L1898" s="21" t="s">
        <v>180</v>
      </c>
      <c r="M1898" s="23">
        <v>103.95</v>
      </c>
      <c r="N1898" s="24">
        <v>60</v>
      </c>
      <c r="O1898" s="25">
        <v>0.1016</v>
      </c>
      <c r="P1898" s="23">
        <v>37.25</v>
      </c>
      <c r="Q1898" s="23">
        <f>M1898*N1898*(1-O1898)</f>
        <v>5603.3207999999995</v>
      </c>
      <c r="R1898" s="23">
        <f>M1898*N1898*O1898</f>
        <v>633.67919999999992</v>
      </c>
      <c r="S1898" s="23">
        <f>P1898*N1898</f>
        <v>2235</v>
      </c>
      <c r="T1898" s="23">
        <f>Q1898-S1898</f>
        <v>3368.3207999999995</v>
      </c>
      <c r="U1898" s="25">
        <f>IFERROR(T1898/Q1898,0)</f>
        <v>0.60112938741611932</v>
      </c>
      <c r="V1898" s="21" t="s">
        <v>125</v>
      </c>
      <c r="W1898" s="21" t="s">
        <v>136</v>
      </c>
    </row>
    <row r="1899" spans="1:23" ht="15" customHeight="1">
      <c r="A1899" s="21" t="s">
        <v>2374</v>
      </c>
      <c r="B1899" s="22">
        <v>45636</v>
      </c>
      <c r="C1899" s="21">
        <f>YEAR(B1899)</f>
        <v>2024</v>
      </c>
      <c r="D1899" s="21" t="str">
        <f>"Q"&amp;ROUNDUP(MONTH(B1899)/3,0)</f>
        <v>Q4</v>
      </c>
      <c r="E1899" s="21" t="s">
        <v>117</v>
      </c>
      <c r="F1899" s="21" t="s">
        <v>129</v>
      </c>
      <c r="G1899" s="21" t="s">
        <v>119</v>
      </c>
      <c r="H1899" s="21" t="s">
        <v>287</v>
      </c>
      <c r="I1899" s="21" t="s">
        <v>288</v>
      </c>
      <c r="J1899" s="21" t="s">
        <v>133</v>
      </c>
      <c r="K1899" s="21" t="s">
        <v>149</v>
      </c>
      <c r="L1899" s="21" t="s">
        <v>273</v>
      </c>
      <c r="M1899" s="23">
        <v>240.31</v>
      </c>
      <c r="N1899" s="24">
        <v>2</v>
      </c>
      <c r="O1899" s="25">
        <v>0.1123</v>
      </c>
      <c r="P1899" s="23">
        <v>103.97</v>
      </c>
      <c r="Q1899" s="23">
        <f>M1899*N1899*(1-O1899)</f>
        <v>426.64637400000004</v>
      </c>
      <c r="R1899" s="23">
        <f>M1899*N1899*O1899</f>
        <v>53.973625999999996</v>
      </c>
      <c r="S1899" s="23">
        <f>P1899*N1899</f>
        <v>207.94</v>
      </c>
      <c r="T1899" s="23">
        <f>Q1899-S1899</f>
        <v>218.70637400000004</v>
      </c>
      <c r="U1899" s="25">
        <f>IFERROR(T1899/Q1899,0)</f>
        <v>0.51261744462874548</v>
      </c>
      <c r="V1899" s="21" t="s">
        <v>125</v>
      </c>
      <c r="W1899" s="21" t="s">
        <v>126</v>
      </c>
    </row>
    <row r="1900" spans="1:23" ht="15" customHeight="1">
      <c r="A1900" s="21" t="s">
        <v>2375</v>
      </c>
      <c r="B1900" s="22">
        <v>45637</v>
      </c>
      <c r="C1900" s="21">
        <f>YEAR(B1900)</f>
        <v>2024</v>
      </c>
      <c r="D1900" s="21" t="str">
        <f>"Q"&amp;ROUNDUP(MONTH(B1900)/3,0)</f>
        <v>Q4</v>
      </c>
      <c r="E1900" s="21" t="s">
        <v>158</v>
      </c>
      <c r="F1900" s="21" t="s">
        <v>118</v>
      </c>
      <c r="G1900" s="21" t="s">
        <v>164</v>
      </c>
      <c r="H1900" s="21" t="s">
        <v>1201</v>
      </c>
      <c r="I1900" s="21" t="s">
        <v>1202</v>
      </c>
      <c r="J1900" s="21" t="s">
        <v>142</v>
      </c>
      <c r="K1900" s="21" t="s">
        <v>134</v>
      </c>
      <c r="L1900" s="21" t="s">
        <v>339</v>
      </c>
      <c r="M1900" s="23">
        <v>112.56</v>
      </c>
      <c r="N1900" s="24">
        <v>2</v>
      </c>
      <c r="O1900" s="25">
        <v>0.14399999999999999</v>
      </c>
      <c r="P1900" s="23">
        <v>58.06</v>
      </c>
      <c r="Q1900" s="23">
        <f>M1900*N1900*(1-O1900)</f>
        <v>192.70272</v>
      </c>
      <c r="R1900" s="23">
        <f>M1900*N1900*O1900</f>
        <v>32.417279999999998</v>
      </c>
      <c r="S1900" s="23">
        <f>P1900*N1900</f>
        <v>116.12</v>
      </c>
      <c r="T1900" s="23">
        <f>Q1900-S1900</f>
        <v>76.582719999999995</v>
      </c>
      <c r="U1900" s="25">
        <f>IFERROR(T1900/Q1900,0)</f>
        <v>0.39741379882961692</v>
      </c>
      <c r="V1900" s="21" t="s">
        <v>125</v>
      </c>
      <c r="W1900" s="21" t="s">
        <v>156</v>
      </c>
    </row>
    <row r="1901" spans="1:23" ht="15" customHeight="1">
      <c r="A1901" s="21" t="s">
        <v>2376</v>
      </c>
      <c r="B1901" s="22">
        <v>45637</v>
      </c>
      <c r="C1901" s="21">
        <f>YEAR(B1901)</f>
        <v>2024</v>
      </c>
      <c r="D1901" s="21" t="str">
        <f>"Q"&amp;ROUNDUP(MONTH(B1901)/3,0)</f>
        <v>Q4</v>
      </c>
      <c r="E1901" s="21" t="s">
        <v>158</v>
      </c>
      <c r="F1901" s="21" t="s">
        <v>129</v>
      </c>
      <c r="G1901" s="21" t="s">
        <v>160</v>
      </c>
      <c r="H1901" s="21" t="s">
        <v>555</v>
      </c>
      <c r="I1901" s="21" t="s">
        <v>556</v>
      </c>
      <c r="J1901" s="21" t="s">
        <v>133</v>
      </c>
      <c r="K1901" s="21" t="s">
        <v>149</v>
      </c>
      <c r="L1901" s="21" t="s">
        <v>176</v>
      </c>
      <c r="M1901" s="23">
        <v>16.170000000000002</v>
      </c>
      <c r="N1901" s="24">
        <v>8</v>
      </c>
      <c r="O1901" s="25">
        <v>0.1321</v>
      </c>
      <c r="P1901" s="23">
        <v>8.09</v>
      </c>
      <c r="Q1901" s="23">
        <f>M1901*N1901*(1-O1901)</f>
        <v>112.27154400000001</v>
      </c>
      <c r="R1901" s="23">
        <f>M1901*N1901*O1901</f>
        <v>17.088456000000001</v>
      </c>
      <c r="S1901" s="23">
        <f>P1901*N1901</f>
        <v>64.72</v>
      </c>
      <c r="T1901" s="23">
        <f>Q1901-S1901</f>
        <v>47.551544000000007</v>
      </c>
      <c r="U1901" s="25">
        <f>IFERROR(T1901/Q1901,0)</f>
        <v>0.42354048324123877</v>
      </c>
      <c r="V1901" s="21" t="s">
        <v>125</v>
      </c>
      <c r="W1901" s="21" t="s">
        <v>172</v>
      </c>
    </row>
    <row r="1902" spans="1:23" ht="15" customHeight="1">
      <c r="A1902" s="21" t="s">
        <v>2377</v>
      </c>
      <c r="B1902" s="22">
        <v>45637</v>
      </c>
      <c r="C1902" s="21">
        <f>YEAR(B1902)</f>
        <v>2024</v>
      </c>
      <c r="D1902" s="21" t="str">
        <f>"Q"&amp;ROUNDUP(MONTH(B1902)/3,0)</f>
        <v>Q4</v>
      </c>
      <c r="E1902" s="21" t="s">
        <v>158</v>
      </c>
      <c r="F1902" s="21" t="s">
        <v>159</v>
      </c>
      <c r="G1902" s="21" t="s">
        <v>160</v>
      </c>
      <c r="H1902" s="21" t="s">
        <v>358</v>
      </c>
      <c r="I1902" s="21" t="s">
        <v>269</v>
      </c>
      <c r="J1902" s="21" t="s">
        <v>133</v>
      </c>
      <c r="K1902" s="21" t="s">
        <v>149</v>
      </c>
      <c r="L1902" s="21" t="s">
        <v>205</v>
      </c>
      <c r="M1902" s="23">
        <v>293.52999999999997</v>
      </c>
      <c r="N1902" s="24">
        <v>15</v>
      </c>
      <c r="O1902" s="25">
        <v>8.2400000000000001E-2</v>
      </c>
      <c r="P1902" s="23">
        <v>150.08000000000001</v>
      </c>
      <c r="Q1902" s="23">
        <f>M1902*N1902*(1-O1902)</f>
        <v>4040.1469199999997</v>
      </c>
      <c r="R1902" s="23">
        <f>M1902*N1902*O1902</f>
        <v>362.80307999999997</v>
      </c>
      <c r="S1902" s="23">
        <f>P1902*N1902</f>
        <v>2251.2000000000003</v>
      </c>
      <c r="T1902" s="23">
        <f>Q1902-S1902</f>
        <v>1788.9469199999994</v>
      </c>
      <c r="U1902" s="25">
        <f>IFERROR(T1902/Q1902,0)</f>
        <v>0.44279254082175795</v>
      </c>
      <c r="V1902" s="21" t="s">
        <v>171</v>
      </c>
      <c r="W1902" s="21" t="s">
        <v>172</v>
      </c>
    </row>
    <row r="1903" spans="1:23" ht="15" customHeight="1">
      <c r="A1903" s="21" t="s">
        <v>2378</v>
      </c>
      <c r="B1903" s="22">
        <v>45637</v>
      </c>
      <c r="C1903" s="21">
        <f>YEAR(B1903)</f>
        <v>2024</v>
      </c>
      <c r="D1903" s="21" t="str">
        <f>"Q"&amp;ROUNDUP(MONTH(B1903)/3,0)</f>
        <v>Q4</v>
      </c>
      <c r="E1903" s="21" t="s">
        <v>128</v>
      </c>
      <c r="F1903" s="21" t="s">
        <v>129</v>
      </c>
      <c r="G1903" s="21" t="s">
        <v>130</v>
      </c>
      <c r="H1903" s="21" t="s">
        <v>1250</v>
      </c>
      <c r="I1903" s="21" t="s">
        <v>1251</v>
      </c>
      <c r="J1903" s="21" t="s">
        <v>133</v>
      </c>
      <c r="K1903" s="21" t="s">
        <v>149</v>
      </c>
      <c r="L1903" s="21" t="s">
        <v>176</v>
      </c>
      <c r="M1903" s="23">
        <v>264.68</v>
      </c>
      <c r="N1903" s="24">
        <v>3</v>
      </c>
      <c r="O1903" s="25">
        <v>0.14729999999999999</v>
      </c>
      <c r="P1903" s="23">
        <v>139.24</v>
      </c>
      <c r="Q1903" s="23">
        <f>M1903*N1903*(1-O1903)</f>
        <v>677.07790799999998</v>
      </c>
      <c r="R1903" s="23">
        <f>M1903*N1903*O1903</f>
        <v>116.96209199999998</v>
      </c>
      <c r="S1903" s="23">
        <f>P1903*N1903</f>
        <v>417.72</v>
      </c>
      <c r="T1903" s="23">
        <f>Q1903-S1903</f>
        <v>259.35790799999995</v>
      </c>
      <c r="U1903" s="25">
        <f>IFERROR(T1903/Q1903,0)</f>
        <v>0.38305474884878382</v>
      </c>
      <c r="V1903" s="21" t="s">
        <v>125</v>
      </c>
      <c r="W1903" s="21" t="s">
        <v>136</v>
      </c>
    </row>
    <row r="1904" spans="1:23" ht="15" customHeight="1">
      <c r="A1904" s="21" t="s">
        <v>2379</v>
      </c>
      <c r="B1904" s="22">
        <v>45637</v>
      </c>
      <c r="C1904" s="21">
        <f>YEAR(B1904)</f>
        <v>2024</v>
      </c>
      <c r="D1904" s="21" t="str">
        <f>"Q"&amp;ROUNDUP(MONTH(B1904)/3,0)</f>
        <v>Q4</v>
      </c>
      <c r="E1904" s="21" t="s">
        <v>138</v>
      </c>
      <c r="F1904" s="21" t="s">
        <v>118</v>
      </c>
      <c r="G1904" s="21" t="s">
        <v>139</v>
      </c>
      <c r="H1904" s="21" t="s">
        <v>331</v>
      </c>
      <c r="I1904" s="21" t="s">
        <v>332</v>
      </c>
      <c r="J1904" s="21" t="s">
        <v>133</v>
      </c>
      <c r="K1904" s="21" t="s">
        <v>123</v>
      </c>
      <c r="L1904" s="21" t="s">
        <v>292</v>
      </c>
      <c r="M1904" s="23">
        <v>246.43</v>
      </c>
      <c r="N1904" s="24">
        <v>5</v>
      </c>
      <c r="O1904" s="25">
        <v>0.14599999999999999</v>
      </c>
      <c r="P1904" s="23">
        <v>123.69</v>
      </c>
      <c r="Q1904" s="23">
        <f>M1904*N1904*(1-O1904)</f>
        <v>1052.2561000000001</v>
      </c>
      <c r="R1904" s="23">
        <f>M1904*N1904*O1904</f>
        <v>179.8939</v>
      </c>
      <c r="S1904" s="23">
        <f>P1904*N1904</f>
        <v>618.45000000000005</v>
      </c>
      <c r="T1904" s="23">
        <f>Q1904-S1904</f>
        <v>433.80610000000001</v>
      </c>
      <c r="U1904" s="25">
        <f>IFERROR(T1904/Q1904,0)</f>
        <v>0.41226285122034456</v>
      </c>
      <c r="V1904" s="21" t="s">
        <v>125</v>
      </c>
      <c r="W1904" s="21" t="s">
        <v>126</v>
      </c>
    </row>
    <row r="1905" spans="1:23" ht="15" customHeight="1">
      <c r="A1905" s="21" t="s">
        <v>2380</v>
      </c>
      <c r="B1905" s="22">
        <v>45637</v>
      </c>
      <c r="C1905" s="21">
        <f>YEAR(B1905)</f>
        <v>2024</v>
      </c>
      <c r="D1905" s="21" t="str">
        <f>"Q"&amp;ROUNDUP(MONTH(B1905)/3,0)</f>
        <v>Q4</v>
      </c>
      <c r="E1905" s="21" t="s">
        <v>138</v>
      </c>
      <c r="F1905" s="21" t="s">
        <v>118</v>
      </c>
      <c r="G1905" s="21" t="s">
        <v>139</v>
      </c>
      <c r="H1905" s="21" t="s">
        <v>190</v>
      </c>
      <c r="I1905" s="21" t="s">
        <v>191</v>
      </c>
      <c r="J1905" s="21" t="s">
        <v>133</v>
      </c>
      <c r="K1905" s="21" t="s">
        <v>149</v>
      </c>
      <c r="L1905" s="21" t="s">
        <v>273</v>
      </c>
      <c r="M1905" s="23">
        <v>73.09</v>
      </c>
      <c r="N1905" s="24">
        <v>1</v>
      </c>
      <c r="O1905" s="25">
        <v>0.13850000000000001</v>
      </c>
      <c r="P1905" s="23">
        <v>38.86</v>
      </c>
      <c r="Q1905" s="23">
        <f>M1905*N1905*(1-O1905)</f>
        <v>62.967034999999996</v>
      </c>
      <c r="R1905" s="23">
        <f>M1905*N1905*O1905</f>
        <v>10.122965000000001</v>
      </c>
      <c r="S1905" s="23">
        <f>P1905*N1905</f>
        <v>38.86</v>
      </c>
      <c r="T1905" s="23">
        <f>Q1905-S1905</f>
        <v>24.107034999999996</v>
      </c>
      <c r="U1905" s="25">
        <f>IFERROR(T1905/Q1905,0)</f>
        <v>0.38285167786604529</v>
      </c>
      <c r="V1905" s="21" t="s">
        <v>125</v>
      </c>
      <c r="W1905" s="21" t="s">
        <v>172</v>
      </c>
    </row>
    <row r="1906" spans="1:23" ht="15" customHeight="1">
      <c r="A1906" s="21" t="s">
        <v>2381</v>
      </c>
      <c r="B1906" s="22">
        <v>45637</v>
      </c>
      <c r="C1906" s="21">
        <f>YEAR(B1906)</f>
        <v>2024</v>
      </c>
      <c r="D1906" s="21" t="str">
        <f>"Q"&amp;ROUNDUP(MONTH(B1906)/3,0)</f>
        <v>Q4</v>
      </c>
      <c r="E1906" s="21" t="s">
        <v>128</v>
      </c>
      <c r="F1906" s="21" t="s">
        <v>159</v>
      </c>
      <c r="G1906" s="21" t="s">
        <v>130</v>
      </c>
      <c r="H1906" s="21" t="s">
        <v>1102</v>
      </c>
      <c r="I1906" s="21" t="s">
        <v>154</v>
      </c>
      <c r="J1906" s="21" t="s">
        <v>142</v>
      </c>
      <c r="K1906" s="21" t="s">
        <v>149</v>
      </c>
      <c r="L1906" s="21" t="s">
        <v>273</v>
      </c>
      <c r="M1906" s="23">
        <v>249.38</v>
      </c>
      <c r="N1906" s="24">
        <v>5</v>
      </c>
      <c r="O1906" s="25">
        <v>6.5500000000000003E-2</v>
      </c>
      <c r="P1906" s="23">
        <v>134.79</v>
      </c>
      <c r="Q1906" s="23">
        <f>M1906*N1906*(1-O1906)</f>
        <v>1165.2280500000002</v>
      </c>
      <c r="R1906" s="23">
        <f>M1906*N1906*O1906</f>
        <v>81.67195000000001</v>
      </c>
      <c r="S1906" s="23">
        <f>P1906*N1906</f>
        <v>673.94999999999993</v>
      </c>
      <c r="T1906" s="23">
        <f>Q1906-S1906</f>
        <v>491.27805000000023</v>
      </c>
      <c r="U1906" s="25">
        <f>IFERROR(T1906/Q1906,0)</f>
        <v>0.42161536533556687</v>
      </c>
      <c r="V1906" s="21" t="s">
        <v>125</v>
      </c>
      <c r="W1906" s="21" t="s">
        <v>126</v>
      </c>
    </row>
    <row r="1907" spans="1:23" ht="15" customHeight="1">
      <c r="A1907" s="21" t="s">
        <v>2382</v>
      </c>
      <c r="B1907" s="22">
        <v>45637</v>
      </c>
      <c r="C1907" s="21">
        <f>YEAR(B1907)</f>
        <v>2024</v>
      </c>
      <c r="D1907" s="21" t="str">
        <f>"Q"&amp;ROUNDUP(MONTH(B1907)/3,0)</f>
        <v>Q4</v>
      </c>
      <c r="E1907" s="21" t="s">
        <v>138</v>
      </c>
      <c r="F1907" s="21" t="s">
        <v>129</v>
      </c>
      <c r="G1907" s="21" t="s">
        <v>146</v>
      </c>
      <c r="H1907" s="21" t="s">
        <v>555</v>
      </c>
      <c r="I1907" s="21" t="s">
        <v>556</v>
      </c>
      <c r="J1907" s="21" t="s">
        <v>133</v>
      </c>
      <c r="K1907" s="21" t="s">
        <v>143</v>
      </c>
      <c r="L1907" s="21" t="s">
        <v>252</v>
      </c>
      <c r="M1907" s="23">
        <v>89.83</v>
      </c>
      <c r="N1907" s="24">
        <v>2</v>
      </c>
      <c r="O1907" s="25">
        <v>0.2306</v>
      </c>
      <c r="P1907" s="23">
        <v>53.91</v>
      </c>
      <c r="Q1907" s="23">
        <f>M1907*N1907*(1-O1907)</f>
        <v>138.23040399999999</v>
      </c>
      <c r="R1907" s="23">
        <f>M1907*N1907*O1907</f>
        <v>41.429595999999997</v>
      </c>
      <c r="S1907" s="23">
        <f>P1907*N1907</f>
        <v>107.82</v>
      </c>
      <c r="T1907" s="23">
        <f>Q1907-S1907</f>
        <v>30.410404</v>
      </c>
      <c r="U1907" s="25">
        <f>IFERROR(T1907/Q1907,0)</f>
        <v>0.21999793909305221</v>
      </c>
      <c r="V1907" s="21" t="s">
        <v>125</v>
      </c>
      <c r="W1907" s="21" t="s">
        <v>126</v>
      </c>
    </row>
    <row r="1908" spans="1:23" ht="15" customHeight="1">
      <c r="A1908" s="21" t="s">
        <v>2383</v>
      </c>
      <c r="B1908" s="22">
        <v>45637</v>
      </c>
      <c r="C1908" s="21">
        <f>YEAR(B1908)</f>
        <v>2024</v>
      </c>
      <c r="D1908" s="21" t="str">
        <f>"Q"&amp;ROUNDUP(MONTH(B1908)/3,0)</f>
        <v>Q4</v>
      </c>
      <c r="E1908" s="21" t="s">
        <v>138</v>
      </c>
      <c r="F1908" s="21" t="s">
        <v>118</v>
      </c>
      <c r="G1908" s="21" t="s">
        <v>146</v>
      </c>
      <c r="H1908" s="21" t="s">
        <v>377</v>
      </c>
      <c r="I1908" s="21" t="s">
        <v>378</v>
      </c>
      <c r="J1908" s="21" t="s">
        <v>133</v>
      </c>
      <c r="K1908" s="21" t="s">
        <v>134</v>
      </c>
      <c r="L1908" s="21" t="s">
        <v>135</v>
      </c>
      <c r="M1908" s="23">
        <v>153.72</v>
      </c>
      <c r="N1908" s="24">
        <v>2</v>
      </c>
      <c r="O1908" s="25">
        <v>0.17399999999999999</v>
      </c>
      <c r="P1908" s="23">
        <v>80</v>
      </c>
      <c r="Q1908" s="23">
        <f>M1908*N1908*(1-O1908)</f>
        <v>253.94544000000002</v>
      </c>
      <c r="R1908" s="23">
        <f>M1908*N1908*O1908</f>
        <v>53.494559999999993</v>
      </c>
      <c r="S1908" s="23">
        <f>P1908*N1908</f>
        <v>160</v>
      </c>
      <c r="T1908" s="23">
        <f>Q1908-S1908</f>
        <v>93.945440000000019</v>
      </c>
      <c r="U1908" s="25">
        <f>IFERROR(T1908/Q1908,0)</f>
        <v>0.36994340201580311</v>
      </c>
      <c r="V1908" s="21" t="s">
        <v>125</v>
      </c>
      <c r="W1908" s="21" t="s">
        <v>172</v>
      </c>
    </row>
    <row r="1909" spans="1:23" ht="15" customHeight="1">
      <c r="A1909" s="21" t="s">
        <v>2384</v>
      </c>
      <c r="B1909" s="22">
        <v>45637</v>
      </c>
      <c r="C1909" s="21">
        <f>YEAR(B1909)</f>
        <v>2024</v>
      </c>
      <c r="D1909" s="21" t="str">
        <f>"Q"&amp;ROUNDUP(MONTH(B1909)/3,0)</f>
        <v>Q4</v>
      </c>
      <c r="E1909" s="21" t="s">
        <v>158</v>
      </c>
      <c r="F1909" s="21" t="s">
        <v>129</v>
      </c>
      <c r="G1909" s="21" t="s">
        <v>164</v>
      </c>
      <c r="H1909" s="21" t="s">
        <v>257</v>
      </c>
      <c r="I1909" s="21" t="s">
        <v>258</v>
      </c>
      <c r="J1909" s="21" t="s">
        <v>133</v>
      </c>
      <c r="K1909" s="21" t="s">
        <v>143</v>
      </c>
      <c r="L1909" s="21" t="s">
        <v>252</v>
      </c>
      <c r="M1909" s="23">
        <v>242.48</v>
      </c>
      <c r="N1909" s="24">
        <v>1</v>
      </c>
      <c r="O1909" s="25">
        <v>0.16650000000000001</v>
      </c>
      <c r="P1909" s="23">
        <v>134.37</v>
      </c>
      <c r="Q1909" s="23">
        <f>M1909*N1909*(1-O1909)</f>
        <v>202.10708</v>
      </c>
      <c r="R1909" s="23">
        <f>M1909*N1909*O1909</f>
        <v>40.372920000000001</v>
      </c>
      <c r="S1909" s="23">
        <f>P1909*N1909</f>
        <v>134.37</v>
      </c>
      <c r="T1909" s="23">
        <f>Q1909-S1909</f>
        <v>67.737079999999992</v>
      </c>
      <c r="U1909" s="25">
        <f>IFERROR(T1909/Q1909,0)</f>
        <v>0.33515441418479747</v>
      </c>
      <c r="V1909" s="21" t="s">
        <v>171</v>
      </c>
      <c r="W1909" s="21" t="s">
        <v>136</v>
      </c>
    </row>
    <row r="1910" spans="1:23" ht="15" customHeight="1">
      <c r="A1910" s="21" t="s">
        <v>2385</v>
      </c>
      <c r="B1910" s="22">
        <v>45638</v>
      </c>
      <c r="C1910" s="21">
        <f>YEAR(B1910)</f>
        <v>2024</v>
      </c>
      <c r="D1910" s="21" t="str">
        <f>"Q"&amp;ROUNDUP(MONTH(B1910)/3,0)</f>
        <v>Q4</v>
      </c>
      <c r="E1910" s="21" t="s">
        <v>117</v>
      </c>
      <c r="F1910" s="21" t="s">
        <v>118</v>
      </c>
      <c r="G1910" s="21" t="s">
        <v>194</v>
      </c>
      <c r="H1910" s="21" t="s">
        <v>2147</v>
      </c>
      <c r="I1910" s="21" t="s">
        <v>2148</v>
      </c>
      <c r="J1910" s="21" t="s">
        <v>142</v>
      </c>
      <c r="K1910" s="21" t="s">
        <v>123</v>
      </c>
      <c r="L1910" s="21" t="s">
        <v>292</v>
      </c>
      <c r="M1910" s="23">
        <v>258.3</v>
      </c>
      <c r="N1910" s="24">
        <v>5</v>
      </c>
      <c r="O1910" s="25">
        <v>0.21759999999999999</v>
      </c>
      <c r="P1910" s="23">
        <v>135.13999999999999</v>
      </c>
      <c r="Q1910" s="23">
        <f>M1910*N1910*(1-O1910)</f>
        <v>1010.4696</v>
      </c>
      <c r="R1910" s="23">
        <f>M1910*N1910*O1910</f>
        <v>281.03039999999999</v>
      </c>
      <c r="S1910" s="23">
        <f>P1910*N1910</f>
        <v>675.69999999999993</v>
      </c>
      <c r="T1910" s="23">
        <f>Q1910-S1910</f>
        <v>334.76960000000008</v>
      </c>
      <c r="U1910" s="25">
        <f>IFERROR(T1910/Q1910,0)</f>
        <v>0.33130101093590553</v>
      </c>
      <c r="V1910" s="21" t="s">
        <v>125</v>
      </c>
      <c r="W1910" s="21" t="s">
        <v>156</v>
      </c>
    </row>
    <row r="1911" spans="1:23" ht="15" customHeight="1">
      <c r="A1911" s="21" t="s">
        <v>2386</v>
      </c>
      <c r="B1911" s="22">
        <v>45638</v>
      </c>
      <c r="C1911" s="21">
        <f>YEAR(B1911)</f>
        <v>2024</v>
      </c>
      <c r="D1911" s="21" t="str">
        <f>"Q"&amp;ROUNDUP(MONTH(B1911)/3,0)</f>
        <v>Q4</v>
      </c>
      <c r="E1911" s="21" t="s">
        <v>117</v>
      </c>
      <c r="F1911" s="21" t="s">
        <v>118</v>
      </c>
      <c r="G1911" s="21" t="s">
        <v>119</v>
      </c>
      <c r="H1911" s="21" t="s">
        <v>228</v>
      </c>
      <c r="I1911" s="21" t="s">
        <v>229</v>
      </c>
      <c r="J1911" s="21" t="s">
        <v>133</v>
      </c>
      <c r="K1911" s="21" t="s">
        <v>123</v>
      </c>
      <c r="L1911" s="21" t="s">
        <v>155</v>
      </c>
      <c r="M1911" s="23">
        <v>124.9</v>
      </c>
      <c r="N1911" s="24">
        <v>3</v>
      </c>
      <c r="O1911" s="25">
        <v>0.14349999999999999</v>
      </c>
      <c r="P1911" s="23">
        <v>62.67</v>
      </c>
      <c r="Q1911" s="23">
        <f>M1911*N1911*(1-O1911)</f>
        <v>320.93055000000004</v>
      </c>
      <c r="R1911" s="23">
        <f>M1911*N1911*O1911</f>
        <v>53.769449999999999</v>
      </c>
      <c r="S1911" s="23">
        <f>P1911*N1911</f>
        <v>188.01</v>
      </c>
      <c r="T1911" s="23">
        <f>Q1911-S1911</f>
        <v>132.92055000000005</v>
      </c>
      <c r="U1911" s="25">
        <f>IFERROR(T1911/Q1911,0)</f>
        <v>0.41417231859042408</v>
      </c>
      <c r="V1911" s="21" t="s">
        <v>125</v>
      </c>
      <c r="W1911" s="21" t="s">
        <v>172</v>
      </c>
    </row>
    <row r="1912" spans="1:23" ht="15" customHeight="1">
      <c r="A1912" s="21" t="s">
        <v>2387</v>
      </c>
      <c r="B1912" s="22">
        <v>45638</v>
      </c>
      <c r="C1912" s="21">
        <f>YEAR(B1912)</f>
        <v>2024</v>
      </c>
      <c r="D1912" s="21" t="str">
        <f>"Q"&amp;ROUNDUP(MONTH(B1912)/3,0)</f>
        <v>Q4</v>
      </c>
      <c r="E1912" s="21" t="s">
        <v>188</v>
      </c>
      <c r="F1912" s="21" t="s">
        <v>118</v>
      </c>
      <c r="G1912" s="21" t="s">
        <v>232</v>
      </c>
      <c r="H1912" s="21" t="s">
        <v>186</v>
      </c>
      <c r="I1912" s="21" t="s">
        <v>162</v>
      </c>
      <c r="J1912" s="21" t="s">
        <v>133</v>
      </c>
      <c r="K1912" s="21" t="s">
        <v>149</v>
      </c>
      <c r="L1912" s="21" t="s">
        <v>150</v>
      </c>
      <c r="M1912" s="23">
        <v>75.27</v>
      </c>
      <c r="N1912" s="24">
        <v>2</v>
      </c>
      <c r="O1912" s="25">
        <v>0.21929999999999999</v>
      </c>
      <c r="P1912" s="23">
        <v>32.43</v>
      </c>
      <c r="Q1912" s="23">
        <f>M1912*N1912*(1-O1912)</f>
        <v>117.52657799999999</v>
      </c>
      <c r="R1912" s="23">
        <f>M1912*N1912*O1912</f>
        <v>33.013421999999998</v>
      </c>
      <c r="S1912" s="23">
        <f>P1912*N1912</f>
        <v>64.86</v>
      </c>
      <c r="T1912" s="23">
        <f>Q1912-S1912</f>
        <v>52.666577999999987</v>
      </c>
      <c r="U1912" s="25">
        <f>IFERROR(T1912/Q1912,0)</f>
        <v>0.44812483181463852</v>
      </c>
      <c r="V1912" s="21" t="s">
        <v>125</v>
      </c>
      <c r="W1912" s="21" t="s">
        <v>136</v>
      </c>
    </row>
    <row r="1913" spans="1:23" ht="15" customHeight="1">
      <c r="A1913" s="21" t="s">
        <v>2388</v>
      </c>
      <c r="B1913" s="22">
        <v>45638</v>
      </c>
      <c r="C1913" s="21">
        <f>YEAR(B1913)</f>
        <v>2024</v>
      </c>
      <c r="D1913" s="21" t="str">
        <f>"Q"&amp;ROUNDUP(MONTH(B1913)/3,0)</f>
        <v>Q4</v>
      </c>
      <c r="E1913" s="21" t="s">
        <v>138</v>
      </c>
      <c r="F1913" s="21" t="s">
        <v>129</v>
      </c>
      <c r="G1913" s="21" t="s">
        <v>146</v>
      </c>
      <c r="H1913" s="21" t="s">
        <v>186</v>
      </c>
      <c r="I1913" s="21" t="s">
        <v>162</v>
      </c>
      <c r="J1913" s="21" t="s">
        <v>133</v>
      </c>
      <c r="K1913" s="21" t="s">
        <v>134</v>
      </c>
      <c r="L1913" s="21" t="s">
        <v>135</v>
      </c>
      <c r="M1913" s="23">
        <v>52.22</v>
      </c>
      <c r="N1913" s="24">
        <v>1</v>
      </c>
      <c r="O1913" s="25">
        <v>8.1199999999999994E-2</v>
      </c>
      <c r="P1913" s="23">
        <v>28.7</v>
      </c>
      <c r="Q1913" s="23">
        <f>M1913*N1913*(1-O1913)</f>
        <v>47.979736000000003</v>
      </c>
      <c r="R1913" s="23">
        <f>M1913*N1913*O1913</f>
        <v>4.2402639999999998</v>
      </c>
      <c r="S1913" s="23">
        <f>P1913*N1913</f>
        <v>28.7</v>
      </c>
      <c r="T1913" s="23">
        <f>Q1913-S1913</f>
        <v>19.279736000000003</v>
      </c>
      <c r="U1913" s="25">
        <f>IFERROR(T1913/Q1913,0)</f>
        <v>0.40183080623870049</v>
      </c>
      <c r="V1913" s="21" t="s">
        <v>125</v>
      </c>
      <c r="W1913" s="21" t="s">
        <v>156</v>
      </c>
    </row>
    <row r="1914" spans="1:23" ht="15" customHeight="1">
      <c r="A1914" s="21" t="s">
        <v>2389</v>
      </c>
      <c r="B1914" s="22">
        <v>45638</v>
      </c>
      <c r="C1914" s="21">
        <f>YEAR(B1914)</f>
        <v>2024</v>
      </c>
      <c r="D1914" s="21" t="str">
        <f>"Q"&amp;ROUNDUP(MONTH(B1914)/3,0)</f>
        <v>Q4</v>
      </c>
      <c r="E1914" s="21" t="s">
        <v>138</v>
      </c>
      <c r="F1914" s="21" t="s">
        <v>118</v>
      </c>
      <c r="G1914" s="21" t="s">
        <v>146</v>
      </c>
      <c r="H1914" s="21" t="s">
        <v>601</v>
      </c>
      <c r="I1914" s="21" t="s">
        <v>602</v>
      </c>
      <c r="J1914" s="21" t="s">
        <v>142</v>
      </c>
      <c r="K1914" s="21" t="s">
        <v>134</v>
      </c>
      <c r="L1914" s="21" t="s">
        <v>170</v>
      </c>
      <c r="M1914" s="23">
        <v>109.64</v>
      </c>
      <c r="N1914" s="24">
        <v>4</v>
      </c>
      <c r="O1914" s="25">
        <v>0.12509999999999999</v>
      </c>
      <c r="P1914" s="23">
        <v>58.87</v>
      </c>
      <c r="Q1914" s="23">
        <f>M1914*N1914*(1-O1914)</f>
        <v>383.696144</v>
      </c>
      <c r="R1914" s="23">
        <f>M1914*N1914*O1914</f>
        <v>54.863855999999998</v>
      </c>
      <c r="S1914" s="23">
        <f>P1914*N1914</f>
        <v>235.48</v>
      </c>
      <c r="T1914" s="23">
        <f>Q1914-S1914</f>
        <v>148.21614400000001</v>
      </c>
      <c r="U1914" s="25">
        <f>IFERROR(T1914/Q1914,0)</f>
        <v>0.38628520593107657</v>
      </c>
      <c r="V1914" s="21" t="s">
        <v>125</v>
      </c>
      <c r="W1914" s="21" t="s">
        <v>172</v>
      </c>
    </row>
    <row r="1915" spans="1:23" ht="15" customHeight="1">
      <c r="A1915" s="21" t="s">
        <v>2390</v>
      </c>
      <c r="B1915" s="22">
        <v>45639</v>
      </c>
      <c r="C1915" s="21">
        <f>YEAR(B1915)</f>
        <v>2024</v>
      </c>
      <c r="D1915" s="21" t="str">
        <f>"Q"&amp;ROUNDUP(MONTH(B1915)/3,0)</f>
        <v>Q4</v>
      </c>
      <c r="E1915" s="21" t="s">
        <v>128</v>
      </c>
      <c r="F1915" s="21" t="s">
        <v>129</v>
      </c>
      <c r="G1915" s="21" t="s">
        <v>130</v>
      </c>
      <c r="H1915" s="21" t="s">
        <v>147</v>
      </c>
      <c r="I1915" s="21" t="s">
        <v>148</v>
      </c>
      <c r="J1915" s="21" t="s">
        <v>122</v>
      </c>
      <c r="K1915" s="21" t="s">
        <v>123</v>
      </c>
      <c r="L1915" s="21" t="s">
        <v>226</v>
      </c>
      <c r="M1915" s="23">
        <v>208.64</v>
      </c>
      <c r="N1915" s="24">
        <v>1</v>
      </c>
      <c r="O1915" s="25">
        <v>0.1186</v>
      </c>
      <c r="P1915" s="23">
        <v>110.6</v>
      </c>
      <c r="Q1915" s="23">
        <f>M1915*N1915*(1-O1915)</f>
        <v>183.89529599999997</v>
      </c>
      <c r="R1915" s="23">
        <f>M1915*N1915*O1915</f>
        <v>24.744703999999999</v>
      </c>
      <c r="S1915" s="23">
        <f>P1915*N1915</f>
        <v>110.6</v>
      </c>
      <c r="T1915" s="23">
        <f>Q1915-S1915</f>
        <v>73.295295999999979</v>
      </c>
      <c r="U1915" s="25">
        <f>IFERROR(T1915/Q1915,0)</f>
        <v>0.39857080411670776</v>
      </c>
      <c r="V1915" s="21" t="s">
        <v>171</v>
      </c>
      <c r="W1915" s="21" t="s">
        <v>156</v>
      </c>
    </row>
    <row r="1916" spans="1:23" ht="15" customHeight="1">
      <c r="A1916" s="21" t="s">
        <v>2391</v>
      </c>
      <c r="B1916" s="22">
        <v>45639</v>
      </c>
      <c r="C1916" s="21">
        <f>YEAR(B1916)</f>
        <v>2024</v>
      </c>
      <c r="D1916" s="21" t="str">
        <f>"Q"&amp;ROUNDUP(MONTH(B1916)/3,0)</f>
        <v>Q4</v>
      </c>
      <c r="E1916" s="21" t="s">
        <v>138</v>
      </c>
      <c r="F1916" s="21" t="s">
        <v>159</v>
      </c>
      <c r="G1916" s="21" t="s">
        <v>146</v>
      </c>
      <c r="H1916" s="21" t="s">
        <v>291</v>
      </c>
      <c r="I1916" s="21" t="s">
        <v>208</v>
      </c>
      <c r="J1916" s="21" t="s">
        <v>133</v>
      </c>
      <c r="K1916" s="21" t="s">
        <v>134</v>
      </c>
      <c r="L1916" s="21" t="s">
        <v>135</v>
      </c>
      <c r="M1916" s="23">
        <v>202.2</v>
      </c>
      <c r="N1916" s="24">
        <v>3</v>
      </c>
      <c r="O1916" s="25">
        <v>8.5500000000000007E-2</v>
      </c>
      <c r="P1916" s="23">
        <v>112.54</v>
      </c>
      <c r="Q1916" s="23">
        <f>M1916*N1916*(1-O1916)</f>
        <v>554.73569999999995</v>
      </c>
      <c r="R1916" s="23">
        <f>M1916*N1916*O1916</f>
        <v>51.864299999999993</v>
      </c>
      <c r="S1916" s="23">
        <f>P1916*N1916</f>
        <v>337.62</v>
      </c>
      <c r="T1916" s="23">
        <f>Q1916-S1916</f>
        <v>217.11569999999995</v>
      </c>
      <c r="U1916" s="25">
        <f>IFERROR(T1916/Q1916,0)</f>
        <v>0.39138584374504826</v>
      </c>
      <c r="V1916" s="21" t="s">
        <v>125</v>
      </c>
      <c r="W1916" s="21" t="s">
        <v>172</v>
      </c>
    </row>
    <row r="1917" spans="1:23" ht="15" customHeight="1">
      <c r="A1917" s="21" t="s">
        <v>2392</v>
      </c>
      <c r="B1917" s="22">
        <v>45639</v>
      </c>
      <c r="C1917" s="21">
        <f>YEAR(B1917)</f>
        <v>2024</v>
      </c>
      <c r="D1917" s="21" t="str">
        <f>"Q"&amp;ROUNDUP(MONTH(B1917)/3,0)</f>
        <v>Q4</v>
      </c>
      <c r="E1917" s="21" t="s">
        <v>117</v>
      </c>
      <c r="F1917" s="21" t="s">
        <v>129</v>
      </c>
      <c r="G1917" s="21" t="s">
        <v>119</v>
      </c>
      <c r="H1917" s="21" t="s">
        <v>268</v>
      </c>
      <c r="I1917" s="21" t="s">
        <v>269</v>
      </c>
      <c r="J1917" s="21" t="s">
        <v>142</v>
      </c>
      <c r="K1917" s="21" t="s">
        <v>123</v>
      </c>
      <c r="L1917" s="21" t="s">
        <v>263</v>
      </c>
      <c r="M1917" s="23">
        <v>32.11</v>
      </c>
      <c r="N1917" s="24">
        <v>1</v>
      </c>
      <c r="O1917" s="25">
        <v>0.1434</v>
      </c>
      <c r="P1917" s="23">
        <v>18.489999999999998</v>
      </c>
      <c r="Q1917" s="23">
        <f>M1917*N1917*(1-O1917)</f>
        <v>27.505426</v>
      </c>
      <c r="R1917" s="23">
        <f>M1917*N1917*O1917</f>
        <v>4.6045739999999995</v>
      </c>
      <c r="S1917" s="23">
        <f>P1917*N1917</f>
        <v>18.489999999999998</v>
      </c>
      <c r="T1917" s="23">
        <f>Q1917-S1917</f>
        <v>9.0154260000000015</v>
      </c>
      <c r="U1917" s="25">
        <f>IFERROR(T1917/Q1917,0)</f>
        <v>0.32776900092367234</v>
      </c>
      <c r="V1917" s="21" t="s">
        <v>125</v>
      </c>
      <c r="W1917" s="21" t="s">
        <v>136</v>
      </c>
    </row>
    <row r="1918" spans="1:23" ht="15" customHeight="1">
      <c r="A1918" s="21" t="s">
        <v>2393</v>
      </c>
      <c r="B1918" s="22">
        <v>45639</v>
      </c>
      <c r="C1918" s="21">
        <f>YEAR(B1918)</f>
        <v>2024</v>
      </c>
      <c r="D1918" s="21" t="str">
        <f>"Q"&amp;ROUNDUP(MONTH(B1918)/3,0)</f>
        <v>Q4</v>
      </c>
      <c r="E1918" s="21" t="s">
        <v>158</v>
      </c>
      <c r="F1918" s="21" t="s">
        <v>118</v>
      </c>
      <c r="G1918" s="21" t="s">
        <v>160</v>
      </c>
      <c r="H1918" s="21" t="s">
        <v>315</v>
      </c>
      <c r="I1918" s="21" t="s">
        <v>316</v>
      </c>
      <c r="J1918" s="21" t="s">
        <v>133</v>
      </c>
      <c r="K1918" s="21" t="s">
        <v>134</v>
      </c>
      <c r="L1918" s="21" t="s">
        <v>299</v>
      </c>
      <c r="M1918" s="23">
        <v>131.94</v>
      </c>
      <c r="N1918" s="24">
        <v>5</v>
      </c>
      <c r="O1918" s="25">
        <v>0.22570000000000001</v>
      </c>
      <c r="P1918" s="23">
        <v>78.72</v>
      </c>
      <c r="Q1918" s="23">
        <f>M1918*N1918*(1-O1918)</f>
        <v>510.80571000000003</v>
      </c>
      <c r="R1918" s="23">
        <f>M1918*N1918*O1918</f>
        <v>148.89429000000001</v>
      </c>
      <c r="S1918" s="23">
        <f>P1918*N1918</f>
        <v>393.6</v>
      </c>
      <c r="T1918" s="23">
        <f>Q1918-S1918</f>
        <v>117.20571000000001</v>
      </c>
      <c r="U1918" s="25">
        <f>IFERROR(T1918/Q1918,0)</f>
        <v>0.22945262299436708</v>
      </c>
      <c r="V1918" s="21" t="s">
        <v>125</v>
      </c>
      <c r="W1918" s="21" t="s">
        <v>156</v>
      </c>
    </row>
    <row r="1919" spans="1:23" ht="15" customHeight="1">
      <c r="A1919" s="21" t="s">
        <v>2394</v>
      </c>
      <c r="B1919" s="22">
        <v>45639</v>
      </c>
      <c r="C1919" s="21">
        <f>YEAR(B1919)</f>
        <v>2024</v>
      </c>
      <c r="D1919" s="21" t="str">
        <f>"Q"&amp;ROUNDUP(MONTH(B1919)/3,0)</f>
        <v>Q4</v>
      </c>
      <c r="E1919" s="21" t="s">
        <v>138</v>
      </c>
      <c r="F1919" s="21" t="s">
        <v>118</v>
      </c>
      <c r="G1919" s="21" t="s">
        <v>139</v>
      </c>
      <c r="H1919" s="21" t="s">
        <v>168</v>
      </c>
      <c r="I1919" s="21" t="s">
        <v>169</v>
      </c>
      <c r="J1919" s="21" t="s">
        <v>122</v>
      </c>
      <c r="K1919" s="21" t="s">
        <v>134</v>
      </c>
      <c r="L1919" s="21" t="s">
        <v>299</v>
      </c>
      <c r="M1919" s="23">
        <v>209.53</v>
      </c>
      <c r="N1919" s="24">
        <v>2</v>
      </c>
      <c r="O1919" s="25">
        <v>0.13120000000000001</v>
      </c>
      <c r="P1919" s="23">
        <v>119.79</v>
      </c>
      <c r="Q1919" s="23">
        <f>M1919*N1919*(1-O1919)</f>
        <v>364.07932800000003</v>
      </c>
      <c r="R1919" s="23">
        <f>M1919*N1919*O1919</f>
        <v>54.980672000000006</v>
      </c>
      <c r="S1919" s="23">
        <f>P1919*N1919</f>
        <v>239.58</v>
      </c>
      <c r="T1919" s="23">
        <f>Q1919-S1919</f>
        <v>124.49932800000002</v>
      </c>
      <c r="U1919" s="25">
        <f>IFERROR(T1919/Q1919,0)</f>
        <v>0.34195659688758823</v>
      </c>
      <c r="V1919" s="21" t="s">
        <v>125</v>
      </c>
      <c r="W1919" s="21" t="s">
        <v>172</v>
      </c>
    </row>
    <row r="1920" spans="1:23" ht="15" customHeight="1">
      <c r="A1920" s="21" t="s">
        <v>2395</v>
      </c>
      <c r="B1920" s="22">
        <v>45639</v>
      </c>
      <c r="C1920" s="21">
        <f>YEAR(B1920)</f>
        <v>2024</v>
      </c>
      <c r="D1920" s="21" t="str">
        <f>"Q"&amp;ROUNDUP(MONTH(B1920)/3,0)</f>
        <v>Q4</v>
      </c>
      <c r="E1920" s="21" t="s">
        <v>138</v>
      </c>
      <c r="F1920" s="21" t="s">
        <v>129</v>
      </c>
      <c r="G1920" s="21" t="s">
        <v>139</v>
      </c>
      <c r="H1920" s="21" t="s">
        <v>2188</v>
      </c>
      <c r="I1920" s="21" t="s">
        <v>2189</v>
      </c>
      <c r="J1920" s="21" t="s">
        <v>142</v>
      </c>
      <c r="K1920" s="21" t="s">
        <v>134</v>
      </c>
      <c r="L1920" s="21" t="s">
        <v>192</v>
      </c>
      <c r="M1920" s="23">
        <v>34.5</v>
      </c>
      <c r="N1920" s="24">
        <v>1</v>
      </c>
      <c r="O1920" s="25">
        <v>0.13089999999999999</v>
      </c>
      <c r="P1920" s="23">
        <v>21.12</v>
      </c>
      <c r="Q1920" s="23">
        <f>M1920*N1920*(1-O1920)</f>
        <v>29.98395</v>
      </c>
      <c r="R1920" s="23">
        <f>M1920*N1920*O1920</f>
        <v>4.5160499999999999</v>
      </c>
      <c r="S1920" s="23">
        <f>P1920*N1920</f>
        <v>21.12</v>
      </c>
      <c r="T1920" s="23">
        <f>Q1920-S1920</f>
        <v>8.8639499999999991</v>
      </c>
      <c r="U1920" s="25">
        <f>IFERROR(T1920/Q1920,0)</f>
        <v>0.29562315838973846</v>
      </c>
      <c r="V1920" s="21" t="s">
        <v>125</v>
      </c>
      <c r="W1920" s="21" t="s">
        <v>126</v>
      </c>
    </row>
    <row r="1921" spans="1:23" ht="15" customHeight="1">
      <c r="A1921" s="21" t="s">
        <v>2396</v>
      </c>
      <c r="B1921" s="22">
        <v>45639</v>
      </c>
      <c r="C1921" s="21">
        <f>YEAR(B1921)</f>
        <v>2024</v>
      </c>
      <c r="D1921" s="21" t="str">
        <f>"Q"&amp;ROUNDUP(MONTH(B1921)/3,0)</f>
        <v>Q4</v>
      </c>
      <c r="E1921" s="21" t="s">
        <v>138</v>
      </c>
      <c r="F1921" s="21" t="s">
        <v>129</v>
      </c>
      <c r="G1921" s="21" t="s">
        <v>146</v>
      </c>
      <c r="H1921" s="21" t="s">
        <v>284</v>
      </c>
      <c r="I1921" s="21" t="s">
        <v>269</v>
      </c>
      <c r="J1921" s="21" t="s">
        <v>122</v>
      </c>
      <c r="K1921" s="21" t="s">
        <v>165</v>
      </c>
      <c r="L1921" s="21" t="s">
        <v>180</v>
      </c>
      <c r="M1921" s="23">
        <v>38.869999999999997</v>
      </c>
      <c r="N1921" s="24">
        <v>1</v>
      </c>
      <c r="O1921" s="25">
        <v>0.14510000000000001</v>
      </c>
      <c r="P1921" s="23">
        <v>15.91</v>
      </c>
      <c r="Q1921" s="23">
        <f>M1921*N1921*(1-O1921)</f>
        <v>33.229962999999998</v>
      </c>
      <c r="R1921" s="23">
        <f>M1921*N1921*O1921</f>
        <v>5.6400369999999995</v>
      </c>
      <c r="S1921" s="23">
        <f>P1921*N1921</f>
        <v>15.91</v>
      </c>
      <c r="T1921" s="23">
        <f>Q1921-S1921</f>
        <v>17.319962999999998</v>
      </c>
      <c r="U1921" s="25">
        <f>IFERROR(T1921/Q1921,0)</f>
        <v>0.5212152357798292</v>
      </c>
      <c r="V1921" s="21" t="s">
        <v>125</v>
      </c>
      <c r="W1921" s="21" t="s">
        <v>156</v>
      </c>
    </row>
    <row r="1922" spans="1:23" ht="15" customHeight="1">
      <c r="A1922" s="21" t="s">
        <v>2397</v>
      </c>
      <c r="B1922" s="22">
        <v>45639</v>
      </c>
      <c r="C1922" s="21">
        <f>YEAR(B1922)</f>
        <v>2024</v>
      </c>
      <c r="D1922" s="21" t="str">
        <f>"Q"&amp;ROUNDUP(MONTH(B1922)/3,0)</f>
        <v>Q4</v>
      </c>
      <c r="E1922" s="21" t="s">
        <v>128</v>
      </c>
      <c r="F1922" s="21" t="s">
        <v>159</v>
      </c>
      <c r="G1922" s="21" t="s">
        <v>152</v>
      </c>
      <c r="H1922" s="21" t="s">
        <v>168</v>
      </c>
      <c r="I1922" s="21" t="s">
        <v>169</v>
      </c>
      <c r="J1922" s="21" t="s">
        <v>122</v>
      </c>
      <c r="K1922" s="21" t="s">
        <v>149</v>
      </c>
      <c r="L1922" s="21" t="s">
        <v>238</v>
      </c>
      <c r="M1922" s="23">
        <v>155.75</v>
      </c>
      <c r="N1922" s="24">
        <v>32</v>
      </c>
      <c r="O1922" s="25">
        <v>0.1699</v>
      </c>
      <c r="P1922" s="23">
        <v>76.67</v>
      </c>
      <c r="Q1922" s="23">
        <f>M1922*N1922*(1-O1922)</f>
        <v>4137.2184000000007</v>
      </c>
      <c r="R1922" s="23">
        <f>M1922*N1922*O1922</f>
        <v>846.78160000000003</v>
      </c>
      <c r="S1922" s="23">
        <f>P1922*N1922</f>
        <v>2453.44</v>
      </c>
      <c r="T1922" s="23">
        <f>Q1922-S1922</f>
        <v>1683.7784000000006</v>
      </c>
      <c r="U1922" s="25">
        <f>IFERROR(T1922/Q1922,0)</f>
        <v>0.40698320398072296</v>
      </c>
      <c r="V1922" s="21" t="s">
        <v>125</v>
      </c>
      <c r="W1922" s="21" t="s">
        <v>156</v>
      </c>
    </row>
    <row r="1923" spans="1:23" ht="15" customHeight="1">
      <c r="A1923" s="21" t="s">
        <v>2398</v>
      </c>
      <c r="B1923" s="22">
        <v>45639</v>
      </c>
      <c r="C1923" s="21">
        <f>YEAR(B1923)</f>
        <v>2024</v>
      </c>
      <c r="D1923" s="21" t="str">
        <f>"Q"&amp;ROUNDUP(MONTH(B1923)/3,0)</f>
        <v>Q4</v>
      </c>
      <c r="E1923" s="21" t="s">
        <v>138</v>
      </c>
      <c r="F1923" s="21" t="s">
        <v>159</v>
      </c>
      <c r="G1923" s="21" t="s">
        <v>139</v>
      </c>
      <c r="H1923" s="21" t="s">
        <v>373</v>
      </c>
      <c r="I1923" s="21" t="s">
        <v>374</v>
      </c>
      <c r="J1923" s="21" t="s">
        <v>142</v>
      </c>
      <c r="K1923" s="21" t="s">
        <v>134</v>
      </c>
      <c r="L1923" s="21" t="s">
        <v>170</v>
      </c>
      <c r="M1923" s="23">
        <v>108.52</v>
      </c>
      <c r="N1923" s="24">
        <v>15</v>
      </c>
      <c r="O1923" s="25">
        <v>8.8999999999999996E-2</v>
      </c>
      <c r="P1923" s="23">
        <v>57.68</v>
      </c>
      <c r="Q1923" s="23">
        <f>M1923*N1923*(1-O1923)</f>
        <v>1482.9258</v>
      </c>
      <c r="R1923" s="23">
        <f>M1923*N1923*O1923</f>
        <v>144.8742</v>
      </c>
      <c r="S1923" s="23">
        <f>P1923*N1923</f>
        <v>865.2</v>
      </c>
      <c r="T1923" s="23">
        <f>Q1923-S1923</f>
        <v>617.72579999999994</v>
      </c>
      <c r="U1923" s="25">
        <f>IFERROR(T1923/Q1923,0)</f>
        <v>0.41655880557206565</v>
      </c>
      <c r="V1923" s="21" t="s">
        <v>125</v>
      </c>
      <c r="W1923" s="21" t="s">
        <v>172</v>
      </c>
    </row>
    <row r="1924" spans="1:23" ht="15" customHeight="1">
      <c r="A1924" s="21" t="s">
        <v>2399</v>
      </c>
      <c r="B1924" s="22">
        <v>45639</v>
      </c>
      <c r="C1924" s="21">
        <f>YEAR(B1924)</f>
        <v>2024</v>
      </c>
      <c r="D1924" s="21" t="str">
        <f>"Q"&amp;ROUNDUP(MONTH(B1924)/3,0)</f>
        <v>Q4</v>
      </c>
      <c r="E1924" s="21" t="s">
        <v>117</v>
      </c>
      <c r="F1924" s="21" t="s">
        <v>129</v>
      </c>
      <c r="G1924" s="21" t="s">
        <v>194</v>
      </c>
      <c r="H1924" s="21" t="s">
        <v>120</v>
      </c>
      <c r="I1924" s="21" t="s">
        <v>121</v>
      </c>
      <c r="J1924" s="21" t="s">
        <v>122</v>
      </c>
      <c r="K1924" s="21" t="s">
        <v>149</v>
      </c>
      <c r="L1924" s="21" t="s">
        <v>150</v>
      </c>
      <c r="M1924" s="23">
        <v>194.17</v>
      </c>
      <c r="N1924" s="24">
        <v>1</v>
      </c>
      <c r="O1924" s="25">
        <v>0.12559999999999999</v>
      </c>
      <c r="P1924" s="23">
        <v>105.71</v>
      </c>
      <c r="Q1924" s="23">
        <f>M1924*N1924*(1-O1924)</f>
        <v>169.78224800000001</v>
      </c>
      <c r="R1924" s="23">
        <f>M1924*N1924*O1924</f>
        <v>24.387751999999995</v>
      </c>
      <c r="S1924" s="23">
        <f>P1924*N1924</f>
        <v>105.71</v>
      </c>
      <c r="T1924" s="23">
        <f>Q1924-S1924</f>
        <v>64.072248000000016</v>
      </c>
      <c r="U1924" s="25">
        <f>IFERROR(T1924/Q1924,0)</f>
        <v>0.37737895895924295</v>
      </c>
      <c r="V1924" s="21" t="s">
        <v>125</v>
      </c>
      <c r="W1924" s="21" t="s">
        <v>126</v>
      </c>
    </row>
    <row r="1925" spans="1:23" ht="15" customHeight="1">
      <c r="A1925" s="21" t="s">
        <v>2400</v>
      </c>
      <c r="B1925" s="22">
        <v>45639</v>
      </c>
      <c r="C1925" s="21">
        <f>YEAR(B1925)</f>
        <v>2024</v>
      </c>
      <c r="D1925" s="21" t="str">
        <f>"Q"&amp;ROUNDUP(MONTH(B1925)/3,0)</f>
        <v>Q4</v>
      </c>
      <c r="E1925" s="21" t="s">
        <v>158</v>
      </c>
      <c r="F1925" s="21" t="s">
        <v>118</v>
      </c>
      <c r="G1925" s="21" t="s">
        <v>164</v>
      </c>
      <c r="H1925" s="21" t="s">
        <v>190</v>
      </c>
      <c r="I1925" s="21" t="s">
        <v>191</v>
      </c>
      <c r="J1925" s="21" t="s">
        <v>133</v>
      </c>
      <c r="K1925" s="21" t="s">
        <v>123</v>
      </c>
      <c r="L1925" s="21" t="s">
        <v>226</v>
      </c>
      <c r="M1925" s="23">
        <v>215.26</v>
      </c>
      <c r="N1925" s="24">
        <v>2</v>
      </c>
      <c r="O1925" s="25">
        <v>0.14180000000000001</v>
      </c>
      <c r="P1925" s="23">
        <v>114.16</v>
      </c>
      <c r="Q1925" s="23">
        <f>M1925*N1925*(1-O1925)</f>
        <v>369.472264</v>
      </c>
      <c r="R1925" s="23">
        <f>M1925*N1925*O1925</f>
        <v>61.047736</v>
      </c>
      <c r="S1925" s="23">
        <f>P1925*N1925</f>
        <v>228.32</v>
      </c>
      <c r="T1925" s="23">
        <f>Q1925-S1925</f>
        <v>141.152264</v>
      </c>
      <c r="U1925" s="25">
        <f>IFERROR(T1925/Q1925,0)</f>
        <v>0.38203751066954245</v>
      </c>
      <c r="V1925" s="21" t="s">
        <v>125</v>
      </c>
      <c r="W1925" s="21" t="s">
        <v>172</v>
      </c>
    </row>
    <row r="1926" spans="1:23" ht="15" customHeight="1">
      <c r="A1926" s="21" t="s">
        <v>2401</v>
      </c>
      <c r="B1926" s="22">
        <v>45639</v>
      </c>
      <c r="C1926" s="21">
        <f>YEAR(B1926)</f>
        <v>2024</v>
      </c>
      <c r="D1926" s="21" t="str">
        <f>"Q"&amp;ROUNDUP(MONTH(B1926)/3,0)</f>
        <v>Q4</v>
      </c>
      <c r="E1926" s="21" t="s">
        <v>138</v>
      </c>
      <c r="F1926" s="21" t="s">
        <v>129</v>
      </c>
      <c r="G1926" s="21" t="s">
        <v>146</v>
      </c>
      <c r="H1926" s="21" t="s">
        <v>257</v>
      </c>
      <c r="I1926" s="21" t="s">
        <v>258</v>
      </c>
      <c r="J1926" s="21" t="s">
        <v>133</v>
      </c>
      <c r="K1926" s="21" t="s">
        <v>123</v>
      </c>
      <c r="L1926" s="21" t="s">
        <v>226</v>
      </c>
      <c r="M1926" s="23">
        <v>26.67</v>
      </c>
      <c r="N1926" s="24">
        <v>1</v>
      </c>
      <c r="O1926" s="25">
        <v>0.1157</v>
      </c>
      <c r="P1926" s="23">
        <v>14.25</v>
      </c>
      <c r="Q1926" s="23">
        <f>M1926*N1926*(1-O1926)</f>
        <v>23.584281000000001</v>
      </c>
      <c r="R1926" s="23">
        <f>M1926*N1926*O1926</f>
        <v>3.0857190000000001</v>
      </c>
      <c r="S1926" s="23">
        <f>P1926*N1926</f>
        <v>14.25</v>
      </c>
      <c r="T1926" s="23">
        <f>Q1926-S1926</f>
        <v>9.3342810000000007</v>
      </c>
      <c r="U1926" s="25">
        <f>IFERROR(T1926/Q1926,0)</f>
        <v>0.39578399697663036</v>
      </c>
      <c r="V1926" s="21" t="s">
        <v>125</v>
      </c>
      <c r="W1926" s="21" t="s">
        <v>156</v>
      </c>
    </row>
    <row r="1927" spans="1:23" ht="15" customHeight="1">
      <c r="A1927" s="21" t="s">
        <v>2402</v>
      </c>
      <c r="B1927" s="22">
        <v>45639</v>
      </c>
      <c r="C1927" s="21">
        <f>YEAR(B1927)</f>
        <v>2024</v>
      </c>
      <c r="D1927" s="21" t="str">
        <f>"Q"&amp;ROUNDUP(MONTH(B1927)/3,0)</f>
        <v>Q4</v>
      </c>
      <c r="E1927" s="21" t="s">
        <v>117</v>
      </c>
      <c r="F1927" s="21" t="s">
        <v>118</v>
      </c>
      <c r="G1927" s="21" t="s">
        <v>194</v>
      </c>
      <c r="H1927" s="21" t="s">
        <v>284</v>
      </c>
      <c r="I1927" s="21" t="s">
        <v>269</v>
      </c>
      <c r="J1927" s="21" t="s">
        <v>122</v>
      </c>
      <c r="K1927" s="21" t="s">
        <v>165</v>
      </c>
      <c r="L1927" s="21" t="s">
        <v>180</v>
      </c>
      <c r="M1927" s="23">
        <v>58.14</v>
      </c>
      <c r="N1927" s="24">
        <v>3</v>
      </c>
      <c r="O1927" s="25">
        <v>0.22140000000000001</v>
      </c>
      <c r="P1927" s="23">
        <v>22.44</v>
      </c>
      <c r="Q1927" s="23">
        <f>M1927*N1927*(1-O1927)</f>
        <v>135.80341200000001</v>
      </c>
      <c r="R1927" s="23">
        <f>M1927*N1927*O1927</f>
        <v>38.616588000000007</v>
      </c>
      <c r="S1927" s="23">
        <f>P1927*N1927</f>
        <v>67.320000000000007</v>
      </c>
      <c r="T1927" s="23">
        <f>Q1927-S1927</f>
        <v>68.483412000000001</v>
      </c>
      <c r="U1927" s="25">
        <f>IFERROR(T1927/Q1927,0)</f>
        <v>0.50428344171499906</v>
      </c>
      <c r="V1927" s="21" t="s">
        <v>125</v>
      </c>
      <c r="W1927" s="21" t="s">
        <v>136</v>
      </c>
    </row>
    <row r="1928" spans="1:23" ht="15" customHeight="1">
      <c r="A1928" s="21" t="s">
        <v>2403</v>
      </c>
      <c r="B1928" s="22">
        <v>45639</v>
      </c>
      <c r="C1928" s="21">
        <f>YEAR(B1928)</f>
        <v>2024</v>
      </c>
      <c r="D1928" s="21" t="str">
        <f>"Q"&amp;ROUNDUP(MONTH(B1928)/3,0)</f>
        <v>Q4</v>
      </c>
      <c r="E1928" s="21" t="s">
        <v>117</v>
      </c>
      <c r="F1928" s="21" t="s">
        <v>118</v>
      </c>
      <c r="G1928" s="21" t="s">
        <v>119</v>
      </c>
      <c r="H1928" s="21" t="s">
        <v>520</v>
      </c>
      <c r="I1928" s="21" t="s">
        <v>521</v>
      </c>
      <c r="J1928" s="21" t="s">
        <v>142</v>
      </c>
      <c r="K1928" s="21" t="s">
        <v>149</v>
      </c>
      <c r="L1928" s="21" t="s">
        <v>150</v>
      </c>
      <c r="M1928" s="23">
        <v>206.37</v>
      </c>
      <c r="N1928" s="24">
        <v>1</v>
      </c>
      <c r="O1928" s="25">
        <v>0.1593</v>
      </c>
      <c r="P1928" s="23">
        <v>94.5</v>
      </c>
      <c r="Q1928" s="23">
        <f>M1928*N1928*(1-O1928)</f>
        <v>173.495259</v>
      </c>
      <c r="R1928" s="23">
        <f>M1928*N1928*O1928</f>
        <v>32.874741</v>
      </c>
      <c r="S1928" s="23">
        <f>P1928*N1928</f>
        <v>94.5</v>
      </c>
      <c r="T1928" s="23">
        <f>Q1928-S1928</f>
        <v>78.995259000000004</v>
      </c>
      <c r="U1928" s="25">
        <f>IFERROR(T1928/Q1928,0)</f>
        <v>0.45531652827470059</v>
      </c>
      <c r="V1928" s="21" t="s">
        <v>125</v>
      </c>
      <c r="W1928" s="21" t="s">
        <v>156</v>
      </c>
    </row>
    <row r="1929" spans="1:23" ht="15" customHeight="1">
      <c r="A1929" s="21" t="s">
        <v>2404</v>
      </c>
      <c r="B1929" s="22">
        <v>45639</v>
      </c>
      <c r="C1929" s="21">
        <f>YEAR(B1929)</f>
        <v>2024</v>
      </c>
      <c r="D1929" s="21" t="str">
        <f>"Q"&amp;ROUNDUP(MONTH(B1929)/3,0)</f>
        <v>Q4</v>
      </c>
      <c r="E1929" s="21" t="s">
        <v>117</v>
      </c>
      <c r="F1929" s="21" t="s">
        <v>129</v>
      </c>
      <c r="G1929" s="21" t="s">
        <v>194</v>
      </c>
      <c r="H1929" s="21" t="s">
        <v>268</v>
      </c>
      <c r="I1929" s="21" t="s">
        <v>269</v>
      </c>
      <c r="J1929" s="21" t="s">
        <v>142</v>
      </c>
      <c r="K1929" s="21" t="s">
        <v>143</v>
      </c>
      <c r="L1929" s="21" t="s">
        <v>144</v>
      </c>
      <c r="M1929" s="23">
        <v>86.54</v>
      </c>
      <c r="N1929" s="24">
        <v>2</v>
      </c>
      <c r="O1929" s="25">
        <v>0.14199999999999999</v>
      </c>
      <c r="P1929" s="23">
        <v>50.75</v>
      </c>
      <c r="Q1929" s="23">
        <f>M1929*N1929*(1-O1929)</f>
        <v>148.50264000000001</v>
      </c>
      <c r="R1929" s="23">
        <f>M1929*N1929*O1929</f>
        <v>24.577359999999999</v>
      </c>
      <c r="S1929" s="23">
        <f>P1929*N1929</f>
        <v>101.5</v>
      </c>
      <c r="T1929" s="23">
        <f>Q1929-S1929</f>
        <v>47.002640000000014</v>
      </c>
      <c r="U1929" s="25">
        <f>IFERROR(T1929/Q1929,0)</f>
        <v>0.31651046742334016</v>
      </c>
      <c r="V1929" s="21" t="s">
        <v>171</v>
      </c>
      <c r="W1929" s="21" t="s">
        <v>156</v>
      </c>
    </row>
    <row r="1930" spans="1:23" ht="15" customHeight="1">
      <c r="A1930" s="21" t="s">
        <v>2405</v>
      </c>
      <c r="B1930" s="22">
        <v>45639</v>
      </c>
      <c r="C1930" s="21">
        <f>YEAR(B1930)</f>
        <v>2024</v>
      </c>
      <c r="D1930" s="21" t="str">
        <f>"Q"&amp;ROUNDUP(MONTH(B1930)/3,0)</f>
        <v>Q4</v>
      </c>
      <c r="E1930" s="21" t="s">
        <v>128</v>
      </c>
      <c r="F1930" s="21" t="s">
        <v>129</v>
      </c>
      <c r="G1930" s="21" t="s">
        <v>130</v>
      </c>
      <c r="H1930" s="21" t="s">
        <v>457</v>
      </c>
      <c r="I1930" s="21" t="s">
        <v>458</v>
      </c>
      <c r="J1930" s="21" t="s">
        <v>133</v>
      </c>
      <c r="K1930" s="21" t="s">
        <v>123</v>
      </c>
      <c r="L1930" s="21" t="s">
        <v>155</v>
      </c>
      <c r="M1930" s="23">
        <v>199.69</v>
      </c>
      <c r="N1930" s="24">
        <v>1</v>
      </c>
      <c r="O1930" s="25">
        <v>0.17949999999999999</v>
      </c>
      <c r="P1930" s="23">
        <v>111.84</v>
      </c>
      <c r="Q1930" s="23">
        <f>M1930*N1930*(1-O1930)</f>
        <v>163.84564499999999</v>
      </c>
      <c r="R1930" s="23">
        <f>M1930*N1930*O1930</f>
        <v>35.844355</v>
      </c>
      <c r="S1930" s="23">
        <f>P1930*N1930</f>
        <v>111.84</v>
      </c>
      <c r="T1930" s="23">
        <f>Q1930-S1930</f>
        <v>52.005644999999987</v>
      </c>
      <c r="U1930" s="25">
        <f>IFERROR(T1930/Q1930,0)</f>
        <v>0.3174063308182527</v>
      </c>
      <c r="V1930" s="21" t="s">
        <v>125</v>
      </c>
      <c r="W1930" s="21" t="s">
        <v>126</v>
      </c>
    </row>
    <row r="1931" spans="1:23" ht="15" customHeight="1">
      <c r="A1931" s="21" t="s">
        <v>2406</v>
      </c>
      <c r="B1931" s="22">
        <v>45640</v>
      </c>
      <c r="C1931" s="21">
        <f>YEAR(B1931)</f>
        <v>2024</v>
      </c>
      <c r="D1931" s="21" t="str">
        <f>"Q"&amp;ROUNDUP(MONTH(B1931)/3,0)</f>
        <v>Q4</v>
      </c>
      <c r="E1931" s="21" t="s">
        <v>188</v>
      </c>
      <c r="F1931" s="21" t="s">
        <v>129</v>
      </c>
      <c r="G1931" s="21" t="s">
        <v>232</v>
      </c>
      <c r="H1931" s="21" t="s">
        <v>178</v>
      </c>
      <c r="I1931" s="21" t="s">
        <v>179</v>
      </c>
      <c r="J1931" s="21" t="s">
        <v>133</v>
      </c>
      <c r="K1931" s="21" t="s">
        <v>165</v>
      </c>
      <c r="L1931" s="21" t="s">
        <v>320</v>
      </c>
      <c r="M1931" s="23">
        <v>52.12</v>
      </c>
      <c r="N1931" s="24">
        <v>2</v>
      </c>
      <c r="O1931" s="25">
        <v>0.1298</v>
      </c>
      <c r="P1931" s="23">
        <v>19.2</v>
      </c>
      <c r="Q1931" s="23">
        <f>M1931*N1931*(1-O1931)</f>
        <v>90.709647999999987</v>
      </c>
      <c r="R1931" s="23">
        <f>M1931*N1931*O1931</f>
        <v>13.530351999999999</v>
      </c>
      <c r="S1931" s="23">
        <f>P1931*N1931</f>
        <v>38.4</v>
      </c>
      <c r="T1931" s="23">
        <f>Q1931-S1931</f>
        <v>52.309647999999989</v>
      </c>
      <c r="U1931" s="25">
        <f>IFERROR(T1931/Q1931,0)</f>
        <v>0.57667127095455151</v>
      </c>
      <c r="V1931" s="21" t="s">
        <v>125</v>
      </c>
      <c r="W1931" s="21" t="s">
        <v>136</v>
      </c>
    </row>
    <row r="1932" spans="1:23" ht="15" customHeight="1">
      <c r="A1932" s="21" t="s">
        <v>2407</v>
      </c>
      <c r="B1932" s="22">
        <v>45640</v>
      </c>
      <c r="C1932" s="21">
        <f>YEAR(B1932)</f>
        <v>2024</v>
      </c>
      <c r="D1932" s="21" t="str">
        <f>"Q"&amp;ROUNDUP(MONTH(B1932)/3,0)</f>
        <v>Q4</v>
      </c>
      <c r="E1932" s="21" t="s">
        <v>138</v>
      </c>
      <c r="F1932" s="21" t="s">
        <v>129</v>
      </c>
      <c r="G1932" s="21" t="s">
        <v>139</v>
      </c>
      <c r="H1932" s="21" t="s">
        <v>182</v>
      </c>
      <c r="I1932" s="21" t="s">
        <v>183</v>
      </c>
      <c r="J1932" s="21" t="s">
        <v>122</v>
      </c>
      <c r="K1932" s="21" t="s">
        <v>143</v>
      </c>
      <c r="L1932" s="21" t="s">
        <v>230</v>
      </c>
      <c r="M1932" s="23">
        <v>233.34</v>
      </c>
      <c r="N1932" s="24">
        <v>4</v>
      </c>
      <c r="O1932" s="25">
        <v>0.10539999999999999</v>
      </c>
      <c r="P1932" s="23">
        <v>130.22999999999999</v>
      </c>
      <c r="Q1932" s="23">
        <f>M1932*N1932*(1-O1932)</f>
        <v>834.98385600000006</v>
      </c>
      <c r="R1932" s="23">
        <f>M1932*N1932*O1932</f>
        <v>98.376143999999996</v>
      </c>
      <c r="S1932" s="23">
        <f>P1932*N1932</f>
        <v>520.91999999999996</v>
      </c>
      <c r="T1932" s="23">
        <f>Q1932-S1932</f>
        <v>314.0638560000001</v>
      </c>
      <c r="U1932" s="25">
        <f>IFERROR(T1932/Q1932,0)</f>
        <v>0.37613165062199727</v>
      </c>
      <c r="V1932" s="21" t="s">
        <v>125</v>
      </c>
      <c r="W1932" s="21" t="s">
        <v>172</v>
      </c>
    </row>
    <row r="1933" spans="1:23" ht="15" customHeight="1">
      <c r="A1933" s="21" t="s">
        <v>2408</v>
      </c>
      <c r="B1933" s="22">
        <v>45640</v>
      </c>
      <c r="C1933" s="21">
        <f>YEAR(B1933)</f>
        <v>2024</v>
      </c>
      <c r="D1933" s="21" t="str">
        <f>"Q"&amp;ROUNDUP(MONTH(B1933)/3,0)</f>
        <v>Q4</v>
      </c>
      <c r="E1933" s="21" t="s">
        <v>128</v>
      </c>
      <c r="F1933" s="21" t="s">
        <v>118</v>
      </c>
      <c r="G1933" s="21" t="s">
        <v>130</v>
      </c>
      <c r="H1933" s="21" t="s">
        <v>1156</v>
      </c>
      <c r="I1933" s="21" t="s">
        <v>1157</v>
      </c>
      <c r="J1933" s="21" t="s">
        <v>142</v>
      </c>
      <c r="K1933" s="21" t="s">
        <v>165</v>
      </c>
      <c r="L1933" s="21" t="s">
        <v>166</v>
      </c>
      <c r="M1933" s="23">
        <v>114.45</v>
      </c>
      <c r="N1933" s="24">
        <v>2</v>
      </c>
      <c r="O1933" s="25">
        <v>0.13719999999999999</v>
      </c>
      <c r="P1933" s="23">
        <v>42.32</v>
      </c>
      <c r="Q1933" s="23">
        <f>M1933*N1933*(1-O1933)</f>
        <v>197.49492000000001</v>
      </c>
      <c r="R1933" s="23">
        <f>M1933*N1933*O1933</f>
        <v>31.405079999999998</v>
      </c>
      <c r="S1933" s="23">
        <f>P1933*N1933</f>
        <v>84.64</v>
      </c>
      <c r="T1933" s="23">
        <f>Q1933-S1933</f>
        <v>112.85492000000001</v>
      </c>
      <c r="U1933" s="25">
        <f>IFERROR(T1933/Q1933,0)</f>
        <v>0.57143201455510861</v>
      </c>
      <c r="V1933" s="21" t="s">
        <v>125</v>
      </c>
      <c r="W1933" s="21" t="s">
        <v>126</v>
      </c>
    </row>
    <row r="1934" spans="1:23" ht="15" customHeight="1">
      <c r="A1934" s="21" t="s">
        <v>2409</v>
      </c>
      <c r="B1934" s="22">
        <v>45640</v>
      </c>
      <c r="C1934" s="21">
        <f>YEAR(B1934)</f>
        <v>2024</v>
      </c>
      <c r="D1934" s="21" t="str">
        <f>"Q"&amp;ROUNDUP(MONTH(B1934)/3,0)</f>
        <v>Q4</v>
      </c>
      <c r="E1934" s="21" t="s">
        <v>158</v>
      </c>
      <c r="F1934" s="21" t="s">
        <v>129</v>
      </c>
      <c r="G1934" s="21" t="s">
        <v>160</v>
      </c>
      <c r="H1934" s="21" t="s">
        <v>1166</v>
      </c>
      <c r="I1934" s="21" t="s">
        <v>1167</v>
      </c>
      <c r="J1934" s="21" t="s">
        <v>142</v>
      </c>
      <c r="K1934" s="21" t="s">
        <v>165</v>
      </c>
      <c r="L1934" s="21" t="s">
        <v>320</v>
      </c>
      <c r="M1934" s="23">
        <v>90.03</v>
      </c>
      <c r="N1934" s="24">
        <v>5</v>
      </c>
      <c r="O1934" s="25">
        <v>0.12529999999999999</v>
      </c>
      <c r="P1934" s="23">
        <v>39.28</v>
      </c>
      <c r="Q1934" s="23">
        <f>M1934*N1934*(1-O1934)</f>
        <v>393.74620499999997</v>
      </c>
      <c r="R1934" s="23">
        <f>M1934*N1934*O1934</f>
        <v>56.403794999999995</v>
      </c>
      <c r="S1934" s="23">
        <f>P1934*N1934</f>
        <v>196.4</v>
      </c>
      <c r="T1934" s="23">
        <f>Q1934-S1934</f>
        <v>197.34620499999997</v>
      </c>
      <c r="U1934" s="25">
        <f>IFERROR(T1934/Q1934,0)</f>
        <v>0.50120154173930387</v>
      </c>
      <c r="V1934" s="21" t="s">
        <v>125</v>
      </c>
      <c r="W1934" s="21" t="s">
        <v>126</v>
      </c>
    </row>
    <row r="1935" spans="1:23" ht="15" customHeight="1">
      <c r="A1935" s="21" t="s">
        <v>2410</v>
      </c>
      <c r="B1935" s="22">
        <v>45641</v>
      </c>
      <c r="C1935" s="21">
        <f>YEAR(B1935)</f>
        <v>2024</v>
      </c>
      <c r="D1935" s="21" t="str">
        <f>"Q"&amp;ROUNDUP(MONTH(B1935)/3,0)</f>
        <v>Q4</v>
      </c>
      <c r="E1935" s="21" t="s">
        <v>117</v>
      </c>
      <c r="F1935" s="21" t="s">
        <v>129</v>
      </c>
      <c r="G1935" s="21" t="s">
        <v>119</v>
      </c>
      <c r="H1935" s="21" t="s">
        <v>147</v>
      </c>
      <c r="I1935" s="21" t="s">
        <v>148</v>
      </c>
      <c r="J1935" s="21" t="s">
        <v>122</v>
      </c>
      <c r="K1935" s="21" t="s">
        <v>165</v>
      </c>
      <c r="L1935" s="21" t="s">
        <v>184</v>
      </c>
      <c r="M1935" s="23">
        <v>50.44</v>
      </c>
      <c r="N1935" s="24">
        <v>1</v>
      </c>
      <c r="O1935" s="25">
        <v>0.13689999999999999</v>
      </c>
      <c r="P1935" s="23">
        <v>23.75</v>
      </c>
      <c r="Q1935" s="23">
        <f>M1935*N1935*(1-O1935)</f>
        <v>43.534763999999996</v>
      </c>
      <c r="R1935" s="23">
        <f>M1935*N1935*O1935</f>
        <v>6.9052359999999995</v>
      </c>
      <c r="S1935" s="23">
        <f>P1935*N1935</f>
        <v>23.75</v>
      </c>
      <c r="T1935" s="23">
        <f>Q1935-S1935</f>
        <v>19.784763999999996</v>
      </c>
      <c r="U1935" s="25">
        <f>IFERROR(T1935/Q1935,0)</f>
        <v>0.45445896984763712</v>
      </c>
      <c r="V1935" s="21" t="s">
        <v>125</v>
      </c>
      <c r="W1935" s="21" t="s">
        <v>172</v>
      </c>
    </row>
    <row r="1936" spans="1:23" ht="15" customHeight="1">
      <c r="A1936" s="21" t="s">
        <v>2411</v>
      </c>
      <c r="B1936" s="22">
        <v>45641</v>
      </c>
      <c r="C1936" s="21">
        <f>YEAR(B1936)</f>
        <v>2024</v>
      </c>
      <c r="D1936" s="21" t="str">
        <f>"Q"&amp;ROUNDUP(MONTH(B1936)/3,0)</f>
        <v>Q4</v>
      </c>
      <c r="E1936" s="21" t="s">
        <v>117</v>
      </c>
      <c r="F1936" s="21" t="s">
        <v>129</v>
      </c>
      <c r="G1936" s="21" t="s">
        <v>119</v>
      </c>
      <c r="H1936" s="21" t="s">
        <v>182</v>
      </c>
      <c r="I1936" s="21" t="s">
        <v>183</v>
      </c>
      <c r="J1936" s="21" t="s">
        <v>122</v>
      </c>
      <c r="K1936" s="21" t="s">
        <v>149</v>
      </c>
      <c r="L1936" s="21" t="s">
        <v>176</v>
      </c>
      <c r="M1936" s="23">
        <v>151.35</v>
      </c>
      <c r="N1936" s="24">
        <v>4</v>
      </c>
      <c r="O1936" s="25">
        <v>0.1802</v>
      </c>
      <c r="P1936" s="23">
        <v>77.44</v>
      </c>
      <c r="Q1936" s="23">
        <f>M1936*N1936*(1-O1936)</f>
        <v>496.30691999999999</v>
      </c>
      <c r="R1936" s="23">
        <f>M1936*N1936*O1936</f>
        <v>109.09308</v>
      </c>
      <c r="S1936" s="23">
        <f>P1936*N1936</f>
        <v>309.76</v>
      </c>
      <c r="T1936" s="23">
        <f>Q1936-S1936</f>
        <v>186.54692</v>
      </c>
      <c r="U1936" s="25">
        <f>IFERROR(T1936/Q1936,0)</f>
        <v>0.37587007652442161</v>
      </c>
      <c r="V1936" s="21" t="s">
        <v>125</v>
      </c>
      <c r="W1936" s="21" t="s">
        <v>136</v>
      </c>
    </row>
    <row r="1937" spans="1:23" ht="15" customHeight="1">
      <c r="A1937" s="21" t="s">
        <v>2412</v>
      </c>
      <c r="B1937" s="22">
        <v>45641</v>
      </c>
      <c r="C1937" s="21">
        <f>YEAR(B1937)</f>
        <v>2024</v>
      </c>
      <c r="D1937" s="21" t="str">
        <f>"Q"&amp;ROUNDUP(MONTH(B1937)/3,0)</f>
        <v>Q4</v>
      </c>
      <c r="E1937" s="21" t="s">
        <v>138</v>
      </c>
      <c r="F1937" s="21" t="s">
        <v>118</v>
      </c>
      <c r="G1937" s="21" t="s">
        <v>146</v>
      </c>
      <c r="H1937" s="21" t="s">
        <v>207</v>
      </c>
      <c r="I1937" s="21" t="s">
        <v>208</v>
      </c>
      <c r="J1937" s="21" t="s">
        <v>122</v>
      </c>
      <c r="K1937" s="21" t="s">
        <v>143</v>
      </c>
      <c r="L1937" s="21" t="s">
        <v>144</v>
      </c>
      <c r="M1937" s="23">
        <v>256.08</v>
      </c>
      <c r="N1937" s="24">
        <v>1</v>
      </c>
      <c r="O1937" s="25">
        <v>0.15720000000000001</v>
      </c>
      <c r="P1937" s="23">
        <v>153</v>
      </c>
      <c r="Q1937" s="23">
        <f>M1937*N1937*(1-O1937)</f>
        <v>215.82422399999999</v>
      </c>
      <c r="R1937" s="23">
        <f>M1937*N1937*O1937</f>
        <v>40.255775999999997</v>
      </c>
      <c r="S1937" s="23">
        <f>P1937*N1937</f>
        <v>153</v>
      </c>
      <c r="T1937" s="23">
        <f>Q1937-S1937</f>
        <v>62.824223999999987</v>
      </c>
      <c r="U1937" s="25">
        <f>IFERROR(T1937/Q1937,0)</f>
        <v>0.29108977127609176</v>
      </c>
      <c r="V1937" s="21" t="s">
        <v>125</v>
      </c>
      <c r="W1937" s="21" t="s">
        <v>136</v>
      </c>
    </row>
    <row r="1938" spans="1:23" ht="15" customHeight="1">
      <c r="A1938" s="21" t="s">
        <v>2413</v>
      </c>
      <c r="B1938" s="22">
        <v>45641</v>
      </c>
      <c r="C1938" s="21">
        <f>YEAR(B1938)</f>
        <v>2024</v>
      </c>
      <c r="D1938" s="21" t="str">
        <f>"Q"&amp;ROUNDUP(MONTH(B1938)/3,0)</f>
        <v>Q4</v>
      </c>
      <c r="E1938" s="21" t="s">
        <v>138</v>
      </c>
      <c r="F1938" s="21" t="s">
        <v>129</v>
      </c>
      <c r="G1938" s="21" t="s">
        <v>139</v>
      </c>
      <c r="H1938" s="21" t="s">
        <v>168</v>
      </c>
      <c r="I1938" s="21" t="s">
        <v>169</v>
      </c>
      <c r="J1938" s="21" t="s">
        <v>122</v>
      </c>
      <c r="K1938" s="21" t="s">
        <v>149</v>
      </c>
      <c r="L1938" s="21" t="s">
        <v>176</v>
      </c>
      <c r="M1938" s="23">
        <v>246.57</v>
      </c>
      <c r="N1938" s="24">
        <v>1</v>
      </c>
      <c r="O1938" s="25">
        <v>0.13</v>
      </c>
      <c r="P1938" s="23">
        <v>118.71</v>
      </c>
      <c r="Q1938" s="23">
        <f>M1938*N1938*(1-O1938)</f>
        <v>214.51589999999999</v>
      </c>
      <c r="R1938" s="23">
        <f>M1938*N1938*O1938</f>
        <v>32.054099999999998</v>
      </c>
      <c r="S1938" s="23">
        <f>P1938*N1938</f>
        <v>118.71</v>
      </c>
      <c r="T1938" s="23">
        <f>Q1938-S1938</f>
        <v>95.805899999999994</v>
      </c>
      <c r="U1938" s="25">
        <f>IFERROR(T1938/Q1938,0)</f>
        <v>0.44661444676128903</v>
      </c>
      <c r="V1938" s="21" t="s">
        <v>125</v>
      </c>
      <c r="W1938" s="21" t="s">
        <v>172</v>
      </c>
    </row>
    <row r="1939" spans="1:23" ht="15" customHeight="1">
      <c r="A1939" s="21" t="s">
        <v>2414</v>
      </c>
      <c r="B1939" s="22">
        <v>45641</v>
      </c>
      <c r="C1939" s="21">
        <f>YEAR(B1939)</f>
        <v>2024</v>
      </c>
      <c r="D1939" s="21" t="str">
        <f>"Q"&amp;ROUNDUP(MONTH(B1939)/3,0)</f>
        <v>Q4</v>
      </c>
      <c r="E1939" s="21" t="s">
        <v>138</v>
      </c>
      <c r="F1939" s="21" t="s">
        <v>159</v>
      </c>
      <c r="G1939" s="21" t="s">
        <v>146</v>
      </c>
      <c r="H1939" s="21" t="s">
        <v>752</v>
      </c>
      <c r="I1939" s="21" t="s">
        <v>200</v>
      </c>
      <c r="J1939" s="21" t="s">
        <v>133</v>
      </c>
      <c r="K1939" s="21" t="s">
        <v>134</v>
      </c>
      <c r="L1939" s="21" t="s">
        <v>170</v>
      </c>
      <c r="M1939" s="23">
        <v>125.76</v>
      </c>
      <c r="N1939" s="24">
        <v>40</v>
      </c>
      <c r="O1939" s="25">
        <v>0.1431</v>
      </c>
      <c r="P1939" s="23">
        <v>65.709999999999994</v>
      </c>
      <c r="Q1939" s="23">
        <f>M1939*N1939*(1-O1939)</f>
        <v>4310.5497600000008</v>
      </c>
      <c r="R1939" s="23">
        <f>M1939*N1939*O1939</f>
        <v>719.8502400000001</v>
      </c>
      <c r="S1939" s="23">
        <f>P1939*N1939</f>
        <v>2628.3999999999996</v>
      </c>
      <c r="T1939" s="23">
        <f>Q1939-S1939</f>
        <v>1682.1497600000012</v>
      </c>
      <c r="U1939" s="25">
        <f>IFERROR(T1939/Q1939,0)</f>
        <v>0.39024019061550069</v>
      </c>
      <c r="V1939" s="21" t="s">
        <v>125</v>
      </c>
      <c r="W1939" s="21" t="s">
        <v>136</v>
      </c>
    </row>
    <row r="1940" spans="1:23" ht="15" customHeight="1">
      <c r="A1940" s="21" t="s">
        <v>2415</v>
      </c>
      <c r="B1940" s="22">
        <v>45641</v>
      </c>
      <c r="C1940" s="21">
        <f>YEAR(B1940)</f>
        <v>2024</v>
      </c>
      <c r="D1940" s="21" t="str">
        <f>"Q"&amp;ROUNDUP(MONTH(B1940)/3,0)</f>
        <v>Q4</v>
      </c>
      <c r="E1940" s="21" t="s">
        <v>158</v>
      </c>
      <c r="F1940" s="21" t="s">
        <v>118</v>
      </c>
      <c r="G1940" s="21" t="s">
        <v>160</v>
      </c>
      <c r="H1940" s="21" t="s">
        <v>207</v>
      </c>
      <c r="I1940" s="21" t="s">
        <v>208</v>
      </c>
      <c r="J1940" s="21" t="s">
        <v>122</v>
      </c>
      <c r="K1940" s="21" t="s">
        <v>143</v>
      </c>
      <c r="L1940" s="21" t="s">
        <v>322</v>
      </c>
      <c r="M1940" s="23">
        <v>306.69</v>
      </c>
      <c r="N1940" s="24">
        <v>2</v>
      </c>
      <c r="O1940" s="25">
        <v>0.1547</v>
      </c>
      <c r="P1940" s="23">
        <v>187.6</v>
      </c>
      <c r="Q1940" s="23">
        <f>M1940*N1940*(1-O1940)</f>
        <v>518.49011399999995</v>
      </c>
      <c r="R1940" s="23">
        <f>M1940*N1940*O1940</f>
        <v>94.889886000000004</v>
      </c>
      <c r="S1940" s="23">
        <f>P1940*N1940</f>
        <v>375.2</v>
      </c>
      <c r="T1940" s="23">
        <f>Q1940-S1940</f>
        <v>143.29011399999996</v>
      </c>
      <c r="U1940" s="25">
        <f>IFERROR(T1940/Q1940,0)</f>
        <v>0.27636035891708433</v>
      </c>
      <c r="V1940" s="21" t="s">
        <v>171</v>
      </c>
      <c r="W1940" s="21" t="s">
        <v>136</v>
      </c>
    </row>
    <row r="1941" spans="1:23" ht="15" customHeight="1">
      <c r="A1941" s="21" t="s">
        <v>2416</v>
      </c>
      <c r="B1941" s="22">
        <v>45641</v>
      </c>
      <c r="C1941" s="21">
        <f>YEAR(B1941)</f>
        <v>2024</v>
      </c>
      <c r="D1941" s="21" t="str">
        <f>"Q"&amp;ROUNDUP(MONTH(B1941)/3,0)</f>
        <v>Q4</v>
      </c>
      <c r="E1941" s="21" t="s">
        <v>117</v>
      </c>
      <c r="F1941" s="21" t="s">
        <v>118</v>
      </c>
      <c r="G1941" s="21" t="s">
        <v>194</v>
      </c>
      <c r="H1941" s="21" t="s">
        <v>2417</v>
      </c>
      <c r="I1941" s="21" t="s">
        <v>295</v>
      </c>
      <c r="J1941" s="21" t="s">
        <v>142</v>
      </c>
      <c r="K1941" s="21" t="s">
        <v>165</v>
      </c>
      <c r="L1941" s="21" t="s">
        <v>320</v>
      </c>
      <c r="M1941" s="23">
        <v>65.73</v>
      </c>
      <c r="N1941" s="24">
        <v>1</v>
      </c>
      <c r="O1941" s="25">
        <v>0.14000000000000001</v>
      </c>
      <c r="P1941" s="23">
        <v>24.99</v>
      </c>
      <c r="Q1941" s="23">
        <f>M1941*N1941*(1-O1941)</f>
        <v>56.527799999999999</v>
      </c>
      <c r="R1941" s="23">
        <f>M1941*N1941*O1941</f>
        <v>9.2022000000000013</v>
      </c>
      <c r="S1941" s="23">
        <f>P1941*N1941</f>
        <v>24.99</v>
      </c>
      <c r="T1941" s="23">
        <f>Q1941-S1941</f>
        <v>31.537800000000001</v>
      </c>
      <c r="U1941" s="25">
        <f>IFERROR(T1941/Q1941,0)</f>
        <v>0.55791663570844785</v>
      </c>
      <c r="V1941" s="21" t="s">
        <v>125</v>
      </c>
      <c r="W1941" s="21" t="s">
        <v>136</v>
      </c>
    </row>
    <row r="1942" spans="1:23" ht="15" customHeight="1">
      <c r="A1942" s="21" t="s">
        <v>2418</v>
      </c>
      <c r="B1942" s="22">
        <v>45641</v>
      </c>
      <c r="C1942" s="21">
        <f>YEAR(B1942)</f>
        <v>2024</v>
      </c>
      <c r="D1942" s="21" t="str">
        <f>"Q"&amp;ROUNDUP(MONTH(B1942)/3,0)</f>
        <v>Q4</v>
      </c>
      <c r="E1942" s="21" t="s">
        <v>158</v>
      </c>
      <c r="F1942" s="21" t="s">
        <v>118</v>
      </c>
      <c r="G1942" s="21" t="s">
        <v>160</v>
      </c>
      <c r="H1942" s="21" t="s">
        <v>680</v>
      </c>
      <c r="I1942" s="21" t="s">
        <v>681</v>
      </c>
      <c r="J1942" s="21" t="s">
        <v>142</v>
      </c>
      <c r="K1942" s="21" t="s">
        <v>143</v>
      </c>
      <c r="L1942" s="21" t="s">
        <v>144</v>
      </c>
      <c r="M1942" s="23">
        <v>102.73</v>
      </c>
      <c r="N1942" s="24">
        <v>2</v>
      </c>
      <c r="O1942" s="25">
        <v>0.14610000000000001</v>
      </c>
      <c r="P1942" s="23">
        <v>69.77</v>
      </c>
      <c r="Q1942" s="23">
        <f>M1942*N1942*(1-O1942)</f>
        <v>175.442294</v>
      </c>
      <c r="R1942" s="23">
        <f>M1942*N1942*O1942</f>
        <v>30.017706000000004</v>
      </c>
      <c r="S1942" s="23">
        <f>P1942*N1942</f>
        <v>139.54</v>
      </c>
      <c r="T1942" s="23">
        <f>Q1942-S1942</f>
        <v>35.902294000000012</v>
      </c>
      <c r="U1942" s="25">
        <f>IFERROR(T1942/Q1942,0)</f>
        <v>0.20463876287436147</v>
      </c>
      <c r="V1942" s="21" t="s">
        <v>125</v>
      </c>
      <c r="W1942" s="21" t="s">
        <v>156</v>
      </c>
    </row>
    <row r="1943" spans="1:23" ht="15" customHeight="1">
      <c r="A1943" s="21" t="s">
        <v>2419</v>
      </c>
      <c r="B1943" s="22">
        <v>45641</v>
      </c>
      <c r="C1943" s="21">
        <f>YEAR(B1943)</f>
        <v>2024</v>
      </c>
      <c r="D1943" s="21" t="str">
        <f>"Q"&amp;ROUNDUP(MONTH(B1943)/3,0)</f>
        <v>Q4</v>
      </c>
      <c r="E1943" s="21" t="s">
        <v>128</v>
      </c>
      <c r="F1943" s="21" t="s">
        <v>129</v>
      </c>
      <c r="G1943" s="21" t="s">
        <v>152</v>
      </c>
      <c r="H1943" s="21" t="s">
        <v>358</v>
      </c>
      <c r="I1943" s="21" t="s">
        <v>269</v>
      </c>
      <c r="J1943" s="21" t="s">
        <v>133</v>
      </c>
      <c r="K1943" s="21" t="s">
        <v>149</v>
      </c>
      <c r="L1943" s="21" t="s">
        <v>205</v>
      </c>
      <c r="M1943" s="23">
        <v>125.51</v>
      </c>
      <c r="N1943" s="24">
        <v>5</v>
      </c>
      <c r="O1943" s="25">
        <v>0.12230000000000001</v>
      </c>
      <c r="P1943" s="23">
        <v>59.58</v>
      </c>
      <c r="Q1943" s="23">
        <f>M1943*N1943*(1-O1943)</f>
        <v>550.80063500000006</v>
      </c>
      <c r="R1943" s="23">
        <f>M1943*N1943*O1943</f>
        <v>76.749365000000012</v>
      </c>
      <c r="S1943" s="23">
        <f>P1943*N1943</f>
        <v>297.89999999999998</v>
      </c>
      <c r="T1943" s="23">
        <f>Q1943-S1943</f>
        <v>252.90063500000008</v>
      </c>
      <c r="U1943" s="25">
        <f>IFERROR(T1943/Q1943,0)</f>
        <v>0.459150950325248</v>
      </c>
      <c r="V1943" s="21" t="s">
        <v>125</v>
      </c>
      <c r="W1943" s="21" t="s">
        <v>172</v>
      </c>
    </row>
    <row r="1944" spans="1:23" ht="15" customHeight="1">
      <c r="A1944" s="21" t="s">
        <v>2420</v>
      </c>
      <c r="B1944" s="22">
        <v>45642</v>
      </c>
      <c r="C1944" s="21">
        <f>YEAR(B1944)</f>
        <v>2024</v>
      </c>
      <c r="D1944" s="21" t="str">
        <f>"Q"&amp;ROUNDUP(MONTH(B1944)/3,0)</f>
        <v>Q4</v>
      </c>
      <c r="E1944" s="21" t="s">
        <v>158</v>
      </c>
      <c r="F1944" s="21" t="s">
        <v>129</v>
      </c>
      <c r="G1944" s="21" t="s">
        <v>164</v>
      </c>
      <c r="H1944" s="21" t="s">
        <v>942</v>
      </c>
      <c r="I1944" s="21" t="s">
        <v>943</v>
      </c>
      <c r="J1944" s="21" t="s">
        <v>142</v>
      </c>
      <c r="K1944" s="21" t="s">
        <v>143</v>
      </c>
      <c r="L1944" s="21" t="s">
        <v>144</v>
      </c>
      <c r="M1944" s="23">
        <v>189.02</v>
      </c>
      <c r="N1944" s="24">
        <v>1</v>
      </c>
      <c r="O1944" s="25">
        <v>5.9299999999999999E-2</v>
      </c>
      <c r="P1944" s="23">
        <v>105.05</v>
      </c>
      <c r="Q1944" s="23">
        <f>M1944*N1944*(1-O1944)</f>
        <v>177.811114</v>
      </c>
      <c r="R1944" s="23">
        <f>M1944*N1944*O1944</f>
        <v>11.208886</v>
      </c>
      <c r="S1944" s="23">
        <f>P1944*N1944</f>
        <v>105.05</v>
      </c>
      <c r="T1944" s="23">
        <f>Q1944-S1944</f>
        <v>72.761114000000006</v>
      </c>
      <c r="U1944" s="25">
        <f>IFERROR(T1944/Q1944,0)</f>
        <v>0.40920453375034815</v>
      </c>
      <c r="V1944" s="21" t="s">
        <v>171</v>
      </c>
      <c r="W1944" s="21" t="s">
        <v>156</v>
      </c>
    </row>
    <row r="1945" spans="1:23" ht="15" customHeight="1">
      <c r="A1945" s="21" t="s">
        <v>2421</v>
      </c>
      <c r="B1945" s="22">
        <v>45642</v>
      </c>
      <c r="C1945" s="21">
        <f>YEAR(B1945)</f>
        <v>2024</v>
      </c>
      <c r="D1945" s="21" t="str">
        <f>"Q"&amp;ROUNDUP(MONTH(B1945)/3,0)</f>
        <v>Q4</v>
      </c>
      <c r="E1945" s="21" t="s">
        <v>138</v>
      </c>
      <c r="F1945" s="21" t="s">
        <v>129</v>
      </c>
      <c r="G1945" s="21" t="s">
        <v>139</v>
      </c>
      <c r="H1945" s="21" t="s">
        <v>1335</v>
      </c>
      <c r="I1945" s="21" t="s">
        <v>342</v>
      </c>
      <c r="J1945" s="21" t="s">
        <v>142</v>
      </c>
      <c r="K1945" s="21" t="s">
        <v>143</v>
      </c>
      <c r="L1945" s="21" t="s">
        <v>201</v>
      </c>
      <c r="M1945" s="23">
        <v>162.06</v>
      </c>
      <c r="N1945" s="24">
        <v>1</v>
      </c>
      <c r="O1945" s="25">
        <v>0.1721</v>
      </c>
      <c r="P1945" s="23">
        <v>106.08</v>
      </c>
      <c r="Q1945" s="23">
        <f>M1945*N1945*(1-O1945)</f>
        <v>134.16947400000001</v>
      </c>
      <c r="R1945" s="23">
        <f>M1945*N1945*O1945</f>
        <v>27.890526000000001</v>
      </c>
      <c r="S1945" s="23">
        <f>P1945*N1945</f>
        <v>106.08</v>
      </c>
      <c r="T1945" s="23">
        <f>Q1945-S1945</f>
        <v>28.08947400000001</v>
      </c>
      <c r="U1945" s="25">
        <f>IFERROR(T1945/Q1945,0)</f>
        <v>0.20935815847351394</v>
      </c>
      <c r="V1945" s="21" t="s">
        <v>171</v>
      </c>
      <c r="W1945" s="21" t="s">
        <v>156</v>
      </c>
    </row>
    <row r="1946" spans="1:23" ht="15" customHeight="1">
      <c r="A1946" s="21" t="s">
        <v>2422</v>
      </c>
      <c r="B1946" s="22">
        <v>45642</v>
      </c>
      <c r="C1946" s="21">
        <f>YEAR(B1946)</f>
        <v>2024</v>
      </c>
      <c r="D1946" s="21" t="str">
        <f>"Q"&amp;ROUNDUP(MONTH(B1946)/3,0)</f>
        <v>Q4</v>
      </c>
      <c r="E1946" s="21" t="s">
        <v>158</v>
      </c>
      <c r="F1946" s="21" t="s">
        <v>118</v>
      </c>
      <c r="G1946" s="21" t="s">
        <v>164</v>
      </c>
      <c r="H1946" s="21" t="s">
        <v>583</v>
      </c>
      <c r="I1946" s="21" t="s">
        <v>584</v>
      </c>
      <c r="J1946" s="21" t="s">
        <v>133</v>
      </c>
      <c r="K1946" s="21" t="s">
        <v>134</v>
      </c>
      <c r="L1946" s="21" t="s">
        <v>170</v>
      </c>
      <c r="M1946" s="23">
        <v>86.6</v>
      </c>
      <c r="N1946" s="24">
        <v>2</v>
      </c>
      <c r="O1946" s="25">
        <v>0.23860000000000001</v>
      </c>
      <c r="P1946" s="23">
        <v>46.91</v>
      </c>
      <c r="Q1946" s="23">
        <f>M1946*N1946*(1-O1946)</f>
        <v>131.87447999999998</v>
      </c>
      <c r="R1946" s="23">
        <f>M1946*N1946*O1946</f>
        <v>41.325519999999997</v>
      </c>
      <c r="S1946" s="23">
        <f>P1946*N1946</f>
        <v>93.82</v>
      </c>
      <c r="T1946" s="23">
        <f>Q1946-S1946</f>
        <v>38.054479999999984</v>
      </c>
      <c r="U1946" s="25">
        <f>IFERROR(T1946/Q1946,0)</f>
        <v>0.28856591510351354</v>
      </c>
      <c r="V1946" s="21" t="s">
        <v>171</v>
      </c>
      <c r="W1946" s="21" t="s">
        <v>126</v>
      </c>
    </row>
    <row r="1947" spans="1:23" ht="15" customHeight="1">
      <c r="A1947" s="21" t="s">
        <v>2423</v>
      </c>
      <c r="B1947" s="22">
        <v>45642</v>
      </c>
      <c r="C1947" s="21">
        <f>YEAR(B1947)</f>
        <v>2024</v>
      </c>
      <c r="D1947" s="21" t="str">
        <f>"Q"&amp;ROUNDUP(MONTH(B1947)/3,0)</f>
        <v>Q4</v>
      </c>
      <c r="E1947" s="21" t="s">
        <v>128</v>
      </c>
      <c r="F1947" s="21" t="s">
        <v>118</v>
      </c>
      <c r="G1947" s="21" t="s">
        <v>130</v>
      </c>
      <c r="H1947" s="21" t="s">
        <v>2161</v>
      </c>
      <c r="I1947" s="21" t="s">
        <v>1202</v>
      </c>
      <c r="J1947" s="21" t="s">
        <v>142</v>
      </c>
      <c r="K1947" s="21" t="s">
        <v>143</v>
      </c>
      <c r="L1947" s="21" t="s">
        <v>252</v>
      </c>
      <c r="M1947" s="23">
        <v>149.63999999999999</v>
      </c>
      <c r="N1947" s="24">
        <v>1</v>
      </c>
      <c r="O1947" s="25">
        <v>0.14369999999999999</v>
      </c>
      <c r="P1947" s="23">
        <v>94.54</v>
      </c>
      <c r="Q1947" s="23">
        <f>M1947*N1947*(1-O1947)</f>
        <v>128.13673199999999</v>
      </c>
      <c r="R1947" s="23">
        <f>M1947*N1947*O1947</f>
        <v>21.503267999999998</v>
      </c>
      <c r="S1947" s="23">
        <f>P1947*N1947</f>
        <v>94.54</v>
      </c>
      <c r="T1947" s="23">
        <f>Q1947-S1947</f>
        <v>33.596731999999989</v>
      </c>
      <c r="U1947" s="25">
        <f>IFERROR(T1947/Q1947,0)</f>
        <v>0.26219438778881915</v>
      </c>
      <c r="V1947" s="21" t="s">
        <v>125</v>
      </c>
      <c r="W1947" s="21" t="s">
        <v>172</v>
      </c>
    </row>
    <row r="1948" spans="1:23" ht="15" customHeight="1">
      <c r="A1948" s="21" t="s">
        <v>2424</v>
      </c>
      <c r="B1948" s="22">
        <v>45642</v>
      </c>
      <c r="C1948" s="21">
        <f>YEAR(B1948)</f>
        <v>2024</v>
      </c>
      <c r="D1948" s="21" t="str">
        <f>"Q"&amp;ROUNDUP(MONTH(B1948)/3,0)</f>
        <v>Q4</v>
      </c>
      <c r="E1948" s="21" t="s">
        <v>158</v>
      </c>
      <c r="F1948" s="21" t="s">
        <v>118</v>
      </c>
      <c r="G1948" s="21" t="s">
        <v>164</v>
      </c>
      <c r="H1948" s="21" t="s">
        <v>199</v>
      </c>
      <c r="I1948" s="21" t="s">
        <v>200</v>
      </c>
      <c r="J1948" s="21" t="s">
        <v>133</v>
      </c>
      <c r="K1948" s="21" t="s">
        <v>134</v>
      </c>
      <c r="L1948" s="21" t="s">
        <v>192</v>
      </c>
      <c r="M1948" s="23">
        <v>81.84</v>
      </c>
      <c r="N1948" s="24">
        <v>1</v>
      </c>
      <c r="O1948" s="25">
        <v>0.1661</v>
      </c>
      <c r="P1948" s="23">
        <v>44.06</v>
      </c>
      <c r="Q1948" s="23">
        <f>M1948*N1948*(1-O1948)</f>
        <v>68.246375999999998</v>
      </c>
      <c r="R1948" s="23">
        <f>M1948*N1948*O1948</f>
        <v>13.593624</v>
      </c>
      <c r="S1948" s="23">
        <f>P1948*N1948</f>
        <v>44.06</v>
      </c>
      <c r="T1948" s="23">
        <f>Q1948-S1948</f>
        <v>24.186375999999996</v>
      </c>
      <c r="U1948" s="25">
        <f>IFERROR(T1948/Q1948,0)</f>
        <v>0.35439795367302723</v>
      </c>
      <c r="V1948" s="21" t="s">
        <v>125</v>
      </c>
      <c r="W1948" s="21" t="s">
        <v>172</v>
      </c>
    </row>
    <row r="1949" spans="1:23" ht="15" customHeight="1">
      <c r="A1949" s="21" t="s">
        <v>2425</v>
      </c>
      <c r="B1949" s="22">
        <v>45642</v>
      </c>
      <c r="C1949" s="21">
        <f>YEAR(B1949)</f>
        <v>2024</v>
      </c>
      <c r="D1949" s="21" t="str">
        <f>"Q"&amp;ROUNDUP(MONTH(B1949)/3,0)</f>
        <v>Q4</v>
      </c>
      <c r="E1949" s="21" t="s">
        <v>158</v>
      </c>
      <c r="F1949" s="21" t="s">
        <v>129</v>
      </c>
      <c r="G1949" s="21" t="s">
        <v>160</v>
      </c>
      <c r="H1949" s="21" t="s">
        <v>243</v>
      </c>
      <c r="I1949" s="21" t="s">
        <v>244</v>
      </c>
      <c r="J1949" s="21" t="s">
        <v>122</v>
      </c>
      <c r="K1949" s="21" t="s">
        <v>143</v>
      </c>
      <c r="L1949" s="21" t="s">
        <v>322</v>
      </c>
      <c r="M1949" s="23">
        <v>88.45</v>
      </c>
      <c r="N1949" s="24">
        <v>8</v>
      </c>
      <c r="O1949" s="25">
        <v>0.13919999999999999</v>
      </c>
      <c r="P1949" s="23">
        <v>51.76</v>
      </c>
      <c r="Q1949" s="23">
        <f>M1949*N1949*(1-O1949)</f>
        <v>609.10208</v>
      </c>
      <c r="R1949" s="23">
        <f>M1949*N1949*O1949</f>
        <v>98.497919999999993</v>
      </c>
      <c r="S1949" s="23">
        <f>P1949*N1949</f>
        <v>414.08</v>
      </c>
      <c r="T1949" s="23">
        <f>Q1949-S1949</f>
        <v>195.02208000000002</v>
      </c>
      <c r="U1949" s="25">
        <f>IFERROR(T1949/Q1949,0)</f>
        <v>0.32017963228757979</v>
      </c>
      <c r="V1949" s="21" t="s">
        <v>125</v>
      </c>
      <c r="W1949" s="21" t="s">
        <v>172</v>
      </c>
    </row>
    <row r="1950" spans="1:23" ht="15" customHeight="1">
      <c r="A1950" s="21" t="s">
        <v>2426</v>
      </c>
      <c r="B1950" s="22">
        <v>45642</v>
      </c>
      <c r="C1950" s="21">
        <f>YEAR(B1950)</f>
        <v>2024</v>
      </c>
      <c r="D1950" s="21" t="str">
        <f>"Q"&amp;ROUNDUP(MONTH(B1950)/3,0)</f>
        <v>Q4</v>
      </c>
      <c r="E1950" s="21" t="s">
        <v>117</v>
      </c>
      <c r="F1950" s="21" t="s">
        <v>129</v>
      </c>
      <c r="G1950" s="21" t="s">
        <v>194</v>
      </c>
      <c r="H1950" s="21" t="s">
        <v>281</v>
      </c>
      <c r="I1950" s="21" t="s">
        <v>282</v>
      </c>
      <c r="J1950" s="21" t="s">
        <v>133</v>
      </c>
      <c r="K1950" s="21" t="s">
        <v>165</v>
      </c>
      <c r="L1950" s="21" t="s">
        <v>180</v>
      </c>
      <c r="M1950" s="23">
        <v>127.03</v>
      </c>
      <c r="N1950" s="24">
        <v>2</v>
      </c>
      <c r="O1950" s="25">
        <v>0.18429999999999999</v>
      </c>
      <c r="P1950" s="23">
        <v>45.54</v>
      </c>
      <c r="Q1950" s="23">
        <f>M1950*N1950*(1-O1950)</f>
        <v>207.23674199999999</v>
      </c>
      <c r="R1950" s="23">
        <f>M1950*N1950*O1950</f>
        <v>46.823257999999996</v>
      </c>
      <c r="S1950" s="23">
        <f>P1950*N1950</f>
        <v>91.08</v>
      </c>
      <c r="T1950" s="23">
        <f>Q1950-S1950</f>
        <v>116.15674199999999</v>
      </c>
      <c r="U1950" s="25">
        <f>IFERROR(T1950/Q1950,0)</f>
        <v>0.56050264484470613</v>
      </c>
      <c r="V1950" s="21" t="s">
        <v>125</v>
      </c>
      <c r="W1950" s="21" t="s">
        <v>156</v>
      </c>
    </row>
    <row r="1951" spans="1:23" ht="15" customHeight="1">
      <c r="A1951" s="21" t="s">
        <v>2427</v>
      </c>
      <c r="B1951" s="22">
        <v>45642</v>
      </c>
      <c r="C1951" s="21">
        <f>YEAR(B1951)</f>
        <v>2024</v>
      </c>
      <c r="D1951" s="21" t="str">
        <f>"Q"&amp;ROUNDUP(MONTH(B1951)/3,0)</f>
        <v>Q4</v>
      </c>
      <c r="E1951" s="21" t="s">
        <v>117</v>
      </c>
      <c r="F1951" s="21" t="s">
        <v>129</v>
      </c>
      <c r="G1951" s="21" t="s">
        <v>119</v>
      </c>
      <c r="H1951" s="21" t="s">
        <v>337</v>
      </c>
      <c r="I1951" s="21" t="s">
        <v>338</v>
      </c>
      <c r="J1951" s="21" t="s">
        <v>133</v>
      </c>
      <c r="K1951" s="21" t="s">
        <v>149</v>
      </c>
      <c r="L1951" s="21" t="s">
        <v>273</v>
      </c>
      <c r="M1951" s="23">
        <v>114.49</v>
      </c>
      <c r="N1951" s="24">
        <v>1</v>
      </c>
      <c r="O1951" s="25">
        <v>0.14280000000000001</v>
      </c>
      <c r="P1951" s="23">
        <v>48.79</v>
      </c>
      <c r="Q1951" s="23">
        <f>M1951*N1951*(1-O1951)</f>
        <v>98.140827999999985</v>
      </c>
      <c r="R1951" s="23">
        <f>M1951*N1951*O1951</f>
        <v>16.349171999999999</v>
      </c>
      <c r="S1951" s="23">
        <f>P1951*N1951</f>
        <v>48.79</v>
      </c>
      <c r="T1951" s="23">
        <f>Q1951-S1951</f>
        <v>49.350827999999986</v>
      </c>
      <c r="U1951" s="25">
        <f>IFERROR(T1951/Q1951,0)</f>
        <v>0.50285726140398967</v>
      </c>
      <c r="V1951" s="21" t="s">
        <v>125</v>
      </c>
      <c r="W1951" s="21" t="s">
        <v>172</v>
      </c>
    </row>
    <row r="1952" spans="1:23" ht="15" customHeight="1">
      <c r="A1952" s="21" t="s">
        <v>2428</v>
      </c>
      <c r="B1952" s="22">
        <v>45642</v>
      </c>
      <c r="C1952" s="21">
        <f>YEAR(B1952)</f>
        <v>2024</v>
      </c>
      <c r="D1952" s="21" t="str">
        <f>"Q"&amp;ROUNDUP(MONTH(B1952)/3,0)</f>
        <v>Q4</v>
      </c>
      <c r="E1952" s="21" t="s">
        <v>188</v>
      </c>
      <c r="F1952" s="21" t="s">
        <v>118</v>
      </c>
      <c r="G1952" s="21" t="s">
        <v>198</v>
      </c>
      <c r="H1952" s="21" t="s">
        <v>851</v>
      </c>
      <c r="I1952" s="21" t="s">
        <v>852</v>
      </c>
      <c r="J1952" s="21" t="s">
        <v>142</v>
      </c>
      <c r="K1952" s="21" t="s">
        <v>165</v>
      </c>
      <c r="L1952" s="21" t="s">
        <v>180</v>
      </c>
      <c r="M1952" s="23">
        <v>32.479999999999997</v>
      </c>
      <c r="N1952" s="24">
        <v>2</v>
      </c>
      <c r="O1952" s="25">
        <v>0.1024</v>
      </c>
      <c r="P1952" s="23">
        <v>13.12</v>
      </c>
      <c r="Q1952" s="23">
        <f>M1952*N1952*(1-O1952)</f>
        <v>58.308095999999992</v>
      </c>
      <c r="R1952" s="23">
        <f>M1952*N1952*O1952</f>
        <v>6.651904</v>
      </c>
      <c r="S1952" s="23">
        <f>P1952*N1952</f>
        <v>26.24</v>
      </c>
      <c r="T1952" s="23">
        <f>Q1952-S1952</f>
        <v>32.068095999999997</v>
      </c>
      <c r="U1952" s="25">
        <f>IFERROR(T1952/Q1952,0)</f>
        <v>0.54997673050411389</v>
      </c>
      <c r="V1952" s="21" t="s">
        <v>125</v>
      </c>
      <c r="W1952" s="21" t="s">
        <v>136</v>
      </c>
    </row>
    <row r="1953" spans="1:23" ht="15" customHeight="1">
      <c r="A1953" s="21" t="s">
        <v>2429</v>
      </c>
      <c r="B1953" s="22">
        <v>45643</v>
      </c>
      <c r="C1953" s="21">
        <f>YEAR(B1953)</f>
        <v>2024</v>
      </c>
      <c r="D1953" s="21" t="str">
        <f>"Q"&amp;ROUNDUP(MONTH(B1953)/3,0)</f>
        <v>Q4</v>
      </c>
      <c r="E1953" s="21" t="s">
        <v>158</v>
      </c>
      <c r="F1953" s="21" t="s">
        <v>129</v>
      </c>
      <c r="G1953" s="21" t="s">
        <v>164</v>
      </c>
      <c r="H1953" s="21" t="s">
        <v>243</v>
      </c>
      <c r="I1953" s="21" t="s">
        <v>244</v>
      </c>
      <c r="J1953" s="21" t="s">
        <v>122</v>
      </c>
      <c r="K1953" s="21" t="s">
        <v>149</v>
      </c>
      <c r="L1953" s="21" t="s">
        <v>176</v>
      </c>
      <c r="M1953" s="23">
        <v>282.77999999999997</v>
      </c>
      <c r="N1953" s="24">
        <v>1</v>
      </c>
      <c r="O1953" s="25">
        <v>0.16550000000000001</v>
      </c>
      <c r="P1953" s="23">
        <v>143.77000000000001</v>
      </c>
      <c r="Q1953" s="23">
        <f>M1953*N1953*(1-O1953)</f>
        <v>235.97990999999999</v>
      </c>
      <c r="R1953" s="23">
        <f>M1953*N1953*O1953</f>
        <v>46.800089999999997</v>
      </c>
      <c r="S1953" s="23">
        <f>P1953*N1953</f>
        <v>143.77000000000001</v>
      </c>
      <c r="T1953" s="23">
        <f>Q1953-S1953</f>
        <v>92.209909999999979</v>
      </c>
      <c r="U1953" s="25">
        <f>IFERROR(T1953/Q1953,0)</f>
        <v>0.39075322132295071</v>
      </c>
      <c r="V1953" s="21" t="s">
        <v>125</v>
      </c>
      <c r="W1953" s="21" t="s">
        <v>126</v>
      </c>
    </row>
    <row r="1954" spans="1:23" ht="15" customHeight="1">
      <c r="A1954" s="21" t="s">
        <v>2430</v>
      </c>
      <c r="B1954" s="22">
        <v>45643</v>
      </c>
      <c r="C1954" s="21">
        <f>YEAR(B1954)</f>
        <v>2024</v>
      </c>
      <c r="D1954" s="21" t="str">
        <f>"Q"&amp;ROUNDUP(MONTH(B1954)/3,0)</f>
        <v>Q4</v>
      </c>
      <c r="E1954" s="21" t="s">
        <v>138</v>
      </c>
      <c r="F1954" s="21" t="s">
        <v>129</v>
      </c>
      <c r="G1954" s="21" t="s">
        <v>139</v>
      </c>
      <c r="H1954" s="21" t="s">
        <v>257</v>
      </c>
      <c r="I1954" s="21" t="s">
        <v>258</v>
      </c>
      <c r="J1954" s="21" t="s">
        <v>133</v>
      </c>
      <c r="K1954" s="21" t="s">
        <v>134</v>
      </c>
      <c r="L1954" s="21" t="s">
        <v>135</v>
      </c>
      <c r="M1954" s="23">
        <v>94.29</v>
      </c>
      <c r="N1954" s="24">
        <v>1</v>
      </c>
      <c r="O1954" s="25">
        <v>0.15640000000000001</v>
      </c>
      <c r="P1954" s="23">
        <v>53.37</v>
      </c>
      <c r="Q1954" s="23">
        <f>M1954*N1954*(1-O1954)</f>
        <v>79.543044000000009</v>
      </c>
      <c r="R1954" s="23">
        <f>M1954*N1954*O1954</f>
        <v>14.746956000000003</v>
      </c>
      <c r="S1954" s="23">
        <f>P1954*N1954</f>
        <v>53.37</v>
      </c>
      <c r="T1954" s="23">
        <f>Q1954-S1954</f>
        <v>26.173044000000012</v>
      </c>
      <c r="U1954" s="25">
        <f>IFERROR(T1954/Q1954,0)</f>
        <v>0.32904252444751808</v>
      </c>
      <c r="V1954" s="21" t="s">
        <v>125</v>
      </c>
      <c r="W1954" s="21" t="s">
        <v>156</v>
      </c>
    </row>
    <row r="1955" spans="1:23" ht="15" customHeight="1">
      <c r="A1955" s="21" t="s">
        <v>2431</v>
      </c>
      <c r="B1955" s="22">
        <v>45643</v>
      </c>
      <c r="C1955" s="21">
        <f>YEAR(B1955)</f>
        <v>2024</v>
      </c>
      <c r="D1955" s="21" t="str">
        <f>"Q"&amp;ROUNDUP(MONTH(B1955)/3,0)</f>
        <v>Q4</v>
      </c>
      <c r="E1955" s="21" t="s">
        <v>128</v>
      </c>
      <c r="F1955" s="21" t="s">
        <v>129</v>
      </c>
      <c r="G1955" s="21" t="s">
        <v>152</v>
      </c>
      <c r="H1955" s="21" t="s">
        <v>284</v>
      </c>
      <c r="I1955" s="21" t="s">
        <v>269</v>
      </c>
      <c r="J1955" s="21" t="s">
        <v>122</v>
      </c>
      <c r="K1955" s="21" t="s">
        <v>143</v>
      </c>
      <c r="L1955" s="21" t="s">
        <v>144</v>
      </c>
      <c r="M1955" s="23">
        <v>279.5</v>
      </c>
      <c r="N1955" s="24">
        <v>3</v>
      </c>
      <c r="O1955" s="25">
        <v>0.1268</v>
      </c>
      <c r="P1955" s="23">
        <v>169.95</v>
      </c>
      <c r="Q1955" s="23">
        <f>M1955*N1955*(1-O1955)</f>
        <v>732.17819999999995</v>
      </c>
      <c r="R1955" s="23">
        <f>M1955*N1955*O1955</f>
        <v>106.3218</v>
      </c>
      <c r="S1955" s="23">
        <f>P1955*N1955</f>
        <v>509.84999999999997</v>
      </c>
      <c r="T1955" s="23">
        <f>Q1955-S1955</f>
        <v>222.32819999999998</v>
      </c>
      <c r="U1955" s="25">
        <f>IFERROR(T1955/Q1955,0)</f>
        <v>0.30365312706660758</v>
      </c>
      <c r="V1955" s="21" t="s">
        <v>125</v>
      </c>
      <c r="W1955" s="21" t="s">
        <v>136</v>
      </c>
    </row>
    <row r="1956" spans="1:23" ht="15" customHeight="1">
      <c r="A1956" s="21" t="s">
        <v>2432</v>
      </c>
      <c r="B1956" s="22">
        <v>45643</v>
      </c>
      <c r="C1956" s="21">
        <f>YEAR(B1956)</f>
        <v>2024</v>
      </c>
      <c r="D1956" s="21" t="str">
        <f>"Q"&amp;ROUNDUP(MONTH(B1956)/3,0)</f>
        <v>Q4</v>
      </c>
      <c r="E1956" s="21" t="s">
        <v>128</v>
      </c>
      <c r="F1956" s="21" t="s">
        <v>129</v>
      </c>
      <c r="G1956" s="21" t="s">
        <v>130</v>
      </c>
      <c r="H1956" s="21" t="s">
        <v>203</v>
      </c>
      <c r="I1956" s="21" t="s">
        <v>204</v>
      </c>
      <c r="J1956" s="21" t="s">
        <v>122</v>
      </c>
      <c r="K1956" s="21" t="s">
        <v>134</v>
      </c>
      <c r="L1956" s="21" t="s">
        <v>170</v>
      </c>
      <c r="M1956" s="23">
        <v>136.47</v>
      </c>
      <c r="N1956" s="24">
        <v>1</v>
      </c>
      <c r="O1956" s="25">
        <v>0.1023</v>
      </c>
      <c r="P1956" s="23">
        <v>78.52</v>
      </c>
      <c r="Q1956" s="23">
        <f>M1956*N1956*(1-O1956)</f>
        <v>122.50911899999998</v>
      </c>
      <c r="R1956" s="23">
        <f>M1956*N1956*O1956</f>
        <v>13.960881000000001</v>
      </c>
      <c r="S1956" s="23">
        <f>P1956*N1956</f>
        <v>78.52</v>
      </c>
      <c r="T1956" s="23">
        <f>Q1956-S1956</f>
        <v>43.989118999999988</v>
      </c>
      <c r="U1956" s="25">
        <f>IFERROR(T1956/Q1956,0)</f>
        <v>0.35906811965564778</v>
      </c>
      <c r="V1956" s="21" t="s">
        <v>125</v>
      </c>
      <c r="W1956" s="21" t="s">
        <v>126</v>
      </c>
    </row>
    <row r="1957" spans="1:23" ht="15" customHeight="1">
      <c r="A1957" s="21" t="s">
        <v>2433</v>
      </c>
      <c r="B1957" s="22">
        <v>45643</v>
      </c>
      <c r="C1957" s="21">
        <f>YEAR(B1957)</f>
        <v>2024</v>
      </c>
      <c r="D1957" s="21" t="str">
        <f>"Q"&amp;ROUNDUP(MONTH(B1957)/3,0)</f>
        <v>Q4</v>
      </c>
      <c r="E1957" s="21" t="s">
        <v>138</v>
      </c>
      <c r="F1957" s="21" t="s">
        <v>118</v>
      </c>
      <c r="G1957" s="21" t="s">
        <v>139</v>
      </c>
      <c r="H1957" s="21" t="s">
        <v>370</v>
      </c>
      <c r="I1957" s="21" t="s">
        <v>371</v>
      </c>
      <c r="J1957" s="21" t="s">
        <v>133</v>
      </c>
      <c r="K1957" s="21" t="s">
        <v>165</v>
      </c>
      <c r="L1957" s="21" t="s">
        <v>184</v>
      </c>
      <c r="M1957" s="23">
        <v>80.77</v>
      </c>
      <c r="N1957" s="24">
        <v>1</v>
      </c>
      <c r="O1957" s="25">
        <v>0.2359</v>
      </c>
      <c r="P1957" s="23">
        <v>32.99</v>
      </c>
      <c r="Q1957" s="23">
        <f>M1957*N1957*(1-O1957)</f>
        <v>61.716356999999995</v>
      </c>
      <c r="R1957" s="23">
        <f>M1957*N1957*O1957</f>
        <v>19.053642999999997</v>
      </c>
      <c r="S1957" s="23">
        <f>P1957*N1957</f>
        <v>32.99</v>
      </c>
      <c r="T1957" s="23">
        <f>Q1957-S1957</f>
        <v>28.726356999999993</v>
      </c>
      <c r="U1957" s="25">
        <f>IFERROR(T1957/Q1957,0)</f>
        <v>0.4654577553888995</v>
      </c>
      <c r="V1957" s="21" t="s">
        <v>125</v>
      </c>
      <c r="W1957" s="21" t="s">
        <v>172</v>
      </c>
    </row>
    <row r="1958" spans="1:23" ht="15" customHeight="1">
      <c r="A1958" s="21" t="s">
        <v>2434</v>
      </c>
      <c r="B1958" s="22">
        <v>45643</v>
      </c>
      <c r="C1958" s="21">
        <f>YEAR(B1958)</f>
        <v>2024</v>
      </c>
      <c r="D1958" s="21" t="str">
        <f>"Q"&amp;ROUNDUP(MONTH(B1958)/3,0)</f>
        <v>Q4</v>
      </c>
      <c r="E1958" s="21" t="s">
        <v>128</v>
      </c>
      <c r="F1958" s="21" t="s">
        <v>118</v>
      </c>
      <c r="G1958" s="21" t="s">
        <v>130</v>
      </c>
      <c r="H1958" s="21" t="s">
        <v>207</v>
      </c>
      <c r="I1958" s="21" t="s">
        <v>208</v>
      </c>
      <c r="J1958" s="21" t="s">
        <v>122</v>
      </c>
      <c r="K1958" s="21" t="s">
        <v>134</v>
      </c>
      <c r="L1958" s="21" t="s">
        <v>339</v>
      </c>
      <c r="M1958" s="23">
        <v>171.51</v>
      </c>
      <c r="N1958" s="24">
        <v>12</v>
      </c>
      <c r="O1958" s="25">
        <v>0.17829999999999999</v>
      </c>
      <c r="P1958" s="23">
        <v>88.63</v>
      </c>
      <c r="Q1958" s="23">
        <f>M1958*N1958*(1-O1958)</f>
        <v>1691.1572039999999</v>
      </c>
      <c r="R1958" s="23">
        <f>M1958*N1958*O1958</f>
        <v>366.96279599999997</v>
      </c>
      <c r="S1958" s="23">
        <f>P1958*N1958</f>
        <v>1063.56</v>
      </c>
      <c r="T1958" s="23">
        <f>Q1958-S1958</f>
        <v>627.59720399999992</v>
      </c>
      <c r="U1958" s="25">
        <f>IFERROR(T1958/Q1958,0)</f>
        <v>0.37110518319383867</v>
      </c>
      <c r="V1958" s="21" t="s">
        <v>125</v>
      </c>
      <c r="W1958" s="21" t="s">
        <v>172</v>
      </c>
    </row>
    <row r="1959" spans="1:23" ht="15" customHeight="1">
      <c r="A1959" s="21" t="s">
        <v>2435</v>
      </c>
      <c r="B1959" s="22">
        <v>45643</v>
      </c>
      <c r="C1959" s="21">
        <f>YEAR(B1959)</f>
        <v>2024</v>
      </c>
      <c r="D1959" s="21" t="str">
        <f>"Q"&amp;ROUNDUP(MONTH(B1959)/3,0)</f>
        <v>Q4</v>
      </c>
      <c r="E1959" s="21" t="s">
        <v>117</v>
      </c>
      <c r="F1959" s="21" t="s">
        <v>159</v>
      </c>
      <c r="G1959" s="21" t="s">
        <v>194</v>
      </c>
      <c r="H1959" s="21" t="s">
        <v>341</v>
      </c>
      <c r="I1959" s="21" t="s">
        <v>342</v>
      </c>
      <c r="J1959" s="21" t="s">
        <v>142</v>
      </c>
      <c r="K1959" s="21" t="s">
        <v>143</v>
      </c>
      <c r="L1959" s="21" t="s">
        <v>322</v>
      </c>
      <c r="M1959" s="23">
        <v>251</v>
      </c>
      <c r="N1959" s="24">
        <v>5</v>
      </c>
      <c r="O1959" s="25">
        <v>0.15240000000000001</v>
      </c>
      <c r="P1959" s="23">
        <v>148.27000000000001</v>
      </c>
      <c r="Q1959" s="23">
        <f>M1959*N1959*(1-O1959)</f>
        <v>1063.7380000000001</v>
      </c>
      <c r="R1959" s="23">
        <f>M1959*N1959*O1959</f>
        <v>191.262</v>
      </c>
      <c r="S1959" s="23">
        <f>P1959*N1959</f>
        <v>741.35</v>
      </c>
      <c r="T1959" s="23">
        <f>Q1959-S1959</f>
        <v>322.38800000000003</v>
      </c>
      <c r="U1959" s="25">
        <f>IFERROR(T1959/Q1959,0)</f>
        <v>0.30307086895457341</v>
      </c>
      <c r="V1959" s="21" t="s">
        <v>125</v>
      </c>
      <c r="W1959" s="21" t="s">
        <v>156</v>
      </c>
    </row>
    <row r="1960" spans="1:23" ht="15" customHeight="1">
      <c r="A1960" s="21" t="s">
        <v>2436</v>
      </c>
      <c r="B1960" s="22">
        <v>45644</v>
      </c>
      <c r="C1960" s="21">
        <f>YEAR(B1960)</f>
        <v>2024</v>
      </c>
      <c r="D1960" s="21" t="str">
        <f>"Q"&amp;ROUNDUP(MONTH(B1960)/3,0)</f>
        <v>Q4</v>
      </c>
      <c r="E1960" s="21" t="s">
        <v>188</v>
      </c>
      <c r="F1960" s="21" t="s">
        <v>129</v>
      </c>
      <c r="G1960" s="21" t="s">
        <v>189</v>
      </c>
      <c r="H1960" s="21" t="s">
        <v>254</v>
      </c>
      <c r="I1960" s="21" t="s">
        <v>255</v>
      </c>
      <c r="J1960" s="21" t="s">
        <v>142</v>
      </c>
      <c r="K1960" s="21" t="s">
        <v>123</v>
      </c>
      <c r="L1960" s="21" t="s">
        <v>124</v>
      </c>
      <c r="M1960" s="23">
        <v>82.63</v>
      </c>
      <c r="N1960" s="24">
        <v>2</v>
      </c>
      <c r="O1960" s="25">
        <v>0.1361</v>
      </c>
      <c r="P1960" s="23">
        <v>40.270000000000003</v>
      </c>
      <c r="Q1960" s="23">
        <f>M1960*N1960*(1-O1960)</f>
        <v>142.768114</v>
      </c>
      <c r="R1960" s="23">
        <f>M1960*N1960*O1960</f>
        <v>22.491885999999997</v>
      </c>
      <c r="S1960" s="23">
        <f>P1960*N1960</f>
        <v>80.540000000000006</v>
      </c>
      <c r="T1960" s="23">
        <f>Q1960-S1960</f>
        <v>62.228113999999991</v>
      </c>
      <c r="U1960" s="25">
        <f>IFERROR(T1960/Q1960,0)</f>
        <v>0.4358684320786082</v>
      </c>
      <c r="V1960" s="21" t="s">
        <v>125</v>
      </c>
      <c r="W1960" s="21" t="s">
        <v>136</v>
      </c>
    </row>
    <row r="1961" spans="1:23" ht="15" customHeight="1">
      <c r="A1961" s="21" t="s">
        <v>2437</v>
      </c>
      <c r="B1961" s="22">
        <v>45644</v>
      </c>
      <c r="C1961" s="21">
        <f>YEAR(B1961)</f>
        <v>2024</v>
      </c>
      <c r="D1961" s="21" t="str">
        <f>"Q"&amp;ROUNDUP(MONTH(B1961)/3,0)</f>
        <v>Q4</v>
      </c>
      <c r="E1961" s="21" t="s">
        <v>158</v>
      </c>
      <c r="F1961" s="21" t="s">
        <v>118</v>
      </c>
      <c r="G1961" s="21" t="s">
        <v>160</v>
      </c>
      <c r="H1961" s="21" t="s">
        <v>271</v>
      </c>
      <c r="I1961" s="21" t="s">
        <v>272</v>
      </c>
      <c r="J1961" s="21" t="s">
        <v>133</v>
      </c>
      <c r="K1961" s="21" t="s">
        <v>123</v>
      </c>
      <c r="L1961" s="21" t="s">
        <v>226</v>
      </c>
      <c r="M1961" s="23">
        <v>154.36000000000001</v>
      </c>
      <c r="N1961" s="24">
        <v>5</v>
      </c>
      <c r="O1961" s="25">
        <v>0.16450000000000001</v>
      </c>
      <c r="P1961" s="23">
        <v>80.12</v>
      </c>
      <c r="Q1961" s="23">
        <f>M1961*N1961*(1-O1961)</f>
        <v>644.83890000000008</v>
      </c>
      <c r="R1961" s="23">
        <f>M1961*N1961*O1961</f>
        <v>126.96110000000002</v>
      </c>
      <c r="S1961" s="23">
        <f>P1961*N1961</f>
        <v>400.6</v>
      </c>
      <c r="T1961" s="23">
        <f>Q1961-S1961</f>
        <v>244.23890000000006</v>
      </c>
      <c r="U1961" s="25">
        <f>IFERROR(T1961/Q1961,0)</f>
        <v>0.37875956304745267</v>
      </c>
      <c r="V1961" s="21" t="s">
        <v>125</v>
      </c>
      <c r="W1961" s="21" t="s">
        <v>156</v>
      </c>
    </row>
    <row r="1962" spans="1:23" ht="15" customHeight="1">
      <c r="A1962" s="21" t="s">
        <v>2438</v>
      </c>
      <c r="B1962" s="22">
        <v>45644</v>
      </c>
      <c r="C1962" s="21">
        <f>YEAR(B1962)</f>
        <v>2024</v>
      </c>
      <c r="D1962" s="21" t="str">
        <f>"Q"&amp;ROUNDUP(MONTH(B1962)/3,0)</f>
        <v>Q4</v>
      </c>
      <c r="E1962" s="21" t="s">
        <v>117</v>
      </c>
      <c r="F1962" s="21" t="s">
        <v>118</v>
      </c>
      <c r="G1962" s="21" t="s">
        <v>194</v>
      </c>
      <c r="H1962" s="21" t="s">
        <v>358</v>
      </c>
      <c r="I1962" s="21" t="s">
        <v>269</v>
      </c>
      <c r="J1962" s="21" t="s">
        <v>133</v>
      </c>
      <c r="K1962" s="21" t="s">
        <v>134</v>
      </c>
      <c r="L1962" s="21" t="s">
        <v>135</v>
      </c>
      <c r="M1962" s="23">
        <v>32.229999999999997</v>
      </c>
      <c r="N1962" s="24">
        <v>1</v>
      </c>
      <c r="O1962" s="25">
        <v>0.1777</v>
      </c>
      <c r="P1962" s="23">
        <v>16.84</v>
      </c>
      <c r="Q1962" s="23">
        <f>M1962*N1962*(1-O1962)</f>
        <v>26.502728999999999</v>
      </c>
      <c r="R1962" s="23">
        <f>M1962*N1962*O1962</f>
        <v>5.7272709999999991</v>
      </c>
      <c r="S1962" s="23">
        <f>P1962*N1962</f>
        <v>16.84</v>
      </c>
      <c r="T1962" s="23">
        <f>Q1962-S1962</f>
        <v>9.6627289999999988</v>
      </c>
      <c r="U1962" s="25">
        <f>IFERROR(T1962/Q1962,0)</f>
        <v>0.36459373674311046</v>
      </c>
      <c r="V1962" s="21" t="s">
        <v>125</v>
      </c>
      <c r="W1962" s="21" t="s">
        <v>172</v>
      </c>
    </row>
    <row r="1963" spans="1:23" ht="15" customHeight="1">
      <c r="A1963" s="21" t="s">
        <v>2439</v>
      </c>
      <c r="B1963" s="22">
        <v>45644</v>
      </c>
      <c r="C1963" s="21">
        <f>YEAR(B1963)</f>
        <v>2024</v>
      </c>
      <c r="D1963" s="21" t="str">
        <f>"Q"&amp;ROUNDUP(MONTH(B1963)/3,0)</f>
        <v>Q4</v>
      </c>
      <c r="E1963" s="21" t="s">
        <v>138</v>
      </c>
      <c r="F1963" s="21" t="s">
        <v>129</v>
      </c>
      <c r="G1963" s="21" t="s">
        <v>146</v>
      </c>
      <c r="H1963" s="21" t="s">
        <v>246</v>
      </c>
      <c r="I1963" s="21" t="s">
        <v>247</v>
      </c>
      <c r="J1963" s="21" t="s">
        <v>133</v>
      </c>
      <c r="K1963" s="21" t="s">
        <v>143</v>
      </c>
      <c r="L1963" s="21" t="s">
        <v>144</v>
      </c>
      <c r="M1963" s="23">
        <v>221.54</v>
      </c>
      <c r="N1963" s="24">
        <v>1</v>
      </c>
      <c r="O1963" s="25">
        <v>0.1179</v>
      </c>
      <c r="P1963" s="23">
        <v>146.09</v>
      </c>
      <c r="Q1963" s="23">
        <f>M1963*N1963*(1-O1963)</f>
        <v>195.420434</v>
      </c>
      <c r="R1963" s="23">
        <f>M1963*N1963*O1963</f>
        <v>26.119565999999999</v>
      </c>
      <c r="S1963" s="23">
        <f>P1963*N1963</f>
        <v>146.09</v>
      </c>
      <c r="T1963" s="23">
        <f>Q1963-S1963</f>
        <v>49.330433999999997</v>
      </c>
      <c r="U1963" s="25">
        <f>IFERROR(T1963/Q1963,0)</f>
        <v>0.25243232240493335</v>
      </c>
      <c r="V1963" s="21" t="s">
        <v>125</v>
      </c>
      <c r="W1963" s="21" t="s">
        <v>156</v>
      </c>
    </row>
    <row r="1964" spans="1:23" ht="15" customHeight="1">
      <c r="A1964" s="21" t="s">
        <v>2440</v>
      </c>
      <c r="B1964" s="22">
        <v>45644</v>
      </c>
      <c r="C1964" s="21">
        <f>YEAR(B1964)</f>
        <v>2024</v>
      </c>
      <c r="D1964" s="21" t="str">
        <f>"Q"&amp;ROUNDUP(MONTH(B1964)/3,0)</f>
        <v>Q4</v>
      </c>
      <c r="E1964" s="21" t="s">
        <v>117</v>
      </c>
      <c r="F1964" s="21" t="s">
        <v>118</v>
      </c>
      <c r="G1964" s="21" t="s">
        <v>194</v>
      </c>
      <c r="H1964" s="21" t="s">
        <v>153</v>
      </c>
      <c r="I1964" s="21" t="s">
        <v>154</v>
      </c>
      <c r="J1964" s="21" t="s">
        <v>133</v>
      </c>
      <c r="K1964" s="21" t="s">
        <v>165</v>
      </c>
      <c r="L1964" s="21" t="s">
        <v>180</v>
      </c>
      <c r="M1964" s="23">
        <v>50.51</v>
      </c>
      <c r="N1964" s="24">
        <v>2</v>
      </c>
      <c r="O1964" s="25">
        <v>0.105</v>
      </c>
      <c r="P1964" s="23">
        <v>17.97</v>
      </c>
      <c r="Q1964" s="23">
        <f>M1964*N1964*(1-O1964)</f>
        <v>90.412899999999993</v>
      </c>
      <c r="R1964" s="23">
        <f>M1964*N1964*O1964</f>
        <v>10.607099999999999</v>
      </c>
      <c r="S1964" s="23">
        <f>P1964*N1964</f>
        <v>35.94</v>
      </c>
      <c r="T1964" s="23">
        <f>Q1964-S1964</f>
        <v>54.472899999999996</v>
      </c>
      <c r="U1964" s="25">
        <f>IFERROR(T1964/Q1964,0)</f>
        <v>0.60249035259349049</v>
      </c>
      <c r="V1964" s="21" t="s">
        <v>125</v>
      </c>
      <c r="W1964" s="21" t="s">
        <v>172</v>
      </c>
    </row>
    <row r="1965" spans="1:23" ht="15" customHeight="1">
      <c r="A1965" s="21" t="s">
        <v>2441</v>
      </c>
      <c r="B1965" s="22">
        <v>45644</v>
      </c>
      <c r="C1965" s="21">
        <f>YEAR(B1965)</f>
        <v>2024</v>
      </c>
      <c r="D1965" s="21" t="str">
        <f>"Q"&amp;ROUNDUP(MONTH(B1965)/3,0)</f>
        <v>Q4</v>
      </c>
      <c r="E1965" s="21" t="s">
        <v>188</v>
      </c>
      <c r="F1965" s="21" t="s">
        <v>129</v>
      </c>
      <c r="G1965" s="21" t="s">
        <v>189</v>
      </c>
      <c r="H1965" s="21" t="s">
        <v>1166</v>
      </c>
      <c r="I1965" s="21" t="s">
        <v>1167</v>
      </c>
      <c r="J1965" s="21" t="s">
        <v>142</v>
      </c>
      <c r="K1965" s="21" t="s">
        <v>123</v>
      </c>
      <c r="L1965" s="21" t="s">
        <v>124</v>
      </c>
      <c r="M1965" s="23">
        <v>115.09</v>
      </c>
      <c r="N1965" s="24">
        <v>1</v>
      </c>
      <c r="O1965" s="25">
        <v>0.15909999999999999</v>
      </c>
      <c r="P1965" s="23">
        <v>55.34</v>
      </c>
      <c r="Q1965" s="23">
        <f>M1965*N1965*(1-O1965)</f>
        <v>96.779180999999994</v>
      </c>
      <c r="R1965" s="23">
        <f>M1965*N1965*O1965</f>
        <v>18.310818999999999</v>
      </c>
      <c r="S1965" s="23">
        <f>P1965*N1965</f>
        <v>55.34</v>
      </c>
      <c r="T1965" s="23">
        <f>Q1965-S1965</f>
        <v>41.439180999999991</v>
      </c>
      <c r="U1965" s="25">
        <f>IFERROR(T1965/Q1965,0)</f>
        <v>0.42818280307621115</v>
      </c>
      <c r="V1965" s="21" t="s">
        <v>125</v>
      </c>
      <c r="W1965" s="21" t="s">
        <v>172</v>
      </c>
    </row>
    <row r="1966" spans="1:23" ht="15" customHeight="1">
      <c r="A1966" s="21" t="s">
        <v>2442</v>
      </c>
      <c r="B1966" s="22">
        <v>45644</v>
      </c>
      <c r="C1966" s="21">
        <f>YEAR(B1966)</f>
        <v>2024</v>
      </c>
      <c r="D1966" s="21" t="str">
        <f>"Q"&amp;ROUNDUP(MONTH(B1966)/3,0)</f>
        <v>Q4</v>
      </c>
      <c r="E1966" s="21" t="s">
        <v>138</v>
      </c>
      <c r="F1966" s="21" t="s">
        <v>118</v>
      </c>
      <c r="G1966" s="21" t="s">
        <v>146</v>
      </c>
      <c r="H1966" s="21" t="s">
        <v>361</v>
      </c>
      <c r="I1966" s="21" t="s">
        <v>295</v>
      </c>
      <c r="J1966" s="21" t="s">
        <v>142</v>
      </c>
      <c r="K1966" s="21" t="s">
        <v>143</v>
      </c>
      <c r="L1966" s="21" t="s">
        <v>230</v>
      </c>
      <c r="M1966" s="23">
        <v>115.12</v>
      </c>
      <c r="N1966" s="24">
        <v>1</v>
      </c>
      <c r="O1966" s="25">
        <v>0.1241</v>
      </c>
      <c r="P1966" s="23">
        <v>71.19</v>
      </c>
      <c r="Q1966" s="23">
        <f>M1966*N1966*(1-O1966)</f>
        <v>100.83360800000001</v>
      </c>
      <c r="R1966" s="23">
        <f>M1966*N1966*O1966</f>
        <v>14.286392000000001</v>
      </c>
      <c r="S1966" s="23">
        <f>P1966*N1966</f>
        <v>71.19</v>
      </c>
      <c r="T1966" s="23">
        <f>Q1966-S1966</f>
        <v>29.643608000000015</v>
      </c>
      <c r="U1966" s="25">
        <f>IFERROR(T1966/Q1966,0)</f>
        <v>0.29398539423482706</v>
      </c>
      <c r="V1966" s="21" t="s">
        <v>125</v>
      </c>
      <c r="W1966" s="21" t="s">
        <v>136</v>
      </c>
    </row>
    <row r="1967" spans="1:23" ht="15" customHeight="1">
      <c r="A1967" s="21" t="s">
        <v>2443</v>
      </c>
      <c r="B1967" s="22">
        <v>45644</v>
      </c>
      <c r="C1967" s="21">
        <f>YEAR(B1967)</f>
        <v>2024</v>
      </c>
      <c r="D1967" s="21" t="str">
        <f>"Q"&amp;ROUNDUP(MONTH(B1967)/3,0)</f>
        <v>Q4</v>
      </c>
      <c r="E1967" s="21" t="s">
        <v>128</v>
      </c>
      <c r="F1967" s="21" t="s">
        <v>118</v>
      </c>
      <c r="G1967" s="21" t="s">
        <v>130</v>
      </c>
      <c r="H1967" s="21" t="s">
        <v>370</v>
      </c>
      <c r="I1967" s="21" t="s">
        <v>371</v>
      </c>
      <c r="J1967" s="21" t="s">
        <v>133</v>
      </c>
      <c r="K1967" s="21" t="s">
        <v>149</v>
      </c>
      <c r="L1967" s="21" t="s">
        <v>176</v>
      </c>
      <c r="M1967" s="23">
        <v>145.21</v>
      </c>
      <c r="N1967" s="24">
        <v>1</v>
      </c>
      <c r="O1967" s="25">
        <v>0.13780000000000001</v>
      </c>
      <c r="P1967" s="23">
        <v>63.96</v>
      </c>
      <c r="Q1967" s="23">
        <f>M1967*N1967*(1-O1967)</f>
        <v>125.200062</v>
      </c>
      <c r="R1967" s="23">
        <f>M1967*N1967*O1967</f>
        <v>20.009938000000002</v>
      </c>
      <c r="S1967" s="23">
        <f>P1967*N1967</f>
        <v>63.96</v>
      </c>
      <c r="T1967" s="23">
        <f>Q1967-S1967</f>
        <v>61.240062000000002</v>
      </c>
      <c r="U1967" s="25">
        <f>IFERROR(T1967/Q1967,0)</f>
        <v>0.48913763317465453</v>
      </c>
      <c r="V1967" s="21" t="s">
        <v>125</v>
      </c>
      <c r="W1967" s="21" t="s">
        <v>156</v>
      </c>
    </row>
    <row r="1968" spans="1:23" ht="15" customHeight="1">
      <c r="A1968" s="21" t="s">
        <v>2444</v>
      </c>
      <c r="B1968" s="22">
        <v>45644</v>
      </c>
      <c r="C1968" s="21">
        <f>YEAR(B1968)</f>
        <v>2024</v>
      </c>
      <c r="D1968" s="21" t="str">
        <f>"Q"&amp;ROUNDUP(MONTH(B1968)/3,0)</f>
        <v>Q4</v>
      </c>
      <c r="E1968" s="21" t="s">
        <v>158</v>
      </c>
      <c r="F1968" s="21" t="s">
        <v>129</v>
      </c>
      <c r="G1968" s="21" t="s">
        <v>164</v>
      </c>
      <c r="H1968" s="21" t="s">
        <v>467</v>
      </c>
      <c r="I1968" s="21" t="s">
        <v>468</v>
      </c>
      <c r="J1968" s="21" t="s">
        <v>133</v>
      </c>
      <c r="K1968" s="21" t="s">
        <v>165</v>
      </c>
      <c r="L1968" s="21" t="s">
        <v>180</v>
      </c>
      <c r="M1968" s="23">
        <v>110.6</v>
      </c>
      <c r="N1968" s="24">
        <v>1</v>
      </c>
      <c r="O1968" s="25">
        <v>0.1535</v>
      </c>
      <c r="P1968" s="23">
        <v>49.02</v>
      </c>
      <c r="Q1968" s="23">
        <f>M1968*N1968*(1-O1968)</f>
        <v>93.622900000000001</v>
      </c>
      <c r="R1968" s="23">
        <f>M1968*N1968*O1968</f>
        <v>16.9771</v>
      </c>
      <c r="S1968" s="23">
        <f>P1968*N1968</f>
        <v>49.02</v>
      </c>
      <c r="T1968" s="23">
        <f>Q1968-S1968</f>
        <v>44.602899999999998</v>
      </c>
      <c r="U1968" s="25">
        <f>IFERROR(T1968/Q1968,0)</f>
        <v>0.47641015178978646</v>
      </c>
      <c r="V1968" s="21" t="s">
        <v>125</v>
      </c>
      <c r="W1968" s="21" t="s">
        <v>136</v>
      </c>
    </row>
    <row r="1969" spans="1:23" ht="15" customHeight="1">
      <c r="A1969" s="21" t="s">
        <v>2445</v>
      </c>
      <c r="B1969" s="22">
        <v>45644</v>
      </c>
      <c r="C1969" s="21">
        <f>YEAR(B1969)</f>
        <v>2024</v>
      </c>
      <c r="D1969" s="21" t="str">
        <f>"Q"&amp;ROUNDUP(MONTH(B1969)/3,0)</f>
        <v>Q4</v>
      </c>
      <c r="E1969" s="21" t="s">
        <v>188</v>
      </c>
      <c r="F1969" s="21" t="s">
        <v>118</v>
      </c>
      <c r="G1969" s="21" t="s">
        <v>232</v>
      </c>
      <c r="H1969" s="21" t="s">
        <v>257</v>
      </c>
      <c r="I1969" s="21" t="s">
        <v>258</v>
      </c>
      <c r="J1969" s="21" t="s">
        <v>133</v>
      </c>
      <c r="K1969" s="21" t="s">
        <v>149</v>
      </c>
      <c r="L1969" s="21" t="s">
        <v>238</v>
      </c>
      <c r="M1969" s="23">
        <v>170.07</v>
      </c>
      <c r="N1969" s="24">
        <v>4</v>
      </c>
      <c r="O1969" s="25">
        <v>0.1583</v>
      </c>
      <c r="P1969" s="23">
        <v>83.98</v>
      </c>
      <c r="Q1969" s="23">
        <f>M1969*N1969*(1-O1969)</f>
        <v>572.59167600000001</v>
      </c>
      <c r="R1969" s="23">
        <f>M1969*N1969*O1969</f>
        <v>107.68832399999999</v>
      </c>
      <c r="S1969" s="23">
        <f>P1969*N1969</f>
        <v>335.92</v>
      </c>
      <c r="T1969" s="23">
        <f>Q1969-S1969</f>
        <v>236.67167599999999</v>
      </c>
      <c r="U1969" s="25">
        <f>IFERROR(T1969/Q1969,0)</f>
        <v>0.41333411909397016</v>
      </c>
      <c r="V1969" s="21" t="s">
        <v>125</v>
      </c>
      <c r="W1969" s="21" t="s">
        <v>172</v>
      </c>
    </row>
    <row r="1970" spans="1:23" ht="15" customHeight="1">
      <c r="A1970" s="21" t="s">
        <v>2446</v>
      </c>
      <c r="B1970" s="22">
        <v>45644</v>
      </c>
      <c r="C1970" s="21">
        <f>YEAR(B1970)</f>
        <v>2024</v>
      </c>
      <c r="D1970" s="21" t="str">
        <f>"Q"&amp;ROUNDUP(MONTH(B1970)/3,0)</f>
        <v>Q4</v>
      </c>
      <c r="E1970" s="21" t="s">
        <v>138</v>
      </c>
      <c r="F1970" s="21" t="s">
        <v>118</v>
      </c>
      <c r="G1970" s="21" t="s">
        <v>146</v>
      </c>
      <c r="H1970" s="21" t="s">
        <v>308</v>
      </c>
      <c r="I1970" s="21" t="s">
        <v>309</v>
      </c>
      <c r="J1970" s="21" t="s">
        <v>133</v>
      </c>
      <c r="K1970" s="21" t="s">
        <v>149</v>
      </c>
      <c r="L1970" s="21" t="s">
        <v>150</v>
      </c>
      <c r="M1970" s="23">
        <v>100.83</v>
      </c>
      <c r="N1970" s="24">
        <v>1</v>
      </c>
      <c r="O1970" s="25">
        <v>0.14000000000000001</v>
      </c>
      <c r="P1970" s="23">
        <v>50.11</v>
      </c>
      <c r="Q1970" s="23">
        <f>M1970*N1970*(1-O1970)</f>
        <v>86.713799999999992</v>
      </c>
      <c r="R1970" s="23">
        <f>M1970*N1970*O1970</f>
        <v>14.116200000000001</v>
      </c>
      <c r="S1970" s="23">
        <f>P1970*N1970</f>
        <v>50.11</v>
      </c>
      <c r="T1970" s="23">
        <f>Q1970-S1970</f>
        <v>36.603799999999993</v>
      </c>
      <c r="U1970" s="25">
        <f>IFERROR(T1970/Q1970,0)</f>
        <v>0.42212196905221538</v>
      </c>
      <c r="V1970" s="21" t="s">
        <v>125</v>
      </c>
      <c r="W1970" s="21" t="s">
        <v>126</v>
      </c>
    </row>
    <row r="1971" spans="1:23" ht="15" customHeight="1">
      <c r="A1971" s="21" t="s">
        <v>2447</v>
      </c>
      <c r="B1971" s="22">
        <v>45644</v>
      </c>
      <c r="C1971" s="21">
        <f>YEAR(B1971)</f>
        <v>2024</v>
      </c>
      <c r="D1971" s="21" t="str">
        <f>"Q"&amp;ROUNDUP(MONTH(B1971)/3,0)</f>
        <v>Q4</v>
      </c>
      <c r="E1971" s="21" t="s">
        <v>128</v>
      </c>
      <c r="F1971" s="21" t="s">
        <v>118</v>
      </c>
      <c r="G1971" s="21" t="s">
        <v>130</v>
      </c>
      <c r="H1971" s="21" t="s">
        <v>284</v>
      </c>
      <c r="I1971" s="21" t="s">
        <v>269</v>
      </c>
      <c r="J1971" s="21" t="s">
        <v>122</v>
      </c>
      <c r="K1971" s="21" t="s">
        <v>123</v>
      </c>
      <c r="L1971" s="21" t="s">
        <v>292</v>
      </c>
      <c r="M1971" s="23">
        <v>20.71</v>
      </c>
      <c r="N1971" s="24">
        <v>4</v>
      </c>
      <c r="O1971" s="25">
        <v>0.22559999999999999</v>
      </c>
      <c r="P1971" s="23">
        <v>10.32</v>
      </c>
      <c r="Q1971" s="23">
        <f>M1971*N1971*(1-O1971)</f>
        <v>64.151296000000002</v>
      </c>
      <c r="R1971" s="23">
        <f>M1971*N1971*O1971</f>
        <v>18.688704000000001</v>
      </c>
      <c r="S1971" s="23">
        <f>P1971*N1971</f>
        <v>41.28</v>
      </c>
      <c r="T1971" s="23">
        <f>Q1971-S1971</f>
        <v>22.871296000000001</v>
      </c>
      <c r="U1971" s="25">
        <f>IFERROR(T1971/Q1971,0)</f>
        <v>0.35652118392121024</v>
      </c>
      <c r="V1971" s="21" t="s">
        <v>125</v>
      </c>
      <c r="W1971" s="21" t="s">
        <v>172</v>
      </c>
    </row>
    <row r="1972" spans="1:23" ht="15" customHeight="1">
      <c r="A1972" s="21" t="s">
        <v>2448</v>
      </c>
      <c r="B1972" s="22">
        <v>45644</v>
      </c>
      <c r="C1972" s="21">
        <f>YEAR(B1972)</f>
        <v>2024</v>
      </c>
      <c r="D1972" s="21" t="str">
        <f>"Q"&amp;ROUNDUP(MONTH(B1972)/3,0)</f>
        <v>Q4</v>
      </c>
      <c r="E1972" s="21" t="s">
        <v>117</v>
      </c>
      <c r="F1972" s="21" t="s">
        <v>129</v>
      </c>
      <c r="G1972" s="21" t="s">
        <v>119</v>
      </c>
      <c r="H1972" s="21" t="s">
        <v>221</v>
      </c>
      <c r="I1972" s="21" t="s">
        <v>222</v>
      </c>
      <c r="J1972" s="21" t="s">
        <v>133</v>
      </c>
      <c r="K1972" s="21" t="s">
        <v>134</v>
      </c>
      <c r="L1972" s="21" t="s">
        <v>135</v>
      </c>
      <c r="M1972" s="23">
        <v>46.76</v>
      </c>
      <c r="N1972" s="24">
        <v>2</v>
      </c>
      <c r="O1972" s="25">
        <v>7.0199999999999999E-2</v>
      </c>
      <c r="P1972" s="23">
        <v>27.05</v>
      </c>
      <c r="Q1972" s="23">
        <f>M1972*N1972*(1-O1972)</f>
        <v>86.954895999999991</v>
      </c>
      <c r="R1972" s="23">
        <f>M1972*N1972*O1972</f>
        <v>6.5651039999999998</v>
      </c>
      <c r="S1972" s="23">
        <f>P1972*N1972</f>
        <v>54.1</v>
      </c>
      <c r="T1972" s="23">
        <f>Q1972-S1972</f>
        <v>32.854895999999989</v>
      </c>
      <c r="U1972" s="25">
        <f>IFERROR(T1972/Q1972,0)</f>
        <v>0.3778383680661293</v>
      </c>
      <c r="V1972" s="21" t="s">
        <v>125</v>
      </c>
      <c r="W1972" s="21" t="s">
        <v>172</v>
      </c>
    </row>
    <row r="1973" spans="1:23" ht="15" customHeight="1">
      <c r="A1973" s="21" t="s">
        <v>2449</v>
      </c>
      <c r="B1973" s="22">
        <v>45645</v>
      </c>
      <c r="C1973" s="21">
        <f>YEAR(B1973)</f>
        <v>2024</v>
      </c>
      <c r="D1973" s="21" t="str">
        <f>"Q"&amp;ROUNDUP(MONTH(B1973)/3,0)</f>
        <v>Q4</v>
      </c>
      <c r="E1973" s="21" t="s">
        <v>188</v>
      </c>
      <c r="F1973" s="21" t="s">
        <v>118</v>
      </c>
      <c r="G1973" s="21" t="s">
        <v>198</v>
      </c>
      <c r="H1973" s="21" t="s">
        <v>1289</v>
      </c>
      <c r="I1973" s="21" t="s">
        <v>219</v>
      </c>
      <c r="J1973" s="21" t="s">
        <v>142</v>
      </c>
      <c r="K1973" s="21" t="s">
        <v>123</v>
      </c>
      <c r="L1973" s="21" t="s">
        <v>124</v>
      </c>
      <c r="M1973" s="23">
        <v>249.82</v>
      </c>
      <c r="N1973" s="24">
        <v>1</v>
      </c>
      <c r="O1973" s="25">
        <v>0.22420000000000001</v>
      </c>
      <c r="P1973" s="23">
        <v>117.39</v>
      </c>
      <c r="Q1973" s="23">
        <f>M1973*N1973*(1-O1973)</f>
        <v>193.81035600000001</v>
      </c>
      <c r="R1973" s="23">
        <f>M1973*N1973*O1973</f>
        <v>56.009644000000002</v>
      </c>
      <c r="S1973" s="23">
        <f>P1973*N1973</f>
        <v>117.39</v>
      </c>
      <c r="T1973" s="23">
        <f>Q1973-S1973</f>
        <v>76.420356000000012</v>
      </c>
      <c r="U1973" s="25">
        <f>IFERROR(T1973/Q1973,0)</f>
        <v>0.39430481207103302</v>
      </c>
      <c r="V1973" s="21" t="s">
        <v>125</v>
      </c>
      <c r="W1973" s="21" t="s">
        <v>126</v>
      </c>
    </row>
    <row r="1974" spans="1:23" ht="15" customHeight="1">
      <c r="A1974" s="21" t="s">
        <v>2450</v>
      </c>
      <c r="B1974" s="22">
        <v>45645</v>
      </c>
      <c r="C1974" s="21">
        <f>YEAR(B1974)</f>
        <v>2024</v>
      </c>
      <c r="D1974" s="21" t="str">
        <f>"Q"&amp;ROUNDUP(MONTH(B1974)/3,0)</f>
        <v>Q4</v>
      </c>
      <c r="E1974" s="21" t="s">
        <v>128</v>
      </c>
      <c r="F1974" s="21" t="s">
        <v>118</v>
      </c>
      <c r="G1974" s="21" t="s">
        <v>152</v>
      </c>
      <c r="H1974" s="21" t="s">
        <v>168</v>
      </c>
      <c r="I1974" s="21" t="s">
        <v>169</v>
      </c>
      <c r="J1974" s="21" t="s">
        <v>122</v>
      </c>
      <c r="K1974" s="21" t="s">
        <v>149</v>
      </c>
      <c r="L1974" s="21" t="s">
        <v>150</v>
      </c>
      <c r="M1974" s="23">
        <v>70.08</v>
      </c>
      <c r="N1974" s="24">
        <v>3</v>
      </c>
      <c r="O1974" s="25">
        <v>0.1507</v>
      </c>
      <c r="P1974" s="23">
        <v>32.97</v>
      </c>
      <c r="Q1974" s="23">
        <f>M1974*N1974*(1-O1974)</f>
        <v>178.55683199999999</v>
      </c>
      <c r="R1974" s="23">
        <f>M1974*N1974*O1974</f>
        <v>31.683168000000002</v>
      </c>
      <c r="S1974" s="23">
        <f>P1974*N1974</f>
        <v>98.91</v>
      </c>
      <c r="T1974" s="23">
        <f>Q1974-S1974</f>
        <v>79.646831999999989</v>
      </c>
      <c r="U1974" s="25">
        <f>IFERROR(T1974/Q1974,0)</f>
        <v>0.44605872039665218</v>
      </c>
      <c r="V1974" s="21" t="s">
        <v>125</v>
      </c>
      <c r="W1974" s="21" t="s">
        <v>156</v>
      </c>
    </row>
    <row r="1975" spans="1:23" ht="15" customHeight="1">
      <c r="A1975" s="21" t="s">
        <v>2451</v>
      </c>
      <c r="B1975" s="22">
        <v>45645</v>
      </c>
      <c r="C1975" s="21">
        <f>YEAR(B1975)</f>
        <v>2024</v>
      </c>
      <c r="D1975" s="21" t="str">
        <f>"Q"&amp;ROUNDUP(MONTH(B1975)/3,0)</f>
        <v>Q4</v>
      </c>
      <c r="E1975" s="21" t="s">
        <v>158</v>
      </c>
      <c r="F1975" s="21" t="s">
        <v>129</v>
      </c>
      <c r="G1975" s="21" t="s">
        <v>160</v>
      </c>
      <c r="H1975" s="21" t="s">
        <v>601</v>
      </c>
      <c r="I1975" s="21" t="s">
        <v>602</v>
      </c>
      <c r="J1975" s="21" t="s">
        <v>142</v>
      </c>
      <c r="K1975" s="21" t="s">
        <v>165</v>
      </c>
      <c r="L1975" s="21" t="s">
        <v>180</v>
      </c>
      <c r="M1975" s="23">
        <v>62.59</v>
      </c>
      <c r="N1975" s="24">
        <v>2</v>
      </c>
      <c r="O1975" s="25">
        <v>8.5800000000000001E-2</v>
      </c>
      <c r="P1975" s="23">
        <v>24.07</v>
      </c>
      <c r="Q1975" s="23">
        <f>M1975*N1975*(1-O1975)</f>
        <v>114.43955600000001</v>
      </c>
      <c r="R1975" s="23">
        <f>M1975*N1975*O1975</f>
        <v>10.740444</v>
      </c>
      <c r="S1975" s="23">
        <f>P1975*N1975</f>
        <v>48.14</v>
      </c>
      <c r="T1975" s="23">
        <f>Q1975-S1975</f>
        <v>66.29955600000001</v>
      </c>
      <c r="U1975" s="25">
        <f>IFERROR(T1975/Q1975,0)</f>
        <v>0.57934125504646317</v>
      </c>
      <c r="V1975" s="21" t="s">
        <v>125</v>
      </c>
      <c r="W1975" s="21" t="s">
        <v>136</v>
      </c>
    </row>
    <row r="1976" spans="1:23" ht="15" customHeight="1">
      <c r="A1976" s="21" t="s">
        <v>2452</v>
      </c>
      <c r="B1976" s="22">
        <v>45645</v>
      </c>
      <c r="C1976" s="21">
        <f>YEAR(B1976)</f>
        <v>2024</v>
      </c>
      <c r="D1976" s="21" t="str">
        <f>"Q"&amp;ROUNDUP(MONTH(B1976)/3,0)</f>
        <v>Q4</v>
      </c>
      <c r="E1976" s="21" t="s">
        <v>117</v>
      </c>
      <c r="F1976" s="21" t="s">
        <v>118</v>
      </c>
      <c r="G1976" s="21" t="s">
        <v>119</v>
      </c>
      <c r="H1976" s="21" t="s">
        <v>1035</v>
      </c>
      <c r="I1976" s="21" t="s">
        <v>1036</v>
      </c>
      <c r="J1976" s="21" t="s">
        <v>142</v>
      </c>
      <c r="K1976" s="21" t="s">
        <v>165</v>
      </c>
      <c r="L1976" s="21" t="s">
        <v>213</v>
      </c>
      <c r="M1976" s="23">
        <v>30.92</v>
      </c>
      <c r="N1976" s="24">
        <v>1</v>
      </c>
      <c r="O1976" s="25">
        <v>0.1525</v>
      </c>
      <c r="P1976" s="23">
        <v>14.82</v>
      </c>
      <c r="Q1976" s="23">
        <f>M1976*N1976*(1-O1976)</f>
        <v>26.204700000000003</v>
      </c>
      <c r="R1976" s="23">
        <f>M1976*N1976*O1976</f>
        <v>4.7153</v>
      </c>
      <c r="S1976" s="23">
        <f>P1976*N1976</f>
        <v>14.82</v>
      </c>
      <c r="T1976" s="23">
        <f>Q1976-S1976</f>
        <v>11.384700000000002</v>
      </c>
      <c r="U1976" s="25">
        <f>IFERROR(T1976/Q1976,0)</f>
        <v>0.43445259819803322</v>
      </c>
      <c r="V1976" s="21" t="s">
        <v>125</v>
      </c>
      <c r="W1976" s="21" t="s">
        <v>172</v>
      </c>
    </row>
    <row r="1977" spans="1:23" ht="15" customHeight="1">
      <c r="A1977" s="21" t="s">
        <v>2453</v>
      </c>
      <c r="B1977" s="22">
        <v>45645</v>
      </c>
      <c r="C1977" s="21">
        <f>YEAR(B1977)</f>
        <v>2024</v>
      </c>
      <c r="D1977" s="21" t="str">
        <f>"Q"&amp;ROUNDUP(MONTH(B1977)/3,0)</f>
        <v>Q4</v>
      </c>
      <c r="E1977" s="21" t="s">
        <v>117</v>
      </c>
      <c r="F1977" s="21" t="s">
        <v>129</v>
      </c>
      <c r="G1977" s="21" t="s">
        <v>194</v>
      </c>
      <c r="H1977" s="21" t="s">
        <v>706</v>
      </c>
      <c r="I1977" s="21" t="s">
        <v>707</v>
      </c>
      <c r="J1977" s="21" t="s">
        <v>142</v>
      </c>
      <c r="K1977" s="21" t="s">
        <v>165</v>
      </c>
      <c r="L1977" s="21" t="s">
        <v>180</v>
      </c>
      <c r="M1977" s="23">
        <v>88.57</v>
      </c>
      <c r="N1977" s="24">
        <v>1</v>
      </c>
      <c r="O1977" s="25">
        <v>0.1132</v>
      </c>
      <c r="P1977" s="23">
        <v>40.770000000000003</v>
      </c>
      <c r="Q1977" s="23">
        <f>M1977*N1977*(1-O1977)</f>
        <v>78.543875999999997</v>
      </c>
      <c r="R1977" s="23">
        <f>M1977*N1977*O1977</f>
        <v>10.026123999999999</v>
      </c>
      <c r="S1977" s="23">
        <f>P1977*N1977</f>
        <v>40.770000000000003</v>
      </c>
      <c r="T1977" s="23">
        <f>Q1977-S1977</f>
        <v>37.773875999999994</v>
      </c>
      <c r="U1977" s="25">
        <f>IFERROR(T1977/Q1977,0)</f>
        <v>0.48092706807593755</v>
      </c>
      <c r="V1977" s="21" t="s">
        <v>125</v>
      </c>
      <c r="W1977" s="21" t="s">
        <v>126</v>
      </c>
    </row>
    <row r="1978" spans="1:23" ht="15" customHeight="1">
      <c r="A1978" s="21" t="s">
        <v>2454</v>
      </c>
      <c r="B1978" s="22">
        <v>45645</v>
      </c>
      <c r="C1978" s="21">
        <f>YEAR(B1978)</f>
        <v>2024</v>
      </c>
      <c r="D1978" s="21" t="str">
        <f>"Q"&amp;ROUNDUP(MONTH(B1978)/3,0)</f>
        <v>Q4</v>
      </c>
      <c r="E1978" s="21" t="s">
        <v>128</v>
      </c>
      <c r="F1978" s="21" t="s">
        <v>129</v>
      </c>
      <c r="G1978" s="21" t="s">
        <v>130</v>
      </c>
      <c r="H1978" s="21" t="s">
        <v>207</v>
      </c>
      <c r="I1978" s="21" t="s">
        <v>208</v>
      </c>
      <c r="J1978" s="21" t="s">
        <v>122</v>
      </c>
      <c r="K1978" s="21" t="s">
        <v>149</v>
      </c>
      <c r="L1978" s="21" t="s">
        <v>273</v>
      </c>
      <c r="M1978" s="23">
        <v>134.35</v>
      </c>
      <c r="N1978" s="24">
        <v>3</v>
      </c>
      <c r="O1978" s="25">
        <v>0.17610000000000001</v>
      </c>
      <c r="P1978" s="23">
        <v>61.84</v>
      </c>
      <c r="Q1978" s="23">
        <f>M1978*N1978*(1-O1978)</f>
        <v>332.07289499999996</v>
      </c>
      <c r="R1978" s="23">
        <f>M1978*N1978*O1978</f>
        <v>70.977104999999995</v>
      </c>
      <c r="S1978" s="23">
        <f>P1978*N1978</f>
        <v>185.52</v>
      </c>
      <c r="T1978" s="23">
        <f>Q1978-S1978</f>
        <v>146.55289499999995</v>
      </c>
      <c r="U1978" s="25">
        <f>IFERROR(T1978/Q1978,0)</f>
        <v>0.44132748323225829</v>
      </c>
      <c r="V1978" s="21" t="s">
        <v>125</v>
      </c>
      <c r="W1978" s="21" t="s">
        <v>126</v>
      </c>
    </row>
    <row r="1979" spans="1:23" ht="15" customHeight="1">
      <c r="A1979" s="21" t="s">
        <v>2455</v>
      </c>
      <c r="B1979" s="22">
        <v>45645</v>
      </c>
      <c r="C1979" s="21">
        <f>YEAR(B1979)</f>
        <v>2024</v>
      </c>
      <c r="D1979" s="21" t="str">
        <f>"Q"&amp;ROUNDUP(MONTH(B1979)/3,0)</f>
        <v>Q4</v>
      </c>
      <c r="E1979" s="21" t="s">
        <v>138</v>
      </c>
      <c r="F1979" s="21" t="s">
        <v>129</v>
      </c>
      <c r="G1979" s="21" t="s">
        <v>139</v>
      </c>
      <c r="H1979" s="21" t="s">
        <v>120</v>
      </c>
      <c r="I1979" s="21" t="s">
        <v>121</v>
      </c>
      <c r="J1979" s="21" t="s">
        <v>122</v>
      </c>
      <c r="K1979" s="21" t="s">
        <v>165</v>
      </c>
      <c r="L1979" s="21" t="s">
        <v>213</v>
      </c>
      <c r="M1979" s="23">
        <v>95.97</v>
      </c>
      <c r="N1979" s="24">
        <v>1</v>
      </c>
      <c r="O1979" s="25">
        <v>0.1212</v>
      </c>
      <c r="P1979" s="23">
        <v>39.94</v>
      </c>
      <c r="Q1979" s="23">
        <f>M1979*N1979*(1-O1979)</f>
        <v>84.338436000000002</v>
      </c>
      <c r="R1979" s="23">
        <f>M1979*N1979*O1979</f>
        <v>11.631564000000001</v>
      </c>
      <c r="S1979" s="23">
        <f>P1979*N1979</f>
        <v>39.94</v>
      </c>
      <c r="T1979" s="23">
        <f>Q1979-S1979</f>
        <v>44.398436000000004</v>
      </c>
      <c r="U1979" s="25">
        <f>IFERROR(T1979/Q1979,0)</f>
        <v>0.5264318157382003</v>
      </c>
      <c r="V1979" s="21" t="s">
        <v>125</v>
      </c>
      <c r="W1979" s="21" t="s">
        <v>172</v>
      </c>
    </row>
    <row r="1980" spans="1:23" ht="15" customHeight="1">
      <c r="A1980" s="21" t="s">
        <v>2456</v>
      </c>
      <c r="B1980" s="22">
        <v>45645</v>
      </c>
      <c r="C1980" s="21">
        <f>YEAR(B1980)</f>
        <v>2024</v>
      </c>
      <c r="D1980" s="21" t="str">
        <f>"Q"&amp;ROUNDUP(MONTH(B1980)/3,0)</f>
        <v>Q4</v>
      </c>
      <c r="E1980" s="21" t="s">
        <v>117</v>
      </c>
      <c r="F1980" s="21" t="s">
        <v>118</v>
      </c>
      <c r="G1980" s="21" t="s">
        <v>119</v>
      </c>
      <c r="H1980" s="21" t="s">
        <v>762</v>
      </c>
      <c r="I1980" s="21" t="s">
        <v>763</v>
      </c>
      <c r="J1980" s="21" t="s">
        <v>133</v>
      </c>
      <c r="K1980" s="21" t="s">
        <v>149</v>
      </c>
      <c r="L1980" s="21" t="s">
        <v>238</v>
      </c>
      <c r="M1980" s="23">
        <v>257.56</v>
      </c>
      <c r="N1980" s="24">
        <v>1</v>
      </c>
      <c r="O1980" s="25">
        <v>0.17730000000000001</v>
      </c>
      <c r="P1980" s="23">
        <v>133.84</v>
      </c>
      <c r="Q1980" s="23">
        <f>M1980*N1980*(1-O1980)</f>
        <v>211.894612</v>
      </c>
      <c r="R1980" s="23">
        <f>M1980*N1980*O1980</f>
        <v>45.665388000000007</v>
      </c>
      <c r="S1980" s="23">
        <f>P1980*N1980</f>
        <v>133.84</v>
      </c>
      <c r="T1980" s="23">
        <f>Q1980-S1980</f>
        <v>78.054611999999992</v>
      </c>
      <c r="U1980" s="25">
        <f>IFERROR(T1980/Q1980,0)</f>
        <v>0.36836525130709785</v>
      </c>
      <c r="V1980" s="21" t="s">
        <v>125</v>
      </c>
      <c r="W1980" s="21" t="s">
        <v>126</v>
      </c>
    </row>
    <row r="1981" spans="1:23" ht="15" customHeight="1">
      <c r="A1981" s="21" t="s">
        <v>2457</v>
      </c>
      <c r="B1981" s="22">
        <v>45645</v>
      </c>
      <c r="C1981" s="21">
        <f>YEAR(B1981)</f>
        <v>2024</v>
      </c>
      <c r="D1981" s="21" t="str">
        <f>"Q"&amp;ROUNDUP(MONTH(B1981)/3,0)</f>
        <v>Q4</v>
      </c>
      <c r="E1981" s="21" t="s">
        <v>158</v>
      </c>
      <c r="F1981" s="21" t="s">
        <v>118</v>
      </c>
      <c r="G1981" s="21" t="s">
        <v>164</v>
      </c>
      <c r="H1981" s="21" t="s">
        <v>203</v>
      </c>
      <c r="I1981" s="21" t="s">
        <v>204</v>
      </c>
      <c r="J1981" s="21" t="s">
        <v>122</v>
      </c>
      <c r="K1981" s="21" t="s">
        <v>165</v>
      </c>
      <c r="L1981" s="21" t="s">
        <v>213</v>
      </c>
      <c r="M1981" s="23">
        <v>52.45</v>
      </c>
      <c r="N1981" s="24">
        <v>2</v>
      </c>
      <c r="O1981" s="25">
        <v>0.21859999999999999</v>
      </c>
      <c r="P1981" s="23">
        <v>24.59</v>
      </c>
      <c r="Q1981" s="23">
        <f>M1981*N1981*(1-O1981)</f>
        <v>81.968860000000006</v>
      </c>
      <c r="R1981" s="23">
        <f>M1981*N1981*O1981</f>
        <v>22.931139999999999</v>
      </c>
      <c r="S1981" s="23">
        <f>P1981*N1981</f>
        <v>49.18</v>
      </c>
      <c r="T1981" s="23">
        <f>Q1981-S1981</f>
        <v>32.788860000000007</v>
      </c>
      <c r="U1981" s="25">
        <f>IFERROR(T1981/Q1981,0)</f>
        <v>0.40001605487742548</v>
      </c>
      <c r="V1981" s="21" t="s">
        <v>171</v>
      </c>
      <c r="W1981" s="21" t="s">
        <v>136</v>
      </c>
    </row>
    <row r="1982" spans="1:23" ht="15" customHeight="1">
      <c r="A1982" s="21" t="s">
        <v>2458</v>
      </c>
      <c r="B1982" s="22">
        <v>45645</v>
      </c>
      <c r="C1982" s="21">
        <f>YEAR(B1982)</f>
        <v>2024</v>
      </c>
      <c r="D1982" s="21" t="str">
        <f>"Q"&amp;ROUNDUP(MONTH(B1982)/3,0)</f>
        <v>Q4</v>
      </c>
      <c r="E1982" s="21" t="s">
        <v>117</v>
      </c>
      <c r="F1982" s="21" t="s">
        <v>118</v>
      </c>
      <c r="G1982" s="21" t="s">
        <v>194</v>
      </c>
      <c r="H1982" s="21" t="s">
        <v>120</v>
      </c>
      <c r="I1982" s="21" t="s">
        <v>121</v>
      </c>
      <c r="J1982" s="21" t="s">
        <v>122</v>
      </c>
      <c r="K1982" s="21" t="s">
        <v>143</v>
      </c>
      <c r="L1982" s="21" t="s">
        <v>230</v>
      </c>
      <c r="M1982" s="23">
        <v>71.52</v>
      </c>
      <c r="N1982" s="24">
        <v>1</v>
      </c>
      <c r="O1982" s="25">
        <v>0.20780000000000001</v>
      </c>
      <c r="P1982" s="23">
        <v>48.33</v>
      </c>
      <c r="Q1982" s="23">
        <f>M1982*N1982*(1-O1982)</f>
        <v>56.658144</v>
      </c>
      <c r="R1982" s="23">
        <f>M1982*N1982*O1982</f>
        <v>14.861856</v>
      </c>
      <c r="S1982" s="23">
        <f>P1982*N1982</f>
        <v>48.33</v>
      </c>
      <c r="T1982" s="23">
        <f>Q1982-S1982</f>
        <v>8.3281440000000018</v>
      </c>
      <c r="U1982" s="25">
        <f>IFERROR(T1982/Q1982,0)</f>
        <v>0.14698935425770393</v>
      </c>
      <c r="V1982" s="21" t="s">
        <v>125</v>
      </c>
      <c r="W1982" s="21" t="s">
        <v>136</v>
      </c>
    </row>
    <row r="1983" spans="1:23" ht="15" customHeight="1">
      <c r="A1983" s="21" t="s">
        <v>2459</v>
      </c>
      <c r="B1983" s="22">
        <v>45646</v>
      </c>
      <c r="C1983" s="21">
        <f>YEAR(B1983)</f>
        <v>2024</v>
      </c>
      <c r="D1983" s="21" t="str">
        <f>"Q"&amp;ROUNDUP(MONTH(B1983)/3,0)</f>
        <v>Q4</v>
      </c>
      <c r="E1983" s="21" t="s">
        <v>138</v>
      </c>
      <c r="F1983" s="21" t="s">
        <v>159</v>
      </c>
      <c r="G1983" s="21" t="s">
        <v>139</v>
      </c>
      <c r="H1983" s="21" t="s">
        <v>186</v>
      </c>
      <c r="I1983" s="21" t="s">
        <v>162</v>
      </c>
      <c r="J1983" s="21" t="s">
        <v>133</v>
      </c>
      <c r="K1983" s="21" t="s">
        <v>149</v>
      </c>
      <c r="L1983" s="21" t="s">
        <v>176</v>
      </c>
      <c r="M1983" s="23">
        <v>37.15</v>
      </c>
      <c r="N1983" s="24">
        <v>10</v>
      </c>
      <c r="O1983" s="25">
        <v>0.14249999999999999</v>
      </c>
      <c r="P1983" s="23">
        <v>15.76</v>
      </c>
      <c r="Q1983" s="23">
        <f>M1983*N1983*(1-O1983)</f>
        <v>318.56125000000003</v>
      </c>
      <c r="R1983" s="23">
        <f>M1983*N1983*O1983</f>
        <v>52.938749999999999</v>
      </c>
      <c r="S1983" s="23">
        <f>P1983*N1983</f>
        <v>157.6</v>
      </c>
      <c r="T1983" s="23">
        <f>Q1983-S1983</f>
        <v>160.96125000000004</v>
      </c>
      <c r="U1983" s="25">
        <f>IFERROR(T1983/Q1983,0)</f>
        <v>0.5052756730456075</v>
      </c>
      <c r="V1983" s="21" t="s">
        <v>125</v>
      </c>
      <c r="W1983" s="21" t="s">
        <v>126</v>
      </c>
    </row>
    <row r="1984" spans="1:23" ht="15" customHeight="1">
      <c r="A1984" s="21" t="s">
        <v>2460</v>
      </c>
      <c r="B1984" s="22">
        <v>45646</v>
      </c>
      <c r="C1984" s="21">
        <f>YEAR(B1984)</f>
        <v>2024</v>
      </c>
      <c r="D1984" s="21" t="str">
        <f>"Q"&amp;ROUNDUP(MONTH(B1984)/3,0)</f>
        <v>Q4</v>
      </c>
      <c r="E1984" s="21" t="s">
        <v>128</v>
      </c>
      <c r="F1984" s="21" t="s">
        <v>118</v>
      </c>
      <c r="G1984" s="21" t="s">
        <v>152</v>
      </c>
      <c r="H1984" s="21" t="s">
        <v>578</v>
      </c>
      <c r="I1984" s="21" t="s">
        <v>368</v>
      </c>
      <c r="J1984" s="21" t="s">
        <v>133</v>
      </c>
      <c r="K1984" s="21" t="s">
        <v>149</v>
      </c>
      <c r="L1984" s="21" t="s">
        <v>150</v>
      </c>
      <c r="M1984" s="23">
        <v>244.8</v>
      </c>
      <c r="N1984" s="24">
        <v>1</v>
      </c>
      <c r="O1984" s="25">
        <v>0.17699999999999999</v>
      </c>
      <c r="P1984" s="23">
        <v>110.55</v>
      </c>
      <c r="Q1984" s="23">
        <f>M1984*N1984*(1-O1984)</f>
        <v>201.47040000000001</v>
      </c>
      <c r="R1984" s="23">
        <f>M1984*N1984*O1984</f>
        <v>43.329599999999999</v>
      </c>
      <c r="S1984" s="23">
        <f>P1984*N1984</f>
        <v>110.55</v>
      </c>
      <c r="T1984" s="23">
        <f>Q1984-S1984</f>
        <v>90.920400000000015</v>
      </c>
      <c r="U1984" s="25">
        <f>IFERROR(T1984/Q1984,0)</f>
        <v>0.45128415886403167</v>
      </c>
      <c r="V1984" s="21" t="s">
        <v>125</v>
      </c>
      <c r="W1984" s="21" t="s">
        <v>156</v>
      </c>
    </row>
    <row r="1985" spans="1:23" ht="15" customHeight="1">
      <c r="A1985" s="21" t="s">
        <v>2461</v>
      </c>
      <c r="B1985" s="22">
        <v>45646</v>
      </c>
      <c r="C1985" s="21">
        <f>YEAR(B1985)</f>
        <v>2024</v>
      </c>
      <c r="D1985" s="21" t="str">
        <f>"Q"&amp;ROUNDUP(MONTH(B1985)/3,0)</f>
        <v>Q4</v>
      </c>
      <c r="E1985" s="21" t="s">
        <v>188</v>
      </c>
      <c r="F1985" s="21" t="s">
        <v>118</v>
      </c>
      <c r="G1985" s="21" t="s">
        <v>198</v>
      </c>
      <c r="H1985" s="21" t="s">
        <v>543</v>
      </c>
      <c r="I1985" s="21" t="s">
        <v>544</v>
      </c>
      <c r="J1985" s="21" t="s">
        <v>142</v>
      </c>
      <c r="K1985" s="21" t="s">
        <v>143</v>
      </c>
      <c r="L1985" s="21" t="s">
        <v>230</v>
      </c>
      <c r="M1985" s="23">
        <v>247.03</v>
      </c>
      <c r="N1985" s="24">
        <v>1</v>
      </c>
      <c r="O1985" s="25">
        <v>0.24690000000000001</v>
      </c>
      <c r="P1985" s="23">
        <v>136.97999999999999</v>
      </c>
      <c r="Q1985" s="23">
        <f>M1985*N1985*(1-O1985)</f>
        <v>186.03829300000001</v>
      </c>
      <c r="R1985" s="23">
        <f>M1985*N1985*O1985</f>
        <v>60.991707000000005</v>
      </c>
      <c r="S1985" s="23">
        <f>P1985*N1985</f>
        <v>136.97999999999999</v>
      </c>
      <c r="T1985" s="23">
        <f>Q1985-S1985</f>
        <v>49.05829300000002</v>
      </c>
      <c r="U1985" s="25">
        <f>IFERROR(T1985/Q1985,0)</f>
        <v>0.2636999738543076</v>
      </c>
      <c r="V1985" s="21" t="s">
        <v>125</v>
      </c>
      <c r="W1985" s="21" t="s">
        <v>172</v>
      </c>
    </row>
    <row r="1986" spans="1:23" ht="15" customHeight="1">
      <c r="A1986" s="21" t="s">
        <v>2462</v>
      </c>
      <c r="B1986" s="22">
        <v>45646</v>
      </c>
      <c r="C1986" s="21">
        <f>YEAR(B1986)</f>
        <v>2024</v>
      </c>
      <c r="D1986" s="21" t="str">
        <f>"Q"&amp;ROUNDUP(MONTH(B1986)/3,0)</f>
        <v>Q4</v>
      </c>
      <c r="E1986" s="21" t="s">
        <v>138</v>
      </c>
      <c r="F1986" s="21" t="s">
        <v>159</v>
      </c>
      <c r="G1986" s="21" t="s">
        <v>146</v>
      </c>
      <c r="H1986" s="21" t="s">
        <v>752</v>
      </c>
      <c r="I1986" s="21" t="s">
        <v>200</v>
      </c>
      <c r="J1986" s="21" t="s">
        <v>133</v>
      </c>
      <c r="K1986" s="21" t="s">
        <v>143</v>
      </c>
      <c r="L1986" s="21" t="s">
        <v>201</v>
      </c>
      <c r="M1986" s="23">
        <v>93.25</v>
      </c>
      <c r="N1986" s="24">
        <v>6</v>
      </c>
      <c r="O1986" s="25">
        <v>0.1057</v>
      </c>
      <c r="P1986" s="23">
        <v>57.48</v>
      </c>
      <c r="Q1986" s="23">
        <f>M1986*N1986*(1-O1986)</f>
        <v>500.36084999999997</v>
      </c>
      <c r="R1986" s="23">
        <f>M1986*N1986*O1986</f>
        <v>59.139150000000001</v>
      </c>
      <c r="S1986" s="23">
        <f>P1986*N1986</f>
        <v>344.88</v>
      </c>
      <c r="T1986" s="23">
        <f>Q1986-S1986</f>
        <v>155.48084999999998</v>
      </c>
      <c r="U1986" s="25">
        <f>IFERROR(T1986/Q1986,0)</f>
        <v>0.31073744078898258</v>
      </c>
      <c r="V1986" s="21" t="s">
        <v>125</v>
      </c>
      <c r="W1986" s="21" t="s">
        <v>126</v>
      </c>
    </row>
    <row r="1987" spans="1:23" ht="15" customHeight="1">
      <c r="A1987" s="21" t="s">
        <v>2463</v>
      </c>
      <c r="B1987" s="22">
        <v>45646</v>
      </c>
      <c r="C1987" s="21">
        <f>YEAR(B1987)</f>
        <v>2024</v>
      </c>
      <c r="D1987" s="21" t="str">
        <f>"Q"&amp;ROUNDUP(MONTH(B1987)/3,0)</f>
        <v>Q4</v>
      </c>
      <c r="E1987" s="21" t="s">
        <v>117</v>
      </c>
      <c r="F1987" s="21" t="s">
        <v>129</v>
      </c>
      <c r="G1987" s="21" t="s">
        <v>194</v>
      </c>
      <c r="H1987" s="21" t="s">
        <v>736</v>
      </c>
      <c r="I1987" s="21" t="s">
        <v>132</v>
      </c>
      <c r="J1987" s="21" t="s">
        <v>133</v>
      </c>
      <c r="K1987" s="21" t="s">
        <v>149</v>
      </c>
      <c r="L1987" s="21" t="s">
        <v>205</v>
      </c>
      <c r="M1987" s="23">
        <v>71.11</v>
      </c>
      <c r="N1987" s="24">
        <v>1</v>
      </c>
      <c r="O1987" s="25">
        <v>0.1019</v>
      </c>
      <c r="P1987" s="23">
        <v>31.03</v>
      </c>
      <c r="Q1987" s="23">
        <f>M1987*N1987*(1-O1987)</f>
        <v>63.863891000000002</v>
      </c>
      <c r="R1987" s="23">
        <f>M1987*N1987*O1987</f>
        <v>7.2461090000000006</v>
      </c>
      <c r="S1987" s="23">
        <f>P1987*N1987</f>
        <v>31.03</v>
      </c>
      <c r="T1987" s="23">
        <f>Q1987-S1987</f>
        <v>32.833891000000001</v>
      </c>
      <c r="U1987" s="25">
        <f>IFERROR(T1987/Q1987,0)</f>
        <v>0.51412293372478668</v>
      </c>
      <c r="V1987" s="21" t="s">
        <v>125</v>
      </c>
      <c r="W1987" s="21" t="s">
        <v>126</v>
      </c>
    </row>
    <row r="1988" spans="1:23" ht="15" customHeight="1">
      <c r="A1988" s="21" t="s">
        <v>2464</v>
      </c>
      <c r="B1988" s="22">
        <v>45646</v>
      </c>
      <c r="C1988" s="21">
        <f>YEAR(B1988)</f>
        <v>2024</v>
      </c>
      <c r="D1988" s="21" t="str">
        <f>"Q"&amp;ROUNDUP(MONTH(B1988)/3,0)</f>
        <v>Q4</v>
      </c>
      <c r="E1988" s="21" t="s">
        <v>158</v>
      </c>
      <c r="F1988" s="21" t="s">
        <v>129</v>
      </c>
      <c r="G1988" s="21" t="s">
        <v>164</v>
      </c>
      <c r="H1988" s="21" t="s">
        <v>218</v>
      </c>
      <c r="I1988" s="21" t="s">
        <v>219</v>
      </c>
      <c r="J1988" s="21" t="s">
        <v>133</v>
      </c>
      <c r="K1988" s="21" t="s">
        <v>149</v>
      </c>
      <c r="L1988" s="21" t="s">
        <v>238</v>
      </c>
      <c r="M1988" s="23">
        <v>112.52</v>
      </c>
      <c r="N1988" s="24">
        <v>1</v>
      </c>
      <c r="O1988" s="25">
        <v>8.8900000000000007E-2</v>
      </c>
      <c r="P1988" s="23">
        <v>57.67</v>
      </c>
      <c r="Q1988" s="23">
        <f>M1988*N1988*(1-O1988)</f>
        <v>102.516972</v>
      </c>
      <c r="R1988" s="23">
        <f>M1988*N1988*O1988</f>
        <v>10.003028</v>
      </c>
      <c r="S1988" s="23">
        <f>P1988*N1988</f>
        <v>57.67</v>
      </c>
      <c r="T1988" s="23">
        <f>Q1988-S1988</f>
        <v>44.846971999999994</v>
      </c>
      <c r="U1988" s="25">
        <f>IFERROR(T1988/Q1988,0)</f>
        <v>0.43745899947181427</v>
      </c>
      <c r="V1988" s="21" t="s">
        <v>125</v>
      </c>
      <c r="W1988" s="21" t="s">
        <v>156</v>
      </c>
    </row>
    <row r="1989" spans="1:23" ht="15" customHeight="1">
      <c r="A1989" s="21" t="s">
        <v>2465</v>
      </c>
      <c r="B1989" s="22">
        <v>45646</v>
      </c>
      <c r="C1989" s="21">
        <f>YEAR(B1989)</f>
        <v>2024</v>
      </c>
      <c r="D1989" s="21" t="str">
        <f>"Q"&amp;ROUNDUP(MONTH(B1989)/3,0)</f>
        <v>Q4</v>
      </c>
      <c r="E1989" s="21" t="s">
        <v>138</v>
      </c>
      <c r="F1989" s="21" t="s">
        <v>159</v>
      </c>
      <c r="G1989" s="21" t="s">
        <v>139</v>
      </c>
      <c r="H1989" s="21" t="s">
        <v>377</v>
      </c>
      <c r="I1989" s="21" t="s">
        <v>378</v>
      </c>
      <c r="J1989" s="21" t="s">
        <v>133</v>
      </c>
      <c r="K1989" s="21" t="s">
        <v>143</v>
      </c>
      <c r="L1989" s="21" t="s">
        <v>252</v>
      </c>
      <c r="M1989" s="23">
        <v>53.26</v>
      </c>
      <c r="N1989" s="24">
        <v>20</v>
      </c>
      <c r="O1989" s="25">
        <v>9.9400000000000002E-2</v>
      </c>
      <c r="P1989" s="23">
        <v>30.98</v>
      </c>
      <c r="Q1989" s="23">
        <f>M1989*N1989*(1-O1989)</f>
        <v>959.31912</v>
      </c>
      <c r="R1989" s="23">
        <f>M1989*N1989*O1989</f>
        <v>105.88088</v>
      </c>
      <c r="S1989" s="23">
        <f>P1989*N1989</f>
        <v>619.6</v>
      </c>
      <c r="T1989" s="23">
        <f>Q1989-S1989</f>
        <v>339.71911999999998</v>
      </c>
      <c r="U1989" s="25">
        <f>IFERROR(T1989/Q1989,0)</f>
        <v>0.3541252466645301</v>
      </c>
      <c r="V1989" s="21" t="s">
        <v>125</v>
      </c>
      <c r="W1989" s="21" t="s">
        <v>126</v>
      </c>
    </row>
    <row r="1990" spans="1:23" ht="15" customHeight="1">
      <c r="A1990" s="21" t="s">
        <v>2466</v>
      </c>
      <c r="B1990" s="22">
        <v>45646</v>
      </c>
      <c r="C1990" s="21">
        <f>YEAR(B1990)</f>
        <v>2024</v>
      </c>
      <c r="D1990" s="21" t="str">
        <f>"Q"&amp;ROUNDUP(MONTH(B1990)/3,0)</f>
        <v>Q4</v>
      </c>
      <c r="E1990" s="21" t="s">
        <v>128</v>
      </c>
      <c r="F1990" s="21" t="s">
        <v>129</v>
      </c>
      <c r="G1990" s="21" t="s">
        <v>152</v>
      </c>
      <c r="H1990" s="21" t="s">
        <v>752</v>
      </c>
      <c r="I1990" s="21" t="s">
        <v>200</v>
      </c>
      <c r="J1990" s="21" t="s">
        <v>133</v>
      </c>
      <c r="K1990" s="21" t="s">
        <v>134</v>
      </c>
      <c r="L1990" s="21" t="s">
        <v>135</v>
      </c>
      <c r="M1990" s="23">
        <v>169.81</v>
      </c>
      <c r="N1990" s="24">
        <v>4</v>
      </c>
      <c r="O1990" s="25">
        <v>0.1249</v>
      </c>
      <c r="P1990" s="23">
        <v>95.72</v>
      </c>
      <c r="Q1990" s="23">
        <f>M1990*N1990*(1-O1990)</f>
        <v>594.40292399999998</v>
      </c>
      <c r="R1990" s="23">
        <f>M1990*N1990*O1990</f>
        <v>84.837075999999996</v>
      </c>
      <c r="S1990" s="23">
        <f>P1990*N1990</f>
        <v>382.88</v>
      </c>
      <c r="T1990" s="23">
        <f>Q1990-S1990</f>
        <v>211.52292399999999</v>
      </c>
      <c r="U1990" s="25">
        <f>IFERROR(T1990/Q1990,0)</f>
        <v>0.35585781203189371</v>
      </c>
      <c r="V1990" s="21" t="s">
        <v>125</v>
      </c>
      <c r="W1990" s="21" t="s">
        <v>126</v>
      </c>
    </row>
    <row r="1991" spans="1:23" ht="15" customHeight="1">
      <c r="A1991" s="21" t="s">
        <v>2467</v>
      </c>
      <c r="B1991" s="22">
        <v>45646</v>
      </c>
      <c r="C1991" s="21">
        <f>YEAR(B1991)</f>
        <v>2024</v>
      </c>
      <c r="D1991" s="21" t="str">
        <f>"Q"&amp;ROUNDUP(MONTH(B1991)/3,0)</f>
        <v>Q4</v>
      </c>
      <c r="E1991" s="21" t="s">
        <v>138</v>
      </c>
      <c r="F1991" s="21" t="s">
        <v>159</v>
      </c>
      <c r="G1991" s="21" t="s">
        <v>146</v>
      </c>
      <c r="H1991" s="21" t="s">
        <v>337</v>
      </c>
      <c r="I1991" s="21" t="s">
        <v>338</v>
      </c>
      <c r="J1991" s="21" t="s">
        <v>133</v>
      </c>
      <c r="K1991" s="21" t="s">
        <v>149</v>
      </c>
      <c r="L1991" s="21" t="s">
        <v>150</v>
      </c>
      <c r="M1991" s="23">
        <v>52.55</v>
      </c>
      <c r="N1991" s="24">
        <v>8</v>
      </c>
      <c r="O1991" s="25">
        <v>0.16209999999999999</v>
      </c>
      <c r="P1991" s="23">
        <v>22.91</v>
      </c>
      <c r="Q1991" s="23">
        <f>M1991*N1991*(1-O1991)</f>
        <v>352.25315999999998</v>
      </c>
      <c r="R1991" s="23">
        <f>M1991*N1991*O1991</f>
        <v>68.146839999999997</v>
      </c>
      <c r="S1991" s="23">
        <f>P1991*N1991</f>
        <v>183.28</v>
      </c>
      <c r="T1991" s="23">
        <f>Q1991-S1991</f>
        <v>168.97315999999998</v>
      </c>
      <c r="U1991" s="25">
        <f>IFERROR(T1991/Q1991,0)</f>
        <v>0.47969238941674786</v>
      </c>
      <c r="V1991" s="21" t="s">
        <v>125</v>
      </c>
      <c r="W1991" s="21" t="s">
        <v>126</v>
      </c>
    </row>
    <row r="1992" spans="1:23" ht="15" customHeight="1">
      <c r="A1992" s="21" t="s">
        <v>2468</v>
      </c>
      <c r="B1992" s="22">
        <v>45646</v>
      </c>
      <c r="C1992" s="21">
        <f>YEAR(B1992)</f>
        <v>2024</v>
      </c>
      <c r="D1992" s="21" t="str">
        <f>"Q"&amp;ROUNDUP(MONTH(B1992)/3,0)</f>
        <v>Q4</v>
      </c>
      <c r="E1992" s="21" t="s">
        <v>117</v>
      </c>
      <c r="F1992" s="21" t="s">
        <v>129</v>
      </c>
      <c r="G1992" s="21" t="s">
        <v>194</v>
      </c>
      <c r="H1992" s="21" t="s">
        <v>246</v>
      </c>
      <c r="I1992" s="21" t="s">
        <v>247</v>
      </c>
      <c r="J1992" s="21" t="s">
        <v>133</v>
      </c>
      <c r="K1992" s="21" t="s">
        <v>123</v>
      </c>
      <c r="L1992" s="21" t="s">
        <v>226</v>
      </c>
      <c r="M1992" s="23">
        <v>88.86</v>
      </c>
      <c r="N1992" s="24">
        <v>3</v>
      </c>
      <c r="O1992" s="25"/>
      <c r="P1992" s="23">
        <v>44.9</v>
      </c>
      <c r="Q1992" s="23">
        <f>M1992*N1992*(1-O1992)</f>
        <v>266.58</v>
      </c>
      <c r="R1992" s="23">
        <f>M1992*N1992*O1992</f>
        <v>0</v>
      </c>
      <c r="S1992" s="23">
        <f>P1992*N1992</f>
        <v>134.69999999999999</v>
      </c>
      <c r="T1992" s="23">
        <f>Q1992-S1992</f>
        <v>131.88</v>
      </c>
      <c r="U1992" s="25">
        <f>IFERROR(T1992/Q1992,0)</f>
        <v>0.49471078100382626</v>
      </c>
      <c r="V1992" s="21" t="s">
        <v>125</v>
      </c>
      <c r="W1992" s="21" t="s">
        <v>172</v>
      </c>
    </row>
    <row r="1993" spans="1:23" ht="15" customHeight="1">
      <c r="A1993" s="21" t="s">
        <v>2469</v>
      </c>
      <c r="B1993" s="22">
        <v>45646</v>
      </c>
      <c r="C1993" s="21">
        <f>YEAR(B1993)</f>
        <v>2024</v>
      </c>
      <c r="D1993" s="21" t="str">
        <f>"Q"&amp;ROUNDUP(MONTH(B1993)/3,0)</f>
        <v>Q4</v>
      </c>
      <c r="E1993" s="21" t="s">
        <v>138</v>
      </c>
      <c r="F1993" s="21" t="s">
        <v>129</v>
      </c>
      <c r="G1993" s="21" t="s">
        <v>146</v>
      </c>
      <c r="H1993" s="21" t="s">
        <v>240</v>
      </c>
      <c r="I1993" s="21" t="s">
        <v>241</v>
      </c>
      <c r="J1993" s="21" t="s">
        <v>133</v>
      </c>
      <c r="K1993" s="21" t="s">
        <v>143</v>
      </c>
      <c r="L1993" s="21" t="s">
        <v>144</v>
      </c>
      <c r="M1993" s="23">
        <v>142.44</v>
      </c>
      <c r="N1993" s="24">
        <v>5</v>
      </c>
      <c r="O1993" s="25">
        <v>0.17100000000000001</v>
      </c>
      <c r="P1993" s="23">
        <v>91.26</v>
      </c>
      <c r="Q1993" s="23">
        <f>M1993*N1993*(1-O1993)</f>
        <v>590.41380000000004</v>
      </c>
      <c r="R1993" s="23">
        <f>M1993*N1993*O1993</f>
        <v>121.78620000000002</v>
      </c>
      <c r="S1993" s="23">
        <f>P1993*N1993</f>
        <v>456.3</v>
      </c>
      <c r="T1993" s="23">
        <f>Q1993-S1993</f>
        <v>134.11380000000003</v>
      </c>
      <c r="U1993" s="25">
        <f>IFERROR(T1993/Q1993,0)</f>
        <v>0.22715221087311988</v>
      </c>
      <c r="V1993" s="21" t="s">
        <v>125</v>
      </c>
      <c r="W1993" s="21" t="s">
        <v>136</v>
      </c>
    </row>
    <row r="1994" spans="1:23" ht="15" customHeight="1">
      <c r="A1994" s="21" t="s">
        <v>2470</v>
      </c>
      <c r="B1994" s="22">
        <v>45647</v>
      </c>
      <c r="C1994" s="21">
        <f>YEAR(B1994)</f>
        <v>2024</v>
      </c>
      <c r="D1994" s="21" t="str">
        <f>"Q"&amp;ROUNDUP(MONTH(B1994)/3,0)</f>
        <v>Q4</v>
      </c>
      <c r="E1994" s="21" t="s">
        <v>117</v>
      </c>
      <c r="F1994" s="21" t="s">
        <v>129</v>
      </c>
      <c r="G1994" s="21" t="s">
        <v>119</v>
      </c>
      <c r="H1994" s="21" t="s">
        <v>1015</v>
      </c>
      <c r="I1994" s="21" t="s">
        <v>1016</v>
      </c>
      <c r="J1994" s="21" t="s">
        <v>142</v>
      </c>
      <c r="K1994" s="21" t="s">
        <v>123</v>
      </c>
      <c r="L1994" s="21" t="s">
        <v>124</v>
      </c>
      <c r="M1994" s="23">
        <v>202.36</v>
      </c>
      <c r="N1994" s="24">
        <v>1</v>
      </c>
      <c r="O1994" s="25">
        <v>0.13489999999999999</v>
      </c>
      <c r="P1994" s="23">
        <v>93.07</v>
      </c>
      <c r="Q1994" s="23">
        <f>M1994*N1994*(1-O1994)</f>
        <v>175.06163600000002</v>
      </c>
      <c r="R1994" s="23">
        <f>M1994*N1994*O1994</f>
        <v>27.298363999999999</v>
      </c>
      <c r="S1994" s="23">
        <f>P1994*N1994</f>
        <v>93.07</v>
      </c>
      <c r="T1994" s="23">
        <f>Q1994-S1994</f>
        <v>81.991636000000028</v>
      </c>
      <c r="U1994" s="25">
        <f>IFERROR(T1994/Q1994,0)</f>
        <v>0.46835867568380324</v>
      </c>
      <c r="V1994" s="21" t="s">
        <v>125</v>
      </c>
      <c r="W1994" s="21" t="s">
        <v>172</v>
      </c>
    </row>
    <row r="1995" spans="1:23" ht="15" customHeight="1">
      <c r="A1995" s="21" t="s">
        <v>2471</v>
      </c>
      <c r="B1995" s="22">
        <v>45647</v>
      </c>
      <c r="C1995" s="21">
        <f>YEAR(B1995)</f>
        <v>2024</v>
      </c>
      <c r="D1995" s="21" t="str">
        <f>"Q"&amp;ROUNDUP(MONTH(B1995)/3,0)</f>
        <v>Q4</v>
      </c>
      <c r="E1995" s="21" t="s">
        <v>128</v>
      </c>
      <c r="F1995" s="21" t="s">
        <v>159</v>
      </c>
      <c r="G1995" s="21" t="s">
        <v>152</v>
      </c>
      <c r="H1995" s="21" t="s">
        <v>182</v>
      </c>
      <c r="I1995" s="21" t="s">
        <v>183</v>
      </c>
      <c r="J1995" s="21" t="s">
        <v>122</v>
      </c>
      <c r="K1995" s="21" t="s">
        <v>165</v>
      </c>
      <c r="L1995" s="21" t="s">
        <v>213</v>
      </c>
      <c r="M1995" s="23">
        <v>88.71</v>
      </c>
      <c r="N1995" s="24">
        <v>4</v>
      </c>
      <c r="O1995" s="25">
        <v>0.1137</v>
      </c>
      <c r="P1995" s="23">
        <v>34.49</v>
      </c>
      <c r="Q1995" s="23">
        <f>M1995*N1995*(1-O1995)</f>
        <v>314.49469199999999</v>
      </c>
      <c r="R1995" s="23">
        <f>M1995*N1995*O1995</f>
        <v>40.345307999999996</v>
      </c>
      <c r="S1995" s="23">
        <f>P1995*N1995</f>
        <v>137.96</v>
      </c>
      <c r="T1995" s="23">
        <f>Q1995-S1995</f>
        <v>176.53469199999998</v>
      </c>
      <c r="U1995" s="25">
        <f>IFERROR(T1995/Q1995,0)</f>
        <v>0.5613280493776982</v>
      </c>
      <c r="V1995" s="21" t="s">
        <v>125</v>
      </c>
      <c r="W1995" s="21" t="s">
        <v>136</v>
      </c>
    </row>
    <row r="1996" spans="1:23" ht="15" customHeight="1">
      <c r="A1996" s="21" t="s">
        <v>2472</v>
      </c>
      <c r="B1996" s="22">
        <v>45647</v>
      </c>
      <c r="C1996" s="21">
        <f>YEAR(B1996)</f>
        <v>2024</v>
      </c>
      <c r="D1996" s="21" t="str">
        <f>"Q"&amp;ROUNDUP(MONTH(B1996)/3,0)</f>
        <v>Q4</v>
      </c>
      <c r="E1996" s="21" t="s">
        <v>188</v>
      </c>
      <c r="F1996" s="21" t="s">
        <v>118</v>
      </c>
      <c r="G1996" s="21" t="s">
        <v>189</v>
      </c>
      <c r="H1996" s="21" t="s">
        <v>243</v>
      </c>
      <c r="I1996" s="21" t="s">
        <v>244</v>
      </c>
      <c r="J1996" s="21" t="s">
        <v>122</v>
      </c>
      <c r="K1996" s="21" t="s">
        <v>143</v>
      </c>
      <c r="L1996" s="21" t="s">
        <v>252</v>
      </c>
      <c r="M1996" s="23">
        <v>105.42</v>
      </c>
      <c r="N1996" s="24">
        <v>4</v>
      </c>
      <c r="O1996" s="25">
        <v>0.20250000000000001</v>
      </c>
      <c r="P1996" s="23">
        <v>65.31</v>
      </c>
      <c r="Q1996" s="23">
        <f>M1996*N1996*(1-O1996)</f>
        <v>336.28980000000001</v>
      </c>
      <c r="R1996" s="23">
        <f>M1996*N1996*O1996</f>
        <v>85.390200000000007</v>
      </c>
      <c r="S1996" s="23">
        <f>P1996*N1996</f>
        <v>261.24</v>
      </c>
      <c r="T1996" s="23">
        <f>Q1996-S1996</f>
        <v>75.049800000000005</v>
      </c>
      <c r="U1996" s="25">
        <f>IFERROR(T1996/Q1996,0)</f>
        <v>0.22317001586131963</v>
      </c>
      <c r="V1996" s="21" t="s">
        <v>125</v>
      </c>
      <c r="W1996" s="21" t="s">
        <v>172</v>
      </c>
    </row>
    <row r="1997" spans="1:23" ht="15" customHeight="1">
      <c r="A1997" s="21" t="s">
        <v>2473</v>
      </c>
      <c r="B1997" s="22">
        <v>45647</v>
      </c>
      <c r="C1997" s="21">
        <f>YEAR(B1997)</f>
        <v>2024</v>
      </c>
      <c r="D1997" s="21" t="str">
        <f>"Q"&amp;ROUNDUP(MONTH(B1997)/3,0)</f>
        <v>Q4</v>
      </c>
      <c r="E1997" s="21" t="s">
        <v>188</v>
      </c>
      <c r="F1997" s="21" t="s">
        <v>118</v>
      </c>
      <c r="G1997" s="21" t="s">
        <v>232</v>
      </c>
      <c r="H1997" s="21" t="s">
        <v>182</v>
      </c>
      <c r="I1997" s="21" t="s">
        <v>183</v>
      </c>
      <c r="J1997" s="21" t="s">
        <v>122</v>
      </c>
      <c r="K1997" s="21" t="s">
        <v>165</v>
      </c>
      <c r="L1997" s="21" t="s">
        <v>184</v>
      </c>
      <c r="M1997" s="23">
        <v>123.64</v>
      </c>
      <c r="N1997" s="24">
        <v>2</v>
      </c>
      <c r="O1997" s="25">
        <v>0.16170000000000001</v>
      </c>
      <c r="P1997" s="23">
        <v>44.46</v>
      </c>
      <c r="Q1997" s="23">
        <f>M1997*N1997*(1-O1997)</f>
        <v>207.29482400000001</v>
      </c>
      <c r="R1997" s="23">
        <f>M1997*N1997*O1997</f>
        <v>39.985176000000003</v>
      </c>
      <c r="S1997" s="23">
        <f>P1997*N1997</f>
        <v>88.92</v>
      </c>
      <c r="T1997" s="23">
        <f>Q1997-S1997</f>
        <v>118.374824</v>
      </c>
      <c r="U1997" s="25">
        <f>IFERROR(T1997/Q1997,0)</f>
        <v>0.57104572953543697</v>
      </c>
      <c r="V1997" s="21" t="s">
        <v>125</v>
      </c>
      <c r="W1997" s="21" t="s">
        <v>126</v>
      </c>
    </row>
    <row r="1998" spans="1:23" ht="15" customHeight="1">
      <c r="A1998" s="21" t="s">
        <v>2474</v>
      </c>
      <c r="B1998" s="22">
        <v>45648</v>
      </c>
      <c r="C1998" s="21">
        <f>YEAR(B1998)</f>
        <v>2024</v>
      </c>
      <c r="D1998" s="21" t="str">
        <f>"Q"&amp;ROUNDUP(MONTH(B1998)/3,0)</f>
        <v>Q4</v>
      </c>
      <c r="E1998" s="21" t="s">
        <v>117</v>
      </c>
      <c r="F1998" s="21" t="s">
        <v>129</v>
      </c>
      <c r="G1998" s="21" t="s">
        <v>119</v>
      </c>
      <c r="H1998" s="21" t="s">
        <v>354</v>
      </c>
      <c r="I1998" s="21" t="s">
        <v>355</v>
      </c>
      <c r="J1998" s="21" t="s">
        <v>142</v>
      </c>
      <c r="K1998" s="21" t="s">
        <v>143</v>
      </c>
      <c r="L1998" s="21" t="s">
        <v>322</v>
      </c>
      <c r="M1998" s="23">
        <v>215.46</v>
      </c>
      <c r="N1998" s="24">
        <v>12</v>
      </c>
      <c r="O1998" s="25">
        <v>0.14729999999999999</v>
      </c>
      <c r="P1998" s="23">
        <v>138.97</v>
      </c>
      <c r="Q1998" s="23">
        <f>M1998*N1998*(1-O1998)</f>
        <v>2204.672904</v>
      </c>
      <c r="R1998" s="23">
        <f>M1998*N1998*O1998</f>
        <v>380.84709599999996</v>
      </c>
      <c r="S1998" s="23">
        <f>P1998*N1998</f>
        <v>1667.6399999999999</v>
      </c>
      <c r="T1998" s="23">
        <f>Q1998-S1998</f>
        <v>537.03290400000014</v>
      </c>
      <c r="U1998" s="25">
        <f>IFERROR(T1998/Q1998,0)</f>
        <v>0.24358847202487327</v>
      </c>
      <c r="V1998" s="21" t="s">
        <v>125</v>
      </c>
      <c r="W1998" s="21" t="s">
        <v>156</v>
      </c>
    </row>
    <row r="1999" spans="1:23" ht="15" customHeight="1">
      <c r="A1999" s="21" t="s">
        <v>2475</v>
      </c>
      <c r="B1999" s="22">
        <v>45648</v>
      </c>
      <c r="C1999" s="21">
        <f>YEAR(B1999)</f>
        <v>2024</v>
      </c>
      <c r="D1999" s="21" t="str">
        <f>"Q"&amp;ROUNDUP(MONTH(B1999)/3,0)</f>
        <v>Q4</v>
      </c>
      <c r="E1999" s="21" t="s">
        <v>128</v>
      </c>
      <c r="F1999" s="21" t="s">
        <v>129</v>
      </c>
      <c r="G1999" s="21" t="s">
        <v>130</v>
      </c>
      <c r="H1999" s="21" t="s">
        <v>666</v>
      </c>
      <c r="I1999" s="21" t="s">
        <v>667</v>
      </c>
      <c r="J1999" s="21" t="s">
        <v>142</v>
      </c>
      <c r="K1999" s="21" t="s">
        <v>143</v>
      </c>
      <c r="L1999" s="21" t="s">
        <v>252</v>
      </c>
      <c r="M1999" s="23">
        <v>171.68</v>
      </c>
      <c r="N1999" s="24">
        <v>2</v>
      </c>
      <c r="O1999" s="25">
        <v>0.13569999999999999</v>
      </c>
      <c r="P1999" s="23">
        <v>108.77</v>
      </c>
      <c r="Q1999" s="23">
        <f>M1999*N1999*(1-O1999)</f>
        <v>296.76604800000001</v>
      </c>
      <c r="R1999" s="23">
        <f>M1999*N1999*O1999</f>
        <v>46.593951999999994</v>
      </c>
      <c r="S1999" s="23">
        <f>P1999*N1999</f>
        <v>217.54</v>
      </c>
      <c r="T1999" s="23">
        <f>Q1999-S1999</f>
        <v>79.22604800000002</v>
      </c>
      <c r="U1999" s="25">
        <f>IFERROR(T1999/Q1999,0)</f>
        <v>0.2669646630196727</v>
      </c>
      <c r="V1999" s="21" t="s">
        <v>125</v>
      </c>
      <c r="W1999" s="21" t="s">
        <v>126</v>
      </c>
    </row>
    <row r="2000" spans="1:23" ht="15" customHeight="1">
      <c r="A2000" s="21" t="s">
        <v>2476</v>
      </c>
      <c r="B2000" s="22">
        <v>45648</v>
      </c>
      <c r="C2000" s="21">
        <f>YEAR(B2000)</f>
        <v>2024</v>
      </c>
      <c r="D2000" s="21" t="str">
        <f>"Q"&amp;ROUNDUP(MONTH(B2000)/3,0)</f>
        <v>Q4</v>
      </c>
      <c r="E2000" s="21" t="s">
        <v>117</v>
      </c>
      <c r="F2000" s="21" t="s">
        <v>129</v>
      </c>
      <c r="G2000" s="21" t="s">
        <v>119</v>
      </c>
      <c r="H2000" s="21" t="s">
        <v>450</v>
      </c>
      <c r="I2000" s="21" t="s">
        <v>451</v>
      </c>
      <c r="J2000" s="21" t="s">
        <v>133</v>
      </c>
      <c r="K2000" s="21" t="s">
        <v>134</v>
      </c>
      <c r="L2000" s="21" t="s">
        <v>299</v>
      </c>
      <c r="M2000" s="23">
        <v>53.8</v>
      </c>
      <c r="N2000" s="24">
        <v>1</v>
      </c>
      <c r="O2000" s="25">
        <v>0.16539999999999999</v>
      </c>
      <c r="P2000" s="23">
        <v>31.03</v>
      </c>
      <c r="Q2000" s="23">
        <f>M2000*N2000*(1-O2000)</f>
        <v>44.901479999999999</v>
      </c>
      <c r="R2000" s="23">
        <f>M2000*N2000*O2000</f>
        <v>8.8985199999999995</v>
      </c>
      <c r="S2000" s="23">
        <f>P2000*N2000</f>
        <v>31.03</v>
      </c>
      <c r="T2000" s="23">
        <f>Q2000-S2000</f>
        <v>13.871479999999998</v>
      </c>
      <c r="U2000" s="25">
        <f>IFERROR(T2000/Q2000,0)</f>
        <v>0.30893146506529401</v>
      </c>
      <c r="V2000" s="21" t="s">
        <v>125</v>
      </c>
      <c r="W2000" s="21" t="s">
        <v>136</v>
      </c>
    </row>
    <row r="2001" spans="1:23" ht="15" customHeight="1">
      <c r="A2001" s="21" t="s">
        <v>2477</v>
      </c>
      <c r="B2001" s="22">
        <v>45648</v>
      </c>
      <c r="C2001" s="21">
        <f>YEAR(B2001)</f>
        <v>2024</v>
      </c>
      <c r="D2001" s="21" t="str">
        <f>"Q"&amp;ROUNDUP(MONTH(B2001)/3,0)</f>
        <v>Q4</v>
      </c>
      <c r="E2001" s="21" t="s">
        <v>138</v>
      </c>
      <c r="F2001" s="21" t="s">
        <v>129</v>
      </c>
      <c r="G2001" s="21" t="s">
        <v>146</v>
      </c>
      <c r="H2001" s="21" t="s">
        <v>337</v>
      </c>
      <c r="I2001" s="21" t="s">
        <v>338</v>
      </c>
      <c r="J2001" s="21" t="s">
        <v>133</v>
      </c>
      <c r="K2001" s="21" t="s">
        <v>143</v>
      </c>
      <c r="L2001" s="21" t="s">
        <v>252</v>
      </c>
      <c r="M2001" s="23">
        <v>314.86</v>
      </c>
      <c r="N2001" s="24">
        <v>1</v>
      </c>
      <c r="O2001" s="25">
        <v>7.8100000000000003E-2</v>
      </c>
      <c r="P2001" s="23">
        <v>184.96</v>
      </c>
      <c r="Q2001" s="23">
        <f>M2001*N2001*(1-O2001)</f>
        <v>290.26943399999999</v>
      </c>
      <c r="R2001" s="23">
        <f>M2001*N2001*O2001</f>
        <v>24.590566000000003</v>
      </c>
      <c r="S2001" s="23">
        <f>P2001*N2001</f>
        <v>184.96</v>
      </c>
      <c r="T2001" s="23">
        <f>Q2001-S2001</f>
        <v>105.30943399999998</v>
      </c>
      <c r="U2001" s="25">
        <f>IFERROR(T2001/Q2001,0)</f>
        <v>0.36279890909905443</v>
      </c>
      <c r="V2001" s="21" t="s">
        <v>125</v>
      </c>
      <c r="W2001" s="21" t="s">
        <v>172</v>
      </c>
    </row>
    <row r="2002" spans="1:23" ht="15" customHeight="1">
      <c r="A2002" s="21" t="s">
        <v>2478</v>
      </c>
      <c r="B2002" s="22">
        <v>45648</v>
      </c>
      <c r="C2002" s="21">
        <f>YEAR(B2002)</f>
        <v>2024</v>
      </c>
      <c r="D2002" s="21" t="str">
        <f>"Q"&amp;ROUNDUP(MONTH(B2002)/3,0)</f>
        <v>Q4</v>
      </c>
      <c r="E2002" s="21" t="s">
        <v>138</v>
      </c>
      <c r="F2002" s="21" t="s">
        <v>118</v>
      </c>
      <c r="G2002" s="21" t="s">
        <v>146</v>
      </c>
      <c r="H2002" s="21" t="s">
        <v>271</v>
      </c>
      <c r="I2002" s="21" t="s">
        <v>272</v>
      </c>
      <c r="J2002" s="21" t="s">
        <v>133</v>
      </c>
      <c r="K2002" s="21" t="s">
        <v>123</v>
      </c>
      <c r="L2002" s="21" t="s">
        <v>226</v>
      </c>
      <c r="M2002" s="23">
        <v>216.67</v>
      </c>
      <c r="N2002" s="24">
        <v>1</v>
      </c>
      <c r="O2002" s="25">
        <v>0.1636</v>
      </c>
      <c r="P2002" s="23">
        <v>117.86</v>
      </c>
      <c r="Q2002" s="23">
        <f>M2002*N2002*(1-O2002)</f>
        <v>181.22278800000001</v>
      </c>
      <c r="R2002" s="23">
        <f>M2002*N2002*O2002</f>
        <v>35.447212</v>
      </c>
      <c r="S2002" s="23">
        <f>P2002*N2002</f>
        <v>117.86</v>
      </c>
      <c r="T2002" s="23">
        <f>Q2002-S2002</f>
        <v>63.362788000000009</v>
      </c>
      <c r="U2002" s="25">
        <f>IFERROR(T2002/Q2002,0)</f>
        <v>0.34964028916716594</v>
      </c>
      <c r="V2002" s="21" t="s">
        <v>125</v>
      </c>
      <c r="W2002" s="21" t="s">
        <v>172</v>
      </c>
    </row>
    <row r="2003" spans="1:23" ht="15" customHeight="1">
      <c r="A2003" s="21" t="s">
        <v>2479</v>
      </c>
      <c r="B2003" s="22">
        <v>45648</v>
      </c>
      <c r="C2003" s="21">
        <f>YEAR(B2003)</f>
        <v>2024</v>
      </c>
      <c r="D2003" s="21" t="str">
        <f>"Q"&amp;ROUNDUP(MONTH(B2003)/3,0)</f>
        <v>Q4</v>
      </c>
      <c r="E2003" s="21" t="s">
        <v>138</v>
      </c>
      <c r="F2003" s="21" t="s">
        <v>159</v>
      </c>
      <c r="G2003" s="21" t="s">
        <v>139</v>
      </c>
      <c r="H2003" s="21" t="s">
        <v>1004</v>
      </c>
      <c r="I2003" s="21" t="s">
        <v>338</v>
      </c>
      <c r="J2003" s="21" t="s">
        <v>142</v>
      </c>
      <c r="K2003" s="21" t="s">
        <v>134</v>
      </c>
      <c r="L2003" s="21" t="s">
        <v>170</v>
      </c>
      <c r="M2003" s="23">
        <v>214.47</v>
      </c>
      <c r="N2003" s="24">
        <v>16</v>
      </c>
      <c r="O2003" s="25">
        <v>6.2199999999999998E-2</v>
      </c>
      <c r="P2003" s="23">
        <v>126.63</v>
      </c>
      <c r="Q2003" s="23">
        <f>M2003*N2003*(1-O2003)</f>
        <v>3218.0794559999999</v>
      </c>
      <c r="R2003" s="23">
        <f>M2003*N2003*O2003</f>
        <v>213.44054399999999</v>
      </c>
      <c r="S2003" s="23">
        <f>P2003*N2003</f>
        <v>2026.08</v>
      </c>
      <c r="T2003" s="23">
        <f>Q2003-S2003</f>
        <v>1191.999456</v>
      </c>
      <c r="U2003" s="25">
        <f>IFERROR(T2003/Q2003,0)</f>
        <v>0.3704070928943527</v>
      </c>
      <c r="V2003" s="21" t="s">
        <v>125</v>
      </c>
      <c r="W2003" s="21" t="s">
        <v>156</v>
      </c>
    </row>
    <row r="2004" spans="1:23" ht="15" customHeight="1">
      <c r="A2004" s="21" t="s">
        <v>2480</v>
      </c>
      <c r="B2004" s="22">
        <v>45648</v>
      </c>
      <c r="C2004" s="21">
        <f>YEAR(B2004)</f>
        <v>2024</v>
      </c>
      <c r="D2004" s="21" t="str">
        <f>"Q"&amp;ROUNDUP(MONTH(B2004)/3,0)</f>
        <v>Q4</v>
      </c>
      <c r="E2004" s="21" t="s">
        <v>138</v>
      </c>
      <c r="F2004" s="21" t="s">
        <v>129</v>
      </c>
      <c r="G2004" s="21" t="s">
        <v>139</v>
      </c>
      <c r="H2004" s="21" t="s">
        <v>529</v>
      </c>
      <c r="I2004" s="21" t="s">
        <v>530</v>
      </c>
      <c r="J2004" s="21" t="s">
        <v>133</v>
      </c>
      <c r="K2004" s="21" t="s">
        <v>134</v>
      </c>
      <c r="L2004" s="21" t="s">
        <v>339</v>
      </c>
      <c r="M2004" s="23">
        <v>197.84</v>
      </c>
      <c r="N2004" s="24">
        <v>8</v>
      </c>
      <c r="O2004" s="25">
        <v>0.1673</v>
      </c>
      <c r="P2004" s="23">
        <v>110.92</v>
      </c>
      <c r="Q2004" s="23">
        <f>M2004*N2004*(1-O2004)</f>
        <v>1317.930944</v>
      </c>
      <c r="R2004" s="23">
        <f>M2004*N2004*O2004</f>
        <v>264.78905600000002</v>
      </c>
      <c r="S2004" s="23">
        <f>P2004*N2004</f>
        <v>887.36</v>
      </c>
      <c r="T2004" s="23">
        <f>Q2004-S2004</f>
        <v>430.57094399999994</v>
      </c>
      <c r="U2004" s="25">
        <f>IFERROR(T2004/Q2004,0)</f>
        <v>0.3267022039054574</v>
      </c>
      <c r="V2004" s="21" t="s">
        <v>125</v>
      </c>
      <c r="W2004" s="21" t="s">
        <v>156</v>
      </c>
    </row>
    <row r="2005" spans="1:23" ht="15" customHeight="1">
      <c r="A2005" s="21" t="s">
        <v>2481</v>
      </c>
      <c r="B2005" s="22">
        <v>45648</v>
      </c>
      <c r="C2005" s="21">
        <f>YEAR(B2005)</f>
        <v>2024</v>
      </c>
      <c r="D2005" s="21" t="str">
        <f>"Q"&amp;ROUNDUP(MONTH(B2005)/3,0)</f>
        <v>Q4</v>
      </c>
      <c r="E2005" s="21" t="s">
        <v>128</v>
      </c>
      <c r="F2005" s="21" t="s">
        <v>118</v>
      </c>
      <c r="G2005" s="21" t="s">
        <v>130</v>
      </c>
      <c r="H2005" s="21" t="s">
        <v>1035</v>
      </c>
      <c r="I2005" s="21" t="s">
        <v>1036</v>
      </c>
      <c r="J2005" s="21" t="s">
        <v>142</v>
      </c>
      <c r="K2005" s="21" t="s">
        <v>134</v>
      </c>
      <c r="L2005" s="21" t="s">
        <v>299</v>
      </c>
      <c r="M2005" s="23">
        <v>44.94</v>
      </c>
      <c r="N2005" s="24">
        <v>1</v>
      </c>
      <c r="O2005" s="25">
        <v>0.15570000000000001</v>
      </c>
      <c r="P2005" s="23">
        <v>22.72</v>
      </c>
      <c r="Q2005" s="23">
        <f>M2005*N2005*(1-O2005)</f>
        <v>37.942841999999999</v>
      </c>
      <c r="R2005" s="23">
        <f>M2005*N2005*O2005</f>
        <v>6.9971579999999998</v>
      </c>
      <c r="S2005" s="23">
        <f>P2005*N2005</f>
        <v>22.72</v>
      </c>
      <c r="T2005" s="23">
        <f>Q2005-S2005</f>
        <v>15.222842</v>
      </c>
      <c r="U2005" s="25">
        <f>IFERROR(T2005/Q2005,0)</f>
        <v>0.40120458030002076</v>
      </c>
      <c r="V2005" s="21" t="s">
        <v>125</v>
      </c>
      <c r="W2005" s="21" t="s">
        <v>126</v>
      </c>
    </row>
    <row r="2006" spans="1:23" ht="15" customHeight="1">
      <c r="A2006" s="21" t="s">
        <v>2482</v>
      </c>
      <c r="B2006" s="22">
        <v>45649</v>
      </c>
      <c r="C2006" s="21">
        <f>YEAR(B2006)</f>
        <v>2024</v>
      </c>
      <c r="D2006" s="21" t="str">
        <f>"Q"&amp;ROUNDUP(MONTH(B2006)/3,0)</f>
        <v>Q4</v>
      </c>
      <c r="E2006" s="21" t="s">
        <v>128</v>
      </c>
      <c r="F2006" s="21" t="s">
        <v>129</v>
      </c>
      <c r="G2006" s="21" t="s">
        <v>152</v>
      </c>
      <c r="H2006" s="21" t="s">
        <v>318</v>
      </c>
      <c r="I2006" s="21" t="s">
        <v>319</v>
      </c>
      <c r="J2006" s="21" t="s">
        <v>122</v>
      </c>
      <c r="K2006" s="21" t="s">
        <v>149</v>
      </c>
      <c r="L2006" s="21" t="s">
        <v>238</v>
      </c>
      <c r="M2006" s="23">
        <v>287.44</v>
      </c>
      <c r="N2006" s="24">
        <v>4</v>
      </c>
      <c r="O2006" s="25">
        <v>0.1336</v>
      </c>
      <c r="P2006" s="23">
        <v>155.37</v>
      </c>
      <c r="Q2006" s="23">
        <f>M2006*N2006*(1-O2006)</f>
        <v>996.15206400000011</v>
      </c>
      <c r="R2006" s="23">
        <f>M2006*N2006*O2006</f>
        <v>153.607936</v>
      </c>
      <c r="S2006" s="23">
        <f>P2006*N2006</f>
        <v>621.48</v>
      </c>
      <c r="T2006" s="23">
        <f>Q2006-S2006</f>
        <v>374.67206400000009</v>
      </c>
      <c r="U2006" s="25">
        <f>IFERROR(T2006/Q2006,0)</f>
        <v>0.37611934717629619</v>
      </c>
      <c r="V2006" s="21" t="s">
        <v>125</v>
      </c>
      <c r="W2006" s="21" t="s">
        <v>156</v>
      </c>
    </row>
    <row r="2007" spans="1:23" ht="15" customHeight="1">
      <c r="A2007" s="21" t="s">
        <v>2483</v>
      </c>
      <c r="B2007" s="22">
        <v>45649</v>
      </c>
      <c r="C2007" s="21">
        <f>YEAR(B2007)</f>
        <v>2024</v>
      </c>
      <c r="D2007" s="21" t="str">
        <f>"Q"&amp;ROUNDUP(MONTH(B2007)/3,0)</f>
        <v>Q4</v>
      </c>
      <c r="E2007" s="21" t="s">
        <v>158</v>
      </c>
      <c r="F2007" s="21" t="s">
        <v>129</v>
      </c>
      <c r="G2007" s="21" t="s">
        <v>164</v>
      </c>
      <c r="H2007" s="21" t="s">
        <v>203</v>
      </c>
      <c r="I2007" s="21" t="s">
        <v>204</v>
      </c>
      <c r="J2007" s="21" t="s">
        <v>122</v>
      </c>
      <c r="K2007" s="21" t="s">
        <v>143</v>
      </c>
      <c r="L2007" s="21" t="s">
        <v>252</v>
      </c>
      <c r="M2007" s="23">
        <v>233.39</v>
      </c>
      <c r="N2007" s="24">
        <v>1</v>
      </c>
      <c r="O2007" s="25">
        <v>0.2266</v>
      </c>
      <c r="P2007" s="23">
        <v>139.46</v>
      </c>
      <c r="Q2007" s="23">
        <f>M2007*N2007*(1-O2007)</f>
        <v>180.50382599999998</v>
      </c>
      <c r="R2007" s="23">
        <f>M2007*N2007*O2007</f>
        <v>52.886173999999997</v>
      </c>
      <c r="S2007" s="23">
        <f>P2007*N2007</f>
        <v>139.46</v>
      </c>
      <c r="T2007" s="23">
        <f>Q2007-S2007</f>
        <v>41.043825999999967</v>
      </c>
      <c r="U2007" s="25">
        <f>IFERROR(T2007/Q2007,0)</f>
        <v>0.22738479792666541</v>
      </c>
      <c r="V2007" s="21" t="s">
        <v>125</v>
      </c>
      <c r="W2007" s="21" t="s">
        <v>136</v>
      </c>
    </row>
    <row r="2008" spans="1:23" ht="15" customHeight="1">
      <c r="A2008" s="21" t="s">
        <v>2484</v>
      </c>
      <c r="B2008" s="22">
        <v>45649</v>
      </c>
      <c r="C2008" s="21">
        <f>YEAR(B2008)</f>
        <v>2024</v>
      </c>
      <c r="D2008" s="21" t="str">
        <f>"Q"&amp;ROUNDUP(MONTH(B2008)/3,0)</f>
        <v>Q4</v>
      </c>
      <c r="E2008" s="21" t="s">
        <v>188</v>
      </c>
      <c r="F2008" s="21" t="s">
        <v>129</v>
      </c>
      <c r="G2008" s="21" t="s">
        <v>198</v>
      </c>
      <c r="H2008" s="21" t="s">
        <v>153</v>
      </c>
      <c r="I2008" s="21" t="s">
        <v>154</v>
      </c>
      <c r="J2008" s="21" t="s">
        <v>133</v>
      </c>
      <c r="K2008" s="21" t="s">
        <v>123</v>
      </c>
      <c r="L2008" s="21" t="s">
        <v>155</v>
      </c>
      <c r="M2008" s="23">
        <v>199.56</v>
      </c>
      <c r="N2008" s="24">
        <v>1</v>
      </c>
      <c r="O2008" s="25">
        <v>0.1009</v>
      </c>
      <c r="P2008" s="23">
        <v>97.11</v>
      </c>
      <c r="Q2008" s="23">
        <f>M2008*N2008*(1-O2008)</f>
        <v>179.424396</v>
      </c>
      <c r="R2008" s="23">
        <f>M2008*N2008*O2008</f>
        <v>20.135604000000001</v>
      </c>
      <c r="S2008" s="23">
        <f>P2008*N2008</f>
        <v>97.11</v>
      </c>
      <c r="T2008" s="23">
        <f>Q2008-S2008</f>
        <v>82.314396000000002</v>
      </c>
      <c r="U2008" s="25">
        <f>IFERROR(T2008/Q2008,0)</f>
        <v>0.45876925231505311</v>
      </c>
      <c r="V2008" s="21" t="s">
        <v>125</v>
      </c>
      <c r="W2008" s="21" t="s">
        <v>172</v>
      </c>
    </row>
    <row r="2009" spans="1:23" ht="15" customHeight="1">
      <c r="A2009" s="21" t="s">
        <v>2485</v>
      </c>
      <c r="B2009" s="22">
        <v>45649</v>
      </c>
      <c r="C2009" s="21">
        <f>YEAR(B2009)</f>
        <v>2024</v>
      </c>
      <c r="D2009" s="21" t="str">
        <f>"Q"&amp;ROUNDUP(MONTH(B2009)/3,0)</f>
        <v>Q4</v>
      </c>
      <c r="E2009" s="21" t="s">
        <v>128</v>
      </c>
      <c r="F2009" s="21" t="s">
        <v>118</v>
      </c>
      <c r="G2009" s="21" t="s">
        <v>152</v>
      </c>
      <c r="H2009" s="21" t="s">
        <v>569</v>
      </c>
      <c r="I2009" s="21" t="s">
        <v>570</v>
      </c>
      <c r="J2009" s="21" t="s">
        <v>133</v>
      </c>
      <c r="K2009" s="21" t="s">
        <v>134</v>
      </c>
      <c r="L2009" s="21" t="s">
        <v>299</v>
      </c>
      <c r="M2009" s="23">
        <v>134.06</v>
      </c>
      <c r="N2009" s="24">
        <v>4</v>
      </c>
      <c r="O2009" s="25">
        <v>0.17080000000000001</v>
      </c>
      <c r="P2009" s="23">
        <v>71.680000000000007</v>
      </c>
      <c r="Q2009" s="23">
        <f>M2009*N2009*(1-O2009)</f>
        <v>444.65020799999996</v>
      </c>
      <c r="R2009" s="23">
        <f>M2009*N2009*O2009</f>
        <v>91.589792000000003</v>
      </c>
      <c r="S2009" s="23">
        <f>P2009*N2009</f>
        <v>286.72000000000003</v>
      </c>
      <c r="T2009" s="23">
        <f>Q2009-S2009</f>
        <v>157.93020799999994</v>
      </c>
      <c r="U2009" s="25">
        <f>IFERROR(T2009/Q2009,0)</f>
        <v>0.35517853170553326</v>
      </c>
      <c r="V2009" s="21" t="s">
        <v>125</v>
      </c>
      <c r="W2009" s="21" t="s">
        <v>156</v>
      </c>
    </row>
    <row r="2010" spans="1:23" ht="15" customHeight="1">
      <c r="A2010" s="21" t="s">
        <v>2486</v>
      </c>
      <c r="B2010" s="22">
        <v>45649</v>
      </c>
      <c r="C2010" s="21">
        <f>YEAR(B2010)</f>
        <v>2024</v>
      </c>
      <c r="D2010" s="21" t="str">
        <f>"Q"&amp;ROUNDUP(MONTH(B2010)/3,0)</f>
        <v>Q4</v>
      </c>
      <c r="E2010" s="21" t="s">
        <v>138</v>
      </c>
      <c r="F2010" s="21" t="s">
        <v>129</v>
      </c>
      <c r="G2010" s="21" t="s">
        <v>146</v>
      </c>
      <c r="H2010" s="21" t="s">
        <v>612</v>
      </c>
      <c r="I2010" s="21" t="s">
        <v>613</v>
      </c>
      <c r="J2010" s="21" t="s">
        <v>142</v>
      </c>
      <c r="K2010" s="21" t="s">
        <v>143</v>
      </c>
      <c r="L2010" s="21" t="s">
        <v>144</v>
      </c>
      <c r="M2010" s="23">
        <v>58.79</v>
      </c>
      <c r="N2010" s="24">
        <v>1</v>
      </c>
      <c r="O2010" s="25">
        <v>0.17030000000000001</v>
      </c>
      <c r="P2010" s="23">
        <v>38.46</v>
      </c>
      <c r="Q2010" s="23">
        <f>M2010*N2010*(1-O2010)</f>
        <v>48.778062999999996</v>
      </c>
      <c r="R2010" s="23">
        <f>M2010*N2010*O2010</f>
        <v>10.011937</v>
      </c>
      <c r="S2010" s="23">
        <f>P2010*N2010</f>
        <v>38.46</v>
      </c>
      <c r="T2010" s="23">
        <f>Q2010-S2010</f>
        <v>10.318062999999995</v>
      </c>
      <c r="U2010" s="25">
        <f>IFERROR(T2010/Q2010,0)</f>
        <v>0.2115308063790888</v>
      </c>
      <c r="V2010" s="21" t="s">
        <v>125</v>
      </c>
      <c r="W2010" s="21" t="s">
        <v>172</v>
      </c>
    </row>
    <row r="2011" spans="1:23" ht="15" customHeight="1">
      <c r="A2011" s="21" t="s">
        <v>2487</v>
      </c>
      <c r="B2011" s="22">
        <v>45649</v>
      </c>
      <c r="C2011" s="21">
        <f>YEAR(B2011)</f>
        <v>2024</v>
      </c>
      <c r="D2011" s="21" t="str">
        <f>"Q"&amp;ROUNDUP(MONTH(B2011)/3,0)</f>
        <v>Q4</v>
      </c>
      <c r="E2011" s="21" t="s">
        <v>128</v>
      </c>
      <c r="F2011" s="21" t="s">
        <v>159</v>
      </c>
      <c r="G2011" s="21" t="s">
        <v>130</v>
      </c>
      <c r="H2011" s="21" t="s">
        <v>318</v>
      </c>
      <c r="I2011" s="21" t="s">
        <v>319</v>
      </c>
      <c r="J2011" s="21" t="s">
        <v>122</v>
      </c>
      <c r="K2011" s="21" t="s">
        <v>123</v>
      </c>
      <c r="L2011" s="21" t="s">
        <v>292</v>
      </c>
      <c r="M2011" s="23">
        <v>222.62</v>
      </c>
      <c r="N2011" s="24">
        <v>3</v>
      </c>
      <c r="O2011" s="25">
        <v>4.1200000000000001E-2</v>
      </c>
      <c r="P2011" s="23">
        <v>103.86</v>
      </c>
      <c r="Q2011" s="23">
        <f>M2011*N2011*(1-O2011)</f>
        <v>640.34416799999997</v>
      </c>
      <c r="R2011" s="23">
        <f>M2011*N2011*O2011</f>
        <v>27.515832</v>
      </c>
      <c r="S2011" s="23">
        <f>P2011*N2011</f>
        <v>311.58</v>
      </c>
      <c r="T2011" s="23">
        <f>Q2011-S2011</f>
        <v>328.76416799999998</v>
      </c>
      <c r="U2011" s="25">
        <f>IFERROR(T2011/Q2011,0)</f>
        <v>0.51341791559816319</v>
      </c>
      <c r="V2011" s="21" t="s">
        <v>125</v>
      </c>
      <c r="W2011" s="21" t="s">
        <v>172</v>
      </c>
    </row>
    <row r="2012" spans="1:23" ht="15" customHeight="1">
      <c r="A2012" s="21" t="s">
        <v>2488</v>
      </c>
      <c r="B2012" s="22">
        <v>45649</v>
      </c>
      <c r="C2012" s="21">
        <f>YEAR(B2012)</f>
        <v>2024</v>
      </c>
      <c r="D2012" s="21" t="str">
        <f>"Q"&amp;ROUNDUP(MONTH(B2012)/3,0)</f>
        <v>Q4</v>
      </c>
      <c r="E2012" s="21" t="s">
        <v>158</v>
      </c>
      <c r="F2012" s="21" t="s">
        <v>129</v>
      </c>
      <c r="G2012" s="21" t="s">
        <v>160</v>
      </c>
      <c r="H2012" s="21" t="s">
        <v>284</v>
      </c>
      <c r="I2012" s="21" t="s">
        <v>269</v>
      </c>
      <c r="J2012" s="21" t="s">
        <v>122</v>
      </c>
      <c r="K2012" s="21" t="s">
        <v>143</v>
      </c>
      <c r="L2012" s="21" t="s">
        <v>252</v>
      </c>
      <c r="M2012" s="23">
        <v>185.11</v>
      </c>
      <c r="N2012" s="24">
        <v>1</v>
      </c>
      <c r="O2012" s="25">
        <v>0.1192</v>
      </c>
      <c r="P2012" s="23">
        <v>116.9</v>
      </c>
      <c r="Q2012" s="23">
        <f>M2012*N2012*(1-O2012)</f>
        <v>163.04488800000001</v>
      </c>
      <c r="R2012" s="23">
        <f>M2012*N2012*O2012</f>
        <v>22.065112000000003</v>
      </c>
      <c r="S2012" s="23">
        <f>P2012*N2012</f>
        <v>116.9</v>
      </c>
      <c r="T2012" s="23">
        <f>Q2012-S2012</f>
        <v>46.144888000000009</v>
      </c>
      <c r="U2012" s="25">
        <f>IFERROR(T2012/Q2012,0)</f>
        <v>0.28301953263324642</v>
      </c>
      <c r="V2012" s="21" t="s">
        <v>125</v>
      </c>
      <c r="W2012" s="21" t="s">
        <v>172</v>
      </c>
    </row>
    <row r="2013" spans="1:23" ht="15" customHeight="1">
      <c r="A2013" s="21" t="s">
        <v>2489</v>
      </c>
      <c r="B2013" s="22">
        <v>45650</v>
      </c>
      <c r="C2013" s="21">
        <f>YEAR(B2013)</f>
        <v>2024</v>
      </c>
      <c r="D2013" s="21" t="str">
        <f>"Q"&amp;ROUNDUP(MONTH(B2013)/3,0)</f>
        <v>Q4</v>
      </c>
      <c r="E2013" s="21" t="s">
        <v>188</v>
      </c>
      <c r="F2013" s="21" t="s">
        <v>118</v>
      </c>
      <c r="G2013" s="21" t="s">
        <v>189</v>
      </c>
      <c r="H2013" s="21" t="s">
        <v>153</v>
      </c>
      <c r="I2013" s="21" t="s">
        <v>154</v>
      </c>
      <c r="J2013" s="21" t="s">
        <v>133</v>
      </c>
      <c r="K2013" s="21" t="s">
        <v>123</v>
      </c>
      <c r="L2013" s="21" t="s">
        <v>124</v>
      </c>
      <c r="M2013" s="23">
        <v>217.8</v>
      </c>
      <c r="N2013" s="24">
        <v>4</v>
      </c>
      <c r="O2013" s="25">
        <v>0.17530000000000001</v>
      </c>
      <c r="P2013" s="23">
        <v>98.94</v>
      </c>
      <c r="Q2013" s="23">
        <f>M2013*N2013*(1-O2013)</f>
        <v>718.47864000000004</v>
      </c>
      <c r="R2013" s="23">
        <f>M2013*N2013*O2013</f>
        <v>152.72136</v>
      </c>
      <c r="S2013" s="23">
        <f>P2013*N2013</f>
        <v>395.76</v>
      </c>
      <c r="T2013" s="23">
        <f>Q2013-S2013</f>
        <v>322.71864000000005</v>
      </c>
      <c r="U2013" s="25">
        <f>IFERROR(T2013/Q2013,0)</f>
        <v>0.44916942833540607</v>
      </c>
      <c r="V2013" s="21" t="s">
        <v>125</v>
      </c>
      <c r="W2013" s="21" t="s">
        <v>156</v>
      </c>
    </row>
    <row r="2014" spans="1:23" ht="15" customHeight="1">
      <c r="A2014" s="21" t="s">
        <v>2490</v>
      </c>
      <c r="B2014" s="22">
        <v>45650</v>
      </c>
      <c r="C2014" s="21">
        <f>YEAR(B2014)</f>
        <v>2024</v>
      </c>
      <c r="D2014" s="21" t="str">
        <f>"Q"&amp;ROUNDUP(MONTH(B2014)/3,0)</f>
        <v>Q4</v>
      </c>
      <c r="E2014" s="21" t="s">
        <v>158</v>
      </c>
      <c r="F2014" s="21" t="s">
        <v>118</v>
      </c>
      <c r="G2014" s="21" t="s">
        <v>164</v>
      </c>
      <c r="H2014" s="21" t="s">
        <v>203</v>
      </c>
      <c r="I2014" s="21" t="s">
        <v>204</v>
      </c>
      <c r="J2014" s="21" t="s">
        <v>122</v>
      </c>
      <c r="K2014" s="21" t="s">
        <v>134</v>
      </c>
      <c r="L2014" s="21" t="s">
        <v>192</v>
      </c>
      <c r="M2014" s="23">
        <v>146.81</v>
      </c>
      <c r="N2014" s="24">
        <v>2</v>
      </c>
      <c r="O2014" s="25">
        <v>0.19800000000000001</v>
      </c>
      <c r="P2014" s="23">
        <v>90.65</v>
      </c>
      <c r="Q2014" s="23">
        <f>M2014*N2014*(1-O2014)</f>
        <v>235.48324000000002</v>
      </c>
      <c r="R2014" s="23">
        <f>M2014*N2014*O2014</f>
        <v>58.136760000000002</v>
      </c>
      <c r="S2014" s="23">
        <f>P2014*N2014</f>
        <v>181.3</v>
      </c>
      <c r="T2014" s="23">
        <f>Q2014-S2014</f>
        <v>54.183240000000012</v>
      </c>
      <c r="U2014" s="25">
        <f>IFERROR(T2014/Q2014,0)</f>
        <v>0.23009382748428298</v>
      </c>
      <c r="V2014" s="21" t="s">
        <v>125</v>
      </c>
      <c r="W2014" s="21" t="s">
        <v>172</v>
      </c>
    </row>
    <row r="2015" spans="1:23" ht="15" customHeight="1">
      <c r="A2015" s="21" t="s">
        <v>2491</v>
      </c>
      <c r="B2015" s="22">
        <v>45650</v>
      </c>
      <c r="C2015" s="21">
        <f>YEAR(B2015)</f>
        <v>2024</v>
      </c>
      <c r="D2015" s="21" t="str">
        <f>"Q"&amp;ROUNDUP(MONTH(B2015)/3,0)</f>
        <v>Q4</v>
      </c>
      <c r="E2015" s="21" t="s">
        <v>117</v>
      </c>
      <c r="F2015" s="21" t="s">
        <v>118</v>
      </c>
      <c r="G2015" s="21" t="s">
        <v>119</v>
      </c>
      <c r="H2015" s="21" t="s">
        <v>287</v>
      </c>
      <c r="I2015" s="21" t="s">
        <v>288</v>
      </c>
      <c r="J2015" s="21" t="s">
        <v>133</v>
      </c>
      <c r="K2015" s="21" t="s">
        <v>134</v>
      </c>
      <c r="L2015" s="21" t="s">
        <v>339</v>
      </c>
      <c r="M2015" s="23">
        <v>95.37</v>
      </c>
      <c r="N2015" s="24">
        <v>2</v>
      </c>
      <c r="O2015" s="25">
        <v>0.16400000000000001</v>
      </c>
      <c r="P2015" s="23">
        <v>55.65</v>
      </c>
      <c r="Q2015" s="23">
        <f>M2015*N2015*(1-O2015)</f>
        <v>159.45864</v>
      </c>
      <c r="R2015" s="23">
        <f>M2015*N2015*O2015</f>
        <v>31.281360000000003</v>
      </c>
      <c r="S2015" s="23">
        <f>P2015*N2015</f>
        <v>111.3</v>
      </c>
      <c r="T2015" s="23">
        <f>Q2015-S2015</f>
        <v>48.158640000000005</v>
      </c>
      <c r="U2015" s="25">
        <f>IFERROR(T2015/Q2015,0)</f>
        <v>0.30201336221104108</v>
      </c>
      <c r="V2015" s="21" t="s">
        <v>125</v>
      </c>
      <c r="W2015" s="21" t="s">
        <v>136</v>
      </c>
    </row>
    <row r="2016" spans="1:23" ht="15" customHeight="1">
      <c r="A2016" s="21" t="s">
        <v>2492</v>
      </c>
      <c r="B2016" s="22">
        <v>45650</v>
      </c>
      <c r="C2016" s="21">
        <f>YEAR(B2016)</f>
        <v>2024</v>
      </c>
      <c r="D2016" s="21" t="str">
        <f>"Q"&amp;ROUNDUP(MONTH(B2016)/3,0)</f>
        <v>Q4</v>
      </c>
      <c r="E2016" s="21" t="s">
        <v>188</v>
      </c>
      <c r="F2016" s="21" t="s">
        <v>129</v>
      </c>
      <c r="G2016" s="21" t="s">
        <v>198</v>
      </c>
      <c r="H2016" s="21" t="s">
        <v>287</v>
      </c>
      <c r="I2016" s="21" t="s">
        <v>288</v>
      </c>
      <c r="J2016" s="21" t="s">
        <v>133</v>
      </c>
      <c r="K2016" s="21" t="s">
        <v>165</v>
      </c>
      <c r="L2016" s="21" t="s">
        <v>166</v>
      </c>
      <c r="M2016" s="23">
        <v>111.63</v>
      </c>
      <c r="N2016" s="24">
        <v>5</v>
      </c>
      <c r="O2016" s="25">
        <v>0.14990000000000001</v>
      </c>
      <c r="P2016" s="23">
        <v>45.61</v>
      </c>
      <c r="Q2016" s="23">
        <f>M2016*N2016*(1-O2016)</f>
        <v>474.48331499999995</v>
      </c>
      <c r="R2016" s="23">
        <f>M2016*N2016*O2016</f>
        <v>83.666685000000001</v>
      </c>
      <c r="S2016" s="23">
        <f>P2016*N2016</f>
        <v>228.05</v>
      </c>
      <c r="T2016" s="23">
        <f>Q2016-S2016</f>
        <v>246.43331499999994</v>
      </c>
      <c r="U2016" s="25">
        <f>IFERROR(T2016/Q2016,0)</f>
        <v>0.51937192986438308</v>
      </c>
      <c r="V2016" s="21" t="s">
        <v>125</v>
      </c>
      <c r="W2016" s="21" t="s">
        <v>156</v>
      </c>
    </row>
    <row r="2017" spans="1:23" ht="15" customHeight="1">
      <c r="A2017" s="21" t="s">
        <v>2493</v>
      </c>
      <c r="B2017" s="22">
        <v>45650</v>
      </c>
      <c r="C2017" s="21">
        <f>YEAR(B2017)</f>
        <v>2024</v>
      </c>
      <c r="D2017" s="21" t="str">
        <f>"Q"&amp;ROUNDUP(MONTH(B2017)/3,0)</f>
        <v>Q4</v>
      </c>
      <c r="E2017" s="21" t="s">
        <v>117</v>
      </c>
      <c r="F2017" s="21" t="s">
        <v>118</v>
      </c>
      <c r="G2017" s="21" t="s">
        <v>194</v>
      </c>
      <c r="H2017" s="21" t="s">
        <v>207</v>
      </c>
      <c r="I2017" s="21" t="s">
        <v>208</v>
      </c>
      <c r="J2017" s="21" t="s">
        <v>122</v>
      </c>
      <c r="K2017" s="21" t="s">
        <v>149</v>
      </c>
      <c r="L2017" s="21" t="s">
        <v>238</v>
      </c>
      <c r="M2017" s="23">
        <v>88.5</v>
      </c>
      <c r="N2017" s="24">
        <v>2</v>
      </c>
      <c r="O2017" s="25">
        <v>0.16569999999999999</v>
      </c>
      <c r="P2017" s="23">
        <v>37.409999999999997</v>
      </c>
      <c r="Q2017" s="23">
        <f>M2017*N2017*(1-O2017)</f>
        <v>147.6711</v>
      </c>
      <c r="R2017" s="23">
        <f>M2017*N2017*O2017</f>
        <v>29.328899999999997</v>
      </c>
      <c r="S2017" s="23">
        <f>P2017*N2017</f>
        <v>74.819999999999993</v>
      </c>
      <c r="T2017" s="23">
        <f>Q2017-S2017</f>
        <v>72.851100000000002</v>
      </c>
      <c r="U2017" s="25">
        <f>IFERROR(T2017/Q2017,0)</f>
        <v>0.49333349585667069</v>
      </c>
      <c r="V2017" s="21" t="s">
        <v>125</v>
      </c>
      <c r="W2017" s="21" t="s">
        <v>126</v>
      </c>
    </row>
    <row r="2018" spans="1:23" ht="15" customHeight="1">
      <c r="A2018" s="21" t="s">
        <v>2494</v>
      </c>
      <c r="B2018" s="22">
        <v>45650</v>
      </c>
      <c r="C2018" s="21">
        <f>YEAR(B2018)</f>
        <v>2024</v>
      </c>
      <c r="D2018" s="21" t="str">
        <f>"Q"&amp;ROUNDUP(MONTH(B2018)/3,0)</f>
        <v>Q4</v>
      </c>
      <c r="E2018" s="21" t="s">
        <v>117</v>
      </c>
      <c r="F2018" s="21" t="s">
        <v>129</v>
      </c>
      <c r="G2018" s="21" t="s">
        <v>194</v>
      </c>
      <c r="H2018" s="21" t="s">
        <v>485</v>
      </c>
      <c r="I2018" s="21" t="s">
        <v>486</v>
      </c>
      <c r="J2018" s="21" t="s">
        <v>133</v>
      </c>
      <c r="K2018" s="21" t="s">
        <v>143</v>
      </c>
      <c r="L2018" s="21" t="s">
        <v>322</v>
      </c>
      <c r="M2018" s="23">
        <v>139.19</v>
      </c>
      <c r="N2018" s="24">
        <v>1</v>
      </c>
      <c r="O2018" s="25">
        <v>0.1678</v>
      </c>
      <c r="P2018" s="23">
        <v>79.489999999999995</v>
      </c>
      <c r="Q2018" s="23">
        <f>M2018*N2018*(1-O2018)</f>
        <v>115.83391800000001</v>
      </c>
      <c r="R2018" s="23">
        <f>M2018*N2018*O2018</f>
        <v>23.356082000000001</v>
      </c>
      <c r="S2018" s="23">
        <f>P2018*N2018</f>
        <v>79.489999999999995</v>
      </c>
      <c r="T2018" s="23">
        <f>Q2018-S2018</f>
        <v>36.343918000000016</v>
      </c>
      <c r="U2018" s="25">
        <f>IFERROR(T2018/Q2018,0)</f>
        <v>0.3137588594732677</v>
      </c>
      <c r="V2018" s="21" t="s">
        <v>125</v>
      </c>
      <c r="W2018" s="21" t="s">
        <v>172</v>
      </c>
    </row>
    <row r="2019" spans="1:23" ht="15" customHeight="1">
      <c r="A2019" s="21" t="s">
        <v>2495</v>
      </c>
      <c r="B2019" s="22">
        <v>45650</v>
      </c>
      <c r="C2019" s="21">
        <f>YEAR(B2019)</f>
        <v>2024</v>
      </c>
      <c r="D2019" s="21" t="str">
        <f>"Q"&amp;ROUNDUP(MONTH(B2019)/3,0)</f>
        <v>Q4</v>
      </c>
      <c r="E2019" s="21" t="s">
        <v>138</v>
      </c>
      <c r="F2019" s="21" t="s">
        <v>129</v>
      </c>
      <c r="G2019" s="21" t="s">
        <v>146</v>
      </c>
      <c r="H2019" s="21" t="s">
        <v>218</v>
      </c>
      <c r="I2019" s="21" t="s">
        <v>219</v>
      </c>
      <c r="J2019" s="21" t="s">
        <v>133</v>
      </c>
      <c r="K2019" s="21" t="s">
        <v>149</v>
      </c>
      <c r="L2019" s="21" t="s">
        <v>150</v>
      </c>
      <c r="M2019" s="23">
        <v>106.26</v>
      </c>
      <c r="N2019" s="24">
        <v>2</v>
      </c>
      <c r="O2019" s="25">
        <v>0.1128</v>
      </c>
      <c r="P2019" s="23">
        <v>57.45</v>
      </c>
      <c r="Q2019" s="23">
        <f>M2019*N2019*(1-O2019)</f>
        <v>188.54774399999999</v>
      </c>
      <c r="R2019" s="23">
        <f>M2019*N2019*O2019</f>
        <v>23.972256000000002</v>
      </c>
      <c r="S2019" s="23">
        <f>P2019*N2019</f>
        <v>114.9</v>
      </c>
      <c r="T2019" s="23">
        <f>Q2019-S2019</f>
        <v>73.647743999999989</v>
      </c>
      <c r="U2019" s="25">
        <f>IFERROR(T2019/Q2019,0)</f>
        <v>0.39060527820476065</v>
      </c>
      <c r="V2019" s="21" t="s">
        <v>125</v>
      </c>
      <c r="W2019" s="21" t="s">
        <v>126</v>
      </c>
    </row>
    <row r="2020" spans="1:23" ht="15" customHeight="1">
      <c r="A2020" s="21" t="s">
        <v>2496</v>
      </c>
      <c r="B2020" s="22">
        <v>45650</v>
      </c>
      <c r="C2020" s="21">
        <f>YEAR(B2020)</f>
        <v>2024</v>
      </c>
      <c r="D2020" s="21" t="str">
        <f>"Q"&amp;ROUNDUP(MONTH(B2020)/3,0)</f>
        <v>Q4</v>
      </c>
      <c r="E2020" s="21" t="s">
        <v>117</v>
      </c>
      <c r="F2020" s="21" t="s">
        <v>118</v>
      </c>
      <c r="G2020" s="21" t="s">
        <v>119</v>
      </c>
      <c r="H2020" s="21" t="s">
        <v>228</v>
      </c>
      <c r="I2020" s="21" t="s">
        <v>229</v>
      </c>
      <c r="J2020" s="21" t="s">
        <v>133</v>
      </c>
      <c r="K2020" s="21" t="s">
        <v>143</v>
      </c>
      <c r="L2020" s="21" t="s">
        <v>144</v>
      </c>
      <c r="M2020" s="23">
        <v>312.31</v>
      </c>
      <c r="N2020" s="24">
        <v>4</v>
      </c>
      <c r="O2020" s="25">
        <v>0.1767</v>
      </c>
      <c r="P2020" s="23">
        <v>210.61</v>
      </c>
      <c r="Q2020" s="23">
        <f>M2020*N2020*(1-O2020)</f>
        <v>1028.499292</v>
      </c>
      <c r="R2020" s="23">
        <f>M2020*N2020*O2020</f>
        <v>220.74070799999998</v>
      </c>
      <c r="S2020" s="23">
        <f>P2020*N2020</f>
        <v>842.44</v>
      </c>
      <c r="T2020" s="23">
        <f>Q2020-S2020</f>
        <v>186.05929199999991</v>
      </c>
      <c r="U2020" s="25">
        <f>IFERROR(T2020/Q2020,0)</f>
        <v>0.18090366560991267</v>
      </c>
      <c r="V2020" s="21" t="s">
        <v>125</v>
      </c>
      <c r="W2020" s="21" t="s">
        <v>172</v>
      </c>
    </row>
    <row r="2021" spans="1:23" ht="15" customHeight="1">
      <c r="A2021" s="21" t="s">
        <v>2497</v>
      </c>
      <c r="B2021" s="22">
        <v>45650</v>
      </c>
      <c r="C2021" s="21">
        <f>YEAR(B2021)</f>
        <v>2024</v>
      </c>
      <c r="D2021" s="21" t="str">
        <f>"Q"&amp;ROUNDUP(MONTH(B2021)/3,0)</f>
        <v>Q4</v>
      </c>
      <c r="E2021" s="21" t="s">
        <v>158</v>
      </c>
      <c r="F2021" s="21" t="s">
        <v>118</v>
      </c>
      <c r="G2021" s="21" t="s">
        <v>160</v>
      </c>
      <c r="H2021" s="21" t="s">
        <v>370</v>
      </c>
      <c r="I2021" s="21" t="s">
        <v>371</v>
      </c>
      <c r="J2021" s="21" t="s">
        <v>133</v>
      </c>
      <c r="K2021" s="21" t="s">
        <v>143</v>
      </c>
      <c r="L2021" s="21" t="s">
        <v>230</v>
      </c>
      <c r="M2021" s="23">
        <v>254.74</v>
      </c>
      <c r="N2021" s="24">
        <v>2</v>
      </c>
      <c r="O2021" s="25">
        <v>0.18010000000000001</v>
      </c>
      <c r="P2021" s="23">
        <v>146.86000000000001</v>
      </c>
      <c r="Q2021" s="23">
        <f>M2021*N2021*(1-O2021)</f>
        <v>417.72265199999998</v>
      </c>
      <c r="R2021" s="23">
        <f>M2021*N2021*O2021</f>
        <v>91.757348000000007</v>
      </c>
      <c r="S2021" s="23">
        <f>P2021*N2021</f>
        <v>293.72000000000003</v>
      </c>
      <c r="T2021" s="23">
        <f>Q2021-S2021</f>
        <v>124.00265199999996</v>
      </c>
      <c r="U2021" s="25">
        <f>IFERROR(T2021/Q2021,0)</f>
        <v>0.29685402839968555</v>
      </c>
      <c r="V2021" s="21" t="s">
        <v>125</v>
      </c>
      <c r="W2021" s="21" t="s">
        <v>156</v>
      </c>
    </row>
    <row r="2022" spans="1:23" ht="15" customHeight="1">
      <c r="A2022" s="21" t="s">
        <v>2498</v>
      </c>
      <c r="B2022" s="22">
        <v>45651</v>
      </c>
      <c r="C2022" s="21">
        <f>YEAR(B2022)</f>
        <v>2024</v>
      </c>
      <c r="D2022" s="21" t="str">
        <f>"Q"&amp;ROUNDUP(MONTH(B2022)/3,0)</f>
        <v>Q4</v>
      </c>
      <c r="E2022" s="21" t="s">
        <v>117</v>
      </c>
      <c r="F2022" s="21" t="s">
        <v>129</v>
      </c>
      <c r="G2022" s="21" t="s">
        <v>119</v>
      </c>
      <c r="H2022" s="21" t="s">
        <v>182</v>
      </c>
      <c r="I2022" s="21" t="s">
        <v>183</v>
      </c>
      <c r="J2022" s="21" t="s">
        <v>122</v>
      </c>
      <c r="K2022" s="21" t="s">
        <v>143</v>
      </c>
      <c r="L2022" s="21" t="s">
        <v>201</v>
      </c>
      <c r="M2022" s="23">
        <v>57.74</v>
      </c>
      <c r="N2022" s="24">
        <v>2</v>
      </c>
      <c r="O2022" s="25">
        <v>0.17899999999999999</v>
      </c>
      <c r="P2022" s="23">
        <v>33.369999999999997</v>
      </c>
      <c r="Q2022" s="23">
        <f>M2022*N2022*(1-O2022)</f>
        <v>94.809079999999994</v>
      </c>
      <c r="R2022" s="23">
        <f>M2022*N2022*O2022</f>
        <v>20.670919999999999</v>
      </c>
      <c r="S2022" s="23">
        <f>P2022*N2022</f>
        <v>66.739999999999995</v>
      </c>
      <c r="T2022" s="23">
        <f>Q2022-S2022</f>
        <v>28.06908</v>
      </c>
      <c r="U2022" s="25">
        <f>IFERROR(T2022/Q2022,0)</f>
        <v>0.29605898506767497</v>
      </c>
      <c r="V2022" s="21" t="s">
        <v>125</v>
      </c>
      <c r="W2022" s="21" t="s">
        <v>172</v>
      </c>
    </row>
    <row r="2023" spans="1:23" ht="15" customHeight="1">
      <c r="A2023" s="21" t="s">
        <v>2499</v>
      </c>
      <c r="B2023" s="22">
        <v>45651</v>
      </c>
      <c r="C2023" s="21">
        <f>YEAR(B2023)</f>
        <v>2024</v>
      </c>
      <c r="D2023" s="21" t="str">
        <f>"Q"&amp;ROUNDUP(MONTH(B2023)/3,0)</f>
        <v>Q4</v>
      </c>
      <c r="E2023" s="21" t="s">
        <v>138</v>
      </c>
      <c r="F2023" s="21" t="s">
        <v>118</v>
      </c>
      <c r="G2023" s="21" t="s">
        <v>146</v>
      </c>
      <c r="H2023" s="21" t="s">
        <v>168</v>
      </c>
      <c r="I2023" s="21" t="s">
        <v>169</v>
      </c>
      <c r="J2023" s="21" t="s">
        <v>122</v>
      </c>
      <c r="K2023" s="21" t="s">
        <v>143</v>
      </c>
      <c r="L2023" s="21" t="s">
        <v>322</v>
      </c>
      <c r="M2023" s="23">
        <v>313.83</v>
      </c>
      <c r="N2023" s="24">
        <v>4</v>
      </c>
      <c r="O2023" s="25">
        <v>0.1749</v>
      </c>
      <c r="P2023" s="23">
        <v>197.44</v>
      </c>
      <c r="Q2023" s="23">
        <f>M2023*N2023*(1-O2023)</f>
        <v>1035.7645319999999</v>
      </c>
      <c r="R2023" s="23">
        <f>M2023*N2023*O2023</f>
        <v>219.55546799999999</v>
      </c>
      <c r="S2023" s="23">
        <f>P2023*N2023</f>
        <v>789.76</v>
      </c>
      <c r="T2023" s="23">
        <f>Q2023-S2023</f>
        <v>246.00453199999993</v>
      </c>
      <c r="U2023" s="25">
        <f>IFERROR(T2023/Q2023,0)</f>
        <v>0.23751009462061784</v>
      </c>
      <c r="V2023" s="21" t="s">
        <v>125</v>
      </c>
      <c r="W2023" s="21" t="s">
        <v>136</v>
      </c>
    </row>
    <row r="2024" spans="1:23" ht="15" customHeight="1">
      <c r="A2024" s="21" t="s">
        <v>2500</v>
      </c>
      <c r="B2024" s="22">
        <v>45651</v>
      </c>
      <c r="C2024" s="21">
        <f>YEAR(B2024)</f>
        <v>2024</v>
      </c>
      <c r="D2024" s="21" t="str">
        <f>"Q"&amp;ROUNDUP(MONTH(B2024)/3,0)</f>
        <v>Q4</v>
      </c>
      <c r="E2024" s="21" t="s">
        <v>138</v>
      </c>
      <c r="F2024" s="21" t="s">
        <v>118</v>
      </c>
      <c r="G2024" s="21" t="s">
        <v>139</v>
      </c>
      <c r="H2024" s="21" t="s">
        <v>392</v>
      </c>
      <c r="I2024" s="21" t="s">
        <v>393</v>
      </c>
      <c r="J2024" s="21" t="s">
        <v>142</v>
      </c>
      <c r="K2024" s="21" t="s">
        <v>134</v>
      </c>
      <c r="L2024" s="21" t="s">
        <v>299</v>
      </c>
      <c r="M2024" s="23">
        <v>60.21</v>
      </c>
      <c r="N2024" s="24">
        <v>1</v>
      </c>
      <c r="O2024" s="25">
        <v>0.10829999999999999</v>
      </c>
      <c r="P2024" s="23">
        <v>33.86</v>
      </c>
      <c r="Q2024" s="23">
        <f>M2024*N2024*(1-O2024)</f>
        <v>53.689257000000005</v>
      </c>
      <c r="R2024" s="23">
        <f>M2024*N2024*O2024</f>
        <v>6.5207429999999995</v>
      </c>
      <c r="S2024" s="23">
        <f>P2024*N2024</f>
        <v>33.86</v>
      </c>
      <c r="T2024" s="23">
        <f>Q2024-S2024</f>
        <v>19.829257000000005</v>
      </c>
      <c r="U2024" s="25">
        <f>IFERROR(T2024/Q2024,0)</f>
        <v>0.36933379428215973</v>
      </c>
      <c r="V2024" s="21" t="s">
        <v>125</v>
      </c>
      <c r="W2024" s="21" t="s">
        <v>172</v>
      </c>
    </row>
    <row r="2025" spans="1:23" ht="15" customHeight="1">
      <c r="A2025" s="21" t="s">
        <v>2501</v>
      </c>
      <c r="B2025" s="22">
        <v>45651</v>
      </c>
      <c r="C2025" s="21">
        <f>YEAR(B2025)</f>
        <v>2024</v>
      </c>
      <c r="D2025" s="21" t="str">
        <f>"Q"&amp;ROUNDUP(MONTH(B2025)/3,0)</f>
        <v>Q4</v>
      </c>
      <c r="E2025" s="21" t="s">
        <v>128</v>
      </c>
      <c r="F2025" s="21" t="s">
        <v>129</v>
      </c>
      <c r="G2025" s="21" t="s">
        <v>130</v>
      </c>
      <c r="H2025" s="21" t="s">
        <v>240</v>
      </c>
      <c r="I2025" s="21" t="s">
        <v>241</v>
      </c>
      <c r="J2025" s="21" t="s">
        <v>133</v>
      </c>
      <c r="K2025" s="21" t="s">
        <v>123</v>
      </c>
      <c r="L2025" s="21" t="s">
        <v>263</v>
      </c>
      <c r="M2025" s="23">
        <v>95.78</v>
      </c>
      <c r="N2025" s="24">
        <v>4</v>
      </c>
      <c r="O2025" s="25">
        <v>5.6099999999999997E-2</v>
      </c>
      <c r="P2025" s="23">
        <v>46.21</v>
      </c>
      <c r="Q2025" s="23">
        <f>M2025*N2025*(1-O2025)</f>
        <v>361.62696799999998</v>
      </c>
      <c r="R2025" s="23">
        <f>M2025*N2025*O2025</f>
        <v>21.493031999999999</v>
      </c>
      <c r="S2025" s="23">
        <f>P2025*N2025</f>
        <v>184.84</v>
      </c>
      <c r="T2025" s="23">
        <f>Q2025-S2025</f>
        <v>176.78696799999997</v>
      </c>
      <c r="U2025" s="25">
        <f>IFERROR(T2025/Q2025,0)</f>
        <v>0.48886555385437952</v>
      </c>
      <c r="V2025" s="21" t="s">
        <v>125</v>
      </c>
      <c r="W2025" s="21" t="s">
        <v>126</v>
      </c>
    </row>
    <row r="2026" spans="1:23" ht="15" customHeight="1">
      <c r="A2026" s="21" t="s">
        <v>2502</v>
      </c>
      <c r="B2026" s="22">
        <v>45651</v>
      </c>
      <c r="C2026" s="21">
        <f>YEAR(B2026)</f>
        <v>2024</v>
      </c>
      <c r="D2026" s="21" t="str">
        <f>"Q"&amp;ROUNDUP(MONTH(B2026)/3,0)</f>
        <v>Q4</v>
      </c>
      <c r="E2026" s="21" t="s">
        <v>138</v>
      </c>
      <c r="F2026" s="21" t="s">
        <v>129</v>
      </c>
      <c r="G2026" s="21" t="s">
        <v>139</v>
      </c>
      <c r="H2026" s="21" t="s">
        <v>120</v>
      </c>
      <c r="I2026" s="21" t="s">
        <v>121</v>
      </c>
      <c r="J2026" s="21" t="s">
        <v>122</v>
      </c>
      <c r="K2026" s="21" t="s">
        <v>149</v>
      </c>
      <c r="L2026" s="21" t="s">
        <v>176</v>
      </c>
      <c r="M2026" s="23">
        <v>226.71</v>
      </c>
      <c r="N2026" s="24">
        <v>1</v>
      </c>
      <c r="O2026" s="25">
        <v>8.0699999999999994E-2</v>
      </c>
      <c r="P2026" s="23">
        <v>110.5</v>
      </c>
      <c r="Q2026" s="23">
        <f>M2026*N2026*(1-O2026)</f>
        <v>208.414503</v>
      </c>
      <c r="R2026" s="23">
        <f>M2026*N2026*O2026</f>
        <v>18.295497000000001</v>
      </c>
      <c r="S2026" s="23">
        <f>P2026*N2026</f>
        <v>110.5</v>
      </c>
      <c r="T2026" s="23">
        <f>Q2026-S2026</f>
        <v>97.914502999999996</v>
      </c>
      <c r="U2026" s="25">
        <f>IFERROR(T2026/Q2026,0)</f>
        <v>0.46980657099472584</v>
      </c>
      <c r="V2026" s="21" t="s">
        <v>125</v>
      </c>
      <c r="W2026" s="21" t="s">
        <v>156</v>
      </c>
    </row>
    <row r="2027" spans="1:23" ht="15" customHeight="1">
      <c r="A2027" s="21" t="s">
        <v>2503</v>
      </c>
      <c r="B2027" s="22">
        <v>45652</v>
      </c>
      <c r="C2027" s="21">
        <f>YEAR(B2027)</f>
        <v>2024</v>
      </c>
      <c r="D2027" s="21" t="str">
        <f>"Q"&amp;ROUNDUP(MONTH(B2027)/3,0)</f>
        <v>Q4</v>
      </c>
      <c r="E2027" s="21" t="s">
        <v>138</v>
      </c>
      <c r="F2027" s="21" t="s">
        <v>129</v>
      </c>
      <c r="G2027" s="21" t="s">
        <v>146</v>
      </c>
      <c r="H2027" s="21" t="s">
        <v>131</v>
      </c>
      <c r="I2027" s="21" t="s">
        <v>132</v>
      </c>
      <c r="J2027" s="21" t="s">
        <v>133</v>
      </c>
      <c r="K2027" s="21" t="s">
        <v>143</v>
      </c>
      <c r="L2027" s="21" t="s">
        <v>144</v>
      </c>
      <c r="M2027" s="23">
        <v>272.55</v>
      </c>
      <c r="N2027" s="24">
        <v>1</v>
      </c>
      <c r="O2027" s="25">
        <v>0.1159</v>
      </c>
      <c r="P2027" s="23">
        <v>178.98</v>
      </c>
      <c r="Q2027" s="23">
        <f>M2027*N2027*(1-O2027)</f>
        <v>240.961455</v>
      </c>
      <c r="R2027" s="23">
        <f>M2027*N2027*O2027</f>
        <v>31.588545000000003</v>
      </c>
      <c r="S2027" s="23">
        <f>P2027*N2027</f>
        <v>178.98</v>
      </c>
      <c r="T2027" s="23">
        <f>Q2027-S2027</f>
        <v>61.981455000000011</v>
      </c>
      <c r="U2027" s="25">
        <f>IFERROR(T2027/Q2027,0)</f>
        <v>0.25722560066712746</v>
      </c>
      <c r="V2027" s="21" t="s">
        <v>125</v>
      </c>
      <c r="W2027" s="21" t="s">
        <v>126</v>
      </c>
    </row>
    <row r="2028" spans="1:23" ht="15" customHeight="1">
      <c r="A2028" s="21" t="s">
        <v>2504</v>
      </c>
      <c r="B2028" s="22">
        <v>45652</v>
      </c>
      <c r="C2028" s="21">
        <f>YEAR(B2028)</f>
        <v>2024</v>
      </c>
      <c r="D2028" s="21" t="str">
        <f>"Q"&amp;ROUNDUP(MONTH(B2028)/3,0)</f>
        <v>Q4</v>
      </c>
      <c r="E2028" s="21" t="s">
        <v>117</v>
      </c>
      <c r="F2028" s="21" t="s">
        <v>129</v>
      </c>
      <c r="G2028" s="21" t="s">
        <v>194</v>
      </c>
      <c r="H2028" s="21" t="s">
        <v>297</v>
      </c>
      <c r="I2028" s="21" t="s">
        <v>298</v>
      </c>
      <c r="J2028" s="21" t="s">
        <v>142</v>
      </c>
      <c r="K2028" s="21" t="s">
        <v>123</v>
      </c>
      <c r="L2028" s="21" t="s">
        <v>124</v>
      </c>
      <c r="M2028" s="23">
        <v>94.95</v>
      </c>
      <c r="N2028" s="24">
        <v>1</v>
      </c>
      <c r="O2028" s="25">
        <v>0.14369999999999999</v>
      </c>
      <c r="P2028" s="23">
        <v>48.13</v>
      </c>
      <c r="Q2028" s="23">
        <f>M2028*N2028*(1-O2028)</f>
        <v>81.305685000000011</v>
      </c>
      <c r="R2028" s="23">
        <f>M2028*N2028*O2028</f>
        <v>13.644315000000001</v>
      </c>
      <c r="S2028" s="23">
        <f>P2028*N2028</f>
        <v>48.13</v>
      </c>
      <c r="T2028" s="23">
        <f>Q2028-S2028</f>
        <v>33.175685000000009</v>
      </c>
      <c r="U2028" s="25">
        <f>IFERROR(T2028/Q2028,0)</f>
        <v>0.40803647371029472</v>
      </c>
      <c r="V2028" s="21" t="s">
        <v>171</v>
      </c>
      <c r="W2028" s="21" t="s">
        <v>136</v>
      </c>
    </row>
    <row r="2029" spans="1:23" ht="15" customHeight="1">
      <c r="A2029" s="21" t="s">
        <v>2504</v>
      </c>
      <c r="B2029" s="22">
        <v>45652</v>
      </c>
      <c r="C2029" s="21">
        <f>YEAR(B2029)</f>
        <v>2024</v>
      </c>
      <c r="D2029" s="21" t="str">
        <f>"Q"&amp;ROUNDUP(MONTH(B2029)/3,0)</f>
        <v>Q4</v>
      </c>
      <c r="E2029" s="21" t="s">
        <v>188</v>
      </c>
      <c r="F2029" s="21" t="s">
        <v>118</v>
      </c>
      <c r="G2029" s="21" t="s">
        <v>198</v>
      </c>
      <c r="H2029" s="21" t="s">
        <v>520</v>
      </c>
      <c r="I2029" s="21" t="s">
        <v>521</v>
      </c>
      <c r="J2029" s="21" t="s">
        <v>142</v>
      </c>
      <c r="K2029" s="21" t="s">
        <v>165</v>
      </c>
      <c r="L2029" s="21" t="s">
        <v>184</v>
      </c>
      <c r="M2029" s="23">
        <v>40.520000000000003</v>
      </c>
      <c r="N2029" s="24">
        <v>3</v>
      </c>
      <c r="O2029" s="25">
        <v>0.12189999999999999</v>
      </c>
      <c r="P2029" s="23">
        <v>16.84</v>
      </c>
      <c r="Q2029" s="23">
        <f>M2029*N2029*(1-O2029)</f>
        <v>106.74183600000001</v>
      </c>
      <c r="R2029" s="23">
        <f>M2029*N2029*O2029</f>
        <v>14.818163999999999</v>
      </c>
      <c r="S2029" s="23">
        <f>P2029*N2029</f>
        <v>50.519999999999996</v>
      </c>
      <c r="T2029" s="23">
        <f>Q2029-S2029</f>
        <v>56.22183600000001</v>
      </c>
      <c r="U2029" s="25">
        <f>IFERROR(T2029/Q2029,0)</f>
        <v>0.52670853441194332</v>
      </c>
      <c r="V2029" s="21" t="s">
        <v>125</v>
      </c>
      <c r="W2029" s="21" t="s">
        <v>172</v>
      </c>
    </row>
    <row r="2030" spans="1:23" ht="15" customHeight="1">
      <c r="A2030" s="21" t="s">
        <v>2505</v>
      </c>
      <c r="B2030" s="22">
        <v>45652</v>
      </c>
      <c r="C2030" s="21">
        <f>YEAR(B2030)</f>
        <v>2024</v>
      </c>
      <c r="D2030" s="21" t="str">
        <f>"Q"&amp;ROUNDUP(MONTH(B2030)/3,0)</f>
        <v>Q4</v>
      </c>
      <c r="E2030" s="21" t="s">
        <v>158</v>
      </c>
      <c r="F2030" s="21" t="s">
        <v>118</v>
      </c>
      <c r="G2030" s="21" t="s">
        <v>164</v>
      </c>
      <c r="H2030" s="21" t="s">
        <v>318</v>
      </c>
      <c r="I2030" s="21" t="s">
        <v>319</v>
      </c>
      <c r="J2030" s="21" t="s">
        <v>122</v>
      </c>
      <c r="K2030" s="21" t="s">
        <v>134</v>
      </c>
      <c r="L2030" s="21" t="s">
        <v>339</v>
      </c>
      <c r="M2030" s="23">
        <v>94.01</v>
      </c>
      <c r="N2030" s="24">
        <v>1</v>
      </c>
      <c r="O2030" s="25">
        <v>0.1855</v>
      </c>
      <c r="P2030" s="23">
        <v>52.88</v>
      </c>
      <c r="Q2030" s="23">
        <f>M2030*N2030*(1-O2030)</f>
        <v>76.571145000000001</v>
      </c>
      <c r="R2030" s="23">
        <f>M2030*N2030*O2030</f>
        <v>17.438855</v>
      </c>
      <c r="S2030" s="23">
        <f>P2030*N2030</f>
        <v>52.88</v>
      </c>
      <c r="T2030" s="23">
        <f>Q2030-S2030</f>
        <v>23.691144999999999</v>
      </c>
      <c r="U2030" s="25">
        <f>IFERROR(T2030/Q2030,0)</f>
        <v>0.30940042753703106</v>
      </c>
      <c r="V2030" s="21" t="s">
        <v>171</v>
      </c>
      <c r="W2030" s="21" t="s">
        <v>136</v>
      </c>
    </row>
    <row r="2031" spans="1:23" ht="15" customHeight="1">
      <c r="A2031" s="21" t="s">
        <v>2506</v>
      </c>
      <c r="B2031" s="22">
        <v>45652</v>
      </c>
      <c r="C2031" s="21">
        <f>YEAR(B2031)</f>
        <v>2024</v>
      </c>
      <c r="D2031" s="21" t="str">
        <f>"Q"&amp;ROUNDUP(MONTH(B2031)/3,0)</f>
        <v>Q4</v>
      </c>
      <c r="E2031" s="21" t="s">
        <v>117</v>
      </c>
      <c r="F2031" s="21" t="s">
        <v>129</v>
      </c>
      <c r="G2031" s="21" t="s">
        <v>194</v>
      </c>
      <c r="H2031" s="21" t="s">
        <v>147</v>
      </c>
      <c r="I2031" s="21" t="s">
        <v>148</v>
      </c>
      <c r="J2031" s="21" t="s">
        <v>122</v>
      </c>
      <c r="K2031" s="21" t="s">
        <v>165</v>
      </c>
      <c r="L2031" s="21" t="s">
        <v>213</v>
      </c>
      <c r="M2031" s="23">
        <v>107.17</v>
      </c>
      <c r="N2031" s="24">
        <v>2</v>
      </c>
      <c r="O2031" s="25">
        <v>0.13239999999999999</v>
      </c>
      <c r="P2031" s="23">
        <v>50.25</v>
      </c>
      <c r="Q2031" s="23">
        <f>M2031*N2031*(1-O2031)</f>
        <v>185.96138400000001</v>
      </c>
      <c r="R2031" s="23">
        <f>M2031*N2031*O2031</f>
        <v>28.378615999999997</v>
      </c>
      <c r="S2031" s="23">
        <f>P2031*N2031</f>
        <v>100.5</v>
      </c>
      <c r="T2031" s="23">
        <f>Q2031-S2031</f>
        <v>85.46138400000001</v>
      </c>
      <c r="U2031" s="25">
        <f>IFERROR(T2031/Q2031,0)</f>
        <v>0.45956521812076856</v>
      </c>
      <c r="V2031" s="21" t="s">
        <v>125</v>
      </c>
      <c r="W2031" s="21" t="s">
        <v>126</v>
      </c>
    </row>
    <row r="2032" spans="1:23" ht="15" customHeight="1">
      <c r="A2032" s="21" t="s">
        <v>2507</v>
      </c>
      <c r="B2032" s="22">
        <v>45652</v>
      </c>
      <c r="C2032" s="21">
        <f>YEAR(B2032)</f>
        <v>2024</v>
      </c>
      <c r="D2032" s="21" t="str">
        <f>"Q"&amp;ROUNDUP(MONTH(B2032)/3,0)</f>
        <v>Q4</v>
      </c>
      <c r="E2032" s="21" t="s">
        <v>188</v>
      </c>
      <c r="F2032" s="21" t="s">
        <v>118</v>
      </c>
      <c r="G2032" s="21" t="s">
        <v>198</v>
      </c>
      <c r="H2032" s="21" t="s">
        <v>207</v>
      </c>
      <c r="I2032" s="21" t="s">
        <v>208</v>
      </c>
      <c r="J2032" s="21" t="s">
        <v>122</v>
      </c>
      <c r="K2032" s="21" t="s">
        <v>149</v>
      </c>
      <c r="L2032" s="21" t="s">
        <v>273</v>
      </c>
      <c r="M2032" s="23">
        <v>127.45</v>
      </c>
      <c r="N2032" s="24">
        <v>2</v>
      </c>
      <c r="O2032" s="25">
        <v>0.20599999999999999</v>
      </c>
      <c r="P2032" s="23">
        <v>68.72</v>
      </c>
      <c r="Q2032" s="23">
        <f>M2032*N2032*(1-O2032)</f>
        <v>202.39060000000001</v>
      </c>
      <c r="R2032" s="23">
        <f>M2032*N2032*O2032</f>
        <v>52.509399999999999</v>
      </c>
      <c r="S2032" s="23">
        <f>P2032*N2032</f>
        <v>137.44</v>
      </c>
      <c r="T2032" s="23">
        <f>Q2032-S2032</f>
        <v>64.950600000000009</v>
      </c>
      <c r="U2032" s="25">
        <f>IFERROR(T2032/Q2032,0)</f>
        <v>0.32091707816469739</v>
      </c>
      <c r="V2032" s="21" t="s">
        <v>125</v>
      </c>
      <c r="W2032" s="21" t="s">
        <v>172</v>
      </c>
    </row>
    <row r="2033" spans="1:23" ht="15" customHeight="1">
      <c r="A2033" s="21" t="s">
        <v>2508</v>
      </c>
      <c r="B2033" s="22">
        <v>45652</v>
      </c>
      <c r="C2033" s="21">
        <f>YEAR(B2033)</f>
        <v>2024</v>
      </c>
      <c r="D2033" s="21" t="str">
        <f>"Q"&amp;ROUNDUP(MONTH(B2033)/3,0)</f>
        <v>Q4</v>
      </c>
      <c r="E2033" s="21" t="s">
        <v>188</v>
      </c>
      <c r="F2033" s="21" t="s">
        <v>129</v>
      </c>
      <c r="G2033" s="21" t="s">
        <v>232</v>
      </c>
      <c r="H2033" s="21" t="s">
        <v>243</v>
      </c>
      <c r="I2033" s="21" t="s">
        <v>244</v>
      </c>
      <c r="J2033" s="21" t="s">
        <v>122</v>
      </c>
      <c r="K2033" s="21" t="s">
        <v>149</v>
      </c>
      <c r="L2033" s="21" t="s">
        <v>176</v>
      </c>
      <c r="M2033" s="23">
        <v>73.959999999999994</v>
      </c>
      <c r="N2033" s="24">
        <v>4</v>
      </c>
      <c r="O2033" s="25">
        <v>0.1741</v>
      </c>
      <c r="P2033" s="23">
        <v>30.35</v>
      </c>
      <c r="Q2033" s="23">
        <f>M2033*N2033*(1-O2033)</f>
        <v>244.33425599999998</v>
      </c>
      <c r="R2033" s="23">
        <f>M2033*N2033*O2033</f>
        <v>51.505744</v>
      </c>
      <c r="S2033" s="23">
        <f>P2033*N2033</f>
        <v>121.4</v>
      </c>
      <c r="T2033" s="23">
        <f>Q2033-S2033</f>
        <v>122.93425599999998</v>
      </c>
      <c r="U2033" s="25">
        <f>IFERROR(T2033/Q2033,0)</f>
        <v>0.50313966617926875</v>
      </c>
      <c r="V2033" s="21" t="s">
        <v>125</v>
      </c>
      <c r="W2033" s="21" t="s">
        <v>156</v>
      </c>
    </row>
    <row r="2034" spans="1:23" ht="15" customHeight="1">
      <c r="A2034" s="21" t="s">
        <v>2509</v>
      </c>
      <c r="B2034" s="22">
        <v>45652</v>
      </c>
      <c r="C2034" s="21">
        <f>YEAR(B2034)</f>
        <v>2024</v>
      </c>
      <c r="D2034" s="21" t="str">
        <f>"Q"&amp;ROUNDUP(MONTH(B2034)/3,0)</f>
        <v>Q4</v>
      </c>
      <c r="E2034" s="21" t="s">
        <v>188</v>
      </c>
      <c r="F2034" s="21" t="s">
        <v>129</v>
      </c>
      <c r="G2034" s="21" t="s">
        <v>198</v>
      </c>
      <c r="H2034" s="21" t="s">
        <v>178</v>
      </c>
      <c r="I2034" s="21" t="s">
        <v>179</v>
      </c>
      <c r="J2034" s="21" t="s">
        <v>133</v>
      </c>
      <c r="K2034" s="21" t="s">
        <v>143</v>
      </c>
      <c r="L2034" s="21" t="s">
        <v>230</v>
      </c>
      <c r="M2034" s="23">
        <v>72.790000000000006</v>
      </c>
      <c r="N2034" s="24">
        <v>2</v>
      </c>
      <c r="O2034" s="25">
        <v>0.10580000000000001</v>
      </c>
      <c r="P2034" s="23">
        <v>45.32</v>
      </c>
      <c r="Q2034" s="23">
        <f>M2034*N2034*(1-O2034)</f>
        <v>130.17763600000001</v>
      </c>
      <c r="R2034" s="23">
        <f>M2034*N2034*O2034</f>
        <v>15.402364000000002</v>
      </c>
      <c r="S2034" s="23">
        <f>P2034*N2034</f>
        <v>90.64</v>
      </c>
      <c r="T2034" s="23">
        <f>Q2034-S2034</f>
        <v>39.537636000000006</v>
      </c>
      <c r="U2034" s="25">
        <f>IFERROR(T2034/Q2034,0)</f>
        <v>0.30372064829937456</v>
      </c>
      <c r="V2034" s="21" t="s">
        <v>125</v>
      </c>
      <c r="W2034" s="21" t="s">
        <v>136</v>
      </c>
    </row>
    <row r="2035" spans="1:23" ht="15" customHeight="1">
      <c r="A2035" s="21" t="s">
        <v>2510</v>
      </c>
      <c r="B2035" s="22">
        <v>45653</v>
      </c>
      <c r="C2035" s="21">
        <f>YEAR(B2035)</f>
        <v>2024</v>
      </c>
      <c r="D2035" s="21" t="str">
        <f>"Q"&amp;ROUNDUP(MONTH(B2035)/3,0)</f>
        <v>Q4</v>
      </c>
      <c r="E2035" s="21" t="s">
        <v>188</v>
      </c>
      <c r="F2035" s="21" t="s">
        <v>118</v>
      </c>
      <c r="G2035" s="21" t="s">
        <v>232</v>
      </c>
      <c r="H2035" s="21" t="s">
        <v>2511</v>
      </c>
      <c r="I2035" s="21" t="s">
        <v>154</v>
      </c>
      <c r="J2035" s="21" t="s">
        <v>142</v>
      </c>
      <c r="K2035" s="21" t="s">
        <v>143</v>
      </c>
      <c r="L2035" s="21" t="s">
        <v>144</v>
      </c>
      <c r="M2035" s="23">
        <v>87.69</v>
      </c>
      <c r="N2035" s="24">
        <v>4</v>
      </c>
      <c r="O2035" s="25">
        <v>0.18559999999999999</v>
      </c>
      <c r="P2035" s="23">
        <v>52.56</v>
      </c>
      <c r="Q2035" s="23">
        <f>M2035*N2035*(1-O2035)</f>
        <v>285.65894400000002</v>
      </c>
      <c r="R2035" s="23">
        <f>M2035*N2035*O2035</f>
        <v>65.101056</v>
      </c>
      <c r="S2035" s="23">
        <f>P2035*N2035</f>
        <v>210.24</v>
      </c>
      <c r="T2035" s="23">
        <f>Q2035-S2035</f>
        <v>75.41894400000001</v>
      </c>
      <c r="U2035" s="25">
        <f>IFERROR(T2035/Q2035,0)</f>
        <v>0.26401744312266312</v>
      </c>
      <c r="V2035" s="21" t="s">
        <v>125</v>
      </c>
      <c r="W2035" s="21" t="s">
        <v>136</v>
      </c>
    </row>
    <row r="2036" spans="1:23" ht="15" customHeight="1">
      <c r="A2036" s="21" t="s">
        <v>2512</v>
      </c>
      <c r="B2036" s="22">
        <v>45653</v>
      </c>
      <c r="C2036" s="21">
        <f>YEAR(B2036)</f>
        <v>2024</v>
      </c>
      <c r="D2036" s="21" t="str">
        <f>"Q"&amp;ROUNDUP(MONTH(B2036)/3,0)</f>
        <v>Q4</v>
      </c>
      <c r="E2036" s="21" t="s">
        <v>117</v>
      </c>
      <c r="F2036" s="21" t="s">
        <v>129</v>
      </c>
      <c r="G2036" s="21" t="s">
        <v>194</v>
      </c>
      <c r="H2036" s="21" t="s">
        <v>261</v>
      </c>
      <c r="I2036" s="21" t="s">
        <v>262</v>
      </c>
      <c r="J2036" s="21" t="s">
        <v>133</v>
      </c>
      <c r="K2036" s="21" t="s">
        <v>149</v>
      </c>
      <c r="L2036" s="21" t="s">
        <v>150</v>
      </c>
      <c r="M2036" s="23">
        <v>49.01</v>
      </c>
      <c r="N2036" s="24">
        <v>1</v>
      </c>
      <c r="O2036" s="25">
        <v>0.21940000000000001</v>
      </c>
      <c r="P2036" s="23">
        <v>23.21</v>
      </c>
      <c r="Q2036" s="23">
        <f>M2036*N2036*(1-O2036)</f>
        <v>38.257205999999996</v>
      </c>
      <c r="R2036" s="23">
        <f>M2036*N2036*O2036</f>
        <v>10.752794</v>
      </c>
      <c r="S2036" s="23">
        <f>P2036*N2036</f>
        <v>23.21</v>
      </c>
      <c r="T2036" s="23">
        <f>Q2036-S2036</f>
        <v>15.047205999999996</v>
      </c>
      <c r="U2036" s="25">
        <f>IFERROR(T2036/Q2036,0)</f>
        <v>0.39331690871518421</v>
      </c>
      <c r="V2036" s="21" t="s">
        <v>125</v>
      </c>
      <c r="W2036" s="21" t="s">
        <v>172</v>
      </c>
    </row>
    <row r="2037" spans="1:23" ht="15" customHeight="1">
      <c r="A2037" s="21" t="s">
        <v>2513</v>
      </c>
      <c r="B2037" s="22">
        <v>45653</v>
      </c>
      <c r="C2037" s="21">
        <f>YEAR(B2037)</f>
        <v>2024</v>
      </c>
      <c r="D2037" s="21" t="str">
        <f>"Q"&amp;ROUNDUP(MONTH(B2037)/3,0)</f>
        <v>Q4</v>
      </c>
      <c r="E2037" s="21" t="s">
        <v>128</v>
      </c>
      <c r="F2037" s="21" t="s">
        <v>129</v>
      </c>
      <c r="G2037" s="21" t="s">
        <v>152</v>
      </c>
      <c r="H2037" s="21" t="s">
        <v>228</v>
      </c>
      <c r="I2037" s="21" t="s">
        <v>229</v>
      </c>
      <c r="J2037" s="21" t="s">
        <v>133</v>
      </c>
      <c r="K2037" s="21" t="s">
        <v>134</v>
      </c>
      <c r="L2037" s="21" t="s">
        <v>299</v>
      </c>
      <c r="M2037" s="23">
        <v>29.55</v>
      </c>
      <c r="N2037" s="24">
        <v>2</v>
      </c>
      <c r="O2037" s="25">
        <v>0.20730000000000001</v>
      </c>
      <c r="P2037" s="23">
        <v>15.94</v>
      </c>
      <c r="Q2037" s="23">
        <f>M2037*N2037*(1-O2037)</f>
        <v>46.848570000000002</v>
      </c>
      <c r="R2037" s="23">
        <f>M2037*N2037*O2037</f>
        <v>12.251430000000001</v>
      </c>
      <c r="S2037" s="23">
        <f>P2037*N2037</f>
        <v>31.88</v>
      </c>
      <c r="T2037" s="23">
        <f>Q2037-S2037</f>
        <v>14.968570000000003</v>
      </c>
      <c r="U2037" s="25">
        <f>IFERROR(T2037/Q2037,0)</f>
        <v>0.31950964565193779</v>
      </c>
      <c r="V2037" s="21" t="s">
        <v>125</v>
      </c>
      <c r="W2037" s="21" t="s">
        <v>136</v>
      </c>
    </row>
    <row r="2038" spans="1:23" ht="15" customHeight="1">
      <c r="A2038" s="21" t="s">
        <v>2514</v>
      </c>
      <c r="B2038" s="22">
        <v>45653</v>
      </c>
      <c r="C2038" s="21">
        <f>YEAR(B2038)</f>
        <v>2024</v>
      </c>
      <c r="D2038" s="21" t="str">
        <f>"Q"&amp;ROUNDUP(MONTH(B2038)/3,0)</f>
        <v>Q4</v>
      </c>
      <c r="E2038" s="21" t="s">
        <v>128</v>
      </c>
      <c r="F2038" s="21" t="s">
        <v>118</v>
      </c>
      <c r="G2038" s="21" t="s">
        <v>152</v>
      </c>
      <c r="H2038" s="21" t="s">
        <v>692</v>
      </c>
      <c r="I2038" s="21" t="s">
        <v>693</v>
      </c>
      <c r="J2038" s="21" t="s">
        <v>142</v>
      </c>
      <c r="K2038" s="21" t="s">
        <v>165</v>
      </c>
      <c r="L2038" s="21" t="s">
        <v>320</v>
      </c>
      <c r="M2038" s="23">
        <v>61.45</v>
      </c>
      <c r="N2038" s="24">
        <v>1</v>
      </c>
      <c r="O2038" s="25">
        <v>0.17449999999999999</v>
      </c>
      <c r="P2038" s="23">
        <v>27.41</v>
      </c>
      <c r="Q2038" s="23">
        <f>M2038*N2038*(1-O2038)</f>
        <v>50.726975000000003</v>
      </c>
      <c r="R2038" s="23">
        <f>M2038*N2038*O2038</f>
        <v>10.723025</v>
      </c>
      <c r="S2038" s="23">
        <f>P2038*N2038</f>
        <v>27.41</v>
      </c>
      <c r="T2038" s="23">
        <f>Q2038-S2038</f>
        <v>23.316975000000003</v>
      </c>
      <c r="U2038" s="25">
        <f>IFERROR(T2038/Q2038,0)</f>
        <v>0.45965632683596847</v>
      </c>
      <c r="V2038" s="21" t="s">
        <v>125</v>
      </c>
      <c r="W2038" s="21" t="s">
        <v>136</v>
      </c>
    </row>
    <row r="2039" spans="1:23" ht="15" customHeight="1">
      <c r="A2039" s="21" t="s">
        <v>2515</v>
      </c>
      <c r="B2039" s="22">
        <v>45653</v>
      </c>
      <c r="C2039" s="21">
        <f>YEAR(B2039)</f>
        <v>2024</v>
      </c>
      <c r="D2039" s="21" t="str">
        <f>"Q"&amp;ROUNDUP(MONTH(B2039)/3,0)</f>
        <v>Q4</v>
      </c>
      <c r="E2039" s="21" t="s">
        <v>128</v>
      </c>
      <c r="F2039" s="21" t="s">
        <v>118</v>
      </c>
      <c r="G2039" s="21" t="s">
        <v>130</v>
      </c>
      <c r="H2039" s="21" t="s">
        <v>281</v>
      </c>
      <c r="I2039" s="21" t="s">
        <v>282</v>
      </c>
      <c r="J2039" s="21" t="s">
        <v>133</v>
      </c>
      <c r="K2039" s="21" t="s">
        <v>134</v>
      </c>
      <c r="L2039" s="21" t="s">
        <v>135</v>
      </c>
      <c r="M2039" s="23">
        <v>117.47</v>
      </c>
      <c r="N2039" s="24">
        <v>1</v>
      </c>
      <c r="O2039" s="25">
        <v>0.14990000000000001</v>
      </c>
      <c r="P2039" s="23">
        <v>61.36</v>
      </c>
      <c r="Q2039" s="23">
        <f>M2039*N2039*(1-O2039)</f>
        <v>99.861246999999992</v>
      </c>
      <c r="R2039" s="23">
        <f>M2039*N2039*O2039</f>
        <v>17.608753</v>
      </c>
      <c r="S2039" s="23">
        <f>P2039*N2039</f>
        <v>61.36</v>
      </c>
      <c r="T2039" s="23">
        <f>Q2039-S2039</f>
        <v>38.501246999999992</v>
      </c>
      <c r="U2039" s="25">
        <f>IFERROR(T2039/Q2039,0)</f>
        <v>0.38554742862363811</v>
      </c>
      <c r="V2039" s="21" t="s">
        <v>125</v>
      </c>
      <c r="W2039" s="21" t="s">
        <v>126</v>
      </c>
    </row>
    <row r="2040" spans="1:23" ht="15" customHeight="1">
      <c r="A2040" s="21" t="s">
        <v>2516</v>
      </c>
      <c r="B2040" s="22">
        <v>45653</v>
      </c>
      <c r="C2040" s="21">
        <f>YEAR(B2040)</f>
        <v>2024</v>
      </c>
      <c r="D2040" s="21" t="str">
        <f>"Q"&amp;ROUNDUP(MONTH(B2040)/3,0)</f>
        <v>Q4</v>
      </c>
      <c r="E2040" s="21" t="s">
        <v>128</v>
      </c>
      <c r="F2040" s="21" t="s">
        <v>159</v>
      </c>
      <c r="G2040" s="21" t="s">
        <v>130</v>
      </c>
      <c r="H2040" s="21" t="s">
        <v>261</v>
      </c>
      <c r="I2040" s="21" t="s">
        <v>262</v>
      </c>
      <c r="J2040" s="21" t="s">
        <v>133</v>
      </c>
      <c r="K2040" s="21" t="s">
        <v>149</v>
      </c>
      <c r="L2040" s="21" t="s">
        <v>273</v>
      </c>
      <c r="M2040" s="23">
        <v>232.46</v>
      </c>
      <c r="N2040" s="24">
        <v>15</v>
      </c>
      <c r="O2040" s="25">
        <v>2.93E-2</v>
      </c>
      <c r="P2040" s="23">
        <v>109.46</v>
      </c>
      <c r="Q2040" s="23">
        <f>M2040*N2040*(1-O2040)</f>
        <v>3384.7338300000001</v>
      </c>
      <c r="R2040" s="23">
        <f>M2040*N2040*O2040</f>
        <v>102.16617000000001</v>
      </c>
      <c r="S2040" s="23">
        <f>P2040*N2040</f>
        <v>1641.8999999999999</v>
      </c>
      <c r="T2040" s="23">
        <f>Q2040-S2040</f>
        <v>1742.8338300000003</v>
      </c>
      <c r="U2040" s="25">
        <f>IFERROR(T2040/Q2040,0)</f>
        <v>0.51491015764746273</v>
      </c>
      <c r="V2040" s="21" t="s">
        <v>125</v>
      </c>
      <c r="W2040" s="21" t="s">
        <v>136</v>
      </c>
    </row>
    <row r="2041" spans="1:23" ht="15" customHeight="1">
      <c r="A2041" s="21" t="s">
        <v>2517</v>
      </c>
      <c r="B2041" s="22">
        <v>45654</v>
      </c>
      <c r="C2041" s="21">
        <f>YEAR(B2041)</f>
        <v>2024</v>
      </c>
      <c r="D2041" s="21" t="str">
        <f>"Q"&amp;ROUNDUP(MONTH(B2041)/3,0)</f>
        <v>Q4</v>
      </c>
      <c r="E2041" s="21" t="s">
        <v>138</v>
      </c>
      <c r="F2041" s="21" t="s">
        <v>118</v>
      </c>
      <c r="G2041" s="21" t="s">
        <v>146</v>
      </c>
      <c r="H2041" s="21" t="s">
        <v>243</v>
      </c>
      <c r="I2041" s="21" t="s">
        <v>244</v>
      </c>
      <c r="J2041" s="21" t="s">
        <v>122</v>
      </c>
      <c r="K2041" s="21" t="s">
        <v>134</v>
      </c>
      <c r="L2041" s="21" t="s">
        <v>299</v>
      </c>
      <c r="M2041" s="23">
        <v>185.1</v>
      </c>
      <c r="N2041" s="24">
        <v>5</v>
      </c>
      <c r="O2041" s="25">
        <v>0.15859999999999999</v>
      </c>
      <c r="P2041" s="23">
        <v>104.13</v>
      </c>
      <c r="Q2041" s="23">
        <f>M2041*N2041*(1-O2041)</f>
        <v>778.71570000000008</v>
      </c>
      <c r="R2041" s="23">
        <f>M2041*N2041*O2041</f>
        <v>146.7843</v>
      </c>
      <c r="S2041" s="23">
        <f>P2041*N2041</f>
        <v>520.65</v>
      </c>
      <c r="T2041" s="23">
        <f>Q2041-S2041</f>
        <v>258.06570000000011</v>
      </c>
      <c r="U2041" s="25">
        <f>IFERROR(T2041/Q2041,0)</f>
        <v>0.33139912294050328</v>
      </c>
      <c r="V2041" s="21" t="s">
        <v>125</v>
      </c>
      <c r="W2041" s="21" t="s">
        <v>172</v>
      </c>
    </row>
    <row r="2042" spans="1:23" ht="15" customHeight="1">
      <c r="A2042" s="21" t="s">
        <v>2518</v>
      </c>
      <c r="B2042" s="22">
        <v>45654</v>
      </c>
      <c r="C2042" s="21">
        <f>YEAR(B2042)</f>
        <v>2024</v>
      </c>
      <c r="D2042" s="21" t="str">
        <f>"Q"&amp;ROUNDUP(MONTH(B2042)/3,0)</f>
        <v>Q4</v>
      </c>
      <c r="E2042" s="21" t="s">
        <v>188</v>
      </c>
      <c r="F2042" s="21" t="s">
        <v>118</v>
      </c>
      <c r="G2042" s="21" t="s">
        <v>189</v>
      </c>
      <c r="H2042" s="21" t="s">
        <v>203</v>
      </c>
      <c r="I2042" s="21" t="s">
        <v>204</v>
      </c>
      <c r="J2042" s="21" t="s">
        <v>122</v>
      </c>
      <c r="K2042" s="21" t="s">
        <v>149</v>
      </c>
      <c r="L2042" s="21" t="s">
        <v>205</v>
      </c>
      <c r="M2042" s="23">
        <v>224.64</v>
      </c>
      <c r="N2042" s="24">
        <v>3</v>
      </c>
      <c r="O2042" s="25">
        <v>0.13669999999999999</v>
      </c>
      <c r="P2042" s="23">
        <v>112.26</v>
      </c>
      <c r="Q2042" s="23">
        <f>M2042*N2042*(1-O2042)</f>
        <v>581.79513599999996</v>
      </c>
      <c r="R2042" s="23">
        <f>M2042*N2042*O2042</f>
        <v>92.124863999999988</v>
      </c>
      <c r="S2042" s="23">
        <f>P2042*N2042</f>
        <v>336.78000000000003</v>
      </c>
      <c r="T2042" s="23">
        <f>Q2042-S2042</f>
        <v>245.01513599999993</v>
      </c>
      <c r="U2042" s="25">
        <f>IFERROR(T2042/Q2042,0)</f>
        <v>0.42113644621463447</v>
      </c>
      <c r="V2042" s="21" t="s">
        <v>125</v>
      </c>
      <c r="W2042" s="21" t="s">
        <v>172</v>
      </c>
    </row>
    <row r="2043" spans="1:23" ht="15" customHeight="1">
      <c r="A2043" s="21" t="s">
        <v>2519</v>
      </c>
      <c r="B2043" s="22">
        <v>45654</v>
      </c>
      <c r="C2043" s="21">
        <f>YEAR(B2043)</f>
        <v>2024</v>
      </c>
      <c r="D2043" s="21" t="str">
        <f>"Q"&amp;ROUNDUP(MONTH(B2043)/3,0)</f>
        <v>Q4</v>
      </c>
      <c r="E2043" s="21" t="s">
        <v>188</v>
      </c>
      <c r="F2043" s="21" t="s">
        <v>118</v>
      </c>
      <c r="G2043" s="21" t="s">
        <v>198</v>
      </c>
      <c r="H2043" s="21" t="s">
        <v>120</v>
      </c>
      <c r="I2043" s="21" t="s">
        <v>121</v>
      </c>
      <c r="J2043" s="21" t="s">
        <v>122</v>
      </c>
      <c r="K2043" s="21" t="s">
        <v>143</v>
      </c>
      <c r="L2043" s="21" t="s">
        <v>252</v>
      </c>
      <c r="M2043" s="23">
        <v>144.97999999999999</v>
      </c>
      <c r="N2043" s="24">
        <v>2</v>
      </c>
      <c r="O2043" s="25">
        <v>0.1767</v>
      </c>
      <c r="P2043" s="23">
        <v>86.39</v>
      </c>
      <c r="Q2043" s="23">
        <f>M2043*N2043*(1-O2043)</f>
        <v>238.72406799999999</v>
      </c>
      <c r="R2043" s="23">
        <f>M2043*N2043*O2043</f>
        <v>51.235931999999998</v>
      </c>
      <c r="S2043" s="23">
        <f>P2043*N2043</f>
        <v>172.78</v>
      </c>
      <c r="T2043" s="23">
        <f>Q2043-S2043</f>
        <v>65.944067999999987</v>
      </c>
      <c r="U2043" s="25">
        <f>IFERROR(T2043/Q2043,0)</f>
        <v>0.27623552393552536</v>
      </c>
      <c r="V2043" s="21" t="s">
        <v>125</v>
      </c>
      <c r="W2043" s="21" t="s">
        <v>136</v>
      </c>
    </row>
    <row r="2044" spans="1:23" ht="15" customHeight="1">
      <c r="A2044" s="21" t="s">
        <v>2520</v>
      </c>
      <c r="B2044" s="22">
        <v>45654</v>
      </c>
      <c r="C2044" s="21">
        <f>YEAR(B2044)</f>
        <v>2024</v>
      </c>
      <c r="D2044" s="21" t="str">
        <f>"Q"&amp;ROUNDUP(MONTH(B2044)/3,0)</f>
        <v>Q4</v>
      </c>
      <c r="E2044" s="21" t="s">
        <v>138</v>
      </c>
      <c r="F2044" s="21" t="s">
        <v>118</v>
      </c>
      <c r="G2044" s="21" t="s">
        <v>146</v>
      </c>
      <c r="H2044" s="21" t="s">
        <v>672</v>
      </c>
      <c r="I2044" s="21" t="s">
        <v>673</v>
      </c>
      <c r="J2044" s="21" t="s">
        <v>142</v>
      </c>
      <c r="K2044" s="21" t="s">
        <v>134</v>
      </c>
      <c r="L2044" s="21" t="s">
        <v>135</v>
      </c>
      <c r="M2044" s="23">
        <v>218.59</v>
      </c>
      <c r="N2044" s="24">
        <v>2</v>
      </c>
      <c r="O2044" s="25">
        <v>0.1736</v>
      </c>
      <c r="P2044" s="23">
        <v>114.72</v>
      </c>
      <c r="Q2044" s="23">
        <f>M2044*N2044*(1-O2044)</f>
        <v>361.285552</v>
      </c>
      <c r="R2044" s="23">
        <f>M2044*N2044*O2044</f>
        <v>75.894447999999997</v>
      </c>
      <c r="S2044" s="23">
        <f>P2044*N2044</f>
        <v>229.44</v>
      </c>
      <c r="T2044" s="23">
        <f>Q2044-S2044</f>
        <v>131.845552</v>
      </c>
      <c r="U2044" s="25">
        <f>IFERROR(T2044/Q2044,0)</f>
        <v>0.36493447155617226</v>
      </c>
      <c r="V2044" s="21" t="s">
        <v>125</v>
      </c>
      <c r="W2044" s="21" t="s">
        <v>136</v>
      </c>
    </row>
    <row r="2045" spans="1:23" ht="15" customHeight="1">
      <c r="A2045" s="21" t="s">
        <v>2521</v>
      </c>
      <c r="B2045" s="22">
        <v>45654</v>
      </c>
      <c r="C2045" s="21">
        <f>YEAR(B2045)</f>
        <v>2024</v>
      </c>
      <c r="D2045" s="21" t="str">
        <f>"Q"&amp;ROUNDUP(MONTH(B2045)/3,0)</f>
        <v>Q4</v>
      </c>
      <c r="E2045" s="21" t="s">
        <v>138</v>
      </c>
      <c r="F2045" s="21" t="s">
        <v>118</v>
      </c>
      <c r="G2045" s="21" t="s">
        <v>139</v>
      </c>
      <c r="H2045" s="21" t="s">
        <v>236</v>
      </c>
      <c r="I2045" s="21" t="s">
        <v>237</v>
      </c>
      <c r="J2045" s="21" t="s">
        <v>142</v>
      </c>
      <c r="K2045" s="21" t="s">
        <v>143</v>
      </c>
      <c r="L2045" s="21" t="s">
        <v>201</v>
      </c>
      <c r="M2045" s="23">
        <v>211.7</v>
      </c>
      <c r="N2045" s="24">
        <v>3</v>
      </c>
      <c r="O2045" s="25">
        <v>0.14069999999999999</v>
      </c>
      <c r="P2045" s="23">
        <v>124.47</v>
      </c>
      <c r="Q2045" s="23">
        <f>M2045*N2045*(1-O2045)</f>
        <v>545.74142999999992</v>
      </c>
      <c r="R2045" s="23">
        <f>M2045*N2045*O2045</f>
        <v>89.358569999999986</v>
      </c>
      <c r="S2045" s="23">
        <f>P2045*N2045</f>
        <v>373.40999999999997</v>
      </c>
      <c r="T2045" s="23">
        <f>Q2045-S2045</f>
        <v>172.33142999999995</v>
      </c>
      <c r="U2045" s="25">
        <f>IFERROR(T2045/Q2045,0)</f>
        <v>0.31577487162739315</v>
      </c>
      <c r="V2045" s="21" t="s">
        <v>125</v>
      </c>
      <c r="W2045" s="21" t="s">
        <v>126</v>
      </c>
    </row>
    <row r="2046" spans="1:23" ht="15" customHeight="1">
      <c r="A2046" s="21" t="s">
        <v>2522</v>
      </c>
      <c r="B2046" s="22">
        <v>45654</v>
      </c>
      <c r="C2046" s="21">
        <f>YEAR(B2046)</f>
        <v>2024</v>
      </c>
      <c r="D2046" s="21" t="str">
        <f>"Q"&amp;ROUNDUP(MONTH(B2046)/3,0)</f>
        <v>Q4</v>
      </c>
      <c r="E2046" s="21" t="s">
        <v>188</v>
      </c>
      <c r="F2046" s="21" t="s">
        <v>118</v>
      </c>
      <c r="G2046" s="21" t="s">
        <v>198</v>
      </c>
      <c r="H2046" s="21" t="s">
        <v>1509</v>
      </c>
      <c r="I2046" s="21" t="s">
        <v>414</v>
      </c>
      <c r="J2046" s="21" t="s">
        <v>142</v>
      </c>
      <c r="K2046" s="21" t="s">
        <v>149</v>
      </c>
      <c r="L2046" s="21" t="s">
        <v>150</v>
      </c>
      <c r="M2046" s="23">
        <v>169.81</v>
      </c>
      <c r="N2046" s="24">
        <v>1</v>
      </c>
      <c r="O2046" s="25">
        <v>0.18160000000000001</v>
      </c>
      <c r="P2046" s="23">
        <v>93.18</v>
      </c>
      <c r="Q2046" s="23">
        <f>M2046*N2046*(1-O2046)</f>
        <v>138.97250400000001</v>
      </c>
      <c r="R2046" s="23">
        <f>M2046*N2046*O2046</f>
        <v>30.837496000000002</v>
      </c>
      <c r="S2046" s="23">
        <f>P2046*N2046</f>
        <v>93.18</v>
      </c>
      <c r="T2046" s="23">
        <f>Q2046-S2046</f>
        <v>45.792504000000008</v>
      </c>
      <c r="U2046" s="25">
        <f>IFERROR(T2046/Q2046,0)</f>
        <v>0.32950765570144724</v>
      </c>
      <c r="V2046" s="21" t="s">
        <v>125</v>
      </c>
      <c r="W2046" s="21" t="s">
        <v>126</v>
      </c>
    </row>
    <row r="2047" spans="1:23" ht="15" customHeight="1">
      <c r="A2047" s="21" t="s">
        <v>2523</v>
      </c>
      <c r="B2047" s="22">
        <v>45655</v>
      </c>
      <c r="C2047" s="21">
        <f>YEAR(B2047)</f>
        <v>2024</v>
      </c>
      <c r="D2047" s="21" t="str">
        <f>"Q"&amp;ROUNDUP(MONTH(B2047)/3,0)</f>
        <v>Q4</v>
      </c>
      <c r="E2047" s="21" t="s">
        <v>138</v>
      </c>
      <c r="F2047" s="21" t="s">
        <v>159</v>
      </c>
      <c r="G2047" s="21" t="s">
        <v>146</v>
      </c>
      <c r="H2047" s="21" t="s">
        <v>182</v>
      </c>
      <c r="I2047" s="21" t="s">
        <v>183</v>
      </c>
      <c r="J2047" s="21" t="s">
        <v>122</v>
      </c>
      <c r="K2047" s="21" t="s">
        <v>134</v>
      </c>
      <c r="L2047" s="21" t="s">
        <v>299</v>
      </c>
      <c r="M2047" s="23">
        <v>107.55</v>
      </c>
      <c r="N2047" s="24">
        <v>40</v>
      </c>
      <c r="O2047" s="25">
        <v>0.1396</v>
      </c>
      <c r="P2047" s="23">
        <v>57.82</v>
      </c>
      <c r="Q2047" s="23">
        <f>M2047*N2047*(1-O2047)</f>
        <v>3701.4408000000003</v>
      </c>
      <c r="R2047" s="23">
        <f>M2047*N2047*O2047</f>
        <v>600.55920000000003</v>
      </c>
      <c r="S2047" s="23">
        <f>P2047*N2047</f>
        <v>2312.8000000000002</v>
      </c>
      <c r="T2047" s="23">
        <f>Q2047-S2047</f>
        <v>1388.6408000000001</v>
      </c>
      <c r="U2047" s="25">
        <f>IFERROR(T2047/Q2047,0)</f>
        <v>0.37516223412245309</v>
      </c>
      <c r="V2047" s="21" t="s">
        <v>125</v>
      </c>
      <c r="W2047" s="21" t="s">
        <v>126</v>
      </c>
    </row>
    <row r="2048" spans="1:23" ht="15" customHeight="1">
      <c r="A2048" s="21" t="s">
        <v>2524</v>
      </c>
      <c r="B2048" s="22">
        <v>45655</v>
      </c>
      <c r="C2048" s="21">
        <f>YEAR(B2048)</f>
        <v>2024</v>
      </c>
      <c r="D2048" s="21" t="str">
        <f>"Q"&amp;ROUNDUP(MONTH(B2048)/3,0)</f>
        <v>Q4</v>
      </c>
      <c r="E2048" s="21" t="s">
        <v>158</v>
      </c>
      <c r="F2048" s="21" t="s">
        <v>129</v>
      </c>
      <c r="G2048" s="21" t="s">
        <v>164</v>
      </c>
      <c r="H2048" s="21" t="s">
        <v>275</v>
      </c>
      <c r="I2048" s="21" t="s">
        <v>276</v>
      </c>
      <c r="J2048" s="21" t="s">
        <v>142</v>
      </c>
      <c r="K2048" s="21" t="s">
        <v>123</v>
      </c>
      <c r="L2048" s="21" t="s">
        <v>226</v>
      </c>
      <c r="M2048" s="23">
        <v>185.11</v>
      </c>
      <c r="N2048" s="24">
        <v>1</v>
      </c>
      <c r="O2048" s="25">
        <v>0.1051</v>
      </c>
      <c r="P2048" s="23">
        <v>105.68</v>
      </c>
      <c r="Q2048" s="23">
        <f>M2048*N2048*(1-O2048)</f>
        <v>165.65493900000001</v>
      </c>
      <c r="R2048" s="23">
        <f>M2048*N2048*O2048</f>
        <v>19.455061000000001</v>
      </c>
      <c r="S2048" s="23">
        <f>P2048*N2048</f>
        <v>105.68</v>
      </c>
      <c r="T2048" s="23">
        <f>Q2048-S2048</f>
        <v>59.974939000000006</v>
      </c>
      <c r="U2048" s="25">
        <f>IFERROR(T2048/Q2048,0)</f>
        <v>0.36204739419209231</v>
      </c>
      <c r="V2048" s="21" t="s">
        <v>171</v>
      </c>
      <c r="W2048" s="21" t="s">
        <v>136</v>
      </c>
    </row>
    <row r="2049" spans="1:23" ht="15" customHeight="1">
      <c r="A2049" s="21" t="s">
        <v>2525</v>
      </c>
      <c r="B2049" s="22">
        <v>45655</v>
      </c>
      <c r="C2049" s="21">
        <f>YEAR(B2049)</f>
        <v>2024</v>
      </c>
      <c r="D2049" s="21" t="str">
        <f>"Q"&amp;ROUNDUP(MONTH(B2049)/3,0)</f>
        <v>Q4</v>
      </c>
      <c r="E2049" s="21" t="s">
        <v>188</v>
      </c>
      <c r="F2049" s="21" t="s">
        <v>118</v>
      </c>
      <c r="G2049" s="21" t="s">
        <v>232</v>
      </c>
      <c r="H2049" s="21" t="s">
        <v>762</v>
      </c>
      <c r="I2049" s="21" t="s">
        <v>763</v>
      </c>
      <c r="J2049" s="21" t="s">
        <v>133</v>
      </c>
      <c r="K2049" s="21" t="s">
        <v>165</v>
      </c>
      <c r="L2049" s="21" t="s">
        <v>180</v>
      </c>
      <c r="M2049" s="23">
        <v>103.47</v>
      </c>
      <c r="N2049" s="24">
        <v>1</v>
      </c>
      <c r="O2049" s="25">
        <v>0.17860000000000001</v>
      </c>
      <c r="P2049" s="23">
        <v>39.42</v>
      </c>
      <c r="Q2049" s="23">
        <f>M2049*N2049*(1-O2049)</f>
        <v>84.990257999999997</v>
      </c>
      <c r="R2049" s="23">
        <f>M2049*N2049*O2049</f>
        <v>18.479742000000002</v>
      </c>
      <c r="S2049" s="23">
        <f>P2049*N2049</f>
        <v>39.42</v>
      </c>
      <c r="T2049" s="23">
        <f>Q2049-S2049</f>
        <v>45.570257999999995</v>
      </c>
      <c r="U2049" s="25">
        <f>IFERROR(T2049/Q2049,0)</f>
        <v>0.53618213513365254</v>
      </c>
      <c r="V2049" s="21" t="s">
        <v>125</v>
      </c>
      <c r="W2049" s="21" t="s">
        <v>156</v>
      </c>
    </row>
    <row r="2050" spans="1:23" ht="15" customHeight="1">
      <c r="A2050" s="21" t="s">
        <v>2526</v>
      </c>
      <c r="B2050" s="22">
        <v>45655</v>
      </c>
      <c r="C2050" s="21">
        <f>YEAR(B2050)</f>
        <v>2024</v>
      </c>
      <c r="D2050" s="21" t="str">
        <f>"Q"&amp;ROUNDUP(MONTH(B2050)/3,0)</f>
        <v>Q4</v>
      </c>
      <c r="E2050" s="21" t="s">
        <v>188</v>
      </c>
      <c r="F2050" s="21" t="s">
        <v>159</v>
      </c>
      <c r="G2050" s="21" t="s">
        <v>232</v>
      </c>
      <c r="H2050" s="21" t="s">
        <v>1102</v>
      </c>
      <c r="I2050" s="21" t="s">
        <v>154</v>
      </c>
      <c r="J2050" s="21" t="s">
        <v>142</v>
      </c>
      <c r="K2050" s="21" t="s">
        <v>149</v>
      </c>
      <c r="L2050" s="21" t="s">
        <v>273</v>
      </c>
      <c r="M2050" s="23">
        <v>290.47000000000003</v>
      </c>
      <c r="N2050" s="24">
        <v>12</v>
      </c>
      <c r="O2050" s="25">
        <v>9.5299999999999996E-2</v>
      </c>
      <c r="P2050" s="23">
        <v>140.29</v>
      </c>
      <c r="Q2050" s="23">
        <f>M2050*N2050*(1-O2050)</f>
        <v>3153.4585080000006</v>
      </c>
      <c r="R2050" s="23">
        <f>M2050*N2050*O2050</f>
        <v>332.18149199999999</v>
      </c>
      <c r="S2050" s="23">
        <f>P2050*N2050</f>
        <v>1683.48</v>
      </c>
      <c r="T2050" s="23">
        <f>Q2050-S2050</f>
        <v>1469.9785080000006</v>
      </c>
      <c r="U2050" s="25">
        <f>IFERROR(T2050/Q2050,0)</f>
        <v>0.46614804167260043</v>
      </c>
      <c r="V2050" s="21" t="s">
        <v>125</v>
      </c>
      <c r="W2050" s="21" t="s">
        <v>172</v>
      </c>
    </row>
    <row r="2051" spans="1:23" ht="15" customHeight="1">
      <c r="A2051" s="21" t="s">
        <v>2527</v>
      </c>
      <c r="B2051" s="22">
        <v>45655</v>
      </c>
      <c r="C2051" s="21">
        <f>YEAR(B2051)</f>
        <v>2024</v>
      </c>
      <c r="D2051" s="21" t="str">
        <f>"Q"&amp;ROUNDUP(MONTH(B2051)/3,0)</f>
        <v>Q4</v>
      </c>
      <c r="E2051" s="21" t="s">
        <v>138</v>
      </c>
      <c r="F2051" s="21" t="s">
        <v>118</v>
      </c>
      <c r="G2051" s="21" t="s">
        <v>139</v>
      </c>
      <c r="H2051" s="21" t="s">
        <v>203</v>
      </c>
      <c r="I2051" s="21" t="s">
        <v>204</v>
      </c>
      <c r="J2051" s="21" t="s">
        <v>122</v>
      </c>
      <c r="K2051" s="21" t="s">
        <v>134</v>
      </c>
      <c r="L2051" s="21" t="s">
        <v>192</v>
      </c>
      <c r="M2051" s="23">
        <v>140.52000000000001</v>
      </c>
      <c r="N2051" s="24">
        <v>1</v>
      </c>
      <c r="O2051" s="25">
        <v>0.16209999999999999</v>
      </c>
      <c r="P2051" s="23">
        <v>80.88</v>
      </c>
      <c r="Q2051" s="23">
        <f>M2051*N2051*(1-O2051)</f>
        <v>117.741708</v>
      </c>
      <c r="R2051" s="23">
        <f>M2051*N2051*O2051</f>
        <v>22.778292</v>
      </c>
      <c r="S2051" s="23">
        <f>P2051*N2051</f>
        <v>80.88</v>
      </c>
      <c r="T2051" s="23">
        <f>Q2051-S2051</f>
        <v>36.861708000000007</v>
      </c>
      <c r="U2051" s="25">
        <f>IFERROR(T2051/Q2051,0)</f>
        <v>0.31307264542145086</v>
      </c>
      <c r="V2051" s="21" t="s">
        <v>125</v>
      </c>
      <c r="W2051" s="21" t="s">
        <v>156</v>
      </c>
    </row>
    <row r="2052" spans="1:23" ht="15" customHeight="1">
      <c r="A2052" s="21" t="s">
        <v>2528</v>
      </c>
      <c r="B2052" s="22">
        <v>45655</v>
      </c>
      <c r="C2052" s="21">
        <f>YEAR(B2052)</f>
        <v>2024</v>
      </c>
      <c r="D2052" s="21" t="str">
        <f>"Q"&amp;ROUNDUP(MONTH(B2052)/3,0)</f>
        <v>Q4</v>
      </c>
      <c r="E2052" s="21" t="s">
        <v>138</v>
      </c>
      <c r="F2052" s="21" t="s">
        <v>159</v>
      </c>
      <c r="G2052" s="21" t="s">
        <v>146</v>
      </c>
      <c r="H2052" s="21" t="s">
        <v>669</v>
      </c>
      <c r="I2052" s="21" t="s">
        <v>670</v>
      </c>
      <c r="J2052" s="21" t="s">
        <v>142</v>
      </c>
      <c r="K2052" s="21" t="s">
        <v>143</v>
      </c>
      <c r="L2052" s="21" t="s">
        <v>201</v>
      </c>
      <c r="M2052" s="23">
        <v>167.33</v>
      </c>
      <c r="N2052" s="24">
        <v>5</v>
      </c>
      <c r="O2052" s="25">
        <v>9.3600000000000003E-2</v>
      </c>
      <c r="P2052" s="23">
        <v>106.54</v>
      </c>
      <c r="Q2052" s="23">
        <f>M2052*N2052*(1-O2052)</f>
        <v>758.33956000000012</v>
      </c>
      <c r="R2052" s="23">
        <f>M2052*N2052*O2052</f>
        <v>78.310440000000014</v>
      </c>
      <c r="S2052" s="23">
        <f>P2052*N2052</f>
        <v>532.70000000000005</v>
      </c>
      <c r="T2052" s="23">
        <f>Q2052-S2052</f>
        <v>225.63956000000007</v>
      </c>
      <c r="U2052" s="25">
        <f>IFERROR(T2052/Q2052,0)</f>
        <v>0.29754422939507474</v>
      </c>
      <c r="V2052" s="21" t="s">
        <v>125</v>
      </c>
      <c r="W2052" s="21" t="s">
        <v>136</v>
      </c>
    </row>
    <row r="2053" spans="1:23" ht="15" customHeight="1">
      <c r="A2053" s="21" t="s">
        <v>2529</v>
      </c>
      <c r="B2053" s="22">
        <v>45655</v>
      </c>
      <c r="C2053" s="21">
        <f>YEAR(B2053)</f>
        <v>2024</v>
      </c>
      <c r="D2053" s="21" t="str">
        <f>"Q"&amp;ROUNDUP(MONTH(B2053)/3,0)</f>
        <v>Q4</v>
      </c>
      <c r="E2053" s="21" t="s">
        <v>138</v>
      </c>
      <c r="F2053" s="21" t="s">
        <v>118</v>
      </c>
      <c r="G2053" s="21" t="s">
        <v>139</v>
      </c>
      <c r="H2053" s="21" t="s">
        <v>186</v>
      </c>
      <c r="I2053" s="21" t="s">
        <v>162</v>
      </c>
      <c r="J2053" s="21" t="s">
        <v>133</v>
      </c>
      <c r="K2053" s="21" t="s">
        <v>123</v>
      </c>
      <c r="L2053" s="21" t="s">
        <v>155</v>
      </c>
      <c r="M2053" s="23">
        <v>152.37</v>
      </c>
      <c r="N2053" s="24">
        <v>2</v>
      </c>
      <c r="O2053" s="25">
        <v>0.14149999999999999</v>
      </c>
      <c r="P2053" s="23">
        <v>78.52</v>
      </c>
      <c r="Q2053" s="23">
        <f>M2053*N2053*(1-O2053)</f>
        <v>261.61929000000003</v>
      </c>
      <c r="R2053" s="23">
        <f>M2053*N2053*O2053</f>
        <v>43.120709999999995</v>
      </c>
      <c r="S2053" s="23">
        <f>P2053*N2053</f>
        <v>157.04</v>
      </c>
      <c r="T2053" s="23">
        <f>Q2053-S2053</f>
        <v>104.57929000000004</v>
      </c>
      <c r="U2053" s="25">
        <f>IFERROR(T2053/Q2053,0)</f>
        <v>0.39973845200787766</v>
      </c>
      <c r="V2053" s="21" t="s">
        <v>125</v>
      </c>
      <c r="W2053" s="21" t="s">
        <v>126</v>
      </c>
    </row>
    <row r="2054" spans="1:23" ht="15" customHeight="1">
      <c r="A2054" s="21" t="s">
        <v>2530</v>
      </c>
      <c r="B2054" s="22">
        <v>45655</v>
      </c>
      <c r="C2054" s="21">
        <f>YEAR(B2054)</f>
        <v>2024</v>
      </c>
      <c r="D2054" s="21" t="str">
        <f>"Q"&amp;ROUNDUP(MONTH(B2054)/3,0)</f>
        <v>Q4</v>
      </c>
      <c r="E2054" s="21" t="s">
        <v>188</v>
      </c>
      <c r="F2054" s="21" t="s">
        <v>118</v>
      </c>
      <c r="G2054" s="21" t="s">
        <v>189</v>
      </c>
      <c r="H2054" s="21" t="s">
        <v>203</v>
      </c>
      <c r="I2054" s="21" t="s">
        <v>204</v>
      </c>
      <c r="J2054" s="21" t="s">
        <v>122</v>
      </c>
      <c r="K2054" s="21" t="s">
        <v>149</v>
      </c>
      <c r="L2054" s="21" t="s">
        <v>176</v>
      </c>
      <c r="M2054" s="23">
        <v>60.64</v>
      </c>
      <c r="N2054" s="24">
        <v>1</v>
      </c>
      <c r="O2054" s="25">
        <v>0.21249999999999999</v>
      </c>
      <c r="P2054" s="23">
        <v>26.87</v>
      </c>
      <c r="Q2054" s="23">
        <f>M2054*N2054*(1-O2054)</f>
        <v>47.753999999999998</v>
      </c>
      <c r="R2054" s="23">
        <f>M2054*N2054*O2054</f>
        <v>12.885999999999999</v>
      </c>
      <c r="S2054" s="23">
        <f>P2054*N2054</f>
        <v>26.87</v>
      </c>
      <c r="T2054" s="23">
        <f>Q2054-S2054</f>
        <v>20.883999999999997</v>
      </c>
      <c r="U2054" s="25">
        <f>IFERROR(T2054/Q2054,0)</f>
        <v>0.43732462202119188</v>
      </c>
      <c r="V2054" s="21" t="s">
        <v>125</v>
      </c>
      <c r="W2054" s="21" t="s">
        <v>172</v>
      </c>
    </row>
    <row r="2055" spans="1:23" ht="15" customHeight="1">
      <c r="A2055" s="21" t="s">
        <v>2531</v>
      </c>
      <c r="B2055" s="22">
        <v>45655</v>
      </c>
      <c r="C2055" s="21">
        <f>YEAR(B2055)</f>
        <v>2024</v>
      </c>
      <c r="D2055" s="21" t="str">
        <f>"Q"&amp;ROUNDUP(MONTH(B2055)/3,0)</f>
        <v>Q4</v>
      </c>
      <c r="E2055" s="21" t="s">
        <v>158</v>
      </c>
      <c r="F2055" s="21" t="s">
        <v>118</v>
      </c>
      <c r="G2055" s="21" t="s">
        <v>164</v>
      </c>
      <c r="H2055" s="21" t="s">
        <v>741</v>
      </c>
      <c r="I2055" s="21" t="s">
        <v>652</v>
      </c>
      <c r="J2055" s="21" t="s">
        <v>133</v>
      </c>
      <c r="K2055" s="21" t="s">
        <v>134</v>
      </c>
      <c r="L2055" s="21" t="s">
        <v>135</v>
      </c>
      <c r="M2055" s="23">
        <v>131.22999999999999</v>
      </c>
      <c r="N2055" s="24">
        <v>2</v>
      </c>
      <c r="O2055" s="25">
        <v>0.16470000000000001</v>
      </c>
      <c r="P2055" s="23">
        <v>69.680000000000007</v>
      </c>
      <c r="Q2055" s="23">
        <f>M2055*N2055*(1-O2055)</f>
        <v>219.23283799999996</v>
      </c>
      <c r="R2055" s="23">
        <f>M2055*N2055*O2055</f>
        <v>43.227162</v>
      </c>
      <c r="S2055" s="23">
        <f>P2055*N2055</f>
        <v>139.36000000000001</v>
      </c>
      <c r="T2055" s="23">
        <f>Q2055-S2055</f>
        <v>79.872837999999945</v>
      </c>
      <c r="U2055" s="25">
        <f>IFERROR(T2055/Q2055,0)</f>
        <v>0.3643288055231943</v>
      </c>
      <c r="V2055" s="21" t="s">
        <v>125</v>
      </c>
      <c r="W2055" s="21" t="s">
        <v>172</v>
      </c>
    </row>
    <row r="2056" spans="1:23" ht="15" customHeight="1">
      <c r="A2056" s="21" t="s">
        <v>2532</v>
      </c>
      <c r="B2056" s="22">
        <v>45655</v>
      </c>
      <c r="C2056" s="21">
        <f>YEAR(B2056)</f>
        <v>2024</v>
      </c>
      <c r="D2056" s="21" t="str">
        <f>"Q"&amp;ROUNDUP(MONTH(B2056)/3,0)</f>
        <v>Q4</v>
      </c>
      <c r="E2056" s="21" t="s">
        <v>138</v>
      </c>
      <c r="F2056" s="21" t="s">
        <v>118</v>
      </c>
      <c r="G2056" s="21" t="s">
        <v>139</v>
      </c>
      <c r="H2056" s="21" t="s">
        <v>168</v>
      </c>
      <c r="I2056" s="21" t="s">
        <v>169</v>
      </c>
      <c r="J2056" s="21" t="s">
        <v>122</v>
      </c>
      <c r="K2056" s="21" t="s">
        <v>143</v>
      </c>
      <c r="L2056" s="21" t="s">
        <v>144</v>
      </c>
      <c r="M2056" s="23">
        <v>214.45</v>
      </c>
      <c r="N2056" s="24">
        <v>1</v>
      </c>
      <c r="O2056" s="25">
        <v>0.14699999999999999</v>
      </c>
      <c r="P2056" s="23">
        <v>137.21</v>
      </c>
      <c r="Q2056" s="23">
        <f>M2056*N2056*(1-O2056)</f>
        <v>182.92585</v>
      </c>
      <c r="R2056" s="23">
        <f>M2056*N2056*O2056</f>
        <v>31.524149999999995</v>
      </c>
      <c r="S2056" s="23">
        <f>P2056*N2056</f>
        <v>137.21</v>
      </c>
      <c r="T2056" s="23">
        <f>Q2056-S2056</f>
        <v>45.715849999999989</v>
      </c>
      <c r="U2056" s="25">
        <f>IFERROR(T2056/Q2056,0)</f>
        <v>0.24991465120976608</v>
      </c>
      <c r="V2056" s="21" t="s">
        <v>125</v>
      </c>
      <c r="W2056" s="21" t="s">
        <v>156</v>
      </c>
    </row>
    <row r="2057" spans="1:23" ht="15" customHeight="1">
      <c r="A2057" s="21" t="s">
        <v>2533</v>
      </c>
      <c r="B2057" s="22">
        <v>45656</v>
      </c>
      <c r="C2057" s="21">
        <f>YEAR(B2057)</f>
        <v>2024</v>
      </c>
      <c r="D2057" s="21" t="str">
        <f>"Q"&amp;ROUNDUP(MONTH(B2057)/3,0)</f>
        <v>Q4</v>
      </c>
      <c r="E2057" s="21" t="s">
        <v>188</v>
      </c>
      <c r="F2057" s="21" t="s">
        <v>118</v>
      </c>
      <c r="G2057" s="21" t="s">
        <v>189</v>
      </c>
      <c r="H2057" s="21" t="s">
        <v>147</v>
      </c>
      <c r="I2057" s="21" t="s">
        <v>148</v>
      </c>
      <c r="J2057" s="21" t="s">
        <v>122</v>
      </c>
      <c r="K2057" s="21" t="s">
        <v>143</v>
      </c>
      <c r="L2057" s="21" t="s">
        <v>252</v>
      </c>
      <c r="M2057" s="23">
        <v>298.63</v>
      </c>
      <c r="N2057" s="24">
        <v>2</v>
      </c>
      <c r="O2057" s="25">
        <v>0.1605</v>
      </c>
      <c r="P2057" s="23">
        <v>178.51</v>
      </c>
      <c r="Q2057" s="23">
        <f>M2057*N2057*(1-O2057)</f>
        <v>501.39976999999999</v>
      </c>
      <c r="R2057" s="23">
        <f>M2057*N2057*O2057</f>
        <v>95.860230000000001</v>
      </c>
      <c r="S2057" s="23">
        <f>P2057*N2057</f>
        <v>357.02</v>
      </c>
      <c r="T2057" s="23">
        <f>Q2057-S2057</f>
        <v>144.37977000000001</v>
      </c>
      <c r="U2057" s="25">
        <f>IFERROR(T2057/Q2057,0)</f>
        <v>0.28795340293036037</v>
      </c>
      <c r="V2057" s="21" t="s">
        <v>125</v>
      </c>
      <c r="W2057" s="21" t="s">
        <v>126</v>
      </c>
    </row>
    <row r="2058" spans="1:23" ht="15" customHeight="1">
      <c r="A2058" s="21" t="s">
        <v>2534</v>
      </c>
      <c r="B2058" s="22">
        <v>45656</v>
      </c>
      <c r="C2058" s="21">
        <f>YEAR(B2058)</f>
        <v>2024</v>
      </c>
      <c r="D2058" s="21" t="str">
        <f>"Q"&amp;ROUNDUP(MONTH(B2058)/3,0)</f>
        <v>Q4</v>
      </c>
      <c r="E2058" s="21" t="s">
        <v>117</v>
      </c>
      <c r="F2058" s="21" t="s">
        <v>118</v>
      </c>
      <c r="G2058" s="21" t="s">
        <v>119</v>
      </c>
      <c r="H2058" s="21" t="s">
        <v>203</v>
      </c>
      <c r="I2058" s="21" t="s">
        <v>204</v>
      </c>
      <c r="J2058" s="21" t="s">
        <v>122</v>
      </c>
      <c r="K2058" s="21" t="s">
        <v>143</v>
      </c>
      <c r="L2058" s="21" t="s">
        <v>230</v>
      </c>
      <c r="M2058" s="23">
        <v>184.35</v>
      </c>
      <c r="N2058" s="24">
        <v>5</v>
      </c>
      <c r="O2058" s="25">
        <v>0.1653</v>
      </c>
      <c r="P2058" s="23">
        <v>112.38</v>
      </c>
      <c r="Q2058" s="23">
        <f>M2058*N2058*(1-O2058)</f>
        <v>769.384725</v>
      </c>
      <c r="R2058" s="23">
        <f>M2058*N2058*O2058</f>
        <v>152.365275</v>
      </c>
      <c r="S2058" s="23">
        <f>P2058*N2058</f>
        <v>561.9</v>
      </c>
      <c r="T2058" s="23">
        <f>Q2058-S2058</f>
        <v>207.48472500000003</v>
      </c>
      <c r="U2058" s="25">
        <f>IFERROR(T2058/Q2058,0)</f>
        <v>0.26967616883737849</v>
      </c>
      <c r="V2058" s="21" t="s">
        <v>125</v>
      </c>
      <c r="W2058" s="21" t="s">
        <v>126</v>
      </c>
    </row>
    <row r="2059" spans="1:23" ht="15" customHeight="1">
      <c r="A2059" s="21" t="s">
        <v>2535</v>
      </c>
      <c r="B2059" s="22">
        <v>45656</v>
      </c>
      <c r="C2059" s="21">
        <f>YEAR(B2059)</f>
        <v>2024</v>
      </c>
      <c r="D2059" s="21" t="str">
        <f>"Q"&amp;ROUNDUP(MONTH(B2059)/3,0)</f>
        <v>Q4</v>
      </c>
      <c r="E2059" s="21" t="s">
        <v>128</v>
      </c>
      <c r="F2059" s="21" t="s">
        <v>118</v>
      </c>
      <c r="G2059" s="21" t="s">
        <v>130</v>
      </c>
      <c r="H2059" s="21" t="s">
        <v>465</v>
      </c>
      <c r="I2059" s="21" t="s">
        <v>121</v>
      </c>
      <c r="J2059" s="21" t="s">
        <v>142</v>
      </c>
      <c r="K2059" s="21" t="s">
        <v>149</v>
      </c>
      <c r="L2059" s="21" t="s">
        <v>176</v>
      </c>
      <c r="M2059" s="23">
        <v>98.37</v>
      </c>
      <c r="N2059" s="24">
        <v>4</v>
      </c>
      <c r="O2059" s="25">
        <v>0.1799</v>
      </c>
      <c r="P2059" s="23">
        <v>53.59</v>
      </c>
      <c r="Q2059" s="23">
        <f>M2059*N2059*(1-O2059)</f>
        <v>322.69294800000006</v>
      </c>
      <c r="R2059" s="23">
        <f>M2059*N2059*O2059</f>
        <v>70.787052000000003</v>
      </c>
      <c r="S2059" s="23">
        <f>P2059*N2059</f>
        <v>214.36</v>
      </c>
      <c r="T2059" s="23">
        <f>Q2059-S2059</f>
        <v>108.33294800000004</v>
      </c>
      <c r="U2059" s="25">
        <f>IFERROR(T2059/Q2059,0)</f>
        <v>0.33571526329109624</v>
      </c>
      <c r="V2059" s="21" t="s">
        <v>125</v>
      </c>
      <c r="W2059" s="21" t="s">
        <v>126</v>
      </c>
    </row>
    <row r="2060" spans="1:23" ht="15" customHeight="1">
      <c r="A2060" s="21" t="s">
        <v>2536</v>
      </c>
      <c r="B2060" s="22">
        <v>45656</v>
      </c>
      <c r="C2060" s="21">
        <f>YEAR(B2060)</f>
        <v>2024</v>
      </c>
      <c r="D2060" s="21" t="str">
        <f>"Q"&amp;ROUNDUP(MONTH(B2060)/3,0)</f>
        <v>Q4</v>
      </c>
      <c r="E2060" s="21" t="s">
        <v>128</v>
      </c>
      <c r="F2060" s="21" t="s">
        <v>118</v>
      </c>
      <c r="G2060" s="21" t="s">
        <v>130</v>
      </c>
      <c r="H2060" s="21" t="s">
        <v>736</v>
      </c>
      <c r="I2060" s="21" t="s">
        <v>132</v>
      </c>
      <c r="J2060" s="21" t="s">
        <v>133</v>
      </c>
      <c r="K2060" s="21" t="s">
        <v>134</v>
      </c>
      <c r="L2060" s="21" t="s">
        <v>339</v>
      </c>
      <c r="M2060" s="23">
        <v>182.43</v>
      </c>
      <c r="N2060" s="24">
        <v>5</v>
      </c>
      <c r="O2060" s="25">
        <v>0.1406</v>
      </c>
      <c r="P2060" s="23">
        <v>108.38</v>
      </c>
      <c r="Q2060" s="23">
        <f>M2060*N2060*(1-O2060)</f>
        <v>783.90170999999998</v>
      </c>
      <c r="R2060" s="23">
        <f>M2060*N2060*O2060</f>
        <v>128.24829000000003</v>
      </c>
      <c r="S2060" s="23">
        <f>P2060*N2060</f>
        <v>541.9</v>
      </c>
      <c r="T2060" s="23">
        <f>Q2060-S2060</f>
        <v>242.00171</v>
      </c>
      <c r="U2060" s="25">
        <f>IFERROR(T2060/Q2060,0)</f>
        <v>0.30871435399726327</v>
      </c>
      <c r="V2060" s="21" t="s">
        <v>125</v>
      </c>
      <c r="W2060" s="21" t="s">
        <v>126</v>
      </c>
    </row>
    <row r="2061" spans="1:23" ht="15" customHeight="1">
      <c r="A2061" s="21" t="s">
        <v>2537</v>
      </c>
      <c r="B2061" s="22">
        <v>45656</v>
      </c>
      <c r="C2061" s="21">
        <f>YEAR(B2061)</f>
        <v>2024</v>
      </c>
      <c r="D2061" s="21" t="str">
        <f>"Q"&amp;ROUNDUP(MONTH(B2061)/3,0)</f>
        <v>Q4</v>
      </c>
      <c r="E2061" s="21" t="s">
        <v>138</v>
      </c>
      <c r="F2061" s="21" t="s">
        <v>129</v>
      </c>
      <c r="G2061" s="21" t="s">
        <v>139</v>
      </c>
      <c r="H2061" s="21" t="s">
        <v>413</v>
      </c>
      <c r="I2061" s="21" t="s">
        <v>414</v>
      </c>
      <c r="J2061" s="21" t="s">
        <v>142</v>
      </c>
      <c r="K2061" s="21" t="s">
        <v>143</v>
      </c>
      <c r="L2061" s="21" t="s">
        <v>201</v>
      </c>
      <c r="M2061" s="23">
        <v>216.95</v>
      </c>
      <c r="N2061" s="24">
        <v>3</v>
      </c>
      <c r="O2061" s="25">
        <v>0.13070000000000001</v>
      </c>
      <c r="P2061" s="23">
        <v>135.78</v>
      </c>
      <c r="Q2061" s="23">
        <f>M2061*N2061*(1-O2061)</f>
        <v>565.78390499999989</v>
      </c>
      <c r="R2061" s="23">
        <f>M2061*N2061*O2061</f>
        <v>85.06609499999999</v>
      </c>
      <c r="S2061" s="23">
        <f>P2061*N2061</f>
        <v>407.34000000000003</v>
      </c>
      <c r="T2061" s="23">
        <f>Q2061-S2061</f>
        <v>158.44390499999986</v>
      </c>
      <c r="U2061" s="25">
        <f>IFERROR(T2061/Q2061,0)</f>
        <v>0.28004314650838275</v>
      </c>
      <c r="V2061" s="21" t="s">
        <v>125</v>
      </c>
      <c r="W2061" s="21" t="s">
        <v>172</v>
      </c>
    </row>
    <row r="2062" spans="1:23" ht="15" customHeight="1">
      <c r="A2062" s="21" t="s">
        <v>2538</v>
      </c>
      <c r="B2062" s="22">
        <v>45656</v>
      </c>
      <c r="C2062" s="21">
        <f>YEAR(B2062)</f>
        <v>2024</v>
      </c>
      <c r="D2062" s="21" t="str">
        <f>"Q"&amp;ROUNDUP(MONTH(B2062)/3,0)</f>
        <v>Q4</v>
      </c>
      <c r="E2062" s="21" t="s">
        <v>128</v>
      </c>
      <c r="F2062" s="21" t="s">
        <v>118</v>
      </c>
      <c r="G2062" s="21" t="s">
        <v>152</v>
      </c>
      <c r="H2062" s="21" t="s">
        <v>203</v>
      </c>
      <c r="I2062" s="21" t="s">
        <v>204</v>
      </c>
      <c r="J2062" s="21" t="s">
        <v>122</v>
      </c>
      <c r="K2062" s="21" t="s">
        <v>143</v>
      </c>
      <c r="L2062" s="21" t="s">
        <v>322</v>
      </c>
      <c r="M2062" s="23">
        <v>139.12</v>
      </c>
      <c r="N2062" s="24">
        <v>4</v>
      </c>
      <c r="O2062" s="25">
        <v>0.17069999999999999</v>
      </c>
      <c r="P2062" s="23">
        <v>84.46</v>
      </c>
      <c r="Q2062" s="23">
        <f>M2062*N2062*(1-O2062)</f>
        <v>461.48886400000004</v>
      </c>
      <c r="R2062" s="23">
        <f>M2062*N2062*O2062</f>
        <v>94.991135999999997</v>
      </c>
      <c r="S2062" s="23">
        <f>P2062*N2062</f>
        <v>337.84</v>
      </c>
      <c r="T2062" s="23">
        <f>Q2062-S2062</f>
        <v>123.64886400000006</v>
      </c>
      <c r="U2062" s="25">
        <f>IFERROR(T2062/Q2062,0)</f>
        <v>0.267934664616306</v>
      </c>
      <c r="V2062" s="21" t="s">
        <v>125</v>
      </c>
      <c r="W2062" s="21" t="s">
        <v>172</v>
      </c>
    </row>
    <row r="2063" spans="1:23" ht="15" customHeight="1">
      <c r="A2063" s="21" t="s">
        <v>2539</v>
      </c>
      <c r="B2063" s="22">
        <v>45656</v>
      </c>
      <c r="C2063" s="21">
        <f>YEAR(B2063)</f>
        <v>2024</v>
      </c>
      <c r="D2063" s="21" t="str">
        <f>"Q"&amp;ROUNDUP(MONTH(B2063)/3,0)</f>
        <v>Q4</v>
      </c>
      <c r="E2063" s="21" t="s">
        <v>128</v>
      </c>
      <c r="F2063" s="21" t="s">
        <v>118</v>
      </c>
      <c r="G2063" s="21" t="s">
        <v>152</v>
      </c>
      <c r="H2063" s="21" t="s">
        <v>305</v>
      </c>
      <c r="I2063" s="21" t="s">
        <v>306</v>
      </c>
      <c r="J2063" s="21" t="s">
        <v>142</v>
      </c>
      <c r="K2063" s="21" t="s">
        <v>165</v>
      </c>
      <c r="L2063" s="21" t="s">
        <v>184</v>
      </c>
      <c r="M2063" s="23">
        <v>65.63</v>
      </c>
      <c r="N2063" s="24">
        <v>4</v>
      </c>
      <c r="O2063" s="25">
        <v>0.19420000000000001</v>
      </c>
      <c r="P2063" s="23">
        <v>31.37</v>
      </c>
      <c r="Q2063" s="23">
        <f>M2063*N2063*(1-O2063)</f>
        <v>211.53861599999996</v>
      </c>
      <c r="R2063" s="23">
        <f>M2063*N2063*O2063</f>
        <v>50.981383999999998</v>
      </c>
      <c r="S2063" s="23">
        <f>P2063*N2063</f>
        <v>125.48</v>
      </c>
      <c r="T2063" s="23">
        <f>Q2063-S2063</f>
        <v>86.058615999999958</v>
      </c>
      <c r="U2063" s="25">
        <f>IFERROR(T2063/Q2063,0)</f>
        <v>0.40682225130942512</v>
      </c>
      <c r="V2063" s="21" t="s">
        <v>125</v>
      </c>
      <c r="W2063" s="21" t="s">
        <v>156</v>
      </c>
    </row>
    <row r="2064" spans="1:23" ht="15" customHeight="1">
      <c r="A2064" s="21" t="s">
        <v>2540</v>
      </c>
      <c r="B2064" s="22">
        <v>45656</v>
      </c>
      <c r="C2064" s="21">
        <f>YEAR(B2064)</f>
        <v>2024</v>
      </c>
      <c r="D2064" s="21" t="str">
        <f>"Q"&amp;ROUNDUP(MONTH(B2064)/3,0)</f>
        <v>Q4</v>
      </c>
      <c r="E2064" s="21" t="s">
        <v>158</v>
      </c>
      <c r="F2064" s="21" t="s">
        <v>159</v>
      </c>
      <c r="G2064" s="21" t="s">
        <v>160</v>
      </c>
      <c r="H2064" s="21" t="s">
        <v>2417</v>
      </c>
      <c r="I2064" s="21" t="s">
        <v>295</v>
      </c>
      <c r="J2064" s="21" t="s">
        <v>142</v>
      </c>
      <c r="K2064" s="21" t="s">
        <v>134</v>
      </c>
      <c r="L2064" s="21" t="s">
        <v>339</v>
      </c>
      <c r="M2064" s="23">
        <v>110.98</v>
      </c>
      <c r="N2064" s="24">
        <v>5</v>
      </c>
      <c r="O2064" s="25">
        <v>0.11550000000000001</v>
      </c>
      <c r="P2064" s="23">
        <v>58.79</v>
      </c>
      <c r="Q2064" s="23">
        <f>M2064*N2064*(1-O2064)</f>
        <v>490.80904999999996</v>
      </c>
      <c r="R2064" s="23">
        <f>M2064*N2064*O2064</f>
        <v>64.090950000000007</v>
      </c>
      <c r="S2064" s="23">
        <f>P2064*N2064</f>
        <v>293.95</v>
      </c>
      <c r="T2064" s="23">
        <f>Q2064-S2064</f>
        <v>196.85904999999997</v>
      </c>
      <c r="U2064" s="25">
        <f>IFERROR(T2064/Q2064,0)</f>
        <v>0.40109091305467981</v>
      </c>
      <c r="V2064" s="21" t="s">
        <v>125</v>
      </c>
      <c r="W2064" s="21" t="s">
        <v>126</v>
      </c>
    </row>
    <row r="2065" spans="1:23" ht="15" customHeight="1">
      <c r="A2065" s="21" t="s">
        <v>2541</v>
      </c>
      <c r="B2065" s="22">
        <v>45657</v>
      </c>
      <c r="C2065" s="21">
        <f>YEAR(B2065)</f>
        <v>2024</v>
      </c>
      <c r="D2065" s="21" t="str">
        <f>"Q"&amp;ROUNDUP(MONTH(B2065)/3,0)</f>
        <v>Q4</v>
      </c>
      <c r="E2065" s="21" t="s">
        <v>138</v>
      </c>
      <c r="F2065" s="21" t="s">
        <v>118</v>
      </c>
      <c r="G2065" s="21" t="s">
        <v>139</v>
      </c>
      <c r="H2065" s="21" t="s">
        <v>203</v>
      </c>
      <c r="I2065" s="21" t="s">
        <v>204</v>
      </c>
      <c r="J2065" s="21" t="s">
        <v>122</v>
      </c>
      <c r="K2065" s="21" t="s">
        <v>149</v>
      </c>
      <c r="L2065" s="21" t="s">
        <v>273</v>
      </c>
      <c r="M2065" s="23">
        <v>276.02999999999997</v>
      </c>
      <c r="N2065" s="24">
        <v>1</v>
      </c>
      <c r="O2065" s="25">
        <v>0.20699999999999999</v>
      </c>
      <c r="P2065" s="23">
        <v>111.35</v>
      </c>
      <c r="Q2065" s="23">
        <f>M2065*N2065*(1-O2065)</f>
        <v>218.89178999999999</v>
      </c>
      <c r="R2065" s="23">
        <f>M2065*N2065*O2065</f>
        <v>57.138209999999994</v>
      </c>
      <c r="S2065" s="23">
        <f>P2065*N2065</f>
        <v>111.35</v>
      </c>
      <c r="T2065" s="23">
        <f>Q2065-S2065</f>
        <v>107.54178999999999</v>
      </c>
      <c r="U2065" s="25">
        <f>IFERROR(T2065/Q2065,0)</f>
        <v>0.49130115843997618</v>
      </c>
      <c r="V2065" s="21" t="s">
        <v>125</v>
      </c>
      <c r="W2065" s="21" t="s">
        <v>172</v>
      </c>
    </row>
    <row r="2066" spans="1:23" ht="15" customHeight="1">
      <c r="A2066" s="21" t="s">
        <v>2542</v>
      </c>
      <c r="B2066" s="22">
        <v>45657</v>
      </c>
      <c r="C2066" s="21">
        <f>YEAR(B2066)</f>
        <v>2024</v>
      </c>
      <c r="D2066" s="21" t="str">
        <f>"Q"&amp;ROUNDUP(MONTH(B2066)/3,0)</f>
        <v>Q4</v>
      </c>
      <c r="E2066" s="21" t="s">
        <v>158</v>
      </c>
      <c r="F2066" s="21" t="s">
        <v>118</v>
      </c>
      <c r="G2066" s="21" t="s">
        <v>160</v>
      </c>
      <c r="H2066" s="21" t="s">
        <v>120</v>
      </c>
      <c r="I2066" s="21" t="s">
        <v>121</v>
      </c>
      <c r="J2066" s="21" t="s">
        <v>122</v>
      </c>
      <c r="K2066" s="21" t="s">
        <v>123</v>
      </c>
      <c r="L2066" s="21" t="s">
        <v>292</v>
      </c>
      <c r="M2066" s="23">
        <v>34.270000000000003</v>
      </c>
      <c r="N2066" s="24">
        <v>1</v>
      </c>
      <c r="O2066" s="25">
        <v>0.20880000000000001</v>
      </c>
      <c r="P2066" s="23">
        <v>16.579999999999998</v>
      </c>
      <c r="Q2066" s="23">
        <f>M2066*N2066*(1-O2066)</f>
        <v>27.114424000000003</v>
      </c>
      <c r="R2066" s="23">
        <f>M2066*N2066*O2066</f>
        <v>7.1555760000000008</v>
      </c>
      <c r="S2066" s="23">
        <f>P2066*N2066</f>
        <v>16.579999999999998</v>
      </c>
      <c r="T2066" s="23">
        <f>Q2066-S2066</f>
        <v>10.534424000000005</v>
      </c>
      <c r="U2066" s="25">
        <f>IFERROR(T2066/Q2066,0)</f>
        <v>0.3885173441265064</v>
      </c>
      <c r="V2066" s="21" t="s">
        <v>125</v>
      </c>
      <c r="W2066" s="21" t="s">
        <v>136</v>
      </c>
    </row>
    <row r="2067" spans="1:23" ht="15" customHeight="1">
      <c r="A2067" s="21" t="s">
        <v>2543</v>
      </c>
      <c r="B2067" s="22">
        <v>45657</v>
      </c>
      <c r="C2067" s="21">
        <f>YEAR(B2067)</f>
        <v>2024</v>
      </c>
      <c r="D2067" s="21" t="str">
        <f>"Q"&amp;ROUNDUP(MONTH(B2067)/3,0)</f>
        <v>Q4</v>
      </c>
      <c r="E2067" s="21" t="s">
        <v>128</v>
      </c>
      <c r="F2067" s="21" t="s">
        <v>159</v>
      </c>
      <c r="G2067" s="21" t="s">
        <v>152</v>
      </c>
      <c r="H2067" s="21" t="s">
        <v>578</v>
      </c>
      <c r="I2067" s="21" t="s">
        <v>368</v>
      </c>
      <c r="J2067" s="21" t="s">
        <v>133</v>
      </c>
      <c r="K2067" s="21" t="s">
        <v>134</v>
      </c>
      <c r="L2067" s="21" t="s">
        <v>170</v>
      </c>
      <c r="M2067" s="23">
        <v>30.42</v>
      </c>
      <c r="N2067" s="24">
        <v>12</v>
      </c>
      <c r="O2067" s="25">
        <v>8.9700000000000002E-2</v>
      </c>
      <c r="P2067" s="23">
        <v>16.57</v>
      </c>
      <c r="Q2067" s="23">
        <f>M2067*N2067*(1-O2067)</f>
        <v>332.29591200000004</v>
      </c>
      <c r="R2067" s="23">
        <f>M2067*N2067*O2067</f>
        <v>32.744088000000005</v>
      </c>
      <c r="S2067" s="23">
        <f>P2067*N2067</f>
        <v>198.84</v>
      </c>
      <c r="T2067" s="23">
        <f>Q2067-S2067</f>
        <v>133.45591200000004</v>
      </c>
      <c r="U2067" s="25">
        <f>IFERROR(T2067/Q2067,0)</f>
        <v>0.40161767623551153</v>
      </c>
      <c r="V2067" s="21" t="s">
        <v>125</v>
      </c>
      <c r="W2067" s="21" t="s">
        <v>136</v>
      </c>
    </row>
    <row r="2068" spans="1:23" ht="15" customHeight="1">
      <c r="A2068" s="21" t="s">
        <v>2544</v>
      </c>
      <c r="B2068" s="22">
        <v>45658</v>
      </c>
      <c r="C2068" s="21">
        <f>YEAR(B2068)</f>
        <v>2025</v>
      </c>
      <c r="D2068" s="21" t="str">
        <f>"Q"&amp;ROUNDUP(MONTH(B2068)/3,0)</f>
        <v>Q1</v>
      </c>
      <c r="E2068" s="21" t="s">
        <v>128</v>
      </c>
      <c r="F2068" s="21" t="s">
        <v>118</v>
      </c>
      <c r="G2068" s="21" t="s">
        <v>152</v>
      </c>
      <c r="H2068" s="21" t="s">
        <v>287</v>
      </c>
      <c r="I2068" s="21" t="s">
        <v>288</v>
      </c>
      <c r="J2068" s="21" t="s">
        <v>133</v>
      </c>
      <c r="K2068" s="21" t="s">
        <v>143</v>
      </c>
      <c r="L2068" s="21" t="s">
        <v>322</v>
      </c>
      <c r="M2068" s="23">
        <v>28.02</v>
      </c>
      <c r="N2068" s="24">
        <v>3</v>
      </c>
      <c r="O2068" s="25">
        <v>0.23430000000000001</v>
      </c>
      <c r="P2068" s="23">
        <v>18.010000000000002</v>
      </c>
      <c r="Q2068" s="23">
        <f>M2068*N2068*(1-O2068)</f>
        <v>64.364742000000007</v>
      </c>
      <c r="R2068" s="23">
        <f>M2068*N2068*O2068</f>
        <v>19.695258000000003</v>
      </c>
      <c r="S2068" s="23">
        <f>P2068*N2068</f>
        <v>54.03</v>
      </c>
      <c r="T2068" s="23">
        <f>Q2068-S2068</f>
        <v>10.334742000000006</v>
      </c>
      <c r="U2068" s="25">
        <f>IFERROR(T2068/Q2068,0)</f>
        <v>0.16056526723901116</v>
      </c>
      <c r="V2068" s="21" t="s">
        <v>125</v>
      </c>
      <c r="W2068" s="21" t="s">
        <v>172</v>
      </c>
    </row>
    <row r="2069" spans="1:23" ht="15" customHeight="1">
      <c r="A2069" s="21" t="s">
        <v>2545</v>
      </c>
      <c r="B2069" s="22">
        <v>45658</v>
      </c>
      <c r="C2069" s="21">
        <f>YEAR(B2069)</f>
        <v>2025</v>
      </c>
      <c r="D2069" s="21" t="str">
        <f>"Q"&amp;ROUNDUP(MONTH(B2069)/3,0)</f>
        <v>Q1</v>
      </c>
      <c r="E2069" s="21" t="s">
        <v>138</v>
      </c>
      <c r="F2069" s="21" t="s">
        <v>129</v>
      </c>
      <c r="G2069" s="21" t="s">
        <v>139</v>
      </c>
      <c r="H2069" s="21" t="s">
        <v>284</v>
      </c>
      <c r="I2069" s="21" t="s">
        <v>269</v>
      </c>
      <c r="J2069" s="21" t="s">
        <v>122</v>
      </c>
      <c r="K2069" s="21" t="s">
        <v>149</v>
      </c>
      <c r="L2069" s="21" t="s">
        <v>238</v>
      </c>
      <c r="M2069" s="23">
        <v>11.48</v>
      </c>
      <c r="N2069" s="24">
        <v>2</v>
      </c>
      <c r="O2069" s="25">
        <v>0.19400000000000001</v>
      </c>
      <c r="P2069" s="23">
        <v>5.86</v>
      </c>
      <c r="Q2069" s="23">
        <f>M2069*N2069*(1-O2069)</f>
        <v>18.505760000000002</v>
      </c>
      <c r="R2069" s="23">
        <f>M2069*N2069*O2069</f>
        <v>4.4542400000000004</v>
      </c>
      <c r="S2069" s="23">
        <f>P2069*N2069</f>
        <v>11.72</v>
      </c>
      <c r="T2069" s="23">
        <f>Q2069-S2069</f>
        <v>6.7857600000000016</v>
      </c>
      <c r="U2069" s="25">
        <f>IFERROR(T2069/Q2069,0)</f>
        <v>0.36668367038154609</v>
      </c>
      <c r="V2069" s="21" t="s">
        <v>125</v>
      </c>
      <c r="W2069" s="21" t="s">
        <v>156</v>
      </c>
    </row>
    <row r="2070" spans="1:23" ht="15" customHeight="1">
      <c r="A2070" s="21" t="s">
        <v>2546</v>
      </c>
      <c r="B2070" s="22">
        <v>45658</v>
      </c>
      <c r="C2070" s="21">
        <f>YEAR(B2070)</f>
        <v>2025</v>
      </c>
      <c r="D2070" s="21" t="str">
        <f>"Q"&amp;ROUNDUP(MONTH(B2070)/3,0)</f>
        <v>Q1</v>
      </c>
      <c r="E2070" s="21" t="s">
        <v>117</v>
      </c>
      <c r="F2070" s="21" t="s">
        <v>118</v>
      </c>
      <c r="G2070" s="21" t="s">
        <v>119</v>
      </c>
      <c r="H2070" s="21" t="s">
        <v>2547</v>
      </c>
      <c r="I2070" s="21" t="s">
        <v>896</v>
      </c>
      <c r="J2070" s="21" t="s">
        <v>142</v>
      </c>
      <c r="K2070" s="21" t="s">
        <v>134</v>
      </c>
      <c r="L2070" s="21" t="s">
        <v>299</v>
      </c>
      <c r="M2070" s="23">
        <v>216.72</v>
      </c>
      <c r="N2070" s="24">
        <v>2</v>
      </c>
      <c r="O2070" s="25">
        <v>0.1741</v>
      </c>
      <c r="P2070" s="23">
        <v>111.67</v>
      </c>
      <c r="Q2070" s="23">
        <f>M2070*N2070*(1-O2070)</f>
        <v>357.97809599999999</v>
      </c>
      <c r="R2070" s="23">
        <f>M2070*N2070*O2070</f>
        <v>75.461904000000004</v>
      </c>
      <c r="S2070" s="23">
        <f>P2070*N2070</f>
        <v>223.34</v>
      </c>
      <c r="T2070" s="23">
        <f>Q2070-S2070</f>
        <v>134.63809599999999</v>
      </c>
      <c r="U2070" s="25">
        <f>IFERROR(T2070/Q2070,0)</f>
        <v>0.37610707890909612</v>
      </c>
      <c r="V2070" s="21" t="s">
        <v>125</v>
      </c>
      <c r="W2070" s="21" t="s">
        <v>136</v>
      </c>
    </row>
    <row r="2071" spans="1:23" ht="15" customHeight="1">
      <c r="A2071" s="21" t="s">
        <v>2548</v>
      </c>
      <c r="B2071" s="22">
        <v>45658</v>
      </c>
      <c r="C2071" s="21">
        <f>YEAR(B2071)</f>
        <v>2025</v>
      </c>
      <c r="D2071" s="21" t="str">
        <f>"Q"&amp;ROUNDUP(MONTH(B2071)/3,0)</f>
        <v>Q1</v>
      </c>
      <c r="E2071" s="21" t="s">
        <v>117</v>
      </c>
      <c r="F2071" s="21" t="s">
        <v>159</v>
      </c>
      <c r="G2071" s="21" t="s">
        <v>194</v>
      </c>
      <c r="H2071" s="21" t="s">
        <v>182</v>
      </c>
      <c r="I2071" s="21" t="s">
        <v>183</v>
      </c>
      <c r="J2071" s="21" t="s">
        <v>122</v>
      </c>
      <c r="K2071" s="21" t="s">
        <v>143</v>
      </c>
      <c r="L2071" s="21" t="s">
        <v>230</v>
      </c>
      <c r="M2071" s="23">
        <v>83.3</v>
      </c>
      <c r="N2071" s="24">
        <v>15</v>
      </c>
      <c r="O2071" s="25">
        <v>0.1653</v>
      </c>
      <c r="P2071" s="23">
        <v>46.32</v>
      </c>
      <c r="Q2071" s="23">
        <f>M2071*N2071*(1-O2071)</f>
        <v>1042.9576500000001</v>
      </c>
      <c r="R2071" s="23">
        <f>M2071*N2071*O2071</f>
        <v>206.54235</v>
      </c>
      <c r="S2071" s="23">
        <f>P2071*N2071</f>
        <v>694.8</v>
      </c>
      <c r="T2071" s="23">
        <f>Q2071-S2071</f>
        <v>348.1576500000001</v>
      </c>
      <c r="U2071" s="25">
        <f>IFERROR(T2071/Q2071,0)</f>
        <v>0.33381762912425073</v>
      </c>
      <c r="V2071" s="21" t="s">
        <v>125</v>
      </c>
      <c r="W2071" s="21" t="s">
        <v>156</v>
      </c>
    </row>
    <row r="2072" spans="1:23" ht="15" customHeight="1">
      <c r="A2072" s="21" t="s">
        <v>2549</v>
      </c>
      <c r="B2072" s="22">
        <v>45658</v>
      </c>
      <c r="C2072" s="21">
        <f>YEAR(B2072)</f>
        <v>2025</v>
      </c>
      <c r="D2072" s="21" t="str">
        <f>"Q"&amp;ROUNDUP(MONTH(B2072)/3,0)</f>
        <v>Q1</v>
      </c>
      <c r="E2072" s="21" t="s">
        <v>128</v>
      </c>
      <c r="F2072" s="21" t="s">
        <v>118</v>
      </c>
      <c r="G2072" s="21" t="s">
        <v>130</v>
      </c>
      <c r="H2072" s="21" t="s">
        <v>373</v>
      </c>
      <c r="I2072" s="21" t="s">
        <v>374</v>
      </c>
      <c r="J2072" s="21" t="s">
        <v>142</v>
      </c>
      <c r="K2072" s="21" t="s">
        <v>143</v>
      </c>
      <c r="L2072" s="21" t="s">
        <v>144</v>
      </c>
      <c r="M2072" s="23">
        <v>202.2</v>
      </c>
      <c r="N2072" s="24">
        <v>1</v>
      </c>
      <c r="O2072" s="25">
        <v>0.13469999999999999</v>
      </c>
      <c r="P2072" s="23">
        <v>132.49</v>
      </c>
      <c r="Q2072" s="23">
        <f>M2072*N2072*(1-O2072)</f>
        <v>174.96365999999998</v>
      </c>
      <c r="R2072" s="23">
        <f>M2072*N2072*O2072</f>
        <v>27.236339999999995</v>
      </c>
      <c r="S2072" s="23">
        <f>P2072*N2072</f>
        <v>132.49</v>
      </c>
      <c r="T2072" s="23">
        <f>Q2072-S2072</f>
        <v>42.473659999999967</v>
      </c>
      <c r="U2072" s="25">
        <f>IFERROR(T2072/Q2072,0)</f>
        <v>0.24275703880451502</v>
      </c>
      <c r="V2072" s="21" t="s">
        <v>125</v>
      </c>
      <c r="W2072" s="21" t="s">
        <v>156</v>
      </c>
    </row>
    <row r="2073" spans="1:23" ht="15" customHeight="1">
      <c r="A2073" s="21" t="s">
        <v>2550</v>
      </c>
      <c r="B2073" s="22">
        <v>45658</v>
      </c>
      <c r="C2073" s="21">
        <f>YEAR(B2073)</f>
        <v>2025</v>
      </c>
      <c r="D2073" s="21" t="str">
        <f>"Q"&amp;ROUNDUP(MONTH(B2073)/3,0)</f>
        <v>Q1</v>
      </c>
      <c r="E2073" s="21" t="s">
        <v>128</v>
      </c>
      <c r="F2073" s="21" t="s">
        <v>118</v>
      </c>
      <c r="G2073" s="21" t="s">
        <v>130</v>
      </c>
      <c r="H2073" s="21" t="s">
        <v>294</v>
      </c>
      <c r="I2073" s="21" t="s">
        <v>295</v>
      </c>
      <c r="J2073" s="21" t="s">
        <v>133</v>
      </c>
      <c r="K2073" s="21" t="s">
        <v>149</v>
      </c>
      <c r="L2073" s="21" t="s">
        <v>176</v>
      </c>
      <c r="M2073" s="23">
        <v>308.08</v>
      </c>
      <c r="N2073" s="24">
        <v>1</v>
      </c>
      <c r="O2073" s="25">
        <v>0.16339999999999999</v>
      </c>
      <c r="P2073" s="23">
        <v>150.56</v>
      </c>
      <c r="Q2073" s="23">
        <f>M2073*N2073*(1-O2073)</f>
        <v>257.73972800000001</v>
      </c>
      <c r="R2073" s="23">
        <f>M2073*N2073*O2073</f>
        <v>50.340271999999992</v>
      </c>
      <c r="S2073" s="23">
        <f>P2073*N2073</f>
        <v>150.56</v>
      </c>
      <c r="T2073" s="23">
        <f>Q2073-S2073</f>
        <v>107.17972800000001</v>
      </c>
      <c r="U2073" s="25">
        <f>IFERROR(T2073/Q2073,0)</f>
        <v>0.41584480914793237</v>
      </c>
      <c r="V2073" s="21" t="s">
        <v>125</v>
      </c>
      <c r="W2073" s="21" t="s">
        <v>126</v>
      </c>
    </row>
    <row r="2074" spans="1:23" ht="15" customHeight="1">
      <c r="A2074" s="21" t="s">
        <v>2551</v>
      </c>
      <c r="B2074" s="22">
        <v>45658</v>
      </c>
      <c r="C2074" s="21">
        <f>YEAR(B2074)</f>
        <v>2025</v>
      </c>
      <c r="D2074" s="21" t="str">
        <f>"Q"&amp;ROUNDUP(MONTH(B2074)/3,0)</f>
        <v>Q1</v>
      </c>
      <c r="E2074" s="21" t="s">
        <v>188</v>
      </c>
      <c r="F2074" s="21" t="s">
        <v>118</v>
      </c>
      <c r="G2074" s="21" t="s">
        <v>232</v>
      </c>
      <c r="H2074" s="21" t="s">
        <v>120</v>
      </c>
      <c r="I2074" s="21" t="s">
        <v>121</v>
      </c>
      <c r="J2074" s="21" t="s">
        <v>122</v>
      </c>
      <c r="K2074" s="21" t="s">
        <v>149</v>
      </c>
      <c r="L2074" s="21" t="s">
        <v>176</v>
      </c>
      <c r="M2074" s="23">
        <v>121.82</v>
      </c>
      <c r="N2074" s="24">
        <v>4</v>
      </c>
      <c r="O2074" s="25">
        <v>0.1318</v>
      </c>
      <c r="P2074" s="23">
        <v>63.22</v>
      </c>
      <c r="Q2074" s="23">
        <f>M2074*N2074*(1-O2074)</f>
        <v>423.05649599999998</v>
      </c>
      <c r="R2074" s="23">
        <f>M2074*N2074*O2074</f>
        <v>64.223503999999991</v>
      </c>
      <c r="S2074" s="23">
        <f>P2074*N2074</f>
        <v>252.88</v>
      </c>
      <c r="T2074" s="23">
        <f>Q2074-S2074</f>
        <v>170.17649599999999</v>
      </c>
      <c r="U2074" s="25">
        <f>IFERROR(T2074/Q2074,0)</f>
        <v>0.40225477592004638</v>
      </c>
      <c r="V2074" s="21" t="s">
        <v>125</v>
      </c>
      <c r="W2074" s="21" t="s">
        <v>136</v>
      </c>
    </row>
    <row r="2075" spans="1:23" ht="15" customHeight="1">
      <c r="A2075" s="21" t="s">
        <v>2552</v>
      </c>
      <c r="B2075" s="22">
        <v>45658</v>
      </c>
      <c r="C2075" s="21">
        <f>YEAR(B2075)</f>
        <v>2025</v>
      </c>
      <c r="D2075" s="21" t="str">
        <f>"Q"&amp;ROUNDUP(MONTH(B2075)/3,0)</f>
        <v>Q1</v>
      </c>
      <c r="E2075" s="21" t="s">
        <v>138</v>
      </c>
      <c r="F2075" s="21" t="s">
        <v>118</v>
      </c>
      <c r="G2075" s="21" t="s">
        <v>139</v>
      </c>
      <c r="H2075" s="21" t="s">
        <v>457</v>
      </c>
      <c r="I2075" s="21" t="s">
        <v>458</v>
      </c>
      <c r="J2075" s="21" t="s">
        <v>133</v>
      </c>
      <c r="K2075" s="21" t="s">
        <v>134</v>
      </c>
      <c r="L2075" s="21" t="s">
        <v>170</v>
      </c>
      <c r="M2075" s="23">
        <v>65.069999999999993</v>
      </c>
      <c r="N2075" s="24">
        <v>4</v>
      </c>
      <c r="O2075" s="25">
        <v>0.16869999999999999</v>
      </c>
      <c r="P2075" s="23">
        <v>37.82</v>
      </c>
      <c r="Q2075" s="23">
        <f>M2075*N2075*(1-O2075)</f>
        <v>216.37076399999998</v>
      </c>
      <c r="R2075" s="23">
        <f>M2075*N2075*O2075</f>
        <v>43.909235999999993</v>
      </c>
      <c r="S2075" s="23">
        <f>P2075*N2075</f>
        <v>151.28</v>
      </c>
      <c r="T2075" s="23">
        <f>Q2075-S2075</f>
        <v>65.090763999999979</v>
      </c>
      <c r="U2075" s="25">
        <f>IFERROR(T2075/Q2075,0)</f>
        <v>0.30082975535456347</v>
      </c>
      <c r="V2075" s="21" t="s">
        <v>125</v>
      </c>
      <c r="W2075" s="21" t="s">
        <v>172</v>
      </c>
    </row>
    <row r="2076" spans="1:23" ht="15" customHeight="1">
      <c r="A2076" s="21" t="s">
        <v>2553</v>
      </c>
      <c r="B2076" s="22">
        <v>45658</v>
      </c>
      <c r="C2076" s="21">
        <f>YEAR(B2076)</f>
        <v>2025</v>
      </c>
      <c r="D2076" s="21" t="str">
        <f>"Q"&amp;ROUNDUP(MONTH(B2076)/3,0)</f>
        <v>Q1</v>
      </c>
      <c r="E2076" s="21" t="s">
        <v>188</v>
      </c>
      <c r="F2076" s="21" t="s">
        <v>118</v>
      </c>
      <c r="G2076" s="21" t="s">
        <v>198</v>
      </c>
      <c r="H2076" s="21" t="s">
        <v>485</v>
      </c>
      <c r="I2076" s="21" t="s">
        <v>486</v>
      </c>
      <c r="J2076" s="21" t="s">
        <v>133</v>
      </c>
      <c r="K2076" s="21" t="s">
        <v>165</v>
      </c>
      <c r="L2076" s="21" t="s">
        <v>184</v>
      </c>
      <c r="M2076" s="23">
        <v>79.900000000000006</v>
      </c>
      <c r="N2076" s="24">
        <v>2</v>
      </c>
      <c r="O2076" s="25">
        <v>0.1196</v>
      </c>
      <c r="P2076" s="23">
        <v>39.450000000000003</v>
      </c>
      <c r="Q2076" s="23">
        <f>M2076*N2076*(1-O2076)</f>
        <v>140.68791999999999</v>
      </c>
      <c r="R2076" s="23">
        <f>M2076*N2076*O2076</f>
        <v>19.112080000000002</v>
      </c>
      <c r="S2076" s="23">
        <f>P2076*N2076</f>
        <v>78.900000000000006</v>
      </c>
      <c r="T2076" s="23">
        <f>Q2076-S2076</f>
        <v>61.787919999999986</v>
      </c>
      <c r="U2076" s="25">
        <f>IFERROR(T2076/Q2076,0)</f>
        <v>0.43918425974312497</v>
      </c>
      <c r="V2076" s="21" t="s">
        <v>125</v>
      </c>
      <c r="W2076" s="21" t="s">
        <v>156</v>
      </c>
    </row>
    <row r="2077" spans="1:23" ht="15" customHeight="1">
      <c r="A2077" s="21" t="s">
        <v>2554</v>
      </c>
      <c r="B2077" s="22">
        <v>45658</v>
      </c>
      <c r="C2077" s="21">
        <f>YEAR(B2077)</f>
        <v>2025</v>
      </c>
      <c r="D2077" s="21" t="str">
        <f>"Q"&amp;ROUNDUP(MONTH(B2077)/3,0)</f>
        <v>Q1</v>
      </c>
      <c r="E2077" s="21" t="s">
        <v>138</v>
      </c>
      <c r="F2077" s="21" t="s">
        <v>118</v>
      </c>
      <c r="G2077" s="21" t="s">
        <v>146</v>
      </c>
      <c r="H2077" s="21" t="s">
        <v>1035</v>
      </c>
      <c r="I2077" s="21" t="s">
        <v>1036</v>
      </c>
      <c r="J2077" s="21" t="s">
        <v>142</v>
      </c>
      <c r="K2077" s="21" t="s">
        <v>134</v>
      </c>
      <c r="L2077" s="21" t="s">
        <v>339</v>
      </c>
      <c r="M2077" s="23">
        <v>148.31</v>
      </c>
      <c r="N2077" s="24">
        <v>1</v>
      </c>
      <c r="O2077" s="25">
        <v>0.15659999999999999</v>
      </c>
      <c r="P2077" s="23">
        <v>80.44</v>
      </c>
      <c r="Q2077" s="23">
        <f>M2077*N2077*(1-O2077)</f>
        <v>125.08465400000001</v>
      </c>
      <c r="R2077" s="23">
        <f>M2077*N2077*O2077</f>
        <v>23.225345999999998</v>
      </c>
      <c r="S2077" s="23">
        <f>P2077*N2077</f>
        <v>80.44</v>
      </c>
      <c r="T2077" s="23">
        <f>Q2077-S2077</f>
        <v>44.644654000000017</v>
      </c>
      <c r="U2077" s="25">
        <f>IFERROR(T2077/Q2077,0)</f>
        <v>0.35691551739032679</v>
      </c>
      <c r="V2077" s="21" t="s">
        <v>125</v>
      </c>
      <c r="W2077" s="21" t="s">
        <v>172</v>
      </c>
    </row>
    <row r="2078" spans="1:23" ht="15" customHeight="1">
      <c r="A2078" s="21" t="s">
        <v>2555</v>
      </c>
      <c r="B2078" s="22">
        <v>45658</v>
      </c>
      <c r="C2078" s="21">
        <f>YEAR(B2078)</f>
        <v>2025</v>
      </c>
      <c r="D2078" s="21" t="str">
        <f>"Q"&amp;ROUNDUP(MONTH(B2078)/3,0)</f>
        <v>Q1</v>
      </c>
      <c r="E2078" s="21" t="s">
        <v>158</v>
      </c>
      <c r="F2078" s="21" t="s">
        <v>118</v>
      </c>
      <c r="G2078" s="21" t="s">
        <v>160</v>
      </c>
      <c r="H2078" s="21" t="s">
        <v>221</v>
      </c>
      <c r="I2078" s="21" t="s">
        <v>222</v>
      </c>
      <c r="J2078" s="21" t="s">
        <v>133</v>
      </c>
      <c r="K2078" s="21" t="s">
        <v>123</v>
      </c>
      <c r="L2078" s="21" t="s">
        <v>263</v>
      </c>
      <c r="M2078" s="23">
        <v>147</v>
      </c>
      <c r="N2078" s="24">
        <v>2</v>
      </c>
      <c r="O2078" s="25">
        <v>0.16159999999999999</v>
      </c>
      <c r="P2078" s="23">
        <v>68.739999999999995</v>
      </c>
      <c r="Q2078" s="23">
        <f>M2078*N2078*(1-O2078)</f>
        <v>246.4896</v>
      </c>
      <c r="R2078" s="23">
        <f>M2078*N2078*O2078</f>
        <v>47.510399999999997</v>
      </c>
      <c r="S2078" s="23">
        <f>P2078*N2078</f>
        <v>137.47999999999999</v>
      </c>
      <c r="T2078" s="23">
        <f>Q2078-S2078</f>
        <v>109.00960000000001</v>
      </c>
      <c r="U2078" s="25">
        <f>IFERROR(T2078/Q2078,0)</f>
        <v>0.44224827335514361</v>
      </c>
      <c r="V2078" s="21" t="s">
        <v>125</v>
      </c>
      <c r="W2078" s="21" t="s">
        <v>136</v>
      </c>
    </row>
    <row r="2079" spans="1:23" ht="15" customHeight="1">
      <c r="A2079" s="21" t="s">
        <v>2556</v>
      </c>
      <c r="B2079" s="22">
        <v>45659</v>
      </c>
      <c r="C2079" s="21">
        <f>YEAR(B2079)</f>
        <v>2025</v>
      </c>
      <c r="D2079" s="21" t="str">
        <f>"Q"&amp;ROUNDUP(MONTH(B2079)/3,0)</f>
        <v>Q1</v>
      </c>
      <c r="E2079" s="21" t="s">
        <v>188</v>
      </c>
      <c r="F2079" s="21" t="s">
        <v>118</v>
      </c>
      <c r="G2079" s="21" t="s">
        <v>189</v>
      </c>
      <c r="H2079" s="21" t="s">
        <v>1022</v>
      </c>
      <c r="I2079" s="21" t="s">
        <v>527</v>
      </c>
      <c r="J2079" s="21" t="s">
        <v>142</v>
      </c>
      <c r="K2079" s="21" t="s">
        <v>165</v>
      </c>
      <c r="L2079" s="21" t="s">
        <v>184</v>
      </c>
      <c r="M2079" s="23">
        <v>125.57</v>
      </c>
      <c r="N2079" s="24">
        <v>3</v>
      </c>
      <c r="O2079" s="25">
        <v>0.19309999999999999</v>
      </c>
      <c r="P2079" s="23">
        <v>53.31</v>
      </c>
      <c r="Q2079" s="23">
        <f>M2079*N2079*(1-O2079)</f>
        <v>303.96729899999997</v>
      </c>
      <c r="R2079" s="23">
        <f>M2079*N2079*O2079</f>
        <v>72.742700999999997</v>
      </c>
      <c r="S2079" s="23">
        <f>P2079*N2079</f>
        <v>159.93</v>
      </c>
      <c r="T2079" s="23">
        <f>Q2079-S2079</f>
        <v>144.03729899999996</v>
      </c>
      <c r="U2079" s="25">
        <f>IFERROR(T2079/Q2079,0)</f>
        <v>0.47385787706065047</v>
      </c>
      <c r="V2079" s="21" t="s">
        <v>125</v>
      </c>
      <c r="W2079" s="21" t="s">
        <v>172</v>
      </c>
    </row>
    <row r="2080" spans="1:23" ht="15" customHeight="1">
      <c r="A2080" s="21" t="s">
        <v>2557</v>
      </c>
      <c r="B2080" s="22">
        <v>45659</v>
      </c>
      <c r="C2080" s="21">
        <f>YEAR(B2080)</f>
        <v>2025</v>
      </c>
      <c r="D2080" s="21" t="str">
        <f>"Q"&amp;ROUNDUP(MONTH(B2080)/3,0)</f>
        <v>Q1</v>
      </c>
      <c r="E2080" s="21" t="s">
        <v>188</v>
      </c>
      <c r="F2080" s="21" t="s">
        <v>118</v>
      </c>
      <c r="G2080" s="21" t="s">
        <v>189</v>
      </c>
      <c r="H2080" s="21" t="s">
        <v>168</v>
      </c>
      <c r="I2080" s="21" t="s">
        <v>169</v>
      </c>
      <c r="J2080" s="21" t="s">
        <v>122</v>
      </c>
      <c r="K2080" s="21" t="s">
        <v>134</v>
      </c>
      <c r="L2080" s="21" t="s">
        <v>170</v>
      </c>
      <c r="M2080" s="23">
        <v>196.25</v>
      </c>
      <c r="N2080" s="24">
        <v>1</v>
      </c>
      <c r="O2080" s="25">
        <v>0.19170000000000001</v>
      </c>
      <c r="P2080" s="23">
        <v>115.1</v>
      </c>
      <c r="Q2080" s="23">
        <f>M2080*N2080*(1-O2080)</f>
        <v>158.62887499999999</v>
      </c>
      <c r="R2080" s="23">
        <f>M2080*N2080*O2080</f>
        <v>37.621124999999999</v>
      </c>
      <c r="S2080" s="23">
        <f>P2080*N2080</f>
        <v>115.1</v>
      </c>
      <c r="T2080" s="23">
        <f>Q2080-S2080</f>
        <v>43.528874999999999</v>
      </c>
      <c r="U2080" s="25">
        <f>IFERROR(T2080/Q2080,0)</f>
        <v>0.27440700818183322</v>
      </c>
      <c r="V2080" s="21" t="s">
        <v>125</v>
      </c>
      <c r="W2080" s="21" t="s">
        <v>126</v>
      </c>
    </row>
    <row r="2081" spans="1:23" ht="15" customHeight="1">
      <c r="A2081" s="21" t="s">
        <v>2558</v>
      </c>
      <c r="B2081" s="22">
        <v>45659</v>
      </c>
      <c r="C2081" s="21">
        <f>YEAR(B2081)</f>
        <v>2025</v>
      </c>
      <c r="D2081" s="21" t="str">
        <f>"Q"&amp;ROUNDUP(MONTH(B2081)/3,0)</f>
        <v>Q1</v>
      </c>
      <c r="E2081" s="21" t="s">
        <v>128</v>
      </c>
      <c r="F2081" s="21" t="s">
        <v>118</v>
      </c>
      <c r="G2081" s="21" t="s">
        <v>152</v>
      </c>
      <c r="H2081" s="21" t="s">
        <v>190</v>
      </c>
      <c r="I2081" s="21" t="s">
        <v>191</v>
      </c>
      <c r="J2081" s="21" t="s">
        <v>133</v>
      </c>
      <c r="K2081" s="21" t="s">
        <v>149</v>
      </c>
      <c r="L2081" s="21" t="s">
        <v>176</v>
      </c>
      <c r="M2081" s="23">
        <v>89.31</v>
      </c>
      <c r="N2081" s="24">
        <v>2</v>
      </c>
      <c r="O2081" s="25">
        <v>0.19969999999999999</v>
      </c>
      <c r="P2081" s="23">
        <v>41.84</v>
      </c>
      <c r="Q2081" s="23">
        <f>M2081*N2081*(1-O2081)</f>
        <v>142.94958600000001</v>
      </c>
      <c r="R2081" s="23">
        <f>M2081*N2081*O2081</f>
        <v>35.670414000000001</v>
      </c>
      <c r="S2081" s="23">
        <f>P2081*N2081</f>
        <v>83.68</v>
      </c>
      <c r="T2081" s="23">
        <f>Q2081-S2081</f>
        <v>59.269586000000004</v>
      </c>
      <c r="U2081" s="25">
        <f>IFERROR(T2081/Q2081,0)</f>
        <v>0.41461880134441242</v>
      </c>
      <c r="V2081" s="21" t="s">
        <v>171</v>
      </c>
      <c r="W2081" s="21" t="s">
        <v>172</v>
      </c>
    </row>
    <row r="2082" spans="1:23" ht="15" customHeight="1">
      <c r="A2082" s="21" t="s">
        <v>2559</v>
      </c>
      <c r="B2082" s="22">
        <v>45659</v>
      </c>
      <c r="C2082" s="21">
        <f>YEAR(B2082)</f>
        <v>2025</v>
      </c>
      <c r="D2082" s="21" t="str">
        <f>"Q"&amp;ROUNDUP(MONTH(B2082)/3,0)</f>
        <v>Q1</v>
      </c>
      <c r="E2082" s="21" t="s">
        <v>128</v>
      </c>
      <c r="F2082" s="21" t="s">
        <v>129</v>
      </c>
      <c r="G2082" s="21" t="s">
        <v>152</v>
      </c>
      <c r="H2082" s="21" t="s">
        <v>203</v>
      </c>
      <c r="I2082" s="21" t="s">
        <v>204</v>
      </c>
      <c r="J2082" s="21" t="s">
        <v>122</v>
      </c>
      <c r="K2082" s="21" t="s">
        <v>134</v>
      </c>
      <c r="L2082" s="21" t="s">
        <v>192</v>
      </c>
      <c r="M2082" s="23">
        <v>32.56</v>
      </c>
      <c r="N2082" s="24">
        <v>1</v>
      </c>
      <c r="O2082" s="25">
        <v>7.7200000000000005E-2</v>
      </c>
      <c r="P2082" s="23">
        <v>18.98</v>
      </c>
      <c r="Q2082" s="23">
        <f>M2082*N2082*(1-O2082)</f>
        <v>30.046368000000001</v>
      </c>
      <c r="R2082" s="23">
        <f>M2082*N2082*O2082</f>
        <v>2.5136320000000003</v>
      </c>
      <c r="S2082" s="23">
        <f>P2082*N2082</f>
        <v>18.98</v>
      </c>
      <c r="T2082" s="23">
        <f>Q2082-S2082</f>
        <v>11.066368000000001</v>
      </c>
      <c r="U2082" s="25">
        <f>IFERROR(T2082/Q2082,0)</f>
        <v>0.36830967390135139</v>
      </c>
      <c r="V2082" s="21" t="s">
        <v>125</v>
      </c>
      <c r="W2082" s="21" t="s">
        <v>156</v>
      </c>
    </row>
    <row r="2083" spans="1:23" ht="15" customHeight="1">
      <c r="A2083" s="21" t="s">
        <v>2560</v>
      </c>
      <c r="B2083" s="22">
        <v>45659</v>
      </c>
      <c r="C2083" s="21">
        <f>YEAR(B2083)</f>
        <v>2025</v>
      </c>
      <c r="D2083" s="21" t="str">
        <f>"Q"&amp;ROUNDUP(MONTH(B2083)/3,0)</f>
        <v>Q1</v>
      </c>
      <c r="E2083" s="21" t="s">
        <v>128</v>
      </c>
      <c r="F2083" s="21" t="s">
        <v>118</v>
      </c>
      <c r="G2083" s="21" t="s">
        <v>152</v>
      </c>
      <c r="H2083" s="21" t="s">
        <v>243</v>
      </c>
      <c r="I2083" s="21" t="s">
        <v>244</v>
      </c>
      <c r="J2083" s="21" t="s">
        <v>122</v>
      </c>
      <c r="K2083" s="21" t="s">
        <v>143</v>
      </c>
      <c r="L2083" s="21" t="s">
        <v>144</v>
      </c>
      <c r="M2083" s="23">
        <v>238.78</v>
      </c>
      <c r="N2083" s="24">
        <v>3</v>
      </c>
      <c r="O2083" s="25">
        <v>0.14899999999999999</v>
      </c>
      <c r="P2083" s="23">
        <v>134.79</v>
      </c>
      <c r="Q2083" s="23">
        <f>M2083*N2083*(1-O2083)</f>
        <v>609.60533999999996</v>
      </c>
      <c r="R2083" s="23">
        <f>M2083*N2083*O2083</f>
        <v>106.73466000000001</v>
      </c>
      <c r="S2083" s="23">
        <f>P2083*N2083</f>
        <v>404.37</v>
      </c>
      <c r="T2083" s="23">
        <f>Q2083-S2083</f>
        <v>205.23533999999995</v>
      </c>
      <c r="U2083" s="25">
        <f>IFERROR(T2083/Q2083,0)</f>
        <v>0.3366691965001487</v>
      </c>
      <c r="V2083" s="21" t="s">
        <v>125</v>
      </c>
      <c r="W2083" s="21" t="s">
        <v>126</v>
      </c>
    </row>
    <row r="2084" spans="1:23" ht="15" customHeight="1">
      <c r="A2084" s="21" t="s">
        <v>2561</v>
      </c>
      <c r="B2084" s="22">
        <v>45660</v>
      </c>
      <c r="C2084" s="21">
        <f>YEAR(B2084)</f>
        <v>2025</v>
      </c>
      <c r="D2084" s="21" t="str">
        <f>"Q"&amp;ROUNDUP(MONTH(B2084)/3,0)</f>
        <v>Q1</v>
      </c>
      <c r="E2084" s="21" t="s">
        <v>138</v>
      </c>
      <c r="F2084" s="21" t="s">
        <v>118</v>
      </c>
      <c r="G2084" s="21" t="s">
        <v>139</v>
      </c>
      <c r="H2084" s="21" t="s">
        <v>284</v>
      </c>
      <c r="I2084" s="21" t="s">
        <v>269</v>
      </c>
      <c r="J2084" s="21" t="s">
        <v>122</v>
      </c>
      <c r="K2084" s="21" t="s">
        <v>134</v>
      </c>
      <c r="L2084" s="21" t="s">
        <v>135</v>
      </c>
      <c r="M2084" s="23">
        <v>206.19</v>
      </c>
      <c r="N2084" s="24">
        <v>1</v>
      </c>
      <c r="O2084" s="25">
        <v>0.12470000000000001</v>
      </c>
      <c r="P2084" s="23">
        <v>119.83</v>
      </c>
      <c r="Q2084" s="23">
        <f>M2084*N2084*(1-O2084)</f>
        <v>180.47810699999999</v>
      </c>
      <c r="R2084" s="23">
        <f>M2084*N2084*O2084</f>
        <v>25.711893</v>
      </c>
      <c r="S2084" s="23">
        <f>P2084*N2084</f>
        <v>119.83</v>
      </c>
      <c r="T2084" s="23">
        <f>Q2084-S2084</f>
        <v>60.648106999999996</v>
      </c>
      <c r="U2084" s="25">
        <f>IFERROR(T2084/Q2084,0)</f>
        <v>0.33604135154187981</v>
      </c>
      <c r="V2084" s="21" t="s">
        <v>125</v>
      </c>
      <c r="W2084" s="21" t="s">
        <v>136</v>
      </c>
    </row>
    <row r="2085" spans="1:23" ht="15" customHeight="1">
      <c r="A2085" s="21" t="s">
        <v>2562</v>
      </c>
      <c r="B2085" s="22">
        <v>45660</v>
      </c>
      <c r="C2085" s="21">
        <f>YEAR(B2085)</f>
        <v>2025</v>
      </c>
      <c r="D2085" s="21" t="str">
        <f>"Q"&amp;ROUNDUP(MONTH(B2085)/3,0)</f>
        <v>Q1</v>
      </c>
      <c r="E2085" s="21" t="s">
        <v>128</v>
      </c>
      <c r="F2085" s="21" t="s">
        <v>159</v>
      </c>
      <c r="G2085" s="21" t="s">
        <v>152</v>
      </c>
      <c r="H2085" s="21" t="s">
        <v>243</v>
      </c>
      <c r="I2085" s="21" t="s">
        <v>244</v>
      </c>
      <c r="J2085" s="21" t="s">
        <v>122</v>
      </c>
      <c r="K2085" s="21" t="s">
        <v>165</v>
      </c>
      <c r="L2085" s="21" t="s">
        <v>213</v>
      </c>
      <c r="M2085" s="23">
        <v>101.65</v>
      </c>
      <c r="N2085" s="24">
        <v>3</v>
      </c>
      <c r="O2085" s="25">
        <v>9.0700000000000003E-2</v>
      </c>
      <c r="P2085" s="23">
        <v>43.81</v>
      </c>
      <c r="Q2085" s="23">
        <f>M2085*N2085*(1-O2085)</f>
        <v>277.29103500000002</v>
      </c>
      <c r="R2085" s="23">
        <f>M2085*N2085*O2085</f>
        <v>27.658965000000006</v>
      </c>
      <c r="S2085" s="23">
        <f>P2085*N2085</f>
        <v>131.43</v>
      </c>
      <c r="T2085" s="23">
        <f>Q2085-S2085</f>
        <v>145.86103500000002</v>
      </c>
      <c r="U2085" s="25">
        <f>IFERROR(T2085/Q2085,0)</f>
        <v>0.52602145972732228</v>
      </c>
      <c r="V2085" s="21" t="s">
        <v>125</v>
      </c>
      <c r="W2085" s="21" t="s">
        <v>126</v>
      </c>
    </row>
    <row r="2086" spans="1:23" ht="15" customHeight="1">
      <c r="A2086" s="21" t="s">
        <v>2563</v>
      </c>
      <c r="B2086" s="22">
        <v>45660</v>
      </c>
      <c r="C2086" s="21">
        <f>YEAR(B2086)</f>
        <v>2025</v>
      </c>
      <c r="D2086" s="21" t="str">
        <f>"Q"&amp;ROUNDUP(MONTH(B2086)/3,0)</f>
        <v>Q1</v>
      </c>
      <c r="E2086" s="21" t="s">
        <v>128</v>
      </c>
      <c r="F2086" s="21" t="s">
        <v>129</v>
      </c>
      <c r="G2086" s="21" t="s">
        <v>152</v>
      </c>
      <c r="H2086" s="21" t="s">
        <v>917</v>
      </c>
      <c r="I2086" s="21" t="s">
        <v>918</v>
      </c>
      <c r="J2086" s="21" t="s">
        <v>142</v>
      </c>
      <c r="K2086" s="21" t="s">
        <v>134</v>
      </c>
      <c r="L2086" s="21" t="s">
        <v>299</v>
      </c>
      <c r="M2086" s="23">
        <v>204.41</v>
      </c>
      <c r="N2086" s="24">
        <v>1</v>
      </c>
      <c r="O2086" s="25">
        <v>9.5200000000000007E-2</v>
      </c>
      <c r="P2086" s="23">
        <v>104.34</v>
      </c>
      <c r="Q2086" s="23">
        <f>M2086*N2086*(1-O2086)</f>
        <v>184.95016800000002</v>
      </c>
      <c r="R2086" s="23">
        <f>M2086*N2086*O2086</f>
        <v>19.459832000000002</v>
      </c>
      <c r="S2086" s="23">
        <f>P2086*N2086</f>
        <v>104.34</v>
      </c>
      <c r="T2086" s="23">
        <f>Q2086-S2086</f>
        <v>80.610168000000016</v>
      </c>
      <c r="U2086" s="25">
        <f>IFERROR(T2086/Q2086,0)</f>
        <v>0.43584803880794531</v>
      </c>
      <c r="V2086" s="21" t="s">
        <v>125</v>
      </c>
      <c r="W2086" s="21" t="s">
        <v>172</v>
      </c>
    </row>
    <row r="2087" spans="1:23" ht="15" customHeight="1">
      <c r="A2087" s="21" t="s">
        <v>2564</v>
      </c>
      <c r="B2087" s="22">
        <v>45660</v>
      </c>
      <c r="C2087" s="21">
        <f>YEAR(B2087)</f>
        <v>2025</v>
      </c>
      <c r="D2087" s="21" t="str">
        <f>"Q"&amp;ROUNDUP(MONTH(B2087)/3,0)</f>
        <v>Q1</v>
      </c>
      <c r="E2087" s="21" t="s">
        <v>138</v>
      </c>
      <c r="F2087" s="21" t="s">
        <v>118</v>
      </c>
      <c r="G2087" s="21" t="s">
        <v>146</v>
      </c>
      <c r="H2087" s="21" t="s">
        <v>752</v>
      </c>
      <c r="I2087" s="21" t="s">
        <v>200</v>
      </c>
      <c r="J2087" s="21" t="s">
        <v>133</v>
      </c>
      <c r="K2087" s="21" t="s">
        <v>149</v>
      </c>
      <c r="L2087" s="21" t="s">
        <v>273</v>
      </c>
      <c r="M2087" s="23">
        <v>156.19</v>
      </c>
      <c r="N2087" s="24">
        <v>2</v>
      </c>
      <c r="O2087" s="25">
        <v>0.21809999999999999</v>
      </c>
      <c r="P2087" s="23">
        <v>76.989999999999995</v>
      </c>
      <c r="Q2087" s="23">
        <f>M2087*N2087*(1-O2087)</f>
        <v>244.249922</v>
      </c>
      <c r="R2087" s="23">
        <f>M2087*N2087*O2087</f>
        <v>68.130077999999997</v>
      </c>
      <c r="S2087" s="23">
        <f>P2087*N2087</f>
        <v>153.97999999999999</v>
      </c>
      <c r="T2087" s="23">
        <f>Q2087-S2087</f>
        <v>90.269922000000008</v>
      </c>
      <c r="U2087" s="25">
        <f>IFERROR(T2087/Q2087,0)</f>
        <v>0.36958014668270811</v>
      </c>
      <c r="V2087" s="21" t="s">
        <v>125</v>
      </c>
      <c r="W2087" s="21" t="s">
        <v>126</v>
      </c>
    </row>
    <row r="2088" spans="1:23" ht="15" customHeight="1">
      <c r="A2088" s="21" t="s">
        <v>2565</v>
      </c>
      <c r="B2088" s="22">
        <v>45660</v>
      </c>
      <c r="C2088" s="21">
        <f>YEAR(B2088)</f>
        <v>2025</v>
      </c>
      <c r="D2088" s="21" t="str">
        <f>"Q"&amp;ROUNDUP(MONTH(B2088)/3,0)</f>
        <v>Q1</v>
      </c>
      <c r="E2088" s="21" t="s">
        <v>117</v>
      </c>
      <c r="F2088" s="21" t="s">
        <v>118</v>
      </c>
      <c r="G2088" s="21" t="s">
        <v>119</v>
      </c>
      <c r="H2088" s="21" t="s">
        <v>250</v>
      </c>
      <c r="I2088" s="21" t="s">
        <v>251</v>
      </c>
      <c r="J2088" s="21" t="s">
        <v>142</v>
      </c>
      <c r="K2088" s="21" t="s">
        <v>134</v>
      </c>
      <c r="L2088" s="21" t="s">
        <v>170</v>
      </c>
      <c r="M2088" s="23">
        <v>201.17</v>
      </c>
      <c r="N2088" s="24">
        <v>3</v>
      </c>
      <c r="O2088" s="25">
        <v>0.2339</v>
      </c>
      <c r="P2088" s="23">
        <v>120.03</v>
      </c>
      <c r="Q2088" s="23">
        <f>M2088*N2088*(1-O2088)</f>
        <v>462.34901100000002</v>
      </c>
      <c r="R2088" s="23">
        <f>M2088*N2088*O2088</f>
        <v>141.160989</v>
      </c>
      <c r="S2088" s="23">
        <f>P2088*N2088</f>
        <v>360.09000000000003</v>
      </c>
      <c r="T2088" s="23">
        <f>Q2088-S2088</f>
        <v>102.25901099999999</v>
      </c>
      <c r="U2088" s="25">
        <f>IFERROR(T2088/Q2088,0)</f>
        <v>0.22117276898425112</v>
      </c>
      <c r="V2088" s="21" t="s">
        <v>125</v>
      </c>
      <c r="W2088" s="21" t="s">
        <v>126</v>
      </c>
    </row>
    <row r="2089" spans="1:23" ht="15" customHeight="1">
      <c r="A2089" s="21" t="s">
        <v>2566</v>
      </c>
      <c r="B2089" s="22">
        <v>45661</v>
      </c>
      <c r="C2089" s="21">
        <f>YEAR(B2089)</f>
        <v>2025</v>
      </c>
      <c r="D2089" s="21" t="str">
        <f>"Q"&amp;ROUNDUP(MONTH(B2089)/3,0)</f>
        <v>Q1</v>
      </c>
      <c r="E2089" s="21" t="s">
        <v>188</v>
      </c>
      <c r="F2089" s="21" t="s">
        <v>118</v>
      </c>
      <c r="G2089" s="21" t="s">
        <v>189</v>
      </c>
      <c r="H2089" s="21" t="s">
        <v>843</v>
      </c>
      <c r="I2089" s="21" t="s">
        <v>844</v>
      </c>
      <c r="J2089" s="21" t="s">
        <v>142</v>
      </c>
      <c r="K2089" s="21" t="s">
        <v>134</v>
      </c>
      <c r="L2089" s="21" t="s">
        <v>339</v>
      </c>
      <c r="M2089" s="23">
        <v>87.77</v>
      </c>
      <c r="N2089" s="24">
        <v>1</v>
      </c>
      <c r="O2089" s="25">
        <v>0.1147</v>
      </c>
      <c r="P2089" s="23">
        <v>46.27</v>
      </c>
      <c r="Q2089" s="23">
        <f>M2089*N2089*(1-O2089)</f>
        <v>77.702780999999987</v>
      </c>
      <c r="R2089" s="23">
        <f>M2089*N2089*O2089</f>
        <v>10.067219</v>
      </c>
      <c r="S2089" s="23">
        <f>P2089*N2089</f>
        <v>46.27</v>
      </c>
      <c r="T2089" s="23">
        <f>Q2089-S2089</f>
        <v>31.432780999999984</v>
      </c>
      <c r="U2089" s="25">
        <f>IFERROR(T2089/Q2089,0)</f>
        <v>0.40452581742215882</v>
      </c>
      <c r="V2089" s="21" t="s">
        <v>125</v>
      </c>
      <c r="W2089" s="21" t="s">
        <v>136</v>
      </c>
    </row>
    <row r="2090" spans="1:23" ht="15" customHeight="1">
      <c r="A2090" s="21" t="s">
        <v>2567</v>
      </c>
      <c r="B2090" s="22">
        <v>45661</v>
      </c>
      <c r="C2090" s="21">
        <f>YEAR(B2090)</f>
        <v>2025</v>
      </c>
      <c r="D2090" s="21" t="str">
        <f>"Q"&amp;ROUNDUP(MONTH(B2090)/3,0)</f>
        <v>Q1</v>
      </c>
      <c r="E2090" s="21" t="s">
        <v>138</v>
      </c>
      <c r="F2090" s="21" t="s">
        <v>118</v>
      </c>
      <c r="G2090" s="21" t="s">
        <v>146</v>
      </c>
      <c r="H2090" s="21" t="s">
        <v>465</v>
      </c>
      <c r="I2090" s="21" t="s">
        <v>121</v>
      </c>
      <c r="J2090" s="21" t="s">
        <v>142</v>
      </c>
      <c r="K2090" s="21" t="s">
        <v>123</v>
      </c>
      <c r="L2090" s="21" t="s">
        <v>263</v>
      </c>
      <c r="M2090" s="23">
        <v>242.39</v>
      </c>
      <c r="N2090" s="24">
        <v>1</v>
      </c>
      <c r="O2090" s="25">
        <v>0.18690000000000001</v>
      </c>
      <c r="P2090" s="23">
        <v>125.57</v>
      </c>
      <c r="Q2090" s="23">
        <f>M2090*N2090*(1-O2090)</f>
        <v>197.08730899999998</v>
      </c>
      <c r="R2090" s="23">
        <f>M2090*N2090*O2090</f>
        <v>45.302691000000003</v>
      </c>
      <c r="S2090" s="23">
        <f>P2090*N2090</f>
        <v>125.57</v>
      </c>
      <c r="T2090" s="23">
        <f>Q2090-S2090</f>
        <v>71.517308999999983</v>
      </c>
      <c r="U2090" s="25">
        <f>IFERROR(T2090/Q2090,0)</f>
        <v>0.3628712034421252</v>
      </c>
      <c r="V2090" s="21" t="s">
        <v>125</v>
      </c>
      <c r="W2090" s="21" t="s">
        <v>126</v>
      </c>
    </row>
    <row r="2091" spans="1:23" ht="15" customHeight="1">
      <c r="A2091" s="21" t="s">
        <v>2568</v>
      </c>
      <c r="B2091" s="22">
        <v>45661</v>
      </c>
      <c r="C2091" s="21">
        <f>YEAR(B2091)</f>
        <v>2025</v>
      </c>
      <c r="D2091" s="21" t="str">
        <f>"Q"&amp;ROUNDUP(MONTH(B2091)/3,0)</f>
        <v>Q1</v>
      </c>
      <c r="E2091" s="21" t="s">
        <v>138</v>
      </c>
      <c r="F2091" s="21" t="s">
        <v>118</v>
      </c>
      <c r="G2091" s="21" t="s">
        <v>146</v>
      </c>
      <c r="H2091" s="21" t="s">
        <v>203</v>
      </c>
      <c r="I2091" s="21" t="s">
        <v>204</v>
      </c>
      <c r="J2091" s="21" t="s">
        <v>122</v>
      </c>
      <c r="K2091" s="21" t="s">
        <v>143</v>
      </c>
      <c r="L2091" s="21" t="s">
        <v>144</v>
      </c>
      <c r="M2091" s="23">
        <v>269.89</v>
      </c>
      <c r="N2091" s="24">
        <v>1</v>
      </c>
      <c r="O2091" s="25">
        <v>0.16539999999999999</v>
      </c>
      <c r="P2091" s="23">
        <v>171.29</v>
      </c>
      <c r="Q2091" s="23">
        <f>M2091*N2091*(1-O2091)</f>
        <v>225.25019399999999</v>
      </c>
      <c r="R2091" s="23">
        <f>M2091*N2091*O2091</f>
        <v>44.639805999999993</v>
      </c>
      <c r="S2091" s="23">
        <f>P2091*N2091</f>
        <v>171.29</v>
      </c>
      <c r="T2091" s="23">
        <f>Q2091-S2091</f>
        <v>53.960194000000001</v>
      </c>
      <c r="U2091" s="25">
        <f>IFERROR(T2091/Q2091,0)</f>
        <v>0.23955670377802207</v>
      </c>
      <c r="V2091" s="21" t="s">
        <v>125</v>
      </c>
      <c r="W2091" s="21" t="s">
        <v>126</v>
      </c>
    </row>
    <row r="2092" spans="1:23" ht="15" customHeight="1">
      <c r="A2092" s="21" t="s">
        <v>2569</v>
      </c>
      <c r="B2092" s="22">
        <v>45661</v>
      </c>
      <c r="C2092" s="21">
        <f>YEAR(B2092)</f>
        <v>2025</v>
      </c>
      <c r="D2092" s="21" t="str">
        <f>"Q"&amp;ROUNDUP(MONTH(B2092)/3,0)</f>
        <v>Q1</v>
      </c>
      <c r="E2092" s="21" t="s">
        <v>138</v>
      </c>
      <c r="F2092" s="21" t="s">
        <v>159</v>
      </c>
      <c r="G2092" s="21" t="s">
        <v>139</v>
      </c>
      <c r="H2092" s="21" t="s">
        <v>1289</v>
      </c>
      <c r="I2092" s="21" t="s">
        <v>219</v>
      </c>
      <c r="J2092" s="21" t="s">
        <v>142</v>
      </c>
      <c r="K2092" s="21" t="s">
        <v>165</v>
      </c>
      <c r="L2092" s="21" t="s">
        <v>180</v>
      </c>
      <c r="M2092" s="23">
        <v>104.49</v>
      </c>
      <c r="N2092" s="24">
        <v>16</v>
      </c>
      <c r="O2092" s="25">
        <v>0.16539999999999999</v>
      </c>
      <c r="P2092" s="23">
        <v>38.58</v>
      </c>
      <c r="Q2092" s="23">
        <f>M2092*N2092*(1-O2092)</f>
        <v>1395.3176639999999</v>
      </c>
      <c r="R2092" s="23">
        <f>M2092*N2092*O2092</f>
        <v>276.522336</v>
      </c>
      <c r="S2092" s="23">
        <f>P2092*N2092</f>
        <v>617.28</v>
      </c>
      <c r="T2092" s="23">
        <f>Q2092-S2092</f>
        <v>778.03766399999995</v>
      </c>
      <c r="U2092" s="25">
        <f>IFERROR(T2092/Q2092,0)</f>
        <v>0.55760611656672898</v>
      </c>
      <c r="V2092" s="21" t="s">
        <v>125</v>
      </c>
      <c r="W2092" s="21" t="s">
        <v>156</v>
      </c>
    </row>
    <row r="2093" spans="1:23" ht="15" customHeight="1">
      <c r="A2093" s="21" t="s">
        <v>2570</v>
      </c>
      <c r="B2093" s="22">
        <v>45661</v>
      </c>
      <c r="C2093" s="21">
        <f>YEAR(B2093)</f>
        <v>2025</v>
      </c>
      <c r="D2093" s="21" t="str">
        <f>"Q"&amp;ROUNDUP(MONTH(B2093)/3,0)</f>
        <v>Q1</v>
      </c>
      <c r="E2093" s="21" t="s">
        <v>128</v>
      </c>
      <c r="F2093" s="21" t="s">
        <v>129</v>
      </c>
      <c r="G2093" s="21" t="s">
        <v>152</v>
      </c>
      <c r="H2093" s="21" t="s">
        <v>186</v>
      </c>
      <c r="I2093" s="21" t="s">
        <v>162</v>
      </c>
      <c r="J2093" s="21" t="s">
        <v>133</v>
      </c>
      <c r="K2093" s="21" t="s">
        <v>123</v>
      </c>
      <c r="L2093" s="21" t="s">
        <v>226</v>
      </c>
      <c r="M2093" s="23">
        <v>25.29</v>
      </c>
      <c r="N2093" s="24">
        <v>5</v>
      </c>
      <c r="O2093" s="25">
        <v>0.1086</v>
      </c>
      <c r="P2093" s="23">
        <v>13.02</v>
      </c>
      <c r="Q2093" s="23">
        <f>M2093*N2093*(1-O2093)</f>
        <v>112.71752999999998</v>
      </c>
      <c r="R2093" s="23">
        <f>M2093*N2093*O2093</f>
        <v>13.732469999999999</v>
      </c>
      <c r="S2093" s="23">
        <f>P2093*N2093</f>
        <v>65.099999999999994</v>
      </c>
      <c r="T2093" s="23">
        <f>Q2093-S2093</f>
        <v>47.617529999999988</v>
      </c>
      <c r="U2093" s="25">
        <f>IFERROR(T2093/Q2093,0)</f>
        <v>0.42245008385119859</v>
      </c>
      <c r="V2093" s="21" t="s">
        <v>125</v>
      </c>
      <c r="W2093" s="21" t="s">
        <v>136</v>
      </c>
    </row>
    <row r="2094" spans="1:23" ht="15" customHeight="1">
      <c r="A2094" s="21" t="s">
        <v>2571</v>
      </c>
      <c r="B2094" s="22">
        <v>45661</v>
      </c>
      <c r="C2094" s="21">
        <f>YEAR(B2094)</f>
        <v>2025</v>
      </c>
      <c r="D2094" s="21" t="str">
        <f>"Q"&amp;ROUNDUP(MONTH(B2094)/3,0)</f>
        <v>Q1</v>
      </c>
      <c r="E2094" s="21" t="s">
        <v>138</v>
      </c>
      <c r="F2094" s="21" t="s">
        <v>159</v>
      </c>
      <c r="G2094" s="21" t="s">
        <v>139</v>
      </c>
      <c r="H2094" s="21" t="s">
        <v>120</v>
      </c>
      <c r="I2094" s="21" t="s">
        <v>121</v>
      </c>
      <c r="J2094" s="21" t="s">
        <v>122</v>
      </c>
      <c r="K2094" s="21" t="s">
        <v>143</v>
      </c>
      <c r="L2094" s="21" t="s">
        <v>144</v>
      </c>
      <c r="M2094" s="23">
        <v>165.5</v>
      </c>
      <c r="N2094" s="24">
        <v>5</v>
      </c>
      <c r="O2094" s="25">
        <v>0.16800000000000001</v>
      </c>
      <c r="P2094" s="23">
        <v>98.87</v>
      </c>
      <c r="Q2094" s="23">
        <f>M2094*N2094*(1-O2094)</f>
        <v>688.48</v>
      </c>
      <c r="R2094" s="23">
        <f>M2094*N2094*O2094</f>
        <v>139.02000000000001</v>
      </c>
      <c r="S2094" s="23">
        <f>P2094*N2094</f>
        <v>494.35</v>
      </c>
      <c r="T2094" s="23">
        <f>Q2094-S2094</f>
        <v>194.13</v>
      </c>
      <c r="U2094" s="25">
        <f>IFERROR(T2094/Q2094,0)</f>
        <v>0.28196897513362768</v>
      </c>
      <c r="V2094" s="21" t="s">
        <v>125</v>
      </c>
      <c r="W2094" s="21" t="s">
        <v>136</v>
      </c>
    </row>
    <row r="2095" spans="1:23" ht="15" customHeight="1">
      <c r="A2095" s="21" t="s">
        <v>2572</v>
      </c>
      <c r="B2095" s="22">
        <v>45661</v>
      </c>
      <c r="C2095" s="21">
        <f>YEAR(B2095)</f>
        <v>2025</v>
      </c>
      <c r="D2095" s="21" t="str">
        <f>"Q"&amp;ROUNDUP(MONTH(B2095)/3,0)</f>
        <v>Q1</v>
      </c>
      <c r="E2095" s="21" t="s">
        <v>128</v>
      </c>
      <c r="F2095" s="21" t="s">
        <v>129</v>
      </c>
      <c r="G2095" s="21" t="s">
        <v>152</v>
      </c>
      <c r="H2095" s="21" t="s">
        <v>373</v>
      </c>
      <c r="I2095" s="21" t="s">
        <v>374</v>
      </c>
      <c r="J2095" s="21" t="s">
        <v>142</v>
      </c>
      <c r="K2095" s="21" t="s">
        <v>143</v>
      </c>
      <c r="L2095" s="21" t="s">
        <v>144</v>
      </c>
      <c r="M2095" s="23">
        <v>245.52</v>
      </c>
      <c r="N2095" s="24">
        <v>1</v>
      </c>
      <c r="O2095" s="25">
        <v>9.01E-2</v>
      </c>
      <c r="P2095" s="23">
        <v>153.86000000000001</v>
      </c>
      <c r="Q2095" s="23">
        <f>M2095*N2095*(1-O2095)</f>
        <v>223.39864800000001</v>
      </c>
      <c r="R2095" s="23">
        <f>M2095*N2095*O2095</f>
        <v>22.121352000000002</v>
      </c>
      <c r="S2095" s="23">
        <f>P2095*N2095</f>
        <v>153.86000000000001</v>
      </c>
      <c r="T2095" s="23">
        <f>Q2095-S2095</f>
        <v>69.538647999999995</v>
      </c>
      <c r="U2095" s="25">
        <f>IFERROR(T2095/Q2095,0)</f>
        <v>0.31127604675566339</v>
      </c>
      <c r="V2095" s="21" t="s">
        <v>125</v>
      </c>
      <c r="W2095" s="21" t="s">
        <v>136</v>
      </c>
    </row>
    <row r="2096" spans="1:23" ht="15" customHeight="1">
      <c r="A2096" s="21" t="s">
        <v>2573</v>
      </c>
      <c r="B2096" s="22">
        <v>45662</v>
      </c>
      <c r="C2096" s="21">
        <f>YEAR(B2096)</f>
        <v>2025</v>
      </c>
      <c r="D2096" s="21" t="str">
        <f>"Q"&amp;ROUNDUP(MONTH(B2096)/3,0)</f>
        <v>Q1</v>
      </c>
      <c r="E2096" s="21" t="s">
        <v>128</v>
      </c>
      <c r="F2096" s="21" t="s">
        <v>129</v>
      </c>
      <c r="G2096" s="21" t="s">
        <v>130</v>
      </c>
      <c r="H2096" s="21" t="s">
        <v>752</v>
      </c>
      <c r="I2096" s="21" t="s">
        <v>200</v>
      </c>
      <c r="J2096" s="21" t="s">
        <v>133</v>
      </c>
      <c r="K2096" s="21" t="s">
        <v>149</v>
      </c>
      <c r="L2096" s="21" t="s">
        <v>273</v>
      </c>
      <c r="M2096" s="23">
        <v>223.95</v>
      </c>
      <c r="N2096" s="24">
        <v>1</v>
      </c>
      <c r="O2096" s="25">
        <v>0.1134</v>
      </c>
      <c r="P2096" s="23">
        <v>105.3</v>
      </c>
      <c r="Q2096" s="23">
        <f>M2096*N2096*(1-O2096)</f>
        <v>198.55407</v>
      </c>
      <c r="R2096" s="23">
        <f>M2096*N2096*O2096</f>
        <v>25.39593</v>
      </c>
      <c r="S2096" s="23">
        <f>P2096*N2096</f>
        <v>105.3</v>
      </c>
      <c r="T2096" s="23">
        <f>Q2096-S2096</f>
        <v>93.254069999999999</v>
      </c>
      <c r="U2096" s="25">
        <f>IFERROR(T2096/Q2096,0)</f>
        <v>0.46966586985600445</v>
      </c>
      <c r="V2096" s="21" t="s">
        <v>125</v>
      </c>
      <c r="W2096" s="21" t="s">
        <v>126</v>
      </c>
    </row>
    <row r="2097" spans="1:23" ht="15" customHeight="1">
      <c r="A2097" s="21" t="s">
        <v>2574</v>
      </c>
      <c r="B2097" s="22">
        <v>45662</v>
      </c>
      <c r="C2097" s="21">
        <f>YEAR(B2097)</f>
        <v>2025</v>
      </c>
      <c r="D2097" s="21" t="str">
        <f>"Q"&amp;ROUNDUP(MONTH(B2097)/3,0)</f>
        <v>Q1</v>
      </c>
      <c r="E2097" s="21" t="s">
        <v>158</v>
      </c>
      <c r="F2097" s="21" t="s">
        <v>159</v>
      </c>
      <c r="G2097" s="21" t="s">
        <v>160</v>
      </c>
      <c r="H2097" s="21" t="s">
        <v>2547</v>
      </c>
      <c r="I2097" s="21" t="s">
        <v>896</v>
      </c>
      <c r="J2097" s="21" t="s">
        <v>142</v>
      </c>
      <c r="K2097" s="21" t="s">
        <v>123</v>
      </c>
      <c r="L2097" s="21" t="s">
        <v>263</v>
      </c>
      <c r="M2097" s="23">
        <v>90.09</v>
      </c>
      <c r="N2097" s="24">
        <v>6</v>
      </c>
      <c r="O2097" s="25">
        <v>0.17469999999999999</v>
      </c>
      <c r="P2097" s="23">
        <v>43.83</v>
      </c>
      <c r="Q2097" s="23">
        <f>M2097*N2097*(1-O2097)</f>
        <v>446.107662</v>
      </c>
      <c r="R2097" s="23">
        <f>M2097*N2097*O2097</f>
        <v>94.432337999999987</v>
      </c>
      <c r="S2097" s="23">
        <f>P2097*N2097</f>
        <v>262.98</v>
      </c>
      <c r="T2097" s="23">
        <f>Q2097-S2097</f>
        <v>183.12766199999999</v>
      </c>
      <c r="U2097" s="25">
        <f>IFERROR(T2097/Q2097,0)</f>
        <v>0.41050104626985756</v>
      </c>
      <c r="V2097" s="21" t="s">
        <v>125</v>
      </c>
      <c r="W2097" s="21" t="s">
        <v>136</v>
      </c>
    </row>
    <row r="2098" spans="1:23" ht="15" customHeight="1">
      <c r="A2098" s="21" t="s">
        <v>2575</v>
      </c>
      <c r="B2098" s="22">
        <v>45662</v>
      </c>
      <c r="C2098" s="21">
        <f>YEAR(B2098)</f>
        <v>2025</v>
      </c>
      <c r="D2098" s="21" t="str">
        <f>"Q"&amp;ROUNDUP(MONTH(B2098)/3,0)</f>
        <v>Q1</v>
      </c>
      <c r="E2098" s="21" t="s">
        <v>117</v>
      </c>
      <c r="F2098" s="21" t="s">
        <v>129</v>
      </c>
      <c r="G2098" s="21" t="s">
        <v>119</v>
      </c>
      <c r="H2098" s="21" t="s">
        <v>1201</v>
      </c>
      <c r="I2098" s="21" t="s">
        <v>1202</v>
      </c>
      <c r="J2098" s="21" t="s">
        <v>142</v>
      </c>
      <c r="K2098" s="21" t="s">
        <v>149</v>
      </c>
      <c r="L2098" s="21" t="s">
        <v>150</v>
      </c>
      <c r="M2098" s="23">
        <v>188.13</v>
      </c>
      <c r="N2098" s="24">
        <v>2</v>
      </c>
      <c r="O2098" s="25">
        <v>0.16619999999999999</v>
      </c>
      <c r="P2098" s="23">
        <v>96.9</v>
      </c>
      <c r="Q2098" s="23">
        <f>M2098*N2098*(1-O2098)</f>
        <v>313.72558799999996</v>
      </c>
      <c r="R2098" s="23">
        <f>M2098*N2098*O2098</f>
        <v>62.534411999999996</v>
      </c>
      <c r="S2098" s="23">
        <f>P2098*N2098</f>
        <v>193.8</v>
      </c>
      <c r="T2098" s="23">
        <f>Q2098-S2098</f>
        <v>119.92558799999995</v>
      </c>
      <c r="U2098" s="25">
        <f>IFERROR(T2098/Q2098,0)</f>
        <v>0.38226269257960549</v>
      </c>
      <c r="V2098" s="21" t="s">
        <v>125</v>
      </c>
      <c r="W2098" s="21" t="s">
        <v>172</v>
      </c>
    </row>
    <row r="2099" spans="1:23" ht="15" customHeight="1">
      <c r="A2099" s="21" t="s">
        <v>2576</v>
      </c>
      <c r="B2099" s="22">
        <v>45663</v>
      </c>
      <c r="C2099" s="21">
        <f>YEAR(B2099)</f>
        <v>2025</v>
      </c>
      <c r="D2099" s="21" t="str">
        <f>"Q"&amp;ROUNDUP(MONTH(B2099)/3,0)</f>
        <v>Q1</v>
      </c>
      <c r="E2099" s="21" t="s">
        <v>138</v>
      </c>
      <c r="F2099" s="21" t="s">
        <v>118</v>
      </c>
      <c r="G2099" s="21" t="s">
        <v>146</v>
      </c>
      <c r="H2099" s="21" t="s">
        <v>1105</v>
      </c>
      <c r="I2099" s="21" t="s">
        <v>1106</v>
      </c>
      <c r="J2099" s="21" t="s">
        <v>142</v>
      </c>
      <c r="K2099" s="21" t="s">
        <v>143</v>
      </c>
      <c r="L2099" s="21" t="s">
        <v>144</v>
      </c>
      <c r="M2099" s="23">
        <v>197.6</v>
      </c>
      <c r="N2099" s="24">
        <v>3</v>
      </c>
      <c r="O2099" s="25">
        <v>0.18329999999999999</v>
      </c>
      <c r="P2099" s="23">
        <v>128.96</v>
      </c>
      <c r="Q2099" s="23">
        <f>M2099*N2099*(1-O2099)</f>
        <v>484.13975999999997</v>
      </c>
      <c r="R2099" s="23">
        <f>M2099*N2099*O2099</f>
        <v>108.66023999999999</v>
      </c>
      <c r="S2099" s="23">
        <f>P2099*N2099</f>
        <v>386.88</v>
      </c>
      <c r="T2099" s="23">
        <f>Q2099-S2099</f>
        <v>97.259759999999972</v>
      </c>
      <c r="U2099" s="25">
        <f>IFERROR(T2099/Q2099,0)</f>
        <v>0.20089190774168181</v>
      </c>
      <c r="V2099" s="21" t="s">
        <v>125</v>
      </c>
      <c r="W2099" s="21" t="s">
        <v>136</v>
      </c>
    </row>
    <row r="2100" spans="1:23" ht="15" customHeight="1">
      <c r="A2100" s="21" t="s">
        <v>2577</v>
      </c>
      <c r="B2100" s="22">
        <v>45663</v>
      </c>
      <c r="C2100" s="21">
        <f>YEAR(B2100)</f>
        <v>2025</v>
      </c>
      <c r="D2100" s="21" t="str">
        <f>"Q"&amp;ROUNDUP(MONTH(B2100)/3,0)</f>
        <v>Q1</v>
      </c>
      <c r="E2100" s="21" t="s">
        <v>158</v>
      </c>
      <c r="F2100" s="21" t="s">
        <v>159</v>
      </c>
      <c r="G2100" s="21" t="s">
        <v>164</v>
      </c>
      <c r="H2100" s="21" t="s">
        <v>178</v>
      </c>
      <c r="I2100" s="21" t="s">
        <v>179</v>
      </c>
      <c r="J2100" s="21" t="s">
        <v>133</v>
      </c>
      <c r="K2100" s="21" t="s">
        <v>165</v>
      </c>
      <c r="L2100" s="21" t="s">
        <v>213</v>
      </c>
      <c r="M2100" s="23">
        <v>110.63</v>
      </c>
      <c r="N2100" s="24">
        <v>15</v>
      </c>
      <c r="O2100" s="25">
        <v>0.13009999999999999</v>
      </c>
      <c r="P2100" s="23">
        <v>45.27</v>
      </c>
      <c r="Q2100" s="23">
        <f>M2100*N2100*(1-O2100)</f>
        <v>1443.5555549999999</v>
      </c>
      <c r="R2100" s="23">
        <f>M2100*N2100*O2100</f>
        <v>215.89444499999996</v>
      </c>
      <c r="S2100" s="23">
        <f>P2100*N2100</f>
        <v>679.05000000000007</v>
      </c>
      <c r="T2100" s="23">
        <f>Q2100-S2100</f>
        <v>764.50555499999984</v>
      </c>
      <c r="U2100" s="25">
        <f>IFERROR(T2100/Q2100,0)</f>
        <v>0.52959898380911286</v>
      </c>
      <c r="V2100" s="21" t="s">
        <v>125</v>
      </c>
      <c r="W2100" s="21" t="s">
        <v>172</v>
      </c>
    </row>
    <row r="2101" spans="1:23" ht="15" customHeight="1">
      <c r="A2101" s="21" t="s">
        <v>2578</v>
      </c>
      <c r="B2101" s="22">
        <v>45663</v>
      </c>
      <c r="C2101" s="21">
        <f>YEAR(B2101)</f>
        <v>2025</v>
      </c>
      <c r="D2101" s="21" t="str">
        <f>"Q"&amp;ROUNDUP(MONTH(B2101)/3,0)</f>
        <v>Q1</v>
      </c>
      <c r="E2101" s="21" t="s">
        <v>138</v>
      </c>
      <c r="F2101" s="21" t="s">
        <v>129</v>
      </c>
      <c r="G2101" s="21" t="s">
        <v>146</v>
      </c>
      <c r="H2101" s="21" t="s">
        <v>120</v>
      </c>
      <c r="I2101" s="21" t="s">
        <v>121</v>
      </c>
      <c r="J2101" s="21" t="s">
        <v>122</v>
      </c>
      <c r="K2101" s="21" t="s">
        <v>143</v>
      </c>
      <c r="L2101" s="21" t="s">
        <v>230</v>
      </c>
      <c r="M2101" s="23">
        <v>245.33</v>
      </c>
      <c r="N2101" s="24">
        <v>1</v>
      </c>
      <c r="O2101" s="25">
        <v>0.13289999999999999</v>
      </c>
      <c r="P2101" s="23">
        <v>166.66</v>
      </c>
      <c r="Q2101" s="23">
        <f>M2101*N2101*(1-O2101)</f>
        <v>212.72564300000002</v>
      </c>
      <c r="R2101" s="23">
        <f>M2101*N2101*O2101</f>
        <v>32.604357</v>
      </c>
      <c r="S2101" s="23">
        <f>P2101*N2101</f>
        <v>166.66</v>
      </c>
      <c r="T2101" s="23">
        <f>Q2101-S2101</f>
        <v>46.065643000000023</v>
      </c>
      <c r="U2101" s="25">
        <f>IFERROR(T2101/Q2101,0)</f>
        <v>0.21654955345463461</v>
      </c>
      <c r="V2101" s="21" t="s">
        <v>125</v>
      </c>
      <c r="W2101" s="21" t="s">
        <v>126</v>
      </c>
    </row>
    <row r="2102" spans="1:23" ht="15" customHeight="1">
      <c r="A2102" s="21" t="s">
        <v>2579</v>
      </c>
      <c r="B2102" s="22">
        <v>45663</v>
      </c>
      <c r="C2102" s="21">
        <f>YEAR(B2102)</f>
        <v>2025</v>
      </c>
      <c r="D2102" s="21" t="str">
        <f>"Q"&amp;ROUNDUP(MONTH(B2102)/3,0)</f>
        <v>Q1</v>
      </c>
      <c r="E2102" s="21" t="s">
        <v>158</v>
      </c>
      <c r="F2102" s="21" t="s">
        <v>159</v>
      </c>
      <c r="G2102" s="21" t="s">
        <v>160</v>
      </c>
      <c r="H2102" s="21" t="s">
        <v>140</v>
      </c>
      <c r="I2102" s="21" t="s">
        <v>141</v>
      </c>
      <c r="J2102" s="21" t="s">
        <v>142</v>
      </c>
      <c r="K2102" s="21" t="s">
        <v>165</v>
      </c>
      <c r="L2102" s="21" t="s">
        <v>180</v>
      </c>
      <c r="M2102" s="23">
        <v>87.28</v>
      </c>
      <c r="N2102" s="24">
        <v>5</v>
      </c>
      <c r="O2102" s="25">
        <v>0.1075</v>
      </c>
      <c r="P2102" s="23">
        <v>34.01</v>
      </c>
      <c r="Q2102" s="23">
        <f>M2102*N2102*(1-O2102)</f>
        <v>389.48699999999997</v>
      </c>
      <c r="R2102" s="23">
        <f>M2102*N2102*O2102</f>
        <v>46.912999999999997</v>
      </c>
      <c r="S2102" s="23">
        <f>P2102*N2102</f>
        <v>170.04999999999998</v>
      </c>
      <c r="T2102" s="23">
        <f>Q2102-S2102</f>
        <v>219.43699999999998</v>
      </c>
      <c r="U2102" s="25">
        <f>IFERROR(T2102/Q2102,0)</f>
        <v>0.56340006213301086</v>
      </c>
      <c r="V2102" s="21" t="s">
        <v>125</v>
      </c>
      <c r="W2102" s="21" t="s">
        <v>156</v>
      </c>
    </row>
    <row r="2103" spans="1:23" ht="15" customHeight="1">
      <c r="A2103" s="21" t="s">
        <v>2580</v>
      </c>
      <c r="B2103" s="22">
        <v>45663</v>
      </c>
      <c r="C2103" s="21">
        <f>YEAR(B2103)</f>
        <v>2025</v>
      </c>
      <c r="D2103" s="21" t="str">
        <f>"Q"&amp;ROUNDUP(MONTH(B2103)/3,0)</f>
        <v>Q1</v>
      </c>
      <c r="E2103" s="21" t="s">
        <v>188</v>
      </c>
      <c r="F2103" s="21" t="s">
        <v>129</v>
      </c>
      <c r="G2103" s="21" t="s">
        <v>232</v>
      </c>
      <c r="H2103" s="21" t="s">
        <v>240</v>
      </c>
      <c r="I2103" s="21" t="s">
        <v>241</v>
      </c>
      <c r="J2103" s="21" t="s">
        <v>133</v>
      </c>
      <c r="K2103" s="21" t="s">
        <v>123</v>
      </c>
      <c r="L2103" s="21" t="s">
        <v>292</v>
      </c>
      <c r="M2103" s="23">
        <v>68.61</v>
      </c>
      <c r="N2103" s="24">
        <v>4</v>
      </c>
      <c r="O2103" s="25">
        <v>0.125</v>
      </c>
      <c r="P2103" s="23">
        <v>37.83</v>
      </c>
      <c r="Q2103" s="23">
        <f>M2103*N2103*(1-O2103)</f>
        <v>240.13499999999999</v>
      </c>
      <c r="R2103" s="23">
        <f>M2103*N2103*O2103</f>
        <v>34.305</v>
      </c>
      <c r="S2103" s="23">
        <f>P2103*N2103</f>
        <v>151.32</v>
      </c>
      <c r="T2103" s="23">
        <f>Q2103-S2103</f>
        <v>88.814999999999998</v>
      </c>
      <c r="U2103" s="25">
        <f>IFERROR(T2103/Q2103,0)</f>
        <v>0.36985445686801177</v>
      </c>
      <c r="V2103" s="21" t="s">
        <v>125</v>
      </c>
      <c r="W2103" s="21" t="s">
        <v>126</v>
      </c>
    </row>
    <row r="2104" spans="1:23" ht="15" customHeight="1">
      <c r="A2104" s="21" t="s">
        <v>2581</v>
      </c>
      <c r="B2104" s="22">
        <v>45663</v>
      </c>
      <c r="C2104" s="21">
        <f>YEAR(B2104)</f>
        <v>2025</v>
      </c>
      <c r="D2104" s="21" t="str">
        <f>"Q"&amp;ROUNDUP(MONTH(B2104)/3,0)</f>
        <v>Q1</v>
      </c>
      <c r="E2104" s="21" t="s">
        <v>188</v>
      </c>
      <c r="F2104" s="21" t="s">
        <v>118</v>
      </c>
      <c r="G2104" s="21" t="s">
        <v>198</v>
      </c>
      <c r="H2104" s="21" t="s">
        <v>210</v>
      </c>
      <c r="I2104" s="21" t="s">
        <v>211</v>
      </c>
      <c r="J2104" s="21" t="s">
        <v>142</v>
      </c>
      <c r="K2104" s="21" t="s">
        <v>123</v>
      </c>
      <c r="L2104" s="21" t="s">
        <v>155</v>
      </c>
      <c r="M2104" s="23">
        <v>140.84</v>
      </c>
      <c r="N2104" s="24">
        <v>1</v>
      </c>
      <c r="O2104" s="25">
        <v>0.15970000000000001</v>
      </c>
      <c r="P2104" s="23">
        <v>72.099999999999994</v>
      </c>
      <c r="Q2104" s="23">
        <f>M2104*N2104*(1-O2104)</f>
        <v>118.347852</v>
      </c>
      <c r="R2104" s="23">
        <f>M2104*N2104*O2104</f>
        <v>22.492148</v>
      </c>
      <c r="S2104" s="23">
        <f>P2104*N2104</f>
        <v>72.099999999999994</v>
      </c>
      <c r="T2104" s="23">
        <f>Q2104-S2104</f>
        <v>46.247852000000009</v>
      </c>
      <c r="U2104" s="25">
        <f>IFERROR(T2104/Q2104,0)</f>
        <v>0.3907789724819003</v>
      </c>
      <c r="V2104" s="21" t="s">
        <v>125</v>
      </c>
      <c r="W2104" s="21" t="s">
        <v>126</v>
      </c>
    </row>
    <row r="2105" spans="1:23" ht="15" customHeight="1">
      <c r="A2105" s="21" t="s">
        <v>2582</v>
      </c>
      <c r="B2105" s="22">
        <v>45663</v>
      </c>
      <c r="C2105" s="21">
        <f>YEAR(B2105)</f>
        <v>2025</v>
      </c>
      <c r="D2105" s="21" t="str">
        <f>"Q"&amp;ROUNDUP(MONTH(B2105)/3,0)</f>
        <v>Q1</v>
      </c>
      <c r="E2105" s="21" t="s">
        <v>128</v>
      </c>
      <c r="F2105" s="21" t="s">
        <v>129</v>
      </c>
      <c r="G2105" s="21" t="s">
        <v>152</v>
      </c>
      <c r="H2105" s="21" t="s">
        <v>308</v>
      </c>
      <c r="I2105" s="21" t="s">
        <v>309</v>
      </c>
      <c r="J2105" s="21" t="s">
        <v>133</v>
      </c>
      <c r="K2105" s="21" t="s">
        <v>165</v>
      </c>
      <c r="L2105" s="21" t="s">
        <v>180</v>
      </c>
      <c r="M2105" s="23">
        <v>90.95</v>
      </c>
      <c r="N2105" s="24">
        <v>8</v>
      </c>
      <c r="O2105" s="25">
        <v>0.1444</v>
      </c>
      <c r="P2105" s="23">
        <v>39.24</v>
      </c>
      <c r="Q2105" s="23">
        <f>M2105*N2105*(1-O2105)</f>
        <v>622.53456000000006</v>
      </c>
      <c r="R2105" s="23">
        <f>M2105*N2105*O2105</f>
        <v>105.06544000000001</v>
      </c>
      <c r="S2105" s="23">
        <f>P2105*N2105</f>
        <v>313.92</v>
      </c>
      <c r="T2105" s="23">
        <f>Q2105-S2105</f>
        <v>308.61456000000004</v>
      </c>
      <c r="U2105" s="25">
        <f>IFERROR(T2105/Q2105,0)</f>
        <v>0.49573883898108406</v>
      </c>
      <c r="V2105" s="21" t="s">
        <v>125</v>
      </c>
      <c r="W2105" s="21" t="s">
        <v>156</v>
      </c>
    </row>
    <row r="2106" spans="1:23" ht="15" customHeight="1">
      <c r="A2106" s="21" t="s">
        <v>2583</v>
      </c>
      <c r="B2106" s="22">
        <v>45663</v>
      </c>
      <c r="C2106" s="21">
        <f>YEAR(B2106)</f>
        <v>2025</v>
      </c>
      <c r="D2106" s="21" t="str">
        <f>"Q"&amp;ROUNDUP(MONTH(B2106)/3,0)</f>
        <v>Q1</v>
      </c>
      <c r="E2106" s="21" t="s">
        <v>117</v>
      </c>
      <c r="F2106" s="21" t="s">
        <v>118</v>
      </c>
      <c r="G2106" s="21" t="s">
        <v>119</v>
      </c>
      <c r="H2106" s="21" t="s">
        <v>380</v>
      </c>
      <c r="I2106" s="21" t="s">
        <v>255</v>
      </c>
      <c r="J2106" s="21" t="s">
        <v>142</v>
      </c>
      <c r="K2106" s="21" t="s">
        <v>134</v>
      </c>
      <c r="L2106" s="21" t="s">
        <v>170</v>
      </c>
      <c r="M2106" s="23">
        <v>82.2</v>
      </c>
      <c r="N2106" s="24">
        <v>2</v>
      </c>
      <c r="O2106" s="25">
        <v>0.22270000000000001</v>
      </c>
      <c r="P2106" s="23">
        <v>47.58</v>
      </c>
      <c r="Q2106" s="23">
        <f>M2106*N2106*(1-O2106)</f>
        <v>127.78812000000001</v>
      </c>
      <c r="R2106" s="23">
        <f>M2106*N2106*O2106</f>
        <v>36.611879999999999</v>
      </c>
      <c r="S2106" s="23">
        <f>P2106*N2106</f>
        <v>95.16</v>
      </c>
      <c r="T2106" s="23">
        <f>Q2106-S2106</f>
        <v>32.62812000000001</v>
      </c>
      <c r="U2106" s="25">
        <f>IFERROR(T2106/Q2106,0)</f>
        <v>0.2553298381727504</v>
      </c>
      <c r="V2106" s="21" t="s">
        <v>125</v>
      </c>
      <c r="W2106" s="21" t="s">
        <v>172</v>
      </c>
    </row>
    <row r="2107" spans="1:23" ht="15" customHeight="1">
      <c r="A2107" s="21" t="s">
        <v>2584</v>
      </c>
      <c r="B2107" s="22">
        <v>45663</v>
      </c>
      <c r="C2107" s="21">
        <f>YEAR(B2107)</f>
        <v>2025</v>
      </c>
      <c r="D2107" s="21" t="str">
        <f>"Q"&amp;ROUNDUP(MONTH(B2107)/3,0)</f>
        <v>Q1</v>
      </c>
      <c r="E2107" s="21" t="s">
        <v>117</v>
      </c>
      <c r="F2107" s="21" t="s">
        <v>159</v>
      </c>
      <c r="G2107" s="21" t="s">
        <v>194</v>
      </c>
      <c r="H2107" s="21" t="s">
        <v>281</v>
      </c>
      <c r="I2107" s="21" t="s">
        <v>282</v>
      </c>
      <c r="J2107" s="21" t="s">
        <v>133</v>
      </c>
      <c r="K2107" s="21" t="s">
        <v>134</v>
      </c>
      <c r="L2107" s="21" t="s">
        <v>192</v>
      </c>
      <c r="M2107" s="23">
        <v>196.44</v>
      </c>
      <c r="N2107" s="24">
        <v>12</v>
      </c>
      <c r="O2107" s="25">
        <v>0.1079</v>
      </c>
      <c r="P2107" s="23">
        <v>104.99</v>
      </c>
      <c r="Q2107" s="23">
        <f>M2107*N2107*(1-O2107)</f>
        <v>2102.9294879999998</v>
      </c>
      <c r="R2107" s="23">
        <f>M2107*N2107*O2107</f>
        <v>254.35051199999995</v>
      </c>
      <c r="S2107" s="23">
        <f>P2107*N2107</f>
        <v>1259.8799999999999</v>
      </c>
      <c r="T2107" s="23">
        <f>Q2107-S2107</f>
        <v>843.04948799999988</v>
      </c>
      <c r="U2107" s="25">
        <f>IFERROR(T2107/Q2107,0)</f>
        <v>0.40089289384675741</v>
      </c>
      <c r="V2107" s="21" t="s">
        <v>125</v>
      </c>
      <c r="W2107" s="21" t="s">
        <v>156</v>
      </c>
    </row>
    <row r="2108" spans="1:23" ht="15" customHeight="1">
      <c r="A2108" s="21" t="s">
        <v>2585</v>
      </c>
      <c r="B2108" s="22">
        <v>45663</v>
      </c>
      <c r="C2108" s="21">
        <f>YEAR(B2108)</f>
        <v>2025</v>
      </c>
      <c r="D2108" s="21" t="str">
        <f>"Q"&amp;ROUNDUP(MONTH(B2108)/3,0)</f>
        <v>Q1</v>
      </c>
      <c r="E2108" s="21" t="s">
        <v>128</v>
      </c>
      <c r="F2108" s="21" t="s">
        <v>159</v>
      </c>
      <c r="G2108" s="21" t="s">
        <v>152</v>
      </c>
      <c r="H2108" s="21" t="s">
        <v>741</v>
      </c>
      <c r="I2108" s="21" t="s">
        <v>652</v>
      </c>
      <c r="J2108" s="21" t="s">
        <v>133</v>
      </c>
      <c r="K2108" s="21" t="s">
        <v>149</v>
      </c>
      <c r="L2108" s="21" t="s">
        <v>205</v>
      </c>
      <c r="M2108" s="23">
        <v>174.6</v>
      </c>
      <c r="N2108" s="24">
        <v>25</v>
      </c>
      <c r="O2108" s="25">
        <v>7.9000000000000001E-2</v>
      </c>
      <c r="P2108" s="23">
        <v>78.540000000000006</v>
      </c>
      <c r="Q2108" s="23">
        <f>M2108*N2108*(1-O2108)</f>
        <v>4020.165</v>
      </c>
      <c r="R2108" s="23">
        <f>M2108*N2108*O2108</f>
        <v>344.83499999999998</v>
      </c>
      <c r="S2108" s="23">
        <f>P2108*N2108</f>
        <v>1963.5000000000002</v>
      </c>
      <c r="T2108" s="23">
        <f>Q2108-S2108</f>
        <v>2056.665</v>
      </c>
      <c r="U2108" s="25">
        <f>IFERROR(T2108/Q2108,0)</f>
        <v>0.511587210972684</v>
      </c>
      <c r="V2108" s="21" t="s">
        <v>125</v>
      </c>
      <c r="W2108" s="21" t="s">
        <v>136</v>
      </c>
    </row>
    <row r="2109" spans="1:23" ht="15" customHeight="1">
      <c r="A2109" s="21" t="s">
        <v>2586</v>
      </c>
      <c r="B2109" s="22">
        <v>45664</v>
      </c>
      <c r="C2109" s="21">
        <f>YEAR(B2109)</f>
        <v>2025</v>
      </c>
      <c r="D2109" s="21" t="str">
        <f>"Q"&amp;ROUNDUP(MONTH(B2109)/3,0)</f>
        <v>Q1</v>
      </c>
      <c r="E2109" s="21" t="s">
        <v>117</v>
      </c>
      <c r="F2109" s="21" t="s">
        <v>118</v>
      </c>
      <c r="G2109" s="21" t="s">
        <v>194</v>
      </c>
      <c r="H2109" s="21" t="s">
        <v>131</v>
      </c>
      <c r="I2109" s="21" t="s">
        <v>132</v>
      </c>
      <c r="J2109" s="21" t="s">
        <v>133</v>
      </c>
      <c r="K2109" s="21" t="s">
        <v>134</v>
      </c>
      <c r="L2109" s="21" t="s">
        <v>339</v>
      </c>
      <c r="M2109" s="23">
        <v>165.73</v>
      </c>
      <c r="N2109" s="24">
        <v>1</v>
      </c>
      <c r="O2109" s="25">
        <v>0.1739</v>
      </c>
      <c r="P2109" s="23">
        <v>86.45</v>
      </c>
      <c r="Q2109" s="23">
        <f>M2109*N2109*(1-O2109)</f>
        <v>136.90955299999999</v>
      </c>
      <c r="R2109" s="23">
        <f>M2109*N2109*O2109</f>
        <v>28.820446999999998</v>
      </c>
      <c r="S2109" s="23">
        <f>P2109*N2109</f>
        <v>86.45</v>
      </c>
      <c r="T2109" s="23">
        <f>Q2109-S2109</f>
        <v>50.459552999999985</v>
      </c>
      <c r="U2109" s="25">
        <f>IFERROR(T2109/Q2109,0)</f>
        <v>0.36856122815622655</v>
      </c>
      <c r="V2109" s="21" t="s">
        <v>125</v>
      </c>
      <c r="W2109" s="21" t="s">
        <v>172</v>
      </c>
    </row>
    <row r="2110" spans="1:23" ht="15" customHeight="1">
      <c r="A2110" s="21" t="s">
        <v>2587</v>
      </c>
      <c r="B2110" s="22">
        <v>45664</v>
      </c>
      <c r="C2110" s="21">
        <f>YEAR(B2110)</f>
        <v>2025</v>
      </c>
      <c r="D2110" s="21" t="str">
        <f>"Q"&amp;ROUNDUP(MONTH(B2110)/3,0)</f>
        <v>Q1</v>
      </c>
      <c r="E2110" s="21" t="s">
        <v>128</v>
      </c>
      <c r="F2110" s="21" t="s">
        <v>129</v>
      </c>
      <c r="G2110" s="21" t="s">
        <v>152</v>
      </c>
      <c r="H2110" s="21" t="s">
        <v>988</v>
      </c>
      <c r="I2110" s="21" t="s">
        <v>389</v>
      </c>
      <c r="J2110" s="21" t="s">
        <v>142</v>
      </c>
      <c r="K2110" s="21" t="s">
        <v>123</v>
      </c>
      <c r="L2110" s="21" t="s">
        <v>263</v>
      </c>
      <c r="M2110" s="23">
        <v>13.11</v>
      </c>
      <c r="N2110" s="24">
        <v>3</v>
      </c>
      <c r="O2110" s="25">
        <v>0.14050000000000001</v>
      </c>
      <c r="P2110" s="23">
        <v>7.5</v>
      </c>
      <c r="Q2110" s="23">
        <f>M2110*N2110*(1-O2110)</f>
        <v>33.804134999999995</v>
      </c>
      <c r="R2110" s="23">
        <f>M2110*N2110*O2110</f>
        <v>5.5258650000000005</v>
      </c>
      <c r="S2110" s="23">
        <f>P2110*N2110</f>
        <v>22.5</v>
      </c>
      <c r="T2110" s="23">
        <f>Q2110-S2110</f>
        <v>11.304134999999995</v>
      </c>
      <c r="U2110" s="25">
        <f>IFERROR(T2110/Q2110,0)</f>
        <v>0.33440095420279198</v>
      </c>
      <c r="V2110" s="21" t="s">
        <v>125</v>
      </c>
      <c r="W2110" s="21" t="s">
        <v>156</v>
      </c>
    </row>
    <row r="2111" spans="1:23" ht="15" customHeight="1">
      <c r="A2111" s="21" t="s">
        <v>2588</v>
      </c>
      <c r="B2111" s="22">
        <v>45664</v>
      </c>
      <c r="C2111" s="21">
        <f>YEAR(B2111)</f>
        <v>2025</v>
      </c>
      <c r="D2111" s="21" t="str">
        <f>"Q"&amp;ROUNDUP(MONTH(B2111)/3,0)</f>
        <v>Q1</v>
      </c>
      <c r="E2111" s="21" t="s">
        <v>188</v>
      </c>
      <c r="F2111" s="21" t="s">
        <v>159</v>
      </c>
      <c r="G2111" s="21" t="s">
        <v>189</v>
      </c>
      <c r="H2111" s="21" t="s">
        <v>120</v>
      </c>
      <c r="I2111" s="21" t="s">
        <v>121</v>
      </c>
      <c r="J2111" s="21" t="s">
        <v>122</v>
      </c>
      <c r="K2111" s="21" t="s">
        <v>134</v>
      </c>
      <c r="L2111" s="21" t="s">
        <v>192</v>
      </c>
      <c r="M2111" s="23">
        <v>136.38</v>
      </c>
      <c r="N2111" s="24">
        <v>3</v>
      </c>
      <c r="O2111" s="25">
        <v>9.4100000000000003E-2</v>
      </c>
      <c r="P2111" s="23">
        <v>69.91</v>
      </c>
      <c r="Q2111" s="23">
        <f>M2111*N2111*(1-O2111)</f>
        <v>370.639926</v>
      </c>
      <c r="R2111" s="23">
        <f>M2111*N2111*O2111</f>
        <v>38.500073999999998</v>
      </c>
      <c r="S2111" s="23">
        <f>P2111*N2111</f>
        <v>209.73</v>
      </c>
      <c r="T2111" s="23">
        <f>Q2111-S2111</f>
        <v>160.90992600000001</v>
      </c>
      <c r="U2111" s="25">
        <f>IFERROR(T2111/Q2111,0)</f>
        <v>0.43414083241533996</v>
      </c>
      <c r="V2111" s="21" t="s">
        <v>125</v>
      </c>
      <c r="W2111" s="21" t="s">
        <v>126</v>
      </c>
    </row>
    <row r="2112" spans="1:23" ht="15" customHeight="1">
      <c r="A2112" s="21" t="s">
        <v>2589</v>
      </c>
      <c r="B2112" s="22">
        <v>45665</v>
      </c>
      <c r="C2112" s="21">
        <f>YEAR(B2112)</f>
        <v>2025</v>
      </c>
      <c r="D2112" s="21" t="str">
        <f>"Q"&amp;ROUNDUP(MONTH(B2112)/3,0)</f>
        <v>Q1</v>
      </c>
      <c r="E2112" s="21" t="s">
        <v>117</v>
      </c>
      <c r="F2112" s="21" t="s">
        <v>159</v>
      </c>
      <c r="G2112" s="21" t="s">
        <v>194</v>
      </c>
      <c r="H2112" s="21" t="s">
        <v>233</v>
      </c>
      <c r="I2112" s="21" t="s">
        <v>234</v>
      </c>
      <c r="J2112" s="21" t="s">
        <v>142</v>
      </c>
      <c r="K2112" s="21" t="s">
        <v>149</v>
      </c>
      <c r="L2112" s="21" t="s">
        <v>205</v>
      </c>
      <c r="M2112" s="23">
        <v>221.26</v>
      </c>
      <c r="N2112" s="24">
        <v>24</v>
      </c>
      <c r="O2112" s="25"/>
      <c r="P2112" s="23">
        <v>89.26</v>
      </c>
      <c r="Q2112" s="23">
        <f>M2112*N2112*(1-O2112)</f>
        <v>5310.24</v>
      </c>
      <c r="R2112" s="23">
        <f>M2112*N2112*O2112</f>
        <v>0</v>
      </c>
      <c r="S2112" s="23">
        <f>P2112*N2112</f>
        <v>2142.2400000000002</v>
      </c>
      <c r="T2112" s="23">
        <f>Q2112-S2112</f>
        <v>3167.9999999999995</v>
      </c>
      <c r="U2112" s="25">
        <f>IFERROR(T2112/Q2112,0)</f>
        <v>0.59658320527885744</v>
      </c>
      <c r="V2112" s="21" t="s">
        <v>125</v>
      </c>
      <c r="W2112" s="21" t="s">
        <v>136</v>
      </c>
    </row>
    <row r="2113" spans="1:23" ht="15" customHeight="1">
      <c r="A2113" s="21" t="s">
        <v>2590</v>
      </c>
      <c r="B2113" s="22">
        <v>45665</v>
      </c>
      <c r="C2113" s="21">
        <f>YEAR(B2113)</f>
        <v>2025</v>
      </c>
      <c r="D2113" s="21" t="str">
        <f>"Q"&amp;ROUNDUP(MONTH(B2113)/3,0)</f>
        <v>Q1</v>
      </c>
      <c r="E2113" s="21" t="s">
        <v>188</v>
      </c>
      <c r="F2113" s="21" t="s">
        <v>118</v>
      </c>
      <c r="G2113" s="21" t="s">
        <v>232</v>
      </c>
      <c r="H2113" s="21" t="s">
        <v>203</v>
      </c>
      <c r="I2113" s="21" t="s">
        <v>204</v>
      </c>
      <c r="J2113" s="21" t="s">
        <v>122</v>
      </c>
      <c r="K2113" s="21" t="s">
        <v>143</v>
      </c>
      <c r="L2113" s="21" t="s">
        <v>322</v>
      </c>
      <c r="M2113" s="23">
        <v>199.96</v>
      </c>
      <c r="N2113" s="24">
        <v>4</v>
      </c>
      <c r="O2113" s="25">
        <v>0.17610000000000001</v>
      </c>
      <c r="P2113" s="23">
        <v>127.13</v>
      </c>
      <c r="Q2113" s="23">
        <f>M2113*N2113*(1-O2113)</f>
        <v>658.98817599999995</v>
      </c>
      <c r="R2113" s="23">
        <f>M2113*N2113*O2113</f>
        <v>140.85182400000002</v>
      </c>
      <c r="S2113" s="23">
        <f>P2113*N2113</f>
        <v>508.52</v>
      </c>
      <c r="T2113" s="23">
        <f>Q2113-S2113</f>
        <v>150.46817599999997</v>
      </c>
      <c r="U2113" s="25">
        <f>IFERROR(T2113/Q2113,0)</f>
        <v>0.22833213323086995</v>
      </c>
      <c r="V2113" s="21" t="s">
        <v>125</v>
      </c>
      <c r="W2113" s="21" t="s">
        <v>156</v>
      </c>
    </row>
    <row r="2114" spans="1:23" ht="15" customHeight="1">
      <c r="A2114" s="21" t="s">
        <v>2591</v>
      </c>
      <c r="B2114" s="22">
        <v>45665</v>
      </c>
      <c r="C2114" s="21">
        <f>YEAR(B2114)</f>
        <v>2025</v>
      </c>
      <c r="D2114" s="21" t="str">
        <f>"Q"&amp;ROUNDUP(MONTH(B2114)/3,0)</f>
        <v>Q1</v>
      </c>
      <c r="E2114" s="21" t="s">
        <v>117</v>
      </c>
      <c r="F2114" s="21" t="s">
        <v>118</v>
      </c>
      <c r="G2114" s="21" t="s">
        <v>194</v>
      </c>
      <c r="H2114" s="21" t="s">
        <v>526</v>
      </c>
      <c r="I2114" s="21" t="s">
        <v>527</v>
      </c>
      <c r="J2114" s="21" t="s">
        <v>133</v>
      </c>
      <c r="K2114" s="21" t="s">
        <v>134</v>
      </c>
      <c r="L2114" s="21" t="s">
        <v>192</v>
      </c>
      <c r="M2114" s="23">
        <v>84.37</v>
      </c>
      <c r="N2114" s="24">
        <v>5</v>
      </c>
      <c r="O2114" s="25">
        <v>0.19159999999999999</v>
      </c>
      <c r="P2114" s="23">
        <v>49.63</v>
      </c>
      <c r="Q2114" s="23">
        <f>M2114*N2114*(1-O2114)</f>
        <v>341.02354000000003</v>
      </c>
      <c r="R2114" s="23">
        <f>M2114*N2114*O2114</f>
        <v>80.826459999999997</v>
      </c>
      <c r="S2114" s="23">
        <f>P2114*N2114</f>
        <v>248.15</v>
      </c>
      <c r="T2114" s="23">
        <f>Q2114-S2114</f>
        <v>92.87354000000002</v>
      </c>
      <c r="U2114" s="25">
        <f>IFERROR(T2114/Q2114,0)</f>
        <v>0.27233762220637325</v>
      </c>
      <c r="V2114" s="21" t="s">
        <v>125</v>
      </c>
      <c r="W2114" s="21" t="s">
        <v>156</v>
      </c>
    </row>
    <row r="2115" spans="1:23" ht="15" customHeight="1">
      <c r="A2115" s="21" t="s">
        <v>2592</v>
      </c>
      <c r="B2115" s="22">
        <v>45665</v>
      </c>
      <c r="C2115" s="21">
        <f>YEAR(B2115)</f>
        <v>2025</v>
      </c>
      <c r="D2115" s="21" t="str">
        <f>"Q"&amp;ROUNDUP(MONTH(B2115)/3,0)</f>
        <v>Q1</v>
      </c>
      <c r="E2115" s="21" t="s">
        <v>188</v>
      </c>
      <c r="F2115" s="21" t="s">
        <v>118</v>
      </c>
      <c r="G2115" s="21" t="s">
        <v>189</v>
      </c>
      <c r="H2115" s="21" t="s">
        <v>207</v>
      </c>
      <c r="I2115" s="21" t="s">
        <v>208</v>
      </c>
      <c r="J2115" s="21" t="s">
        <v>122</v>
      </c>
      <c r="K2115" s="21" t="s">
        <v>143</v>
      </c>
      <c r="L2115" s="21" t="s">
        <v>144</v>
      </c>
      <c r="M2115" s="23">
        <v>248.09</v>
      </c>
      <c r="N2115" s="24">
        <v>4</v>
      </c>
      <c r="O2115" s="25">
        <v>0.2016</v>
      </c>
      <c r="P2115" s="23">
        <v>146.93</v>
      </c>
      <c r="Q2115" s="23">
        <f>M2115*N2115*(1-O2115)</f>
        <v>792.30022399999996</v>
      </c>
      <c r="R2115" s="23">
        <f>M2115*N2115*O2115</f>
        <v>200.059776</v>
      </c>
      <c r="S2115" s="23">
        <f>P2115*N2115</f>
        <v>587.72</v>
      </c>
      <c r="T2115" s="23">
        <f>Q2115-S2115</f>
        <v>204.58022399999993</v>
      </c>
      <c r="U2115" s="25">
        <f>IFERROR(T2115/Q2115,0)</f>
        <v>0.25821048360577004</v>
      </c>
      <c r="V2115" s="21" t="s">
        <v>171</v>
      </c>
      <c r="W2115" s="21" t="s">
        <v>156</v>
      </c>
    </row>
    <row r="2116" spans="1:23" ht="15" customHeight="1">
      <c r="A2116" s="21" t="s">
        <v>2593</v>
      </c>
      <c r="B2116" s="22">
        <v>45665</v>
      </c>
      <c r="C2116" s="21">
        <f>YEAR(B2116)</f>
        <v>2025</v>
      </c>
      <c r="D2116" s="21" t="str">
        <f>"Q"&amp;ROUNDUP(MONTH(B2116)/3,0)</f>
        <v>Q1</v>
      </c>
      <c r="E2116" s="21" t="s">
        <v>138</v>
      </c>
      <c r="F2116" s="21" t="s">
        <v>118</v>
      </c>
      <c r="G2116" s="21" t="s">
        <v>139</v>
      </c>
      <c r="H2116" s="21" t="s">
        <v>268</v>
      </c>
      <c r="I2116" s="21" t="s">
        <v>269</v>
      </c>
      <c r="J2116" s="21" t="s">
        <v>142</v>
      </c>
      <c r="K2116" s="21" t="s">
        <v>165</v>
      </c>
      <c r="L2116" s="21" t="s">
        <v>166</v>
      </c>
      <c r="M2116" s="23">
        <v>87.79</v>
      </c>
      <c r="N2116" s="24">
        <v>4</v>
      </c>
      <c r="O2116" s="25">
        <v>0.23649999999999999</v>
      </c>
      <c r="P2116" s="23">
        <v>33.96</v>
      </c>
      <c r="Q2116" s="23">
        <f>M2116*N2116*(1-O2116)</f>
        <v>268.11066000000005</v>
      </c>
      <c r="R2116" s="23">
        <f>M2116*N2116*O2116</f>
        <v>83.049340000000001</v>
      </c>
      <c r="S2116" s="23">
        <f>P2116*N2116</f>
        <v>135.84</v>
      </c>
      <c r="T2116" s="23">
        <f>Q2116-S2116</f>
        <v>132.27066000000005</v>
      </c>
      <c r="U2116" s="25">
        <f>IFERROR(T2116/Q2116,0)</f>
        <v>0.49334353210722776</v>
      </c>
      <c r="V2116" s="21" t="s">
        <v>171</v>
      </c>
      <c r="W2116" s="21" t="s">
        <v>136</v>
      </c>
    </row>
    <row r="2117" spans="1:23" ht="15" customHeight="1">
      <c r="A2117" s="21" t="s">
        <v>2594</v>
      </c>
      <c r="B2117" s="22">
        <v>45665</v>
      </c>
      <c r="C2117" s="21">
        <f>YEAR(B2117)</f>
        <v>2025</v>
      </c>
      <c r="D2117" s="21" t="str">
        <f>"Q"&amp;ROUNDUP(MONTH(B2117)/3,0)</f>
        <v>Q1</v>
      </c>
      <c r="E2117" s="21" t="s">
        <v>138</v>
      </c>
      <c r="F2117" s="21" t="s">
        <v>159</v>
      </c>
      <c r="G2117" s="21" t="s">
        <v>146</v>
      </c>
      <c r="H2117" s="21" t="s">
        <v>168</v>
      </c>
      <c r="I2117" s="21" t="s">
        <v>169</v>
      </c>
      <c r="J2117" s="21" t="s">
        <v>122</v>
      </c>
      <c r="K2117" s="21" t="s">
        <v>143</v>
      </c>
      <c r="L2117" s="21" t="s">
        <v>252</v>
      </c>
      <c r="M2117" s="23">
        <v>296.8</v>
      </c>
      <c r="N2117" s="24">
        <v>10</v>
      </c>
      <c r="O2117" s="25">
        <v>9.1300000000000006E-2</v>
      </c>
      <c r="P2117" s="23">
        <v>194.72</v>
      </c>
      <c r="Q2117" s="23">
        <f>M2117*N2117*(1-O2117)</f>
        <v>2697.0216</v>
      </c>
      <c r="R2117" s="23">
        <f>M2117*N2117*O2117</f>
        <v>270.97840000000002</v>
      </c>
      <c r="S2117" s="23">
        <f>P2117*N2117</f>
        <v>1947.2</v>
      </c>
      <c r="T2117" s="23">
        <f>Q2117-S2117</f>
        <v>749.82159999999999</v>
      </c>
      <c r="U2117" s="25">
        <f>IFERROR(T2117/Q2117,0)</f>
        <v>0.27801838887756775</v>
      </c>
      <c r="V2117" s="21" t="s">
        <v>125</v>
      </c>
      <c r="W2117" s="21" t="s">
        <v>172</v>
      </c>
    </row>
    <row r="2118" spans="1:23" ht="15" customHeight="1">
      <c r="A2118" s="21" t="s">
        <v>2595</v>
      </c>
      <c r="B2118" s="22">
        <v>45665</v>
      </c>
      <c r="C2118" s="21">
        <f>YEAR(B2118)</f>
        <v>2025</v>
      </c>
      <c r="D2118" s="21" t="str">
        <f>"Q"&amp;ROUNDUP(MONTH(B2118)/3,0)</f>
        <v>Q1</v>
      </c>
      <c r="E2118" s="21" t="s">
        <v>138</v>
      </c>
      <c r="F2118" s="21" t="s">
        <v>129</v>
      </c>
      <c r="G2118" s="21" t="s">
        <v>146</v>
      </c>
      <c r="H2118" s="21" t="s">
        <v>182</v>
      </c>
      <c r="I2118" s="21" t="s">
        <v>183</v>
      </c>
      <c r="J2118" s="21" t="s">
        <v>122</v>
      </c>
      <c r="K2118" s="21" t="s">
        <v>143</v>
      </c>
      <c r="L2118" s="21" t="s">
        <v>252</v>
      </c>
      <c r="M2118" s="23">
        <v>194.6</v>
      </c>
      <c r="N2118" s="24">
        <v>4</v>
      </c>
      <c r="O2118" s="25">
        <v>0.2029</v>
      </c>
      <c r="P2118" s="23">
        <v>113.24</v>
      </c>
      <c r="Q2118" s="23">
        <f>M2118*N2118*(1-O2118)</f>
        <v>620.46263999999996</v>
      </c>
      <c r="R2118" s="23">
        <f>M2118*N2118*O2118</f>
        <v>157.93735999999998</v>
      </c>
      <c r="S2118" s="23">
        <f>P2118*N2118</f>
        <v>452.96</v>
      </c>
      <c r="T2118" s="23">
        <f>Q2118-S2118</f>
        <v>167.50263999999999</v>
      </c>
      <c r="U2118" s="25">
        <f>IFERROR(T2118/Q2118,0)</f>
        <v>0.26996410291520534</v>
      </c>
      <c r="V2118" s="21" t="s">
        <v>125</v>
      </c>
      <c r="W2118" s="21" t="s">
        <v>172</v>
      </c>
    </row>
    <row r="2119" spans="1:23" ht="15" customHeight="1">
      <c r="A2119" s="21" t="s">
        <v>2596</v>
      </c>
      <c r="B2119" s="22">
        <v>45665</v>
      </c>
      <c r="C2119" s="21">
        <f>YEAR(B2119)</f>
        <v>2025</v>
      </c>
      <c r="D2119" s="21" t="str">
        <f>"Q"&amp;ROUNDUP(MONTH(B2119)/3,0)</f>
        <v>Q1</v>
      </c>
      <c r="E2119" s="21" t="s">
        <v>158</v>
      </c>
      <c r="F2119" s="21" t="s">
        <v>129</v>
      </c>
      <c r="G2119" s="21" t="s">
        <v>160</v>
      </c>
      <c r="H2119" s="21" t="s">
        <v>284</v>
      </c>
      <c r="I2119" s="21" t="s">
        <v>269</v>
      </c>
      <c r="J2119" s="21" t="s">
        <v>122</v>
      </c>
      <c r="K2119" s="21" t="s">
        <v>165</v>
      </c>
      <c r="L2119" s="21" t="s">
        <v>213</v>
      </c>
      <c r="M2119" s="23">
        <v>113.92</v>
      </c>
      <c r="N2119" s="24">
        <v>2</v>
      </c>
      <c r="O2119" s="25">
        <v>0.13120000000000001</v>
      </c>
      <c r="P2119" s="23">
        <v>51.54</v>
      </c>
      <c r="Q2119" s="23">
        <f>M2119*N2119*(1-O2119)</f>
        <v>197.94739200000001</v>
      </c>
      <c r="R2119" s="23">
        <f>M2119*N2119*O2119</f>
        <v>29.892608000000003</v>
      </c>
      <c r="S2119" s="23">
        <f>P2119*N2119</f>
        <v>103.08</v>
      </c>
      <c r="T2119" s="23">
        <f>Q2119-S2119</f>
        <v>94.867392000000009</v>
      </c>
      <c r="U2119" s="25">
        <f>IFERROR(T2119/Q2119,0)</f>
        <v>0.47925557917934075</v>
      </c>
      <c r="V2119" s="21" t="s">
        <v>171</v>
      </c>
      <c r="W2119" s="21" t="s">
        <v>136</v>
      </c>
    </row>
    <row r="2120" spans="1:23" ht="15" customHeight="1">
      <c r="A2120" s="21" t="s">
        <v>2597</v>
      </c>
      <c r="B2120" s="22">
        <v>45665</v>
      </c>
      <c r="C2120" s="21">
        <f>YEAR(B2120)</f>
        <v>2025</v>
      </c>
      <c r="D2120" s="21" t="str">
        <f>"Q"&amp;ROUNDUP(MONTH(B2120)/3,0)</f>
        <v>Q1</v>
      </c>
      <c r="E2120" s="21" t="s">
        <v>188</v>
      </c>
      <c r="F2120" s="21" t="s">
        <v>129</v>
      </c>
      <c r="G2120" s="21" t="s">
        <v>189</v>
      </c>
      <c r="H2120" s="21" t="s">
        <v>377</v>
      </c>
      <c r="I2120" s="21" t="s">
        <v>378</v>
      </c>
      <c r="J2120" s="21" t="s">
        <v>133</v>
      </c>
      <c r="K2120" s="21" t="s">
        <v>165</v>
      </c>
      <c r="L2120" s="21" t="s">
        <v>166</v>
      </c>
      <c r="M2120" s="23">
        <v>117.63</v>
      </c>
      <c r="N2120" s="24">
        <v>3</v>
      </c>
      <c r="O2120" s="25">
        <v>0.1454</v>
      </c>
      <c r="P2120" s="23">
        <v>41.61</v>
      </c>
      <c r="Q2120" s="23">
        <f>M2120*N2120*(1-O2120)</f>
        <v>301.57979399999999</v>
      </c>
      <c r="R2120" s="23">
        <f>M2120*N2120*O2120</f>
        <v>51.310206000000001</v>
      </c>
      <c r="S2120" s="23">
        <f>P2120*N2120</f>
        <v>124.83</v>
      </c>
      <c r="T2120" s="23">
        <f>Q2120-S2120</f>
        <v>176.74979400000001</v>
      </c>
      <c r="U2120" s="25">
        <f>IFERROR(T2120/Q2120,0)</f>
        <v>0.58607969604223553</v>
      </c>
      <c r="V2120" s="21" t="s">
        <v>125</v>
      </c>
      <c r="W2120" s="21" t="s">
        <v>156</v>
      </c>
    </row>
    <row r="2121" spans="1:23" ht="15" customHeight="1">
      <c r="A2121" s="21" t="s">
        <v>2598</v>
      </c>
      <c r="B2121" s="22">
        <v>45666</v>
      </c>
      <c r="C2121" s="21">
        <f>YEAR(B2121)</f>
        <v>2025</v>
      </c>
      <c r="D2121" s="21" t="str">
        <f>"Q"&amp;ROUNDUP(MONTH(B2121)/3,0)</f>
        <v>Q1</v>
      </c>
      <c r="E2121" s="21" t="s">
        <v>188</v>
      </c>
      <c r="F2121" s="21" t="s">
        <v>118</v>
      </c>
      <c r="G2121" s="21" t="s">
        <v>232</v>
      </c>
      <c r="H2121" s="21" t="s">
        <v>358</v>
      </c>
      <c r="I2121" s="21" t="s">
        <v>269</v>
      </c>
      <c r="J2121" s="21" t="s">
        <v>133</v>
      </c>
      <c r="K2121" s="21" t="s">
        <v>123</v>
      </c>
      <c r="L2121" s="21" t="s">
        <v>292</v>
      </c>
      <c r="M2121" s="23">
        <v>133.86000000000001</v>
      </c>
      <c r="N2121" s="24">
        <v>1</v>
      </c>
      <c r="O2121" s="25">
        <v>0.17130000000000001</v>
      </c>
      <c r="P2121" s="23">
        <v>61.58</v>
      </c>
      <c r="Q2121" s="23">
        <f>M2121*N2121*(1-O2121)</f>
        <v>110.92978200000002</v>
      </c>
      <c r="R2121" s="23">
        <f>M2121*N2121*O2121</f>
        <v>22.930218000000004</v>
      </c>
      <c r="S2121" s="23">
        <f>P2121*N2121</f>
        <v>61.58</v>
      </c>
      <c r="T2121" s="23">
        <f>Q2121-S2121</f>
        <v>49.349782000000019</v>
      </c>
      <c r="U2121" s="25">
        <f>IFERROR(T2121/Q2121,0)</f>
        <v>0.44487405555344922</v>
      </c>
      <c r="V2121" s="21" t="s">
        <v>125</v>
      </c>
      <c r="W2121" s="21" t="s">
        <v>126</v>
      </c>
    </row>
    <row r="2122" spans="1:23" ht="15" customHeight="1">
      <c r="A2122" s="21" t="s">
        <v>2599</v>
      </c>
      <c r="B2122" s="22">
        <v>45666</v>
      </c>
      <c r="C2122" s="21">
        <f>YEAR(B2122)</f>
        <v>2025</v>
      </c>
      <c r="D2122" s="21" t="str">
        <f>"Q"&amp;ROUNDUP(MONTH(B2122)/3,0)</f>
        <v>Q1</v>
      </c>
      <c r="E2122" s="21" t="s">
        <v>138</v>
      </c>
      <c r="F2122" s="21" t="s">
        <v>118</v>
      </c>
      <c r="G2122" s="21" t="s">
        <v>146</v>
      </c>
      <c r="H2122" s="21" t="s">
        <v>457</v>
      </c>
      <c r="I2122" s="21" t="s">
        <v>458</v>
      </c>
      <c r="J2122" s="21" t="s">
        <v>133</v>
      </c>
      <c r="K2122" s="21" t="s">
        <v>123</v>
      </c>
      <c r="L2122" s="21" t="s">
        <v>263</v>
      </c>
      <c r="M2122" s="23">
        <v>200.61</v>
      </c>
      <c r="N2122" s="24">
        <v>8</v>
      </c>
      <c r="O2122" s="25">
        <v>0.18290000000000001</v>
      </c>
      <c r="P2122" s="23">
        <v>111.45</v>
      </c>
      <c r="Q2122" s="23">
        <f>M2122*N2122*(1-O2122)</f>
        <v>1311.347448</v>
      </c>
      <c r="R2122" s="23">
        <f>M2122*N2122*O2122</f>
        <v>293.53255200000001</v>
      </c>
      <c r="S2122" s="23">
        <f>P2122*N2122</f>
        <v>891.6</v>
      </c>
      <c r="T2122" s="23">
        <f>Q2122-S2122</f>
        <v>419.74744799999996</v>
      </c>
      <c r="U2122" s="25">
        <f>IFERROR(T2122/Q2122,0)</f>
        <v>0.32008866043867878</v>
      </c>
      <c r="V2122" s="21" t="s">
        <v>125</v>
      </c>
      <c r="W2122" s="21" t="s">
        <v>172</v>
      </c>
    </row>
    <row r="2123" spans="1:23" ht="15" customHeight="1">
      <c r="A2123" s="21" t="s">
        <v>2600</v>
      </c>
      <c r="B2123" s="22">
        <v>45666</v>
      </c>
      <c r="C2123" s="21">
        <f>YEAR(B2123)</f>
        <v>2025</v>
      </c>
      <c r="D2123" s="21" t="str">
        <f>"Q"&amp;ROUNDUP(MONTH(B2123)/3,0)</f>
        <v>Q1</v>
      </c>
      <c r="E2123" s="21" t="s">
        <v>138</v>
      </c>
      <c r="F2123" s="21" t="s">
        <v>118</v>
      </c>
      <c r="G2123" s="21" t="s">
        <v>146</v>
      </c>
      <c r="H2123" s="21" t="s">
        <v>178</v>
      </c>
      <c r="I2123" s="21" t="s">
        <v>179</v>
      </c>
      <c r="J2123" s="21" t="s">
        <v>133</v>
      </c>
      <c r="K2123" s="21" t="s">
        <v>123</v>
      </c>
      <c r="L2123" s="21" t="s">
        <v>263</v>
      </c>
      <c r="M2123" s="23">
        <v>156.66999999999999</v>
      </c>
      <c r="N2123" s="24">
        <v>3</v>
      </c>
      <c r="O2123" s="25">
        <v>0.14019999999999999</v>
      </c>
      <c r="P2123" s="23">
        <v>88.07</v>
      </c>
      <c r="Q2123" s="23">
        <f>M2123*N2123*(1-O2123)</f>
        <v>404.114598</v>
      </c>
      <c r="R2123" s="23">
        <f>M2123*N2123*O2123</f>
        <v>65.89540199999999</v>
      </c>
      <c r="S2123" s="23">
        <f>P2123*N2123</f>
        <v>264.20999999999998</v>
      </c>
      <c r="T2123" s="23">
        <f>Q2123-S2123</f>
        <v>139.90459800000002</v>
      </c>
      <c r="U2123" s="25">
        <f>IFERROR(T2123/Q2123,0)</f>
        <v>0.34620030727026602</v>
      </c>
      <c r="V2123" s="21" t="s">
        <v>125</v>
      </c>
      <c r="W2123" s="21" t="s">
        <v>156</v>
      </c>
    </row>
    <row r="2124" spans="1:23" ht="15" customHeight="1">
      <c r="A2124" s="21" t="s">
        <v>2601</v>
      </c>
      <c r="B2124" s="22">
        <v>45666</v>
      </c>
      <c r="C2124" s="21">
        <f>YEAR(B2124)</f>
        <v>2025</v>
      </c>
      <c r="D2124" s="21" t="str">
        <f>"Q"&amp;ROUNDUP(MONTH(B2124)/3,0)</f>
        <v>Q1</v>
      </c>
      <c r="E2124" s="21" t="s">
        <v>128</v>
      </c>
      <c r="F2124" s="21" t="s">
        <v>129</v>
      </c>
      <c r="G2124" s="21" t="s">
        <v>152</v>
      </c>
      <c r="H2124" s="21" t="s">
        <v>186</v>
      </c>
      <c r="I2124" s="21" t="s">
        <v>162</v>
      </c>
      <c r="J2124" s="21" t="s">
        <v>133</v>
      </c>
      <c r="K2124" s="21" t="s">
        <v>134</v>
      </c>
      <c r="L2124" s="21" t="s">
        <v>192</v>
      </c>
      <c r="M2124" s="23">
        <v>136.66999999999999</v>
      </c>
      <c r="N2124" s="24">
        <v>1</v>
      </c>
      <c r="O2124" s="25">
        <v>0.14430000000000001</v>
      </c>
      <c r="P2124" s="23">
        <v>73.34</v>
      </c>
      <c r="Q2124" s="23">
        <f>M2124*N2124*(1-O2124)</f>
        <v>116.94851899999999</v>
      </c>
      <c r="R2124" s="23">
        <f>M2124*N2124*O2124</f>
        <v>19.721481000000001</v>
      </c>
      <c r="S2124" s="23">
        <f>P2124*N2124</f>
        <v>73.34</v>
      </c>
      <c r="T2124" s="23">
        <f>Q2124-S2124</f>
        <v>43.608518999999987</v>
      </c>
      <c r="U2124" s="25">
        <f>IFERROR(T2124/Q2124,0)</f>
        <v>0.37288645784389957</v>
      </c>
      <c r="V2124" s="21" t="s">
        <v>125</v>
      </c>
      <c r="W2124" s="21" t="s">
        <v>136</v>
      </c>
    </row>
    <row r="2125" spans="1:23" ht="15" customHeight="1">
      <c r="A2125" s="21" t="s">
        <v>2602</v>
      </c>
      <c r="B2125" s="22">
        <v>45666</v>
      </c>
      <c r="C2125" s="21">
        <f>YEAR(B2125)</f>
        <v>2025</v>
      </c>
      <c r="D2125" s="21" t="str">
        <f>"Q"&amp;ROUNDUP(MONTH(B2125)/3,0)</f>
        <v>Q1</v>
      </c>
      <c r="E2125" s="21" t="s">
        <v>188</v>
      </c>
      <c r="F2125" s="21" t="s">
        <v>129</v>
      </c>
      <c r="G2125" s="21" t="s">
        <v>198</v>
      </c>
      <c r="H2125" s="21" t="s">
        <v>425</v>
      </c>
      <c r="I2125" s="21" t="s">
        <v>426</v>
      </c>
      <c r="J2125" s="21" t="s">
        <v>133</v>
      </c>
      <c r="K2125" s="21" t="s">
        <v>123</v>
      </c>
      <c r="L2125" s="21" t="s">
        <v>263</v>
      </c>
      <c r="M2125" s="23">
        <v>107.23</v>
      </c>
      <c r="N2125" s="24">
        <v>8</v>
      </c>
      <c r="O2125" s="25">
        <v>0.14979999999999999</v>
      </c>
      <c r="P2125" s="23">
        <v>54.42</v>
      </c>
      <c r="Q2125" s="23">
        <f>M2125*N2125*(1-O2125)</f>
        <v>729.33556800000008</v>
      </c>
      <c r="R2125" s="23">
        <f>M2125*N2125*O2125</f>
        <v>128.50443200000001</v>
      </c>
      <c r="S2125" s="23">
        <f>P2125*N2125</f>
        <v>435.36</v>
      </c>
      <c r="T2125" s="23">
        <f>Q2125-S2125</f>
        <v>293.97556800000007</v>
      </c>
      <c r="U2125" s="25">
        <f>IFERROR(T2125/Q2125,0)</f>
        <v>0.40307312696423991</v>
      </c>
      <c r="V2125" s="21" t="s">
        <v>125</v>
      </c>
      <c r="W2125" s="21" t="s">
        <v>126</v>
      </c>
    </row>
    <row r="2126" spans="1:23" ht="15" customHeight="1">
      <c r="A2126" s="21" t="s">
        <v>2603</v>
      </c>
      <c r="B2126" s="22">
        <v>45666</v>
      </c>
      <c r="C2126" s="21">
        <f>YEAR(B2126)</f>
        <v>2025</v>
      </c>
      <c r="D2126" s="21" t="str">
        <f>"Q"&amp;ROUNDUP(MONTH(B2126)/3,0)</f>
        <v>Q1</v>
      </c>
      <c r="E2126" s="21" t="s">
        <v>158</v>
      </c>
      <c r="F2126" s="21" t="s">
        <v>129</v>
      </c>
      <c r="G2126" s="21" t="s">
        <v>164</v>
      </c>
      <c r="H2126" s="21" t="s">
        <v>607</v>
      </c>
      <c r="I2126" s="21" t="s">
        <v>608</v>
      </c>
      <c r="J2126" s="21" t="s">
        <v>142</v>
      </c>
      <c r="K2126" s="21" t="s">
        <v>143</v>
      </c>
      <c r="L2126" s="21" t="s">
        <v>201</v>
      </c>
      <c r="M2126" s="23">
        <v>85.02</v>
      </c>
      <c r="N2126" s="24">
        <v>2</v>
      </c>
      <c r="O2126" s="25">
        <v>0.14069999999999999</v>
      </c>
      <c r="P2126" s="23">
        <v>55.19</v>
      </c>
      <c r="Q2126" s="23">
        <f>M2126*N2126*(1-O2126)</f>
        <v>146.11537199999998</v>
      </c>
      <c r="R2126" s="23">
        <f>M2126*N2126*O2126</f>
        <v>23.924627999999998</v>
      </c>
      <c r="S2126" s="23">
        <f>P2126*N2126</f>
        <v>110.38</v>
      </c>
      <c r="T2126" s="23">
        <f>Q2126-S2126</f>
        <v>35.735371999999984</v>
      </c>
      <c r="U2126" s="25">
        <f>IFERROR(T2126/Q2126,0)</f>
        <v>0.24456955836241506</v>
      </c>
      <c r="V2126" s="21" t="s">
        <v>125</v>
      </c>
      <c r="W2126" s="21" t="s">
        <v>136</v>
      </c>
    </row>
    <row r="2127" spans="1:23" ht="15" customHeight="1">
      <c r="A2127" s="21" t="s">
        <v>2604</v>
      </c>
      <c r="B2127" s="22">
        <v>45666</v>
      </c>
      <c r="C2127" s="21">
        <f>YEAR(B2127)</f>
        <v>2025</v>
      </c>
      <c r="D2127" s="21" t="str">
        <f>"Q"&amp;ROUNDUP(MONTH(B2127)/3,0)</f>
        <v>Q1</v>
      </c>
      <c r="E2127" s="21" t="s">
        <v>138</v>
      </c>
      <c r="F2127" s="21" t="s">
        <v>118</v>
      </c>
      <c r="G2127" s="21" t="s">
        <v>146</v>
      </c>
      <c r="H2127" s="21" t="s">
        <v>207</v>
      </c>
      <c r="I2127" s="21" t="s">
        <v>208</v>
      </c>
      <c r="J2127" s="21" t="s">
        <v>122</v>
      </c>
      <c r="K2127" s="21" t="s">
        <v>149</v>
      </c>
      <c r="L2127" s="21" t="s">
        <v>273</v>
      </c>
      <c r="M2127" s="23">
        <v>107.23</v>
      </c>
      <c r="N2127" s="24">
        <v>3</v>
      </c>
      <c r="O2127" s="25">
        <v>0.14560000000000001</v>
      </c>
      <c r="P2127" s="23">
        <v>46.1</v>
      </c>
      <c r="Q2127" s="23">
        <f>M2127*N2127*(1-O2127)</f>
        <v>274.85193600000002</v>
      </c>
      <c r="R2127" s="23">
        <f>M2127*N2127*O2127</f>
        <v>46.838064000000003</v>
      </c>
      <c r="S2127" s="23">
        <f>P2127*N2127</f>
        <v>138.30000000000001</v>
      </c>
      <c r="T2127" s="23">
        <f>Q2127-S2127</f>
        <v>136.55193600000001</v>
      </c>
      <c r="U2127" s="25">
        <f>IFERROR(T2127/Q2127,0)</f>
        <v>0.49681998965435703</v>
      </c>
      <c r="V2127" s="21" t="s">
        <v>125</v>
      </c>
      <c r="W2127" s="21" t="s">
        <v>126</v>
      </c>
    </row>
    <row r="2128" spans="1:23" ht="15" customHeight="1">
      <c r="A2128" s="21" t="s">
        <v>2605</v>
      </c>
      <c r="B2128" s="22">
        <v>45666</v>
      </c>
      <c r="C2128" s="21">
        <f>YEAR(B2128)</f>
        <v>2025</v>
      </c>
      <c r="D2128" s="21" t="str">
        <f>"Q"&amp;ROUNDUP(MONTH(B2128)/3,0)</f>
        <v>Q1</v>
      </c>
      <c r="E2128" s="21" t="s">
        <v>188</v>
      </c>
      <c r="F2128" s="21" t="s">
        <v>118</v>
      </c>
      <c r="G2128" s="21" t="s">
        <v>189</v>
      </c>
      <c r="H2128" s="21" t="s">
        <v>182</v>
      </c>
      <c r="I2128" s="21" t="s">
        <v>183</v>
      </c>
      <c r="J2128" s="21" t="s">
        <v>122</v>
      </c>
      <c r="K2128" s="21" t="s">
        <v>165</v>
      </c>
      <c r="L2128" s="21" t="s">
        <v>184</v>
      </c>
      <c r="M2128" s="23">
        <v>67.94</v>
      </c>
      <c r="N2128" s="24">
        <v>2</v>
      </c>
      <c r="O2128" s="25">
        <v>0.1724</v>
      </c>
      <c r="P2128" s="23">
        <v>28.36</v>
      </c>
      <c r="Q2128" s="23">
        <f>M2128*N2128*(1-O2128)</f>
        <v>112.45428799999999</v>
      </c>
      <c r="R2128" s="23">
        <f>M2128*N2128*O2128</f>
        <v>23.425711999999997</v>
      </c>
      <c r="S2128" s="23">
        <f>P2128*N2128</f>
        <v>56.72</v>
      </c>
      <c r="T2128" s="23">
        <f>Q2128-S2128</f>
        <v>55.734287999999992</v>
      </c>
      <c r="U2128" s="25">
        <f>IFERROR(T2128/Q2128,0)</f>
        <v>0.49561727695079083</v>
      </c>
      <c r="V2128" s="21" t="s">
        <v>125</v>
      </c>
      <c r="W2128" s="21" t="s">
        <v>172</v>
      </c>
    </row>
    <row r="2129" spans="1:23" ht="15" customHeight="1">
      <c r="A2129" s="21" t="s">
        <v>2606</v>
      </c>
      <c r="B2129" s="22">
        <v>45666</v>
      </c>
      <c r="C2129" s="21">
        <f>YEAR(B2129)</f>
        <v>2025</v>
      </c>
      <c r="D2129" s="21" t="str">
        <f>"Q"&amp;ROUNDUP(MONTH(B2129)/3,0)</f>
        <v>Q1</v>
      </c>
      <c r="E2129" s="21" t="s">
        <v>117</v>
      </c>
      <c r="F2129" s="21" t="s">
        <v>159</v>
      </c>
      <c r="G2129" s="21" t="s">
        <v>194</v>
      </c>
      <c r="H2129" s="21" t="s">
        <v>147</v>
      </c>
      <c r="I2129" s="21" t="s">
        <v>148</v>
      </c>
      <c r="J2129" s="21" t="s">
        <v>122</v>
      </c>
      <c r="K2129" s="21" t="s">
        <v>149</v>
      </c>
      <c r="L2129" s="21" t="s">
        <v>273</v>
      </c>
      <c r="M2129" s="23">
        <v>307.91000000000003</v>
      </c>
      <c r="N2129" s="24">
        <v>15</v>
      </c>
      <c r="O2129" s="25">
        <v>9.5299999999999996E-2</v>
      </c>
      <c r="P2129" s="23">
        <v>141.88</v>
      </c>
      <c r="Q2129" s="23">
        <f>M2129*N2129*(1-O2129)</f>
        <v>4178.4926550000009</v>
      </c>
      <c r="R2129" s="23">
        <f>M2129*N2129*O2129</f>
        <v>440.15734500000002</v>
      </c>
      <c r="S2129" s="23">
        <f>P2129*N2129</f>
        <v>2128.1999999999998</v>
      </c>
      <c r="T2129" s="23">
        <f>Q2129-S2129</f>
        <v>2050.2926550000011</v>
      </c>
      <c r="U2129" s="25">
        <f>IFERROR(T2129/Q2129,0)</f>
        <v>0.4906775778453536</v>
      </c>
      <c r="V2129" s="21" t="s">
        <v>125</v>
      </c>
      <c r="W2129" s="21" t="s">
        <v>126</v>
      </c>
    </row>
    <row r="2130" spans="1:23" ht="15" customHeight="1">
      <c r="A2130" s="21" t="s">
        <v>2607</v>
      </c>
      <c r="B2130" s="22">
        <v>45667</v>
      </c>
      <c r="C2130" s="21">
        <f>YEAR(B2130)</f>
        <v>2025</v>
      </c>
      <c r="D2130" s="21" t="str">
        <f>"Q"&amp;ROUNDUP(MONTH(B2130)/3,0)</f>
        <v>Q1</v>
      </c>
      <c r="E2130" s="21" t="s">
        <v>138</v>
      </c>
      <c r="F2130" s="21" t="s">
        <v>129</v>
      </c>
      <c r="G2130" s="21" t="s">
        <v>146</v>
      </c>
      <c r="H2130" s="21" t="s">
        <v>686</v>
      </c>
      <c r="I2130" s="21" t="s">
        <v>687</v>
      </c>
      <c r="J2130" s="21" t="s">
        <v>142</v>
      </c>
      <c r="K2130" s="21" t="s">
        <v>134</v>
      </c>
      <c r="L2130" s="21" t="s">
        <v>192</v>
      </c>
      <c r="M2130" s="23">
        <v>97.82</v>
      </c>
      <c r="N2130" s="24">
        <v>4</v>
      </c>
      <c r="O2130" s="25">
        <v>8.4900000000000003E-2</v>
      </c>
      <c r="P2130" s="23">
        <v>52.15</v>
      </c>
      <c r="Q2130" s="23">
        <f>M2130*N2130*(1-O2130)</f>
        <v>358.06032799999997</v>
      </c>
      <c r="R2130" s="23">
        <f>M2130*N2130*O2130</f>
        <v>33.219671999999996</v>
      </c>
      <c r="S2130" s="23">
        <f>P2130*N2130</f>
        <v>208.6</v>
      </c>
      <c r="T2130" s="23">
        <f>Q2130-S2130</f>
        <v>149.46032799999998</v>
      </c>
      <c r="U2130" s="25">
        <f>IFERROR(T2130/Q2130,0)</f>
        <v>0.41741660919218054</v>
      </c>
      <c r="V2130" s="21" t="s">
        <v>125</v>
      </c>
      <c r="W2130" s="21" t="s">
        <v>126</v>
      </c>
    </row>
    <row r="2131" spans="1:23" ht="15" customHeight="1">
      <c r="A2131" s="21" t="s">
        <v>2608</v>
      </c>
      <c r="B2131" s="22">
        <v>45667</v>
      </c>
      <c r="C2131" s="21">
        <f>YEAR(B2131)</f>
        <v>2025</v>
      </c>
      <c r="D2131" s="21" t="str">
        <f>"Q"&amp;ROUNDUP(MONTH(B2131)/3,0)</f>
        <v>Q1</v>
      </c>
      <c r="E2131" s="21" t="s">
        <v>158</v>
      </c>
      <c r="F2131" s="21" t="s">
        <v>129</v>
      </c>
      <c r="G2131" s="21" t="s">
        <v>164</v>
      </c>
      <c r="H2131" s="21" t="s">
        <v>337</v>
      </c>
      <c r="I2131" s="21" t="s">
        <v>338</v>
      </c>
      <c r="J2131" s="21" t="s">
        <v>133</v>
      </c>
      <c r="K2131" s="21" t="s">
        <v>134</v>
      </c>
      <c r="L2131" s="21" t="s">
        <v>299</v>
      </c>
      <c r="M2131" s="23">
        <v>82.64</v>
      </c>
      <c r="N2131" s="24">
        <v>1</v>
      </c>
      <c r="O2131" s="25">
        <v>0.13370000000000001</v>
      </c>
      <c r="P2131" s="23">
        <v>44.02</v>
      </c>
      <c r="Q2131" s="23">
        <f>M2131*N2131*(1-O2131)</f>
        <v>71.591031999999998</v>
      </c>
      <c r="R2131" s="23">
        <f>M2131*N2131*O2131</f>
        <v>11.048968</v>
      </c>
      <c r="S2131" s="23">
        <f>P2131*N2131</f>
        <v>44.02</v>
      </c>
      <c r="T2131" s="23">
        <f>Q2131-S2131</f>
        <v>27.571031999999995</v>
      </c>
      <c r="U2131" s="25">
        <f>IFERROR(T2131/Q2131,0)</f>
        <v>0.38511851596160812</v>
      </c>
      <c r="V2131" s="21" t="s">
        <v>171</v>
      </c>
      <c r="W2131" s="21" t="s">
        <v>126</v>
      </c>
    </row>
    <row r="2132" spans="1:23" ht="15" customHeight="1">
      <c r="A2132" s="21" t="s">
        <v>2609</v>
      </c>
      <c r="B2132" s="22">
        <v>45667</v>
      </c>
      <c r="C2132" s="21">
        <f>YEAR(B2132)</f>
        <v>2025</v>
      </c>
      <c r="D2132" s="21" t="str">
        <f>"Q"&amp;ROUNDUP(MONTH(B2132)/3,0)</f>
        <v>Q1</v>
      </c>
      <c r="E2132" s="21" t="s">
        <v>138</v>
      </c>
      <c r="F2132" s="21" t="s">
        <v>129</v>
      </c>
      <c r="G2132" s="21" t="s">
        <v>146</v>
      </c>
      <c r="H2132" s="21" t="s">
        <v>1509</v>
      </c>
      <c r="I2132" s="21" t="s">
        <v>414</v>
      </c>
      <c r="J2132" s="21" t="s">
        <v>142</v>
      </c>
      <c r="K2132" s="21" t="s">
        <v>143</v>
      </c>
      <c r="L2132" s="21" t="s">
        <v>252</v>
      </c>
      <c r="M2132" s="23">
        <v>222.82</v>
      </c>
      <c r="N2132" s="24">
        <v>4</v>
      </c>
      <c r="O2132" s="25">
        <v>0.1348</v>
      </c>
      <c r="P2132" s="23">
        <v>140.29</v>
      </c>
      <c r="Q2132" s="23">
        <f>M2132*N2132*(1-O2132)</f>
        <v>771.13545599999998</v>
      </c>
      <c r="R2132" s="23">
        <f>M2132*N2132*O2132</f>
        <v>120.144544</v>
      </c>
      <c r="S2132" s="23">
        <f>P2132*N2132</f>
        <v>561.16</v>
      </c>
      <c r="T2132" s="23">
        <f>Q2132-S2132</f>
        <v>209.97545600000001</v>
      </c>
      <c r="U2132" s="25">
        <f>IFERROR(T2132/Q2132,0)</f>
        <v>0.27229386791417359</v>
      </c>
      <c r="V2132" s="21" t="s">
        <v>125</v>
      </c>
      <c r="W2132" s="21" t="s">
        <v>126</v>
      </c>
    </row>
    <row r="2133" spans="1:23" ht="15" customHeight="1">
      <c r="A2133" s="21" t="s">
        <v>2610</v>
      </c>
      <c r="B2133" s="22">
        <v>45667</v>
      </c>
      <c r="C2133" s="21">
        <f>YEAR(B2133)</f>
        <v>2025</v>
      </c>
      <c r="D2133" s="21" t="str">
        <f>"Q"&amp;ROUNDUP(MONTH(B2133)/3,0)</f>
        <v>Q1</v>
      </c>
      <c r="E2133" s="21" t="s">
        <v>158</v>
      </c>
      <c r="F2133" s="21" t="s">
        <v>118</v>
      </c>
      <c r="G2133" s="21" t="s">
        <v>160</v>
      </c>
      <c r="H2133" s="21" t="s">
        <v>680</v>
      </c>
      <c r="I2133" s="21" t="s">
        <v>681</v>
      </c>
      <c r="J2133" s="21" t="s">
        <v>142</v>
      </c>
      <c r="K2133" s="21" t="s">
        <v>123</v>
      </c>
      <c r="L2133" s="21" t="s">
        <v>292</v>
      </c>
      <c r="M2133" s="23">
        <v>202.93</v>
      </c>
      <c r="N2133" s="24">
        <v>2</v>
      </c>
      <c r="O2133" s="25">
        <v>0.188</v>
      </c>
      <c r="P2133" s="23">
        <v>102.47</v>
      </c>
      <c r="Q2133" s="23">
        <f>M2133*N2133*(1-O2133)</f>
        <v>329.55832000000004</v>
      </c>
      <c r="R2133" s="23">
        <f>M2133*N2133*O2133</f>
        <v>76.301680000000005</v>
      </c>
      <c r="S2133" s="23">
        <f>P2133*N2133</f>
        <v>204.94</v>
      </c>
      <c r="T2133" s="23">
        <f>Q2133-S2133</f>
        <v>124.61832000000004</v>
      </c>
      <c r="U2133" s="25">
        <f>IFERROR(T2133/Q2133,0)</f>
        <v>0.37813738096492305</v>
      </c>
      <c r="V2133" s="21" t="s">
        <v>125</v>
      </c>
      <c r="W2133" s="21" t="s">
        <v>172</v>
      </c>
    </row>
    <row r="2134" spans="1:23" ht="15" customHeight="1">
      <c r="A2134" s="21" t="s">
        <v>2611</v>
      </c>
      <c r="B2134" s="22">
        <v>45667</v>
      </c>
      <c r="C2134" s="21">
        <f>YEAR(B2134)</f>
        <v>2025</v>
      </c>
      <c r="D2134" s="21" t="str">
        <f>"Q"&amp;ROUNDUP(MONTH(B2134)/3,0)</f>
        <v>Q1</v>
      </c>
      <c r="E2134" s="21" t="s">
        <v>128</v>
      </c>
      <c r="F2134" s="21" t="s">
        <v>129</v>
      </c>
      <c r="G2134" s="21" t="s">
        <v>152</v>
      </c>
      <c r="H2134" s="21" t="s">
        <v>182</v>
      </c>
      <c r="I2134" s="21" t="s">
        <v>183</v>
      </c>
      <c r="J2134" s="21" t="s">
        <v>122</v>
      </c>
      <c r="K2134" s="21" t="s">
        <v>134</v>
      </c>
      <c r="L2134" s="21" t="s">
        <v>170</v>
      </c>
      <c r="M2134" s="23">
        <v>48.84</v>
      </c>
      <c r="N2134" s="24">
        <v>8</v>
      </c>
      <c r="O2134" s="25">
        <v>0.1525</v>
      </c>
      <c r="P2134" s="23">
        <v>28.22</v>
      </c>
      <c r="Q2134" s="23">
        <f>M2134*N2134*(1-O2134)</f>
        <v>331.13520000000005</v>
      </c>
      <c r="R2134" s="23">
        <f>M2134*N2134*O2134</f>
        <v>59.584800000000001</v>
      </c>
      <c r="S2134" s="23">
        <f>P2134*N2134</f>
        <v>225.76</v>
      </c>
      <c r="T2134" s="23">
        <f>Q2134-S2134</f>
        <v>105.37520000000006</v>
      </c>
      <c r="U2134" s="25">
        <f>IFERROR(T2134/Q2134,0)</f>
        <v>0.31822409698515908</v>
      </c>
      <c r="V2134" s="21" t="s">
        <v>171</v>
      </c>
      <c r="W2134" s="21" t="s">
        <v>156</v>
      </c>
    </row>
    <row r="2135" spans="1:23" ht="15" customHeight="1">
      <c r="A2135" s="21" t="s">
        <v>2612</v>
      </c>
      <c r="B2135" s="22">
        <v>45667</v>
      </c>
      <c r="C2135" s="21">
        <f>YEAR(B2135)</f>
        <v>2025</v>
      </c>
      <c r="D2135" s="21" t="str">
        <f>"Q"&amp;ROUNDUP(MONTH(B2135)/3,0)</f>
        <v>Q1</v>
      </c>
      <c r="E2135" s="21" t="s">
        <v>117</v>
      </c>
      <c r="F2135" s="21" t="s">
        <v>159</v>
      </c>
      <c r="G2135" s="21" t="s">
        <v>194</v>
      </c>
      <c r="H2135" s="21" t="s">
        <v>318</v>
      </c>
      <c r="I2135" s="21" t="s">
        <v>319</v>
      </c>
      <c r="J2135" s="21" t="s">
        <v>122</v>
      </c>
      <c r="K2135" s="21" t="s">
        <v>134</v>
      </c>
      <c r="L2135" s="21" t="s">
        <v>339</v>
      </c>
      <c r="M2135" s="23">
        <v>137.46</v>
      </c>
      <c r="N2135" s="24">
        <v>3</v>
      </c>
      <c r="O2135" s="25">
        <v>0.14560000000000001</v>
      </c>
      <c r="P2135" s="23">
        <v>71.33</v>
      </c>
      <c r="Q2135" s="23">
        <f>M2135*N2135*(1-O2135)</f>
        <v>352.33747199999999</v>
      </c>
      <c r="R2135" s="23">
        <f>M2135*N2135*O2135</f>
        <v>60.042528000000004</v>
      </c>
      <c r="S2135" s="23">
        <f>P2135*N2135</f>
        <v>213.99</v>
      </c>
      <c r="T2135" s="23">
        <f>Q2135-S2135</f>
        <v>138.34747199999998</v>
      </c>
      <c r="U2135" s="25">
        <f>IFERROR(T2135/Q2135,0)</f>
        <v>0.3926561407581422</v>
      </c>
      <c r="V2135" s="21" t="s">
        <v>125</v>
      </c>
      <c r="W2135" s="21" t="s">
        <v>172</v>
      </c>
    </row>
    <row r="2136" spans="1:23" ht="15" customHeight="1">
      <c r="A2136" s="21" t="s">
        <v>2613</v>
      </c>
      <c r="B2136" s="22">
        <v>45667</v>
      </c>
      <c r="C2136" s="21">
        <f>YEAR(B2136)</f>
        <v>2025</v>
      </c>
      <c r="D2136" s="21" t="str">
        <f>"Q"&amp;ROUNDUP(MONTH(B2136)/3,0)</f>
        <v>Q1</v>
      </c>
      <c r="E2136" s="21" t="s">
        <v>138</v>
      </c>
      <c r="F2136" s="21" t="s">
        <v>129</v>
      </c>
      <c r="G2136" s="21" t="s">
        <v>139</v>
      </c>
      <c r="H2136" s="21" t="s">
        <v>284</v>
      </c>
      <c r="I2136" s="21" t="s">
        <v>269</v>
      </c>
      <c r="J2136" s="21" t="s">
        <v>122</v>
      </c>
      <c r="K2136" s="21" t="s">
        <v>165</v>
      </c>
      <c r="L2136" s="21" t="s">
        <v>320</v>
      </c>
      <c r="M2136" s="23">
        <v>125.08</v>
      </c>
      <c r="N2136" s="24">
        <v>2</v>
      </c>
      <c r="O2136" s="25">
        <v>0.10100000000000001</v>
      </c>
      <c r="P2136" s="23">
        <v>50.04</v>
      </c>
      <c r="Q2136" s="23">
        <f>M2136*N2136*(1-O2136)</f>
        <v>224.89384000000001</v>
      </c>
      <c r="R2136" s="23">
        <f>M2136*N2136*O2136</f>
        <v>25.266160000000003</v>
      </c>
      <c r="S2136" s="23">
        <f>P2136*N2136</f>
        <v>100.08</v>
      </c>
      <c r="T2136" s="23">
        <f>Q2136-S2136</f>
        <v>124.81384000000001</v>
      </c>
      <c r="U2136" s="25">
        <f>IFERROR(T2136/Q2136,0)</f>
        <v>0.55499003440912387</v>
      </c>
      <c r="V2136" s="21" t="s">
        <v>125</v>
      </c>
      <c r="W2136" s="21" t="s">
        <v>156</v>
      </c>
    </row>
    <row r="2137" spans="1:23" ht="15" customHeight="1">
      <c r="A2137" s="21" t="s">
        <v>2614</v>
      </c>
      <c r="B2137" s="22">
        <v>45668</v>
      </c>
      <c r="C2137" s="21">
        <f>YEAR(B2137)</f>
        <v>2025</v>
      </c>
      <c r="D2137" s="21" t="str">
        <f>"Q"&amp;ROUNDUP(MONTH(B2137)/3,0)</f>
        <v>Q1</v>
      </c>
      <c r="E2137" s="21" t="s">
        <v>188</v>
      </c>
      <c r="F2137" s="21" t="s">
        <v>159</v>
      </c>
      <c r="G2137" s="21" t="s">
        <v>189</v>
      </c>
      <c r="H2137" s="21" t="s">
        <v>240</v>
      </c>
      <c r="I2137" s="21" t="s">
        <v>241</v>
      </c>
      <c r="J2137" s="21" t="s">
        <v>133</v>
      </c>
      <c r="K2137" s="21" t="s">
        <v>149</v>
      </c>
      <c r="L2137" s="21" t="s">
        <v>273</v>
      </c>
      <c r="M2137" s="23">
        <v>124.94</v>
      </c>
      <c r="N2137" s="24">
        <v>5</v>
      </c>
      <c r="O2137" s="25">
        <v>0.14929999999999999</v>
      </c>
      <c r="P2137" s="23">
        <v>64.06</v>
      </c>
      <c r="Q2137" s="23">
        <f>M2137*N2137*(1-O2137)</f>
        <v>531.43229000000008</v>
      </c>
      <c r="R2137" s="23">
        <f>M2137*N2137*O2137</f>
        <v>93.267709999999994</v>
      </c>
      <c r="S2137" s="23">
        <f>P2137*N2137</f>
        <v>320.3</v>
      </c>
      <c r="T2137" s="23">
        <f>Q2137-S2137</f>
        <v>211.13229000000007</v>
      </c>
      <c r="U2137" s="25">
        <f>IFERROR(T2137/Q2137,0)</f>
        <v>0.39728916359222366</v>
      </c>
      <c r="V2137" s="21" t="s">
        <v>125</v>
      </c>
      <c r="W2137" s="21" t="s">
        <v>156</v>
      </c>
    </row>
    <row r="2138" spans="1:23" ht="15" customHeight="1">
      <c r="A2138" s="21" t="s">
        <v>2615</v>
      </c>
      <c r="B2138" s="22">
        <v>45669</v>
      </c>
      <c r="C2138" s="21">
        <f>YEAR(B2138)</f>
        <v>2025</v>
      </c>
      <c r="D2138" s="21" t="str">
        <f>"Q"&amp;ROUNDUP(MONTH(B2138)/3,0)</f>
        <v>Q1</v>
      </c>
      <c r="E2138" s="21" t="s">
        <v>117</v>
      </c>
      <c r="F2138" s="21" t="s">
        <v>118</v>
      </c>
      <c r="G2138" s="21" t="s">
        <v>194</v>
      </c>
      <c r="H2138" s="21" t="s">
        <v>257</v>
      </c>
      <c r="I2138" s="21" t="s">
        <v>258</v>
      </c>
      <c r="J2138" s="21" t="s">
        <v>133</v>
      </c>
      <c r="K2138" s="21" t="s">
        <v>165</v>
      </c>
      <c r="L2138" s="21" t="s">
        <v>184</v>
      </c>
      <c r="M2138" s="23">
        <v>30.11</v>
      </c>
      <c r="N2138" s="24">
        <v>8</v>
      </c>
      <c r="O2138" s="25">
        <v>0.1389</v>
      </c>
      <c r="P2138" s="23">
        <v>13.13</v>
      </c>
      <c r="Q2138" s="23">
        <f>M2138*N2138*(1-O2138)</f>
        <v>207.42176799999999</v>
      </c>
      <c r="R2138" s="23">
        <f>M2138*N2138*O2138</f>
        <v>33.458231999999995</v>
      </c>
      <c r="S2138" s="23">
        <f>P2138*N2138</f>
        <v>105.04</v>
      </c>
      <c r="T2138" s="23">
        <f>Q2138-S2138</f>
        <v>102.38176799999998</v>
      </c>
      <c r="U2138" s="25">
        <f>IFERROR(T2138/Q2138,0)</f>
        <v>0.49359220580937285</v>
      </c>
      <c r="V2138" s="21" t="s">
        <v>125</v>
      </c>
      <c r="W2138" s="21" t="s">
        <v>172</v>
      </c>
    </row>
    <row r="2139" spans="1:23" ht="15" customHeight="1">
      <c r="A2139" s="21" t="s">
        <v>2616</v>
      </c>
      <c r="B2139" s="22">
        <v>45669</v>
      </c>
      <c r="C2139" s="21">
        <f>YEAR(B2139)</f>
        <v>2025</v>
      </c>
      <c r="D2139" s="21" t="str">
        <f>"Q"&amp;ROUNDUP(MONTH(B2139)/3,0)</f>
        <v>Q1</v>
      </c>
      <c r="E2139" s="21" t="s">
        <v>138</v>
      </c>
      <c r="F2139" s="21" t="s">
        <v>118</v>
      </c>
      <c r="G2139" s="21" t="s">
        <v>146</v>
      </c>
      <c r="H2139" s="21" t="s">
        <v>261</v>
      </c>
      <c r="I2139" s="21" t="s">
        <v>262</v>
      </c>
      <c r="J2139" s="21" t="s">
        <v>133</v>
      </c>
      <c r="K2139" s="21" t="s">
        <v>123</v>
      </c>
      <c r="L2139" s="21" t="s">
        <v>292</v>
      </c>
      <c r="M2139" s="23">
        <v>49.94</v>
      </c>
      <c r="N2139" s="24">
        <v>1</v>
      </c>
      <c r="O2139" s="25">
        <v>0.1221</v>
      </c>
      <c r="P2139" s="23">
        <v>28.51</v>
      </c>
      <c r="Q2139" s="23">
        <f>M2139*N2139*(1-O2139)</f>
        <v>43.842326</v>
      </c>
      <c r="R2139" s="23">
        <f>M2139*N2139*O2139</f>
        <v>6.0976739999999996</v>
      </c>
      <c r="S2139" s="23">
        <f>P2139*N2139</f>
        <v>28.51</v>
      </c>
      <c r="T2139" s="23">
        <f>Q2139-S2139</f>
        <v>15.332325999999998</v>
      </c>
      <c r="U2139" s="25">
        <f>IFERROR(T2139/Q2139,0)</f>
        <v>0.34971515881707549</v>
      </c>
      <c r="V2139" s="21" t="s">
        <v>125</v>
      </c>
      <c r="W2139" s="21" t="s">
        <v>136</v>
      </c>
    </row>
    <row r="2140" spans="1:23" ht="15" customHeight="1">
      <c r="A2140" s="21" t="s">
        <v>2617</v>
      </c>
      <c r="B2140" s="22">
        <v>45669</v>
      </c>
      <c r="C2140" s="21">
        <f>YEAR(B2140)</f>
        <v>2025</v>
      </c>
      <c r="D2140" s="21" t="str">
        <f>"Q"&amp;ROUNDUP(MONTH(B2140)/3,0)</f>
        <v>Q1</v>
      </c>
      <c r="E2140" s="21" t="s">
        <v>128</v>
      </c>
      <c r="F2140" s="21" t="s">
        <v>129</v>
      </c>
      <c r="G2140" s="21" t="s">
        <v>130</v>
      </c>
      <c r="H2140" s="21" t="s">
        <v>203</v>
      </c>
      <c r="I2140" s="21" t="s">
        <v>204</v>
      </c>
      <c r="J2140" s="21" t="s">
        <v>122</v>
      </c>
      <c r="K2140" s="21" t="s">
        <v>134</v>
      </c>
      <c r="L2140" s="21" t="s">
        <v>192</v>
      </c>
      <c r="M2140" s="23">
        <v>201.28</v>
      </c>
      <c r="N2140" s="24">
        <v>2</v>
      </c>
      <c r="O2140" s="25">
        <v>0.17580000000000001</v>
      </c>
      <c r="P2140" s="23">
        <v>109.91</v>
      </c>
      <c r="Q2140" s="23">
        <f>M2140*N2140*(1-O2140)</f>
        <v>331.78995200000003</v>
      </c>
      <c r="R2140" s="23">
        <f>M2140*N2140*O2140</f>
        <v>70.770048000000003</v>
      </c>
      <c r="S2140" s="23">
        <f>P2140*N2140</f>
        <v>219.82</v>
      </c>
      <c r="T2140" s="23">
        <f>Q2140-S2140</f>
        <v>111.96995200000003</v>
      </c>
      <c r="U2140" s="25">
        <f>IFERROR(T2140/Q2140,0)</f>
        <v>0.33747240181643606</v>
      </c>
      <c r="V2140" s="21" t="s">
        <v>125</v>
      </c>
      <c r="W2140" s="21" t="s">
        <v>156</v>
      </c>
    </row>
    <row r="2141" spans="1:23" ht="15" customHeight="1">
      <c r="A2141" s="21" t="s">
        <v>2618</v>
      </c>
      <c r="B2141" s="22">
        <v>45669</v>
      </c>
      <c r="C2141" s="21">
        <f>YEAR(B2141)</f>
        <v>2025</v>
      </c>
      <c r="D2141" s="21" t="str">
        <f>"Q"&amp;ROUNDUP(MONTH(B2141)/3,0)</f>
        <v>Q1</v>
      </c>
      <c r="E2141" s="21" t="s">
        <v>158</v>
      </c>
      <c r="F2141" s="21" t="s">
        <v>118</v>
      </c>
      <c r="G2141" s="21" t="s">
        <v>160</v>
      </c>
      <c r="H2141" s="21" t="s">
        <v>651</v>
      </c>
      <c r="I2141" s="21" t="s">
        <v>652</v>
      </c>
      <c r="J2141" s="21" t="s">
        <v>142</v>
      </c>
      <c r="K2141" s="21" t="s">
        <v>165</v>
      </c>
      <c r="L2141" s="21" t="s">
        <v>166</v>
      </c>
      <c r="M2141" s="23">
        <v>120.68</v>
      </c>
      <c r="N2141" s="24">
        <v>1</v>
      </c>
      <c r="O2141" s="25">
        <v>0.11840000000000001</v>
      </c>
      <c r="P2141" s="23">
        <v>44.62</v>
      </c>
      <c r="Q2141" s="23">
        <f>M2141*N2141*(1-O2141)</f>
        <v>106.391488</v>
      </c>
      <c r="R2141" s="23">
        <f>M2141*N2141*O2141</f>
        <v>14.288512000000001</v>
      </c>
      <c r="S2141" s="23">
        <f>P2141*N2141</f>
        <v>44.62</v>
      </c>
      <c r="T2141" s="23">
        <f>Q2141-S2141</f>
        <v>61.771487999999998</v>
      </c>
      <c r="U2141" s="25">
        <f>IFERROR(T2141/Q2141,0)</f>
        <v>0.58060554618805593</v>
      </c>
      <c r="V2141" s="21" t="s">
        <v>125</v>
      </c>
      <c r="W2141" s="21" t="s">
        <v>172</v>
      </c>
    </row>
    <row r="2142" spans="1:23" ht="15" customHeight="1">
      <c r="A2142" s="21" t="s">
        <v>2619</v>
      </c>
      <c r="B2142" s="22">
        <v>45670</v>
      </c>
      <c r="C2142" s="21">
        <f>YEAR(B2142)</f>
        <v>2025</v>
      </c>
      <c r="D2142" s="21" t="str">
        <f>"Q"&amp;ROUNDUP(MONTH(B2142)/3,0)</f>
        <v>Q1</v>
      </c>
      <c r="E2142" s="21" t="s">
        <v>138</v>
      </c>
      <c r="F2142" s="21" t="s">
        <v>129</v>
      </c>
      <c r="G2142" s="21" t="s">
        <v>139</v>
      </c>
      <c r="H2142" s="21" t="s">
        <v>434</v>
      </c>
      <c r="I2142" s="21" t="s">
        <v>435</v>
      </c>
      <c r="J2142" s="21" t="s">
        <v>133</v>
      </c>
      <c r="K2142" s="21" t="s">
        <v>134</v>
      </c>
      <c r="L2142" s="21" t="s">
        <v>135</v>
      </c>
      <c r="M2142" s="23">
        <v>175.78</v>
      </c>
      <c r="N2142" s="24">
        <v>2</v>
      </c>
      <c r="O2142" s="25">
        <v>0.13370000000000001</v>
      </c>
      <c r="P2142" s="23">
        <v>95.53</v>
      </c>
      <c r="Q2142" s="23">
        <f>M2142*N2142*(1-O2142)</f>
        <v>304.55642799999998</v>
      </c>
      <c r="R2142" s="23">
        <f>M2142*N2142*O2142</f>
        <v>47.003572000000005</v>
      </c>
      <c r="S2142" s="23">
        <f>P2142*N2142</f>
        <v>191.06</v>
      </c>
      <c r="T2142" s="23">
        <f>Q2142-S2142</f>
        <v>113.49642799999998</v>
      </c>
      <c r="U2142" s="25">
        <f>IFERROR(T2142/Q2142,0)</f>
        <v>0.37266141038402245</v>
      </c>
      <c r="V2142" s="21" t="s">
        <v>125</v>
      </c>
      <c r="W2142" s="21" t="s">
        <v>156</v>
      </c>
    </row>
    <row r="2143" spans="1:23" ht="15" customHeight="1">
      <c r="A2143" s="21" t="s">
        <v>2620</v>
      </c>
      <c r="B2143" s="22">
        <v>45670</v>
      </c>
      <c r="C2143" s="21">
        <f>YEAR(B2143)</f>
        <v>2025</v>
      </c>
      <c r="D2143" s="21" t="str">
        <f>"Q"&amp;ROUNDUP(MONTH(B2143)/3,0)</f>
        <v>Q1</v>
      </c>
      <c r="E2143" s="21" t="s">
        <v>188</v>
      </c>
      <c r="F2143" s="21" t="s">
        <v>118</v>
      </c>
      <c r="G2143" s="21" t="s">
        <v>189</v>
      </c>
      <c r="H2143" s="21" t="s">
        <v>203</v>
      </c>
      <c r="I2143" s="21" t="s">
        <v>204</v>
      </c>
      <c r="J2143" s="21" t="s">
        <v>122</v>
      </c>
      <c r="K2143" s="21" t="s">
        <v>149</v>
      </c>
      <c r="L2143" s="21" t="s">
        <v>205</v>
      </c>
      <c r="M2143" s="23">
        <v>126.7</v>
      </c>
      <c r="N2143" s="24">
        <v>3</v>
      </c>
      <c r="O2143" s="25">
        <v>0.18590000000000001</v>
      </c>
      <c r="P2143" s="23">
        <v>68.959999999999994</v>
      </c>
      <c r="Q2143" s="23">
        <f>M2143*N2143*(1-O2143)</f>
        <v>309.43941000000001</v>
      </c>
      <c r="R2143" s="23">
        <f>M2143*N2143*O2143</f>
        <v>70.660590000000013</v>
      </c>
      <c r="S2143" s="23">
        <f>P2143*N2143</f>
        <v>206.88</v>
      </c>
      <c r="T2143" s="23">
        <f>Q2143-S2143</f>
        <v>102.55941000000001</v>
      </c>
      <c r="U2143" s="25">
        <f>IFERROR(T2143/Q2143,0)</f>
        <v>0.33143616063642317</v>
      </c>
      <c r="V2143" s="21" t="s">
        <v>125</v>
      </c>
      <c r="W2143" s="21" t="s">
        <v>172</v>
      </c>
    </row>
    <row r="2144" spans="1:23" ht="15" customHeight="1">
      <c r="A2144" s="21" t="s">
        <v>2621</v>
      </c>
      <c r="B2144" s="22">
        <v>45670</v>
      </c>
      <c r="C2144" s="21">
        <f>YEAR(B2144)</f>
        <v>2025</v>
      </c>
      <c r="D2144" s="21" t="str">
        <f>"Q"&amp;ROUNDUP(MONTH(B2144)/3,0)</f>
        <v>Q1</v>
      </c>
      <c r="E2144" s="21" t="s">
        <v>158</v>
      </c>
      <c r="F2144" s="21" t="s">
        <v>118</v>
      </c>
      <c r="G2144" s="21" t="s">
        <v>164</v>
      </c>
      <c r="H2144" s="21" t="s">
        <v>271</v>
      </c>
      <c r="I2144" s="21" t="s">
        <v>272</v>
      </c>
      <c r="J2144" s="21" t="s">
        <v>133</v>
      </c>
      <c r="K2144" s="21" t="s">
        <v>165</v>
      </c>
      <c r="L2144" s="21" t="s">
        <v>180</v>
      </c>
      <c r="M2144" s="23">
        <v>58.51</v>
      </c>
      <c r="N2144" s="24">
        <v>3</v>
      </c>
      <c r="O2144" s="25">
        <v>0.19040000000000001</v>
      </c>
      <c r="P2144" s="23">
        <v>27.09</v>
      </c>
      <c r="Q2144" s="23">
        <f>M2144*N2144*(1-O2144)</f>
        <v>142.10908799999999</v>
      </c>
      <c r="R2144" s="23">
        <f>M2144*N2144*O2144</f>
        <v>33.420912000000001</v>
      </c>
      <c r="S2144" s="23">
        <f>P2144*N2144</f>
        <v>81.27</v>
      </c>
      <c r="T2144" s="23">
        <f>Q2144-S2144</f>
        <v>60.83908799999999</v>
      </c>
      <c r="U2144" s="25">
        <f>IFERROR(T2144/Q2144,0)</f>
        <v>0.42811539259192205</v>
      </c>
      <c r="V2144" s="21" t="s">
        <v>125</v>
      </c>
      <c r="W2144" s="21" t="s">
        <v>156</v>
      </c>
    </row>
    <row r="2145" spans="1:23" ht="15" customHeight="1">
      <c r="A2145" s="21" t="s">
        <v>2622</v>
      </c>
      <c r="B2145" s="22">
        <v>45671</v>
      </c>
      <c r="C2145" s="21">
        <f>YEAR(B2145)</f>
        <v>2025</v>
      </c>
      <c r="D2145" s="21" t="str">
        <f>"Q"&amp;ROUNDUP(MONTH(B2145)/3,0)</f>
        <v>Q1</v>
      </c>
      <c r="E2145" s="21" t="s">
        <v>158</v>
      </c>
      <c r="F2145" s="21" t="s">
        <v>118</v>
      </c>
      <c r="G2145" s="21" t="s">
        <v>164</v>
      </c>
      <c r="H2145" s="21" t="s">
        <v>561</v>
      </c>
      <c r="I2145" s="21" t="s">
        <v>562</v>
      </c>
      <c r="J2145" s="21" t="s">
        <v>142</v>
      </c>
      <c r="K2145" s="21" t="s">
        <v>165</v>
      </c>
      <c r="L2145" s="21" t="s">
        <v>166</v>
      </c>
      <c r="M2145" s="23">
        <v>34.14</v>
      </c>
      <c r="N2145" s="24">
        <v>4</v>
      </c>
      <c r="O2145" s="25"/>
      <c r="P2145" s="23">
        <v>14.59</v>
      </c>
      <c r="Q2145" s="23">
        <f>M2145*N2145*(1-O2145)</f>
        <v>136.56</v>
      </c>
      <c r="R2145" s="23">
        <f>M2145*N2145*O2145</f>
        <v>0</v>
      </c>
      <c r="S2145" s="23">
        <f>P2145*N2145</f>
        <v>58.36</v>
      </c>
      <c r="T2145" s="23">
        <f>Q2145-S2145</f>
        <v>78.2</v>
      </c>
      <c r="U2145" s="25">
        <f>IFERROR(T2145/Q2145,0)</f>
        <v>0.57264206209724666</v>
      </c>
      <c r="V2145" s="21" t="s">
        <v>125</v>
      </c>
      <c r="W2145" s="21" t="s">
        <v>156</v>
      </c>
    </row>
    <row r="2146" spans="1:23" ht="15" customHeight="1">
      <c r="A2146" s="21" t="s">
        <v>2623</v>
      </c>
      <c r="B2146" s="22">
        <v>45671</v>
      </c>
      <c r="C2146" s="21">
        <f>YEAR(B2146)</f>
        <v>2025</v>
      </c>
      <c r="D2146" s="21" t="str">
        <f>"Q"&amp;ROUNDUP(MONTH(B2146)/3,0)</f>
        <v>Q1</v>
      </c>
      <c r="E2146" s="21" t="s">
        <v>188</v>
      </c>
      <c r="F2146" s="21" t="s">
        <v>118</v>
      </c>
      <c r="G2146" s="21" t="s">
        <v>232</v>
      </c>
      <c r="H2146" s="21" t="s">
        <v>988</v>
      </c>
      <c r="I2146" s="21" t="s">
        <v>389</v>
      </c>
      <c r="J2146" s="21" t="s">
        <v>142</v>
      </c>
      <c r="K2146" s="21" t="s">
        <v>123</v>
      </c>
      <c r="L2146" s="21" t="s">
        <v>292</v>
      </c>
      <c r="M2146" s="23">
        <v>64.599999999999994</v>
      </c>
      <c r="N2146" s="24">
        <v>2</v>
      </c>
      <c r="O2146" s="25">
        <v>0.20380000000000001</v>
      </c>
      <c r="P2146" s="23">
        <v>33.49</v>
      </c>
      <c r="Q2146" s="23">
        <f>M2146*N2146*(1-O2146)</f>
        <v>102.86904</v>
      </c>
      <c r="R2146" s="23">
        <f>M2146*N2146*O2146</f>
        <v>26.330959999999997</v>
      </c>
      <c r="S2146" s="23">
        <f>P2146*N2146</f>
        <v>66.98</v>
      </c>
      <c r="T2146" s="23">
        <f>Q2146-S2146</f>
        <v>35.889039999999994</v>
      </c>
      <c r="U2146" s="25">
        <f>IFERROR(T2146/Q2146,0)</f>
        <v>0.34888086833511806</v>
      </c>
      <c r="V2146" s="21" t="s">
        <v>125</v>
      </c>
      <c r="W2146" s="21" t="s">
        <v>126</v>
      </c>
    </row>
    <row r="2147" spans="1:23" ht="15" customHeight="1">
      <c r="A2147" s="21" t="s">
        <v>2624</v>
      </c>
      <c r="B2147" s="22">
        <v>45671</v>
      </c>
      <c r="C2147" s="21">
        <f>YEAR(B2147)</f>
        <v>2025</v>
      </c>
      <c r="D2147" s="21" t="str">
        <f>"Q"&amp;ROUNDUP(MONTH(B2147)/3,0)</f>
        <v>Q1</v>
      </c>
      <c r="E2147" s="21" t="s">
        <v>158</v>
      </c>
      <c r="F2147" s="21" t="s">
        <v>129</v>
      </c>
      <c r="G2147" s="21" t="s">
        <v>160</v>
      </c>
      <c r="H2147" s="21" t="s">
        <v>147</v>
      </c>
      <c r="I2147" s="21" t="s">
        <v>148</v>
      </c>
      <c r="J2147" s="21" t="s">
        <v>122</v>
      </c>
      <c r="K2147" s="21" t="s">
        <v>134</v>
      </c>
      <c r="L2147" s="21" t="s">
        <v>299</v>
      </c>
      <c r="M2147" s="23">
        <v>112.73</v>
      </c>
      <c r="N2147" s="24">
        <v>2</v>
      </c>
      <c r="O2147" s="25">
        <v>0.1336</v>
      </c>
      <c r="P2147" s="23">
        <v>62.55</v>
      </c>
      <c r="Q2147" s="23">
        <f>M2147*N2147*(1-O2147)</f>
        <v>195.33854400000001</v>
      </c>
      <c r="R2147" s="23">
        <f>M2147*N2147*O2147</f>
        <v>30.121456000000002</v>
      </c>
      <c r="S2147" s="23">
        <f>P2147*N2147</f>
        <v>125.1</v>
      </c>
      <c r="T2147" s="23">
        <f>Q2147-S2147</f>
        <v>70.238544000000019</v>
      </c>
      <c r="U2147" s="25">
        <f>IFERROR(T2147/Q2147,0)</f>
        <v>0.35957339786458126</v>
      </c>
      <c r="V2147" s="21" t="s">
        <v>125</v>
      </c>
      <c r="W2147" s="21" t="s">
        <v>126</v>
      </c>
    </row>
    <row r="2148" spans="1:23" ht="15" customHeight="1">
      <c r="A2148" s="21" t="s">
        <v>2625</v>
      </c>
      <c r="B2148" s="22">
        <v>45671</v>
      </c>
      <c r="C2148" s="21">
        <f>YEAR(B2148)</f>
        <v>2025</v>
      </c>
      <c r="D2148" s="21" t="str">
        <f>"Q"&amp;ROUNDUP(MONTH(B2148)/3,0)</f>
        <v>Q1</v>
      </c>
      <c r="E2148" s="21" t="s">
        <v>158</v>
      </c>
      <c r="F2148" s="21" t="s">
        <v>118</v>
      </c>
      <c r="G2148" s="21" t="s">
        <v>164</v>
      </c>
      <c r="H2148" s="21" t="s">
        <v>120</v>
      </c>
      <c r="I2148" s="21" t="s">
        <v>121</v>
      </c>
      <c r="J2148" s="21" t="s">
        <v>122</v>
      </c>
      <c r="K2148" s="21" t="s">
        <v>149</v>
      </c>
      <c r="L2148" s="21" t="s">
        <v>150</v>
      </c>
      <c r="M2148" s="23">
        <v>214.2</v>
      </c>
      <c r="N2148" s="24">
        <v>5</v>
      </c>
      <c r="O2148" s="25">
        <v>0.21110000000000001</v>
      </c>
      <c r="P2148" s="23">
        <v>99.91</v>
      </c>
      <c r="Q2148" s="23">
        <f>M2148*N2148*(1-O2148)</f>
        <v>844.91189999999995</v>
      </c>
      <c r="R2148" s="23">
        <f>M2148*N2148*O2148</f>
        <v>226.0881</v>
      </c>
      <c r="S2148" s="23">
        <f>P2148*N2148</f>
        <v>499.54999999999995</v>
      </c>
      <c r="T2148" s="23">
        <f>Q2148-S2148</f>
        <v>345.36189999999999</v>
      </c>
      <c r="U2148" s="25">
        <f>IFERROR(T2148/Q2148,0)</f>
        <v>0.40875492462586932</v>
      </c>
      <c r="V2148" s="21" t="s">
        <v>125</v>
      </c>
      <c r="W2148" s="21" t="s">
        <v>172</v>
      </c>
    </row>
    <row r="2149" spans="1:23" ht="15" customHeight="1">
      <c r="A2149" s="21" t="s">
        <v>2626</v>
      </c>
      <c r="B2149" s="22">
        <v>45672</v>
      </c>
      <c r="C2149" s="21">
        <f>YEAR(B2149)</f>
        <v>2025</v>
      </c>
      <c r="D2149" s="21" t="str">
        <f>"Q"&amp;ROUNDUP(MONTH(B2149)/3,0)</f>
        <v>Q1</v>
      </c>
      <c r="E2149" s="21" t="s">
        <v>128</v>
      </c>
      <c r="F2149" s="21" t="s">
        <v>159</v>
      </c>
      <c r="G2149" s="21" t="s">
        <v>130</v>
      </c>
      <c r="H2149" s="21" t="s">
        <v>203</v>
      </c>
      <c r="I2149" s="21" t="s">
        <v>204</v>
      </c>
      <c r="J2149" s="21" t="s">
        <v>122</v>
      </c>
      <c r="K2149" s="21" t="s">
        <v>165</v>
      </c>
      <c r="L2149" s="21" t="s">
        <v>180</v>
      </c>
      <c r="M2149" s="23">
        <v>70.5</v>
      </c>
      <c r="N2149" s="24">
        <v>16</v>
      </c>
      <c r="O2149" s="25">
        <v>0.12989999999999999</v>
      </c>
      <c r="P2149" s="23">
        <v>28.86</v>
      </c>
      <c r="Q2149" s="23">
        <f>M2149*N2149*(1-O2149)</f>
        <v>981.47280000000001</v>
      </c>
      <c r="R2149" s="23">
        <f>M2149*N2149*O2149</f>
        <v>146.52719999999999</v>
      </c>
      <c r="S2149" s="23">
        <f>P2149*N2149</f>
        <v>461.76</v>
      </c>
      <c r="T2149" s="23">
        <f>Q2149-S2149</f>
        <v>519.71280000000002</v>
      </c>
      <c r="U2149" s="25">
        <f>IFERROR(T2149/Q2149,0)</f>
        <v>0.52952338567100388</v>
      </c>
      <c r="V2149" s="21" t="s">
        <v>125</v>
      </c>
      <c r="W2149" s="21" t="s">
        <v>136</v>
      </c>
    </row>
    <row r="2150" spans="1:23" ht="15" customHeight="1">
      <c r="A2150" s="21" t="s">
        <v>2627</v>
      </c>
      <c r="B2150" s="22">
        <v>45672</v>
      </c>
      <c r="C2150" s="21">
        <f>YEAR(B2150)</f>
        <v>2025</v>
      </c>
      <c r="D2150" s="21" t="str">
        <f>"Q"&amp;ROUNDUP(MONTH(B2150)/3,0)</f>
        <v>Q1</v>
      </c>
      <c r="E2150" s="21" t="s">
        <v>138</v>
      </c>
      <c r="F2150" s="21" t="s">
        <v>129</v>
      </c>
      <c r="G2150" s="21" t="s">
        <v>139</v>
      </c>
      <c r="H2150" s="21" t="s">
        <v>182</v>
      </c>
      <c r="I2150" s="21" t="s">
        <v>183</v>
      </c>
      <c r="J2150" s="21" t="s">
        <v>122</v>
      </c>
      <c r="K2150" s="21" t="s">
        <v>149</v>
      </c>
      <c r="L2150" s="21" t="s">
        <v>273</v>
      </c>
      <c r="M2150" s="23">
        <v>301.08999999999997</v>
      </c>
      <c r="N2150" s="24">
        <v>5</v>
      </c>
      <c r="O2150" s="25">
        <v>0.1138</v>
      </c>
      <c r="P2150" s="23">
        <v>151.02000000000001</v>
      </c>
      <c r="Q2150" s="23">
        <f>M2150*N2150*(1-O2150)</f>
        <v>1334.1297899999997</v>
      </c>
      <c r="R2150" s="23">
        <f>M2150*N2150*O2150</f>
        <v>171.32020999999997</v>
      </c>
      <c r="S2150" s="23">
        <f>P2150*N2150</f>
        <v>755.1</v>
      </c>
      <c r="T2150" s="23">
        <f>Q2150-S2150</f>
        <v>579.02978999999971</v>
      </c>
      <c r="U2150" s="25">
        <f>IFERROR(T2150/Q2150,0)</f>
        <v>0.43401308803695915</v>
      </c>
      <c r="V2150" s="21" t="s">
        <v>125</v>
      </c>
      <c r="W2150" s="21" t="s">
        <v>156</v>
      </c>
    </row>
    <row r="2151" spans="1:23" ht="15" customHeight="1">
      <c r="A2151" s="21" t="s">
        <v>2628</v>
      </c>
      <c r="B2151" s="22">
        <v>45672</v>
      </c>
      <c r="C2151" s="21">
        <f>YEAR(B2151)</f>
        <v>2025</v>
      </c>
      <c r="D2151" s="21" t="str">
        <f>"Q"&amp;ROUNDUP(MONTH(B2151)/3,0)</f>
        <v>Q1</v>
      </c>
      <c r="E2151" s="21" t="s">
        <v>138</v>
      </c>
      <c r="F2151" s="21" t="s">
        <v>118</v>
      </c>
      <c r="G2151" s="21" t="s">
        <v>139</v>
      </c>
      <c r="H2151" s="21" t="s">
        <v>243</v>
      </c>
      <c r="I2151" s="21" t="s">
        <v>244</v>
      </c>
      <c r="J2151" s="21" t="s">
        <v>122</v>
      </c>
      <c r="K2151" s="21" t="s">
        <v>165</v>
      </c>
      <c r="L2151" s="21" t="s">
        <v>320</v>
      </c>
      <c r="M2151" s="23">
        <v>29.15</v>
      </c>
      <c r="N2151" s="24">
        <v>2</v>
      </c>
      <c r="O2151" s="25">
        <v>0.1855</v>
      </c>
      <c r="P2151" s="23">
        <v>12.79</v>
      </c>
      <c r="Q2151" s="23">
        <f>M2151*N2151*(1-O2151)</f>
        <v>47.485349999999997</v>
      </c>
      <c r="R2151" s="23">
        <f>M2151*N2151*O2151</f>
        <v>10.814649999999999</v>
      </c>
      <c r="S2151" s="23">
        <f>P2151*N2151</f>
        <v>25.58</v>
      </c>
      <c r="T2151" s="23">
        <f>Q2151-S2151</f>
        <v>21.905349999999999</v>
      </c>
      <c r="U2151" s="25">
        <f>IFERROR(T2151/Q2151,0)</f>
        <v>0.46130754011500391</v>
      </c>
      <c r="V2151" s="21" t="s">
        <v>125</v>
      </c>
      <c r="W2151" s="21" t="s">
        <v>136</v>
      </c>
    </row>
    <row r="2152" spans="1:23" ht="15" customHeight="1">
      <c r="A2152" s="21" t="s">
        <v>2629</v>
      </c>
      <c r="B2152" s="22">
        <v>45672</v>
      </c>
      <c r="C2152" s="21">
        <f>YEAR(B2152)</f>
        <v>2025</v>
      </c>
      <c r="D2152" s="21" t="str">
        <f>"Q"&amp;ROUNDUP(MONTH(B2152)/3,0)</f>
        <v>Q1</v>
      </c>
      <c r="E2152" s="21" t="s">
        <v>138</v>
      </c>
      <c r="F2152" s="21" t="s">
        <v>118</v>
      </c>
      <c r="G2152" s="21" t="s">
        <v>146</v>
      </c>
      <c r="H2152" s="21" t="s">
        <v>218</v>
      </c>
      <c r="I2152" s="21" t="s">
        <v>219</v>
      </c>
      <c r="J2152" s="21" t="s">
        <v>133</v>
      </c>
      <c r="K2152" s="21" t="s">
        <v>134</v>
      </c>
      <c r="L2152" s="21" t="s">
        <v>170</v>
      </c>
      <c r="M2152" s="23">
        <v>104.73</v>
      </c>
      <c r="N2152" s="24">
        <v>8</v>
      </c>
      <c r="O2152" s="25">
        <v>0.19950000000000001</v>
      </c>
      <c r="P2152" s="23">
        <v>57.95</v>
      </c>
      <c r="Q2152" s="23">
        <f>M2152*N2152*(1-O2152)</f>
        <v>670.69092000000001</v>
      </c>
      <c r="R2152" s="23">
        <f>M2152*N2152*O2152</f>
        <v>167.14908000000003</v>
      </c>
      <c r="S2152" s="23">
        <f>P2152*N2152</f>
        <v>463.6</v>
      </c>
      <c r="T2152" s="23">
        <f>Q2152-S2152</f>
        <v>207.09091999999998</v>
      </c>
      <c r="U2152" s="25">
        <f>IFERROR(T2152/Q2152,0)</f>
        <v>0.30877251178530934</v>
      </c>
      <c r="V2152" s="21" t="s">
        <v>125</v>
      </c>
      <c r="W2152" s="21" t="s">
        <v>172</v>
      </c>
    </row>
    <row r="2153" spans="1:23" ht="15" customHeight="1">
      <c r="A2153" s="21" t="s">
        <v>2630</v>
      </c>
      <c r="B2153" s="22">
        <v>45672</v>
      </c>
      <c r="C2153" s="21">
        <f>YEAR(B2153)</f>
        <v>2025</v>
      </c>
      <c r="D2153" s="21" t="str">
        <f>"Q"&amp;ROUNDUP(MONTH(B2153)/3,0)</f>
        <v>Q1</v>
      </c>
      <c r="E2153" s="21" t="s">
        <v>188</v>
      </c>
      <c r="F2153" s="21" t="s">
        <v>118</v>
      </c>
      <c r="G2153" s="21" t="s">
        <v>232</v>
      </c>
      <c r="H2153" s="21" t="s">
        <v>199</v>
      </c>
      <c r="I2153" s="21" t="s">
        <v>200</v>
      </c>
      <c r="J2153" s="21" t="s">
        <v>133</v>
      </c>
      <c r="K2153" s="21" t="s">
        <v>149</v>
      </c>
      <c r="L2153" s="21" t="s">
        <v>150</v>
      </c>
      <c r="M2153" s="23">
        <v>263.89</v>
      </c>
      <c r="N2153" s="24">
        <v>5</v>
      </c>
      <c r="O2153" s="25">
        <v>0.1981</v>
      </c>
      <c r="P2153" s="23">
        <v>133.41</v>
      </c>
      <c r="Q2153" s="23">
        <f>M2153*N2153*(1-O2153)</f>
        <v>1058.066955</v>
      </c>
      <c r="R2153" s="23">
        <f>M2153*N2153*O2153</f>
        <v>261.38304499999998</v>
      </c>
      <c r="S2153" s="23">
        <f>P2153*N2153</f>
        <v>667.05</v>
      </c>
      <c r="T2153" s="23">
        <f>Q2153-S2153</f>
        <v>391.01695500000005</v>
      </c>
      <c r="U2153" s="25">
        <f>IFERROR(T2153/Q2153,0)</f>
        <v>0.36955785562738802</v>
      </c>
      <c r="V2153" s="21" t="s">
        <v>125</v>
      </c>
      <c r="W2153" s="21" t="s">
        <v>156</v>
      </c>
    </row>
    <row r="2154" spans="1:23" ht="15" customHeight="1">
      <c r="A2154" s="21" t="s">
        <v>2631</v>
      </c>
      <c r="B2154" s="22">
        <v>45672</v>
      </c>
      <c r="C2154" s="21">
        <f>YEAR(B2154)</f>
        <v>2025</v>
      </c>
      <c r="D2154" s="21" t="str">
        <f>"Q"&amp;ROUNDUP(MONTH(B2154)/3,0)</f>
        <v>Q1</v>
      </c>
      <c r="E2154" s="21" t="s">
        <v>188</v>
      </c>
      <c r="F2154" s="21" t="s">
        <v>118</v>
      </c>
      <c r="G2154" s="21" t="s">
        <v>232</v>
      </c>
      <c r="H2154" s="21" t="s">
        <v>710</v>
      </c>
      <c r="I2154" s="21" t="s">
        <v>711</v>
      </c>
      <c r="J2154" s="21" t="s">
        <v>142</v>
      </c>
      <c r="K2154" s="21" t="s">
        <v>143</v>
      </c>
      <c r="L2154" s="21" t="s">
        <v>322</v>
      </c>
      <c r="M2154" s="23">
        <v>90.55</v>
      </c>
      <c r="N2154" s="24">
        <v>1</v>
      </c>
      <c r="O2154" s="25">
        <v>0.19719999999999999</v>
      </c>
      <c r="P2154" s="23">
        <v>59.83</v>
      </c>
      <c r="Q2154" s="23">
        <f>M2154*N2154*(1-O2154)</f>
        <v>72.693539999999999</v>
      </c>
      <c r="R2154" s="23">
        <f>M2154*N2154*O2154</f>
        <v>17.856459999999998</v>
      </c>
      <c r="S2154" s="23">
        <f>P2154*N2154</f>
        <v>59.83</v>
      </c>
      <c r="T2154" s="23">
        <f>Q2154-S2154</f>
        <v>12.86354</v>
      </c>
      <c r="U2154" s="25">
        <f>IFERROR(T2154/Q2154,0)</f>
        <v>0.17695575150144016</v>
      </c>
      <c r="V2154" s="21" t="s">
        <v>125</v>
      </c>
      <c r="W2154" s="21" t="s">
        <v>136</v>
      </c>
    </row>
    <row r="2155" spans="1:23" ht="15" customHeight="1">
      <c r="A2155" s="21" t="s">
        <v>2632</v>
      </c>
      <c r="B2155" s="22">
        <v>45673</v>
      </c>
      <c r="C2155" s="21">
        <f>YEAR(B2155)</f>
        <v>2025</v>
      </c>
      <c r="D2155" s="21" t="str">
        <f>"Q"&amp;ROUNDUP(MONTH(B2155)/3,0)</f>
        <v>Q1</v>
      </c>
      <c r="E2155" s="21" t="s">
        <v>117</v>
      </c>
      <c r="F2155" s="21" t="s">
        <v>118</v>
      </c>
      <c r="G2155" s="21" t="s">
        <v>119</v>
      </c>
      <c r="H2155" s="21" t="s">
        <v>224</v>
      </c>
      <c r="I2155" s="21" t="s">
        <v>225</v>
      </c>
      <c r="J2155" s="21" t="s">
        <v>122</v>
      </c>
      <c r="K2155" s="21" t="s">
        <v>149</v>
      </c>
      <c r="L2155" s="21" t="s">
        <v>273</v>
      </c>
      <c r="M2155" s="23">
        <v>11.35</v>
      </c>
      <c r="N2155" s="24">
        <v>2</v>
      </c>
      <c r="O2155" s="25">
        <v>0.19989999999999999</v>
      </c>
      <c r="P2155" s="23">
        <v>5.42</v>
      </c>
      <c r="Q2155" s="23">
        <f>M2155*N2155*(1-O2155)</f>
        <v>18.162269999999999</v>
      </c>
      <c r="R2155" s="23">
        <f>M2155*N2155*O2155</f>
        <v>4.5377299999999998</v>
      </c>
      <c r="S2155" s="23">
        <f>P2155*N2155</f>
        <v>10.84</v>
      </c>
      <c r="T2155" s="23">
        <f>Q2155-S2155</f>
        <v>7.3222699999999996</v>
      </c>
      <c r="U2155" s="25">
        <f>IFERROR(T2155/Q2155,0)</f>
        <v>0.40315830565232208</v>
      </c>
      <c r="V2155" s="21" t="s">
        <v>125</v>
      </c>
      <c r="W2155" s="21" t="s">
        <v>136</v>
      </c>
    </row>
    <row r="2156" spans="1:23" ht="15" customHeight="1">
      <c r="A2156" s="21" t="s">
        <v>2633</v>
      </c>
      <c r="B2156" s="22">
        <v>45673</v>
      </c>
      <c r="C2156" s="21">
        <f>YEAR(B2156)</f>
        <v>2025</v>
      </c>
      <c r="D2156" s="21" t="str">
        <f>"Q"&amp;ROUNDUP(MONTH(B2156)/3,0)</f>
        <v>Q1</v>
      </c>
      <c r="E2156" s="21" t="s">
        <v>188</v>
      </c>
      <c r="F2156" s="21" t="s">
        <v>118</v>
      </c>
      <c r="G2156" s="21" t="s">
        <v>232</v>
      </c>
      <c r="H2156" s="21" t="s">
        <v>131</v>
      </c>
      <c r="I2156" s="21" t="s">
        <v>132</v>
      </c>
      <c r="J2156" s="21" t="s">
        <v>133</v>
      </c>
      <c r="K2156" s="21" t="s">
        <v>149</v>
      </c>
      <c r="L2156" s="21" t="s">
        <v>238</v>
      </c>
      <c r="M2156" s="23">
        <v>104.93</v>
      </c>
      <c r="N2156" s="24">
        <v>3</v>
      </c>
      <c r="O2156" s="25">
        <v>0.1825</v>
      </c>
      <c r="P2156" s="23">
        <v>54.01</v>
      </c>
      <c r="Q2156" s="23">
        <f>M2156*N2156*(1-O2156)</f>
        <v>257.340825</v>
      </c>
      <c r="R2156" s="23">
        <f>M2156*N2156*O2156</f>
        <v>57.449175000000004</v>
      </c>
      <c r="S2156" s="23">
        <f>P2156*N2156</f>
        <v>162.03</v>
      </c>
      <c r="T2156" s="23">
        <f>Q2156-S2156</f>
        <v>95.310824999999994</v>
      </c>
      <c r="U2156" s="25">
        <f>IFERROR(T2156/Q2156,0)</f>
        <v>0.37036807121450704</v>
      </c>
      <c r="V2156" s="21" t="s">
        <v>125</v>
      </c>
      <c r="W2156" s="21" t="s">
        <v>172</v>
      </c>
    </row>
    <row r="2157" spans="1:23" ht="15" customHeight="1">
      <c r="A2157" s="21" t="s">
        <v>2634</v>
      </c>
      <c r="B2157" s="22">
        <v>45673</v>
      </c>
      <c r="C2157" s="21">
        <f>YEAR(B2157)</f>
        <v>2025</v>
      </c>
      <c r="D2157" s="21" t="str">
        <f>"Q"&amp;ROUNDUP(MONTH(B2157)/3,0)</f>
        <v>Q1</v>
      </c>
      <c r="E2157" s="21" t="s">
        <v>188</v>
      </c>
      <c r="F2157" s="21" t="s">
        <v>129</v>
      </c>
      <c r="G2157" s="21" t="s">
        <v>232</v>
      </c>
      <c r="H2157" s="21" t="s">
        <v>741</v>
      </c>
      <c r="I2157" s="21" t="s">
        <v>652</v>
      </c>
      <c r="J2157" s="21" t="s">
        <v>133</v>
      </c>
      <c r="K2157" s="21" t="s">
        <v>134</v>
      </c>
      <c r="L2157" s="21" t="s">
        <v>170</v>
      </c>
      <c r="M2157" s="23">
        <v>89.07</v>
      </c>
      <c r="N2157" s="24">
        <v>3</v>
      </c>
      <c r="O2157" s="25">
        <v>0.1221</v>
      </c>
      <c r="P2157" s="23">
        <v>52.88</v>
      </c>
      <c r="Q2157" s="23">
        <f>M2157*N2157*(1-O2157)</f>
        <v>234.58365899999998</v>
      </c>
      <c r="R2157" s="23">
        <f>M2157*N2157*O2157</f>
        <v>32.626340999999996</v>
      </c>
      <c r="S2157" s="23">
        <f>P2157*N2157</f>
        <v>158.64000000000001</v>
      </c>
      <c r="T2157" s="23">
        <f>Q2157-S2157</f>
        <v>75.943658999999968</v>
      </c>
      <c r="U2157" s="25">
        <f>IFERROR(T2157/Q2157,0)</f>
        <v>0.32373806139668054</v>
      </c>
      <c r="V2157" s="21" t="s">
        <v>125</v>
      </c>
      <c r="W2157" s="21" t="s">
        <v>136</v>
      </c>
    </row>
    <row r="2158" spans="1:23" ht="15" customHeight="1">
      <c r="A2158" s="21" t="s">
        <v>2635</v>
      </c>
      <c r="B2158" s="22">
        <v>45673</v>
      </c>
      <c r="C2158" s="21">
        <f>YEAR(B2158)</f>
        <v>2025</v>
      </c>
      <c r="D2158" s="21" t="str">
        <f>"Q"&amp;ROUNDUP(MONTH(B2158)/3,0)</f>
        <v>Q1</v>
      </c>
      <c r="E2158" s="21" t="s">
        <v>188</v>
      </c>
      <c r="F2158" s="21" t="s">
        <v>118</v>
      </c>
      <c r="G2158" s="21" t="s">
        <v>232</v>
      </c>
      <c r="H2158" s="21" t="s">
        <v>457</v>
      </c>
      <c r="I2158" s="21" t="s">
        <v>458</v>
      </c>
      <c r="J2158" s="21" t="s">
        <v>133</v>
      </c>
      <c r="K2158" s="21" t="s">
        <v>123</v>
      </c>
      <c r="L2158" s="21" t="s">
        <v>155</v>
      </c>
      <c r="M2158" s="23">
        <v>168.51</v>
      </c>
      <c r="N2158" s="24">
        <v>1</v>
      </c>
      <c r="O2158" s="25">
        <v>0.23050000000000001</v>
      </c>
      <c r="P2158" s="23">
        <v>94</v>
      </c>
      <c r="Q2158" s="23">
        <f>M2158*N2158*(1-O2158)</f>
        <v>129.66844499999999</v>
      </c>
      <c r="R2158" s="23">
        <f>M2158*N2158*O2158</f>
        <v>38.841555</v>
      </c>
      <c r="S2158" s="23">
        <f>P2158*N2158</f>
        <v>94</v>
      </c>
      <c r="T2158" s="23">
        <f>Q2158-S2158</f>
        <v>35.668444999999991</v>
      </c>
      <c r="U2158" s="25">
        <f>IFERROR(T2158/Q2158,0)</f>
        <v>0.27507420945782141</v>
      </c>
      <c r="V2158" s="21" t="s">
        <v>125</v>
      </c>
      <c r="W2158" s="21" t="s">
        <v>172</v>
      </c>
    </row>
    <row r="2159" spans="1:23" ht="15" customHeight="1">
      <c r="A2159" s="21" t="s">
        <v>2636</v>
      </c>
      <c r="B2159" s="22">
        <v>45673</v>
      </c>
      <c r="C2159" s="21">
        <f>YEAR(B2159)</f>
        <v>2025</v>
      </c>
      <c r="D2159" s="21" t="str">
        <f>"Q"&amp;ROUNDUP(MONTH(B2159)/3,0)</f>
        <v>Q1</v>
      </c>
      <c r="E2159" s="21" t="s">
        <v>128</v>
      </c>
      <c r="F2159" s="21" t="s">
        <v>159</v>
      </c>
      <c r="G2159" s="21" t="s">
        <v>152</v>
      </c>
      <c r="H2159" s="21" t="s">
        <v>120</v>
      </c>
      <c r="I2159" s="21" t="s">
        <v>121</v>
      </c>
      <c r="J2159" s="21" t="s">
        <v>122</v>
      </c>
      <c r="K2159" s="21" t="s">
        <v>123</v>
      </c>
      <c r="L2159" s="21" t="s">
        <v>124</v>
      </c>
      <c r="M2159" s="23">
        <v>178.31</v>
      </c>
      <c r="N2159" s="24">
        <v>60</v>
      </c>
      <c r="O2159" s="25">
        <v>7.85E-2</v>
      </c>
      <c r="P2159" s="23">
        <v>102.15</v>
      </c>
      <c r="Q2159" s="23">
        <f>M2159*N2159*(1-O2159)</f>
        <v>9858.7599000000009</v>
      </c>
      <c r="R2159" s="23">
        <f>M2159*N2159*O2159</f>
        <v>839.84010000000001</v>
      </c>
      <c r="S2159" s="23">
        <f>P2159*N2159</f>
        <v>6129</v>
      </c>
      <c r="T2159" s="23">
        <f>Q2159-S2159</f>
        <v>3729.7599000000009</v>
      </c>
      <c r="U2159" s="25">
        <f>IFERROR(T2159/Q2159,0)</f>
        <v>0.37831937665912735</v>
      </c>
      <c r="V2159" s="21" t="s">
        <v>125</v>
      </c>
      <c r="W2159" s="21" t="s">
        <v>126</v>
      </c>
    </row>
    <row r="2160" spans="1:23" ht="15" customHeight="1">
      <c r="A2160" s="21" t="s">
        <v>2637</v>
      </c>
      <c r="B2160" s="22">
        <v>45673</v>
      </c>
      <c r="C2160" s="21">
        <f>YEAR(B2160)</f>
        <v>2025</v>
      </c>
      <c r="D2160" s="21" t="str">
        <f>"Q"&amp;ROUNDUP(MONTH(B2160)/3,0)</f>
        <v>Q1</v>
      </c>
      <c r="E2160" s="21" t="s">
        <v>138</v>
      </c>
      <c r="F2160" s="21" t="s">
        <v>118</v>
      </c>
      <c r="G2160" s="21" t="s">
        <v>146</v>
      </c>
      <c r="H2160" s="21" t="s">
        <v>120</v>
      </c>
      <c r="I2160" s="21" t="s">
        <v>121</v>
      </c>
      <c r="J2160" s="21" t="s">
        <v>122</v>
      </c>
      <c r="K2160" s="21" t="s">
        <v>123</v>
      </c>
      <c r="L2160" s="21" t="s">
        <v>263</v>
      </c>
      <c r="M2160" s="23">
        <v>64.13</v>
      </c>
      <c r="N2160" s="24">
        <v>5</v>
      </c>
      <c r="O2160" s="25">
        <v>0.1686</v>
      </c>
      <c r="P2160" s="23">
        <v>32.92</v>
      </c>
      <c r="Q2160" s="23">
        <f>M2160*N2160*(1-O2160)</f>
        <v>266.58841000000001</v>
      </c>
      <c r="R2160" s="23">
        <f>M2160*N2160*O2160</f>
        <v>54.061589999999995</v>
      </c>
      <c r="S2160" s="23">
        <f>P2160*N2160</f>
        <v>164.60000000000002</v>
      </c>
      <c r="T2160" s="23">
        <f>Q2160-S2160</f>
        <v>101.98840999999999</v>
      </c>
      <c r="U2160" s="25">
        <f>IFERROR(T2160/Q2160,0)</f>
        <v>0.38256880709855312</v>
      </c>
      <c r="V2160" s="21" t="s">
        <v>125</v>
      </c>
      <c r="W2160" s="21" t="s">
        <v>172</v>
      </c>
    </row>
    <row r="2161" spans="1:23" ht="15" customHeight="1">
      <c r="A2161" s="21" t="s">
        <v>2638</v>
      </c>
      <c r="B2161" s="22">
        <v>45674</v>
      </c>
      <c r="C2161" s="21">
        <f>YEAR(B2161)</f>
        <v>2025</v>
      </c>
      <c r="D2161" s="21" t="str">
        <f>"Q"&amp;ROUNDUP(MONTH(B2161)/3,0)</f>
        <v>Q1</v>
      </c>
      <c r="E2161" s="21" t="s">
        <v>128</v>
      </c>
      <c r="F2161" s="21" t="s">
        <v>118</v>
      </c>
      <c r="G2161" s="21" t="s">
        <v>130</v>
      </c>
      <c r="H2161" s="21" t="s">
        <v>367</v>
      </c>
      <c r="I2161" s="21" t="s">
        <v>368</v>
      </c>
      <c r="J2161" s="21" t="s">
        <v>142</v>
      </c>
      <c r="K2161" s="21" t="s">
        <v>143</v>
      </c>
      <c r="L2161" s="21" t="s">
        <v>144</v>
      </c>
      <c r="M2161" s="23">
        <v>147.9</v>
      </c>
      <c r="N2161" s="24">
        <v>1</v>
      </c>
      <c r="O2161" s="25">
        <v>0.17380000000000001</v>
      </c>
      <c r="P2161" s="23">
        <v>86.16</v>
      </c>
      <c r="Q2161" s="23">
        <f>M2161*N2161*(1-O2161)</f>
        <v>122.19498000000002</v>
      </c>
      <c r="R2161" s="23">
        <f>M2161*N2161*O2161</f>
        <v>25.705020000000001</v>
      </c>
      <c r="S2161" s="23">
        <f>P2161*N2161</f>
        <v>86.16</v>
      </c>
      <c r="T2161" s="23">
        <f>Q2161-S2161</f>
        <v>36.034980000000019</v>
      </c>
      <c r="U2161" s="25">
        <f>IFERROR(T2161/Q2161,0)</f>
        <v>0.29489738449157255</v>
      </c>
      <c r="V2161" s="21" t="s">
        <v>171</v>
      </c>
      <c r="W2161" s="21" t="s">
        <v>136</v>
      </c>
    </row>
    <row r="2162" spans="1:23" ht="15" customHeight="1">
      <c r="A2162" s="21" t="s">
        <v>2639</v>
      </c>
      <c r="B2162" s="22">
        <v>45674</v>
      </c>
      <c r="C2162" s="21">
        <f>YEAR(B2162)</f>
        <v>2025</v>
      </c>
      <c r="D2162" s="21" t="str">
        <f>"Q"&amp;ROUNDUP(MONTH(B2162)/3,0)</f>
        <v>Q1</v>
      </c>
      <c r="E2162" s="21" t="s">
        <v>188</v>
      </c>
      <c r="F2162" s="21" t="s">
        <v>159</v>
      </c>
      <c r="G2162" s="21" t="s">
        <v>232</v>
      </c>
      <c r="H2162" s="21" t="s">
        <v>203</v>
      </c>
      <c r="I2162" s="21" t="s">
        <v>204</v>
      </c>
      <c r="J2162" s="21" t="s">
        <v>122</v>
      </c>
      <c r="K2162" s="21" t="s">
        <v>149</v>
      </c>
      <c r="L2162" s="21" t="s">
        <v>150</v>
      </c>
      <c r="M2162" s="23">
        <v>302.74</v>
      </c>
      <c r="N2162" s="24">
        <v>6</v>
      </c>
      <c r="O2162" s="25">
        <v>7.7700000000000005E-2</v>
      </c>
      <c r="P2162" s="23">
        <v>128.12</v>
      </c>
      <c r="Q2162" s="23">
        <f>M2162*N2162*(1-O2162)</f>
        <v>1675.302612</v>
      </c>
      <c r="R2162" s="23">
        <f>M2162*N2162*O2162</f>
        <v>141.13738800000002</v>
      </c>
      <c r="S2162" s="23">
        <f>P2162*N2162</f>
        <v>768.72</v>
      </c>
      <c r="T2162" s="23">
        <f>Q2162-S2162</f>
        <v>906.58261199999993</v>
      </c>
      <c r="U2162" s="25">
        <f>IFERROR(T2162/Q2162,0)</f>
        <v>0.54114558498640963</v>
      </c>
      <c r="V2162" s="21" t="s">
        <v>125</v>
      </c>
      <c r="W2162" s="21" t="s">
        <v>136</v>
      </c>
    </row>
    <row r="2163" spans="1:23" ht="15" customHeight="1">
      <c r="A2163" s="21" t="s">
        <v>2640</v>
      </c>
      <c r="B2163" s="22">
        <v>45674</v>
      </c>
      <c r="C2163" s="21">
        <f>YEAR(B2163)</f>
        <v>2025</v>
      </c>
      <c r="D2163" s="21" t="str">
        <f>"Q"&amp;ROUNDUP(MONTH(B2163)/3,0)</f>
        <v>Q1</v>
      </c>
      <c r="E2163" s="21" t="s">
        <v>188</v>
      </c>
      <c r="F2163" s="21" t="s">
        <v>159</v>
      </c>
      <c r="G2163" s="21" t="s">
        <v>189</v>
      </c>
      <c r="H2163" s="21" t="s">
        <v>895</v>
      </c>
      <c r="I2163" s="21" t="s">
        <v>896</v>
      </c>
      <c r="J2163" s="21" t="s">
        <v>133</v>
      </c>
      <c r="K2163" s="21" t="s">
        <v>149</v>
      </c>
      <c r="L2163" s="21" t="s">
        <v>176</v>
      </c>
      <c r="M2163" s="23">
        <v>236.29</v>
      </c>
      <c r="N2163" s="24">
        <v>12</v>
      </c>
      <c r="O2163" s="25">
        <v>9.6699999999999994E-2</v>
      </c>
      <c r="P2163" s="23">
        <v>129.51</v>
      </c>
      <c r="Q2163" s="23">
        <f>M2163*N2163*(1-O2163)</f>
        <v>2561.289084</v>
      </c>
      <c r="R2163" s="23">
        <f>M2163*N2163*O2163</f>
        <v>274.19091599999996</v>
      </c>
      <c r="S2163" s="23">
        <f>P2163*N2163</f>
        <v>1554.12</v>
      </c>
      <c r="T2163" s="23">
        <f>Q2163-S2163</f>
        <v>1007.1690840000001</v>
      </c>
      <c r="U2163" s="25">
        <f>IFERROR(T2163/Q2163,0)</f>
        <v>0.39322741438740311</v>
      </c>
      <c r="V2163" s="21" t="s">
        <v>125</v>
      </c>
      <c r="W2163" s="21" t="s">
        <v>156</v>
      </c>
    </row>
    <row r="2164" spans="1:23" ht="15" customHeight="1">
      <c r="A2164" s="21" t="s">
        <v>2641</v>
      </c>
      <c r="B2164" s="22">
        <v>45674</v>
      </c>
      <c r="C2164" s="21">
        <f>YEAR(B2164)</f>
        <v>2025</v>
      </c>
      <c r="D2164" s="21" t="str">
        <f>"Q"&amp;ROUNDUP(MONTH(B2164)/3,0)</f>
        <v>Q1</v>
      </c>
      <c r="E2164" s="21" t="s">
        <v>138</v>
      </c>
      <c r="F2164" s="21" t="s">
        <v>118</v>
      </c>
      <c r="G2164" s="21" t="s">
        <v>139</v>
      </c>
      <c r="H2164" s="21" t="s">
        <v>578</v>
      </c>
      <c r="I2164" s="21" t="s">
        <v>368</v>
      </c>
      <c r="J2164" s="21" t="s">
        <v>133</v>
      </c>
      <c r="K2164" s="21" t="s">
        <v>165</v>
      </c>
      <c r="L2164" s="21" t="s">
        <v>213</v>
      </c>
      <c r="M2164" s="23">
        <v>67.260000000000005</v>
      </c>
      <c r="N2164" s="24">
        <v>2</v>
      </c>
      <c r="O2164" s="25">
        <v>0.15060000000000001</v>
      </c>
      <c r="P2164" s="23">
        <v>25.03</v>
      </c>
      <c r="Q2164" s="23">
        <f>M2164*N2164*(1-O2164)</f>
        <v>114.26128799999999</v>
      </c>
      <c r="R2164" s="23">
        <f>M2164*N2164*O2164</f>
        <v>20.258712000000003</v>
      </c>
      <c r="S2164" s="23">
        <f>P2164*N2164</f>
        <v>50.06</v>
      </c>
      <c r="T2164" s="23">
        <f>Q2164-S2164</f>
        <v>64.201287999999991</v>
      </c>
      <c r="U2164" s="25">
        <f>IFERROR(T2164/Q2164,0)</f>
        <v>0.56188136090326579</v>
      </c>
      <c r="V2164" s="21" t="s">
        <v>125</v>
      </c>
      <c r="W2164" s="21" t="s">
        <v>172</v>
      </c>
    </row>
    <row r="2165" spans="1:23" ht="15" customHeight="1">
      <c r="A2165" s="21" t="s">
        <v>2642</v>
      </c>
      <c r="B2165" s="22">
        <v>45674</v>
      </c>
      <c r="C2165" s="21">
        <f>YEAR(B2165)</f>
        <v>2025</v>
      </c>
      <c r="D2165" s="21" t="str">
        <f>"Q"&amp;ROUNDUP(MONTH(B2165)/3,0)</f>
        <v>Q1</v>
      </c>
      <c r="E2165" s="21" t="s">
        <v>188</v>
      </c>
      <c r="F2165" s="21" t="s">
        <v>118</v>
      </c>
      <c r="G2165" s="21" t="s">
        <v>189</v>
      </c>
      <c r="H2165" s="21" t="s">
        <v>788</v>
      </c>
      <c r="I2165" s="21" t="s">
        <v>789</v>
      </c>
      <c r="J2165" s="21" t="s">
        <v>142</v>
      </c>
      <c r="K2165" s="21" t="s">
        <v>123</v>
      </c>
      <c r="L2165" s="21" t="s">
        <v>292</v>
      </c>
      <c r="M2165" s="23">
        <v>214.02</v>
      </c>
      <c r="N2165" s="24">
        <v>2</v>
      </c>
      <c r="O2165" s="25">
        <v>0.22620000000000001</v>
      </c>
      <c r="P2165" s="23">
        <v>107.96</v>
      </c>
      <c r="Q2165" s="23">
        <f>M2165*N2165*(1-O2165)</f>
        <v>331.21735200000006</v>
      </c>
      <c r="R2165" s="23">
        <f>M2165*N2165*O2165</f>
        <v>96.822648000000015</v>
      </c>
      <c r="S2165" s="23">
        <f>P2165*N2165</f>
        <v>215.92</v>
      </c>
      <c r="T2165" s="23">
        <f>Q2165-S2165</f>
        <v>115.29735200000007</v>
      </c>
      <c r="U2165" s="25">
        <f>IFERROR(T2165/Q2165,0)</f>
        <v>0.34810178664794122</v>
      </c>
      <c r="V2165" s="21" t="s">
        <v>125</v>
      </c>
      <c r="W2165" s="21" t="s">
        <v>156</v>
      </c>
    </row>
    <row r="2166" spans="1:23" ht="15" customHeight="1">
      <c r="A2166" s="21" t="s">
        <v>2643</v>
      </c>
      <c r="B2166" s="22">
        <v>45674</v>
      </c>
      <c r="C2166" s="21">
        <f>YEAR(B2166)</f>
        <v>2025</v>
      </c>
      <c r="D2166" s="21" t="str">
        <f>"Q"&amp;ROUNDUP(MONTH(B2166)/3,0)</f>
        <v>Q1</v>
      </c>
      <c r="E2166" s="21" t="s">
        <v>158</v>
      </c>
      <c r="F2166" s="21" t="s">
        <v>129</v>
      </c>
      <c r="G2166" s="21" t="s">
        <v>164</v>
      </c>
      <c r="H2166" s="21" t="s">
        <v>243</v>
      </c>
      <c r="I2166" s="21" t="s">
        <v>244</v>
      </c>
      <c r="J2166" s="21" t="s">
        <v>122</v>
      </c>
      <c r="K2166" s="21" t="s">
        <v>143</v>
      </c>
      <c r="L2166" s="21" t="s">
        <v>230</v>
      </c>
      <c r="M2166" s="23">
        <v>217.14</v>
      </c>
      <c r="N2166" s="24">
        <v>1</v>
      </c>
      <c r="O2166" s="25">
        <v>0.1605</v>
      </c>
      <c r="P2166" s="23">
        <v>138.32</v>
      </c>
      <c r="Q2166" s="23">
        <f>M2166*N2166*(1-O2166)</f>
        <v>182.28903</v>
      </c>
      <c r="R2166" s="23">
        <f>M2166*N2166*O2166</f>
        <v>34.850969999999997</v>
      </c>
      <c r="S2166" s="23">
        <f>P2166*N2166</f>
        <v>138.32</v>
      </c>
      <c r="T2166" s="23">
        <f>Q2166-S2166</f>
        <v>43.969030000000004</v>
      </c>
      <c r="U2166" s="25">
        <f>IFERROR(T2166/Q2166,0)</f>
        <v>0.24120502478947858</v>
      </c>
      <c r="V2166" s="21" t="s">
        <v>125</v>
      </c>
      <c r="W2166" s="21" t="s">
        <v>172</v>
      </c>
    </row>
    <row r="2167" spans="1:23" ht="15" customHeight="1">
      <c r="A2167" s="21" t="s">
        <v>2644</v>
      </c>
      <c r="B2167" s="22">
        <v>45675</v>
      </c>
      <c r="C2167" s="21">
        <f>YEAR(B2167)</f>
        <v>2025</v>
      </c>
      <c r="D2167" s="21" t="str">
        <f>"Q"&amp;ROUNDUP(MONTH(B2167)/3,0)</f>
        <v>Q1</v>
      </c>
      <c r="E2167" s="21" t="s">
        <v>128</v>
      </c>
      <c r="F2167" s="21" t="s">
        <v>118</v>
      </c>
      <c r="G2167" s="21" t="s">
        <v>130</v>
      </c>
      <c r="H2167" s="21" t="s">
        <v>243</v>
      </c>
      <c r="I2167" s="21" t="s">
        <v>244</v>
      </c>
      <c r="J2167" s="21" t="s">
        <v>122</v>
      </c>
      <c r="K2167" s="21" t="s">
        <v>149</v>
      </c>
      <c r="L2167" s="21" t="s">
        <v>238</v>
      </c>
      <c r="M2167" s="23">
        <v>246.61</v>
      </c>
      <c r="N2167" s="24">
        <v>1</v>
      </c>
      <c r="O2167" s="25">
        <v>0.1895</v>
      </c>
      <c r="P2167" s="23">
        <v>109.5</v>
      </c>
      <c r="Q2167" s="23">
        <f>M2167*N2167*(1-O2167)</f>
        <v>199.87740500000001</v>
      </c>
      <c r="R2167" s="23">
        <f>M2167*N2167*O2167</f>
        <v>46.732595000000003</v>
      </c>
      <c r="S2167" s="23">
        <f>P2167*N2167</f>
        <v>109.5</v>
      </c>
      <c r="T2167" s="23">
        <f>Q2167-S2167</f>
        <v>90.37740500000001</v>
      </c>
      <c r="U2167" s="25">
        <f>IFERROR(T2167/Q2167,0)</f>
        <v>0.4521641903445765</v>
      </c>
      <c r="V2167" s="21" t="s">
        <v>125</v>
      </c>
      <c r="W2167" s="21" t="s">
        <v>126</v>
      </c>
    </row>
    <row r="2168" spans="1:23" ht="15" customHeight="1">
      <c r="A2168" s="21" t="s">
        <v>2645</v>
      </c>
      <c r="B2168" s="22">
        <v>45675</v>
      </c>
      <c r="C2168" s="21">
        <f>YEAR(B2168)</f>
        <v>2025</v>
      </c>
      <c r="D2168" s="21" t="str">
        <f>"Q"&amp;ROUNDUP(MONTH(B2168)/3,0)</f>
        <v>Q1</v>
      </c>
      <c r="E2168" s="21" t="s">
        <v>158</v>
      </c>
      <c r="F2168" s="21" t="s">
        <v>129</v>
      </c>
      <c r="G2168" s="21" t="s">
        <v>160</v>
      </c>
      <c r="H2168" s="21" t="s">
        <v>190</v>
      </c>
      <c r="I2168" s="21" t="s">
        <v>191</v>
      </c>
      <c r="J2168" s="21" t="s">
        <v>133</v>
      </c>
      <c r="K2168" s="21" t="s">
        <v>143</v>
      </c>
      <c r="L2168" s="21" t="s">
        <v>144</v>
      </c>
      <c r="M2168" s="23">
        <v>35.93</v>
      </c>
      <c r="N2168" s="24">
        <v>3</v>
      </c>
      <c r="O2168" s="25">
        <v>0.13089999999999999</v>
      </c>
      <c r="P2168" s="23">
        <v>20.260000000000002</v>
      </c>
      <c r="Q2168" s="23">
        <f>M2168*N2168*(1-O2168)</f>
        <v>93.680288999999988</v>
      </c>
      <c r="R2168" s="23">
        <f>M2168*N2168*O2168</f>
        <v>14.109710999999997</v>
      </c>
      <c r="S2168" s="23">
        <f>P2168*N2168</f>
        <v>60.78</v>
      </c>
      <c r="T2168" s="23">
        <f>Q2168-S2168</f>
        <v>32.900288999999987</v>
      </c>
      <c r="U2168" s="25">
        <f>IFERROR(T2168/Q2168,0)</f>
        <v>0.35119756088711457</v>
      </c>
      <c r="V2168" s="21" t="s">
        <v>125</v>
      </c>
      <c r="W2168" s="21" t="s">
        <v>126</v>
      </c>
    </row>
    <row r="2169" spans="1:23" ht="15" customHeight="1">
      <c r="A2169" s="21" t="s">
        <v>2646</v>
      </c>
      <c r="B2169" s="22">
        <v>45675</v>
      </c>
      <c r="C2169" s="21">
        <f>YEAR(B2169)</f>
        <v>2025</v>
      </c>
      <c r="D2169" s="21" t="str">
        <f>"Q"&amp;ROUNDUP(MONTH(B2169)/3,0)</f>
        <v>Q1</v>
      </c>
      <c r="E2169" s="21" t="s">
        <v>158</v>
      </c>
      <c r="F2169" s="21" t="s">
        <v>118</v>
      </c>
      <c r="G2169" s="21" t="s">
        <v>164</v>
      </c>
      <c r="H2169" s="21" t="s">
        <v>203</v>
      </c>
      <c r="I2169" s="21" t="s">
        <v>204</v>
      </c>
      <c r="J2169" s="21" t="s">
        <v>122</v>
      </c>
      <c r="K2169" s="21" t="s">
        <v>165</v>
      </c>
      <c r="L2169" s="21" t="s">
        <v>166</v>
      </c>
      <c r="M2169" s="23">
        <v>18.39</v>
      </c>
      <c r="N2169" s="24">
        <v>1</v>
      </c>
      <c r="O2169" s="25">
        <v>0.17069999999999999</v>
      </c>
      <c r="P2169" s="23">
        <v>7.78</v>
      </c>
      <c r="Q2169" s="23">
        <f>M2169*N2169*(1-O2169)</f>
        <v>15.250827000000001</v>
      </c>
      <c r="R2169" s="23">
        <f>M2169*N2169*O2169</f>
        <v>3.139173</v>
      </c>
      <c r="S2169" s="23">
        <f>P2169*N2169</f>
        <v>7.78</v>
      </c>
      <c r="T2169" s="23">
        <f>Q2169-S2169</f>
        <v>7.4708270000000008</v>
      </c>
      <c r="U2169" s="25">
        <f>IFERROR(T2169/Q2169,0)</f>
        <v>0.4898637300128052</v>
      </c>
      <c r="V2169" s="21" t="s">
        <v>125</v>
      </c>
      <c r="W2169" s="21" t="s">
        <v>136</v>
      </c>
    </row>
    <row r="2170" spans="1:23" ht="15" customHeight="1">
      <c r="A2170" s="21" t="s">
        <v>2647</v>
      </c>
      <c r="B2170" s="22">
        <v>45675</v>
      </c>
      <c r="C2170" s="21">
        <f>YEAR(B2170)</f>
        <v>2025</v>
      </c>
      <c r="D2170" s="21" t="str">
        <f>"Q"&amp;ROUNDUP(MONTH(B2170)/3,0)</f>
        <v>Q1</v>
      </c>
      <c r="E2170" s="21" t="s">
        <v>138</v>
      </c>
      <c r="F2170" s="21" t="s">
        <v>118</v>
      </c>
      <c r="G2170" s="21" t="s">
        <v>146</v>
      </c>
      <c r="H2170" s="21" t="s">
        <v>203</v>
      </c>
      <c r="I2170" s="21" t="s">
        <v>204</v>
      </c>
      <c r="J2170" s="21" t="s">
        <v>122</v>
      </c>
      <c r="K2170" s="21" t="s">
        <v>134</v>
      </c>
      <c r="L2170" s="21" t="s">
        <v>170</v>
      </c>
      <c r="M2170" s="23">
        <v>171.37</v>
      </c>
      <c r="N2170" s="24">
        <v>1</v>
      </c>
      <c r="O2170" s="25">
        <v>0.217</v>
      </c>
      <c r="P2170" s="23">
        <v>101.1</v>
      </c>
      <c r="Q2170" s="23">
        <f>M2170*N2170*(1-O2170)</f>
        <v>134.18271000000001</v>
      </c>
      <c r="R2170" s="23">
        <f>M2170*N2170*O2170</f>
        <v>37.187289999999997</v>
      </c>
      <c r="S2170" s="23">
        <f>P2170*N2170</f>
        <v>101.1</v>
      </c>
      <c r="T2170" s="23">
        <f>Q2170-S2170</f>
        <v>33.08271000000002</v>
      </c>
      <c r="U2170" s="25">
        <f>IFERROR(T2170/Q2170,0)</f>
        <v>0.24654972313497034</v>
      </c>
      <c r="V2170" s="21" t="s">
        <v>125</v>
      </c>
      <c r="W2170" s="21" t="s">
        <v>136</v>
      </c>
    </row>
    <row r="2171" spans="1:23" ht="15" customHeight="1">
      <c r="A2171" s="21" t="s">
        <v>2648</v>
      </c>
      <c r="B2171" s="22">
        <v>45675</v>
      </c>
      <c r="C2171" s="21">
        <f>YEAR(B2171)</f>
        <v>2025</v>
      </c>
      <c r="D2171" s="21" t="str">
        <f>"Q"&amp;ROUNDUP(MONTH(B2171)/3,0)</f>
        <v>Q1</v>
      </c>
      <c r="E2171" s="21" t="s">
        <v>117</v>
      </c>
      <c r="F2171" s="21" t="s">
        <v>129</v>
      </c>
      <c r="G2171" s="21" t="s">
        <v>119</v>
      </c>
      <c r="H2171" s="21" t="s">
        <v>233</v>
      </c>
      <c r="I2171" s="21" t="s">
        <v>234</v>
      </c>
      <c r="J2171" s="21" t="s">
        <v>142</v>
      </c>
      <c r="K2171" s="21" t="s">
        <v>134</v>
      </c>
      <c r="L2171" s="21" t="s">
        <v>135</v>
      </c>
      <c r="M2171" s="23">
        <v>43.57</v>
      </c>
      <c r="N2171" s="24">
        <v>2</v>
      </c>
      <c r="O2171" s="25">
        <v>0.1152</v>
      </c>
      <c r="P2171" s="23">
        <v>23.81</v>
      </c>
      <c r="Q2171" s="23">
        <f>M2171*N2171*(1-O2171)</f>
        <v>77.101472000000001</v>
      </c>
      <c r="R2171" s="23">
        <f>M2171*N2171*O2171</f>
        <v>10.038527999999999</v>
      </c>
      <c r="S2171" s="23">
        <f>P2171*N2171</f>
        <v>47.62</v>
      </c>
      <c r="T2171" s="23">
        <f>Q2171-S2171</f>
        <v>29.481472000000004</v>
      </c>
      <c r="U2171" s="25">
        <f>IFERROR(T2171/Q2171,0)</f>
        <v>0.38237236248874734</v>
      </c>
      <c r="V2171" s="21" t="s">
        <v>125</v>
      </c>
      <c r="W2171" s="21" t="s">
        <v>126</v>
      </c>
    </row>
    <row r="2172" spans="1:23" ht="15" customHeight="1">
      <c r="A2172" s="21" t="s">
        <v>2649</v>
      </c>
      <c r="B2172" s="22">
        <v>45675</v>
      </c>
      <c r="C2172" s="21">
        <f>YEAR(B2172)</f>
        <v>2025</v>
      </c>
      <c r="D2172" s="21" t="str">
        <f>"Q"&amp;ROUNDUP(MONTH(B2172)/3,0)</f>
        <v>Q1</v>
      </c>
      <c r="E2172" s="21" t="s">
        <v>117</v>
      </c>
      <c r="F2172" s="21" t="s">
        <v>118</v>
      </c>
      <c r="G2172" s="21" t="s">
        <v>194</v>
      </c>
      <c r="H2172" s="21" t="s">
        <v>182</v>
      </c>
      <c r="I2172" s="21" t="s">
        <v>183</v>
      </c>
      <c r="J2172" s="21" t="s">
        <v>122</v>
      </c>
      <c r="K2172" s="21" t="s">
        <v>143</v>
      </c>
      <c r="L2172" s="21" t="s">
        <v>322</v>
      </c>
      <c r="M2172" s="23">
        <v>89.6</v>
      </c>
      <c r="N2172" s="24">
        <v>5</v>
      </c>
      <c r="O2172" s="25">
        <v>0.1242</v>
      </c>
      <c r="P2172" s="23">
        <v>56.32</v>
      </c>
      <c r="Q2172" s="23">
        <f>M2172*N2172*(1-O2172)</f>
        <v>392.35840000000002</v>
      </c>
      <c r="R2172" s="23">
        <f>M2172*N2172*O2172</f>
        <v>55.641600000000004</v>
      </c>
      <c r="S2172" s="23">
        <f>P2172*N2172</f>
        <v>281.60000000000002</v>
      </c>
      <c r="T2172" s="23">
        <f>Q2172-S2172</f>
        <v>110.75839999999999</v>
      </c>
      <c r="U2172" s="25">
        <f>IFERROR(T2172/Q2172,0)</f>
        <v>0.28228884611620392</v>
      </c>
      <c r="V2172" s="21" t="s">
        <v>125</v>
      </c>
      <c r="W2172" s="21" t="s">
        <v>172</v>
      </c>
    </row>
    <row r="2173" spans="1:23" ht="15" customHeight="1">
      <c r="A2173" s="21" t="s">
        <v>2650</v>
      </c>
      <c r="B2173" s="22">
        <v>45675</v>
      </c>
      <c r="C2173" s="21">
        <f>YEAR(B2173)</f>
        <v>2025</v>
      </c>
      <c r="D2173" s="21" t="str">
        <f>"Q"&amp;ROUNDUP(MONTH(B2173)/3,0)</f>
        <v>Q1</v>
      </c>
      <c r="E2173" s="21" t="s">
        <v>188</v>
      </c>
      <c r="F2173" s="21" t="s">
        <v>129</v>
      </c>
      <c r="G2173" s="21" t="s">
        <v>232</v>
      </c>
      <c r="H2173" s="21" t="s">
        <v>425</v>
      </c>
      <c r="I2173" s="21" t="s">
        <v>426</v>
      </c>
      <c r="J2173" s="21" t="s">
        <v>133</v>
      </c>
      <c r="K2173" s="21" t="s">
        <v>143</v>
      </c>
      <c r="L2173" s="21" t="s">
        <v>201</v>
      </c>
      <c r="M2173" s="23">
        <v>76.84</v>
      </c>
      <c r="N2173" s="24">
        <v>2</v>
      </c>
      <c r="O2173" s="25">
        <v>0.15490000000000001</v>
      </c>
      <c r="P2173" s="23">
        <v>43.3</v>
      </c>
      <c r="Q2173" s="23">
        <f>M2173*N2173*(1-O2173)</f>
        <v>129.874968</v>
      </c>
      <c r="R2173" s="23">
        <f>M2173*N2173*O2173</f>
        <v>23.805032000000004</v>
      </c>
      <c r="S2173" s="23">
        <f>P2173*N2173</f>
        <v>86.6</v>
      </c>
      <c r="T2173" s="23">
        <f>Q2173-S2173</f>
        <v>43.274968000000001</v>
      </c>
      <c r="U2173" s="25">
        <f>IFERROR(T2173/Q2173,0)</f>
        <v>0.3332048405201532</v>
      </c>
      <c r="V2173" s="21" t="s">
        <v>125</v>
      </c>
      <c r="W2173" s="21" t="s">
        <v>126</v>
      </c>
    </row>
    <row r="2174" spans="1:23" ht="15" customHeight="1">
      <c r="A2174" s="21" t="s">
        <v>2651</v>
      </c>
      <c r="B2174" s="22">
        <v>45676</v>
      </c>
      <c r="C2174" s="21">
        <f>YEAR(B2174)</f>
        <v>2025</v>
      </c>
      <c r="D2174" s="21" t="str">
        <f>"Q"&amp;ROUNDUP(MONTH(B2174)/3,0)</f>
        <v>Q1</v>
      </c>
      <c r="E2174" s="21" t="s">
        <v>128</v>
      </c>
      <c r="F2174" s="21" t="s">
        <v>118</v>
      </c>
      <c r="G2174" s="21" t="s">
        <v>152</v>
      </c>
      <c r="H2174" s="21" t="s">
        <v>493</v>
      </c>
      <c r="I2174" s="21" t="s">
        <v>494</v>
      </c>
      <c r="J2174" s="21" t="s">
        <v>142</v>
      </c>
      <c r="K2174" s="21" t="s">
        <v>134</v>
      </c>
      <c r="L2174" s="21" t="s">
        <v>339</v>
      </c>
      <c r="M2174" s="23">
        <v>128.1</v>
      </c>
      <c r="N2174" s="24">
        <v>1</v>
      </c>
      <c r="O2174" s="25">
        <v>0.16300000000000001</v>
      </c>
      <c r="P2174" s="23">
        <v>70.27</v>
      </c>
      <c r="Q2174" s="23">
        <f>M2174*N2174*(1-O2174)</f>
        <v>107.21969999999999</v>
      </c>
      <c r="R2174" s="23">
        <f>M2174*N2174*O2174</f>
        <v>20.880299999999998</v>
      </c>
      <c r="S2174" s="23">
        <f>P2174*N2174</f>
        <v>70.27</v>
      </c>
      <c r="T2174" s="23">
        <f>Q2174-S2174</f>
        <v>36.949699999999993</v>
      </c>
      <c r="U2174" s="25">
        <f>IFERROR(T2174/Q2174,0)</f>
        <v>0.34461670756400176</v>
      </c>
      <c r="V2174" s="21" t="s">
        <v>125</v>
      </c>
      <c r="W2174" s="21" t="s">
        <v>156</v>
      </c>
    </row>
    <row r="2175" spans="1:23" ht="15" customHeight="1">
      <c r="A2175" s="21" t="s">
        <v>2652</v>
      </c>
      <c r="B2175" s="22">
        <v>45676</v>
      </c>
      <c r="C2175" s="21">
        <f>YEAR(B2175)</f>
        <v>2025</v>
      </c>
      <c r="D2175" s="21" t="str">
        <f>"Q"&amp;ROUNDUP(MONTH(B2175)/3,0)</f>
        <v>Q1</v>
      </c>
      <c r="E2175" s="21" t="s">
        <v>158</v>
      </c>
      <c r="F2175" s="21" t="s">
        <v>159</v>
      </c>
      <c r="G2175" s="21" t="s">
        <v>160</v>
      </c>
      <c r="H2175" s="21" t="s">
        <v>168</v>
      </c>
      <c r="I2175" s="21" t="s">
        <v>169</v>
      </c>
      <c r="J2175" s="21" t="s">
        <v>122</v>
      </c>
      <c r="K2175" s="21" t="s">
        <v>134</v>
      </c>
      <c r="L2175" s="21" t="s">
        <v>135</v>
      </c>
      <c r="M2175" s="23">
        <v>51.8</v>
      </c>
      <c r="N2175" s="24">
        <v>20</v>
      </c>
      <c r="O2175" s="25">
        <v>9.8000000000000004E-2</v>
      </c>
      <c r="P2175" s="23">
        <v>27.04</v>
      </c>
      <c r="Q2175" s="23">
        <f>M2175*N2175*(1-O2175)</f>
        <v>934.47199999999998</v>
      </c>
      <c r="R2175" s="23">
        <f>M2175*N2175*O2175</f>
        <v>101.52800000000001</v>
      </c>
      <c r="S2175" s="23">
        <f>P2175*N2175</f>
        <v>540.79999999999995</v>
      </c>
      <c r="T2175" s="23">
        <f>Q2175-S2175</f>
        <v>393.67200000000003</v>
      </c>
      <c r="U2175" s="25">
        <f>IFERROR(T2175/Q2175,0)</f>
        <v>0.4212774700579579</v>
      </c>
      <c r="V2175" s="21" t="s">
        <v>171</v>
      </c>
      <c r="W2175" s="21" t="s">
        <v>126</v>
      </c>
    </row>
    <row r="2176" spans="1:23" ht="15" customHeight="1">
      <c r="A2176" s="21" t="s">
        <v>2653</v>
      </c>
      <c r="B2176" s="22">
        <v>45676</v>
      </c>
      <c r="C2176" s="21">
        <f>YEAR(B2176)</f>
        <v>2025</v>
      </c>
      <c r="D2176" s="21" t="str">
        <f>"Q"&amp;ROUNDUP(MONTH(B2176)/3,0)</f>
        <v>Q1</v>
      </c>
      <c r="E2176" s="21" t="s">
        <v>158</v>
      </c>
      <c r="F2176" s="21" t="s">
        <v>159</v>
      </c>
      <c r="G2176" s="21" t="s">
        <v>164</v>
      </c>
      <c r="H2176" s="21" t="s">
        <v>240</v>
      </c>
      <c r="I2176" s="21" t="s">
        <v>241</v>
      </c>
      <c r="J2176" s="21" t="s">
        <v>133</v>
      </c>
      <c r="K2176" s="21" t="s">
        <v>143</v>
      </c>
      <c r="L2176" s="21" t="s">
        <v>144</v>
      </c>
      <c r="M2176" s="23">
        <v>72.17</v>
      </c>
      <c r="N2176" s="24">
        <v>32</v>
      </c>
      <c r="O2176" s="25"/>
      <c r="P2176" s="23">
        <v>42.31</v>
      </c>
      <c r="Q2176" s="23">
        <f>M2176*N2176*(1-O2176)</f>
        <v>2309.44</v>
      </c>
      <c r="R2176" s="23">
        <f>M2176*N2176*O2176</f>
        <v>0</v>
      </c>
      <c r="S2176" s="23">
        <f>P2176*N2176</f>
        <v>1353.92</v>
      </c>
      <c r="T2176" s="23">
        <f>Q2176-S2176</f>
        <v>955.52</v>
      </c>
      <c r="U2176" s="25">
        <f>IFERROR(T2176/Q2176,0)</f>
        <v>0.41374532354163779</v>
      </c>
      <c r="V2176" s="21" t="s">
        <v>125</v>
      </c>
      <c r="W2176" s="21" t="s">
        <v>172</v>
      </c>
    </row>
    <row r="2177" spans="1:23" ht="15" customHeight="1">
      <c r="A2177" s="21" t="s">
        <v>2654</v>
      </c>
      <c r="B2177" s="22">
        <v>45676</v>
      </c>
      <c r="C2177" s="21">
        <f>YEAR(B2177)</f>
        <v>2025</v>
      </c>
      <c r="D2177" s="21" t="str">
        <f>"Q"&amp;ROUNDUP(MONTH(B2177)/3,0)</f>
        <v>Q1</v>
      </c>
      <c r="E2177" s="21" t="s">
        <v>158</v>
      </c>
      <c r="F2177" s="21" t="s">
        <v>129</v>
      </c>
      <c r="G2177" s="21" t="s">
        <v>160</v>
      </c>
      <c r="H2177" s="21" t="s">
        <v>425</v>
      </c>
      <c r="I2177" s="21" t="s">
        <v>426</v>
      </c>
      <c r="J2177" s="21" t="s">
        <v>133</v>
      </c>
      <c r="K2177" s="21" t="s">
        <v>165</v>
      </c>
      <c r="L2177" s="21" t="s">
        <v>320</v>
      </c>
      <c r="M2177" s="23">
        <v>57.82</v>
      </c>
      <c r="N2177" s="24">
        <v>1</v>
      </c>
      <c r="O2177" s="25">
        <v>0.1636</v>
      </c>
      <c r="P2177" s="23">
        <v>25.59</v>
      </c>
      <c r="Q2177" s="23">
        <f>M2177*N2177*(1-O2177)</f>
        <v>48.360648000000005</v>
      </c>
      <c r="R2177" s="23">
        <f>M2177*N2177*O2177</f>
        <v>9.4593519999999991</v>
      </c>
      <c r="S2177" s="23">
        <f>P2177*N2177</f>
        <v>25.59</v>
      </c>
      <c r="T2177" s="23">
        <f>Q2177-S2177</f>
        <v>22.770648000000005</v>
      </c>
      <c r="U2177" s="25">
        <f>IFERROR(T2177/Q2177,0)</f>
        <v>0.47085076279374921</v>
      </c>
      <c r="V2177" s="21" t="s">
        <v>171</v>
      </c>
      <c r="W2177" s="21" t="s">
        <v>156</v>
      </c>
    </row>
    <row r="2178" spans="1:23" ht="15" customHeight="1">
      <c r="A2178" s="21" t="s">
        <v>2655</v>
      </c>
      <c r="B2178" s="22">
        <v>45676</v>
      </c>
      <c r="C2178" s="21">
        <f>YEAR(B2178)</f>
        <v>2025</v>
      </c>
      <c r="D2178" s="21" t="str">
        <f>"Q"&amp;ROUNDUP(MONTH(B2178)/3,0)</f>
        <v>Q1</v>
      </c>
      <c r="E2178" s="21" t="s">
        <v>138</v>
      </c>
      <c r="F2178" s="21" t="s">
        <v>118</v>
      </c>
      <c r="G2178" s="21" t="s">
        <v>146</v>
      </c>
      <c r="H2178" s="21" t="s">
        <v>942</v>
      </c>
      <c r="I2178" s="21" t="s">
        <v>943</v>
      </c>
      <c r="J2178" s="21" t="s">
        <v>142</v>
      </c>
      <c r="K2178" s="21" t="s">
        <v>149</v>
      </c>
      <c r="L2178" s="21" t="s">
        <v>176</v>
      </c>
      <c r="M2178" s="23">
        <v>32.19</v>
      </c>
      <c r="N2178" s="24">
        <v>2</v>
      </c>
      <c r="O2178" s="25">
        <v>0.1807</v>
      </c>
      <c r="P2178" s="23">
        <v>17.68</v>
      </c>
      <c r="Q2178" s="23">
        <f>M2178*N2178*(1-O2178)</f>
        <v>52.746533999999997</v>
      </c>
      <c r="R2178" s="23">
        <f>M2178*N2178*O2178</f>
        <v>11.633465999999999</v>
      </c>
      <c r="S2178" s="23">
        <f>P2178*N2178</f>
        <v>35.36</v>
      </c>
      <c r="T2178" s="23">
        <f>Q2178-S2178</f>
        <v>17.386533999999997</v>
      </c>
      <c r="U2178" s="25">
        <f>IFERROR(T2178/Q2178,0)</f>
        <v>0.32962419862506981</v>
      </c>
      <c r="V2178" s="21" t="s">
        <v>125</v>
      </c>
      <c r="W2178" s="21" t="s">
        <v>172</v>
      </c>
    </row>
    <row r="2179" spans="1:23" ht="15" customHeight="1">
      <c r="A2179" s="21" t="s">
        <v>2656</v>
      </c>
      <c r="B2179" s="22">
        <v>45676</v>
      </c>
      <c r="C2179" s="21">
        <f>YEAR(B2179)</f>
        <v>2025</v>
      </c>
      <c r="D2179" s="21" t="str">
        <f>"Q"&amp;ROUNDUP(MONTH(B2179)/3,0)</f>
        <v>Q1</v>
      </c>
      <c r="E2179" s="21" t="s">
        <v>188</v>
      </c>
      <c r="F2179" s="21" t="s">
        <v>118</v>
      </c>
      <c r="G2179" s="21" t="s">
        <v>232</v>
      </c>
      <c r="H2179" s="21" t="s">
        <v>203</v>
      </c>
      <c r="I2179" s="21" t="s">
        <v>204</v>
      </c>
      <c r="J2179" s="21" t="s">
        <v>122</v>
      </c>
      <c r="K2179" s="21" t="s">
        <v>134</v>
      </c>
      <c r="L2179" s="21" t="s">
        <v>299</v>
      </c>
      <c r="M2179" s="23">
        <v>89.7</v>
      </c>
      <c r="N2179" s="24">
        <v>1</v>
      </c>
      <c r="O2179" s="25">
        <v>0.21909999999999999</v>
      </c>
      <c r="P2179" s="23">
        <v>46.92</v>
      </c>
      <c r="Q2179" s="23">
        <f>M2179*N2179*(1-O2179)</f>
        <v>70.046730000000011</v>
      </c>
      <c r="R2179" s="23">
        <f>M2179*N2179*O2179</f>
        <v>19.653269999999999</v>
      </c>
      <c r="S2179" s="23">
        <f>P2179*N2179</f>
        <v>46.92</v>
      </c>
      <c r="T2179" s="23">
        <f>Q2179-S2179</f>
        <v>23.126730000000009</v>
      </c>
      <c r="U2179" s="25">
        <f>IFERROR(T2179/Q2179,0)</f>
        <v>0.33016145079149312</v>
      </c>
      <c r="V2179" s="21" t="s">
        <v>125</v>
      </c>
      <c r="W2179" s="21" t="s">
        <v>126</v>
      </c>
    </row>
    <row r="2180" spans="1:23" ht="15" customHeight="1">
      <c r="A2180" s="21" t="s">
        <v>2657</v>
      </c>
      <c r="B2180" s="22">
        <v>45676</v>
      </c>
      <c r="C2180" s="21">
        <f>YEAR(B2180)</f>
        <v>2025</v>
      </c>
      <c r="D2180" s="21" t="str">
        <f>"Q"&amp;ROUNDUP(MONTH(B2180)/3,0)</f>
        <v>Q1</v>
      </c>
      <c r="E2180" s="21" t="s">
        <v>128</v>
      </c>
      <c r="F2180" s="21" t="s">
        <v>118</v>
      </c>
      <c r="G2180" s="21" t="s">
        <v>130</v>
      </c>
      <c r="H2180" s="21" t="s">
        <v>318</v>
      </c>
      <c r="I2180" s="21" t="s">
        <v>319</v>
      </c>
      <c r="J2180" s="21" t="s">
        <v>122</v>
      </c>
      <c r="K2180" s="21" t="s">
        <v>149</v>
      </c>
      <c r="L2180" s="21" t="s">
        <v>205</v>
      </c>
      <c r="M2180" s="23">
        <v>201.76</v>
      </c>
      <c r="N2180" s="24">
        <v>1</v>
      </c>
      <c r="O2180" s="25"/>
      <c r="P2180" s="23">
        <v>94.84</v>
      </c>
      <c r="Q2180" s="23">
        <f>M2180*N2180*(1-O2180)</f>
        <v>201.76</v>
      </c>
      <c r="R2180" s="23">
        <f>M2180*N2180*O2180</f>
        <v>0</v>
      </c>
      <c r="S2180" s="23">
        <f>P2180*N2180</f>
        <v>94.84</v>
      </c>
      <c r="T2180" s="23">
        <f>Q2180-S2180</f>
        <v>106.91999999999999</v>
      </c>
      <c r="U2180" s="25">
        <f>IFERROR(T2180/Q2180,0)</f>
        <v>0.52993655828707376</v>
      </c>
      <c r="V2180" s="21" t="s">
        <v>125</v>
      </c>
      <c r="W2180" s="21" t="s">
        <v>126</v>
      </c>
    </row>
    <row r="2181" spans="1:23" ht="15" customHeight="1">
      <c r="A2181" s="21" t="s">
        <v>2657</v>
      </c>
      <c r="B2181" s="22">
        <v>45677</v>
      </c>
      <c r="C2181" s="21">
        <f>YEAR(B2181)</f>
        <v>2025</v>
      </c>
      <c r="D2181" s="21" t="str">
        <f>"Q"&amp;ROUNDUP(MONTH(B2181)/3,0)</f>
        <v>Q1</v>
      </c>
      <c r="E2181" s="21" t="s">
        <v>158</v>
      </c>
      <c r="F2181" s="21" t="s">
        <v>118</v>
      </c>
      <c r="G2181" s="21" t="s">
        <v>164</v>
      </c>
      <c r="H2181" s="21" t="s">
        <v>358</v>
      </c>
      <c r="I2181" s="21" t="s">
        <v>269</v>
      </c>
      <c r="J2181" s="21" t="s">
        <v>133</v>
      </c>
      <c r="K2181" s="21" t="s">
        <v>123</v>
      </c>
      <c r="L2181" s="21" t="s">
        <v>292</v>
      </c>
      <c r="M2181" s="23">
        <v>20.63</v>
      </c>
      <c r="N2181" s="24">
        <v>3</v>
      </c>
      <c r="O2181" s="25">
        <v>0.20180000000000001</v>
      </c>
      <c r="P2181" s="23">
        <v>11.64</v>
      </c>
      <c r="Q2181" s="23">
        <f>M2181*N2181*(1-O2181)</f>
        <v>49.400598000000002</v>
      </c>
      <c r="R2181" s="23">
        <f>M2181*N2181*O2181</f>
        <v>12.489402</v>
      </c>
      <c r="S2181" s="23">
        <f>P2181*N2181</f>
        <v>34.92</v>
      </c>
      <c r="T2181" s="23">
        <f>Q2181-S2181</f>
        <v>14.480598000000001</v>
      </c>
      <c r="U2181" s="25">
        <f>IFERROR(T2181/Q2181,0)</f>
        <v>0.29312596580308603</v>
      </c>
      <c r="V2181" s="21" t="s">
        <v>171</v>
      </c>
      <c r="W2181" s="21" t="s">
        <v>126</v>
      </c>
    </row>
    <row r="2182" spans="1:23" ht="15" customHeight="1">
      <c r="A2182" s="21" t="s">
        <v>2658</v>
      </c>
      <c r="B2182" s="22">
        <v>45677</v>
      </c>
      <c r="C2182" s="21">
        <f>YEAR(B2182)</f>
        <v>2025</v>
      </c>
      <c r="D2182" s="21" t="str">
        <f>"Q"&amp;ROUNDUP(MONTH(B2182)/3,0)</f>
        <v>Q1</v>
      </c>
      <c r="E2182" s="21" t="s">
        <v>117</v>
      </c>
      <c r="F2182" s="21" t="s">
        <v>118</v>
      </c>
      <c r="G2182" s="21" t="s">
        <v>119</v>
      </c>
      <c r="H2182" s="21" t="s">
        <v>788</v>
      </c>
      <c r="I2182" s="21" t="s">
        <v>789</v>
      </c>
      <c r="J2182" s="21" t="s">
        <v>142</v>
      </c>
      <c r="K2182" s="21" t="s">
        <v>143</v>
      </c>
      <c r="L2182" s="21" t="s">
        <v>252</v>
      </c>
      <c r="M2182" s="23">
        <v>263.24</v>
      </c>
      <c r="N2182" s="24">
        <v>1</v>
      </c>
      <c r="O2182" s="25">
        <v>0.22839999999999999</v>
      </c>
      <c r="P2182" s="23">
        <v>145.88999999999999</v>
      </c>
      <c r="Q2182" s="23">
        <f>M2182*N2182*(1-O2182)</f>
        <v>203.11598400000003</v>
      </c>
      <c r="R2182" s="23">
        <f>M2182*N2182*O2182</f>
        <v>60.124015999999997</v>
      </c>
      <c r="S2182" s="23">
        <f>P2182*N2182</f>
        <v>145.88999999999999</v>
      </c>
      <c r="T2182" s="23">
        <f>Q2182-S2182</f>
        <v>57.225984000000039</v>
      </c>
      <c r="U2182" s="25">
        <f>IFERROR(T2182/Q2182,0)</f>
        <v>0.28174042669138255</v>
      </c>
      <c r="V2182" s="21" t="s">
        <v>171</v>
      </c>
      <c r="W2182" s="21" t="s">
        <v>156</v>
      </c>
    </row>
    <row r="2183" spans="1:23" ht="15" customHeight="1">
      <c r="A2183" s="21" t="s">
        <v>2659</v>
      </c>
      <c r="B2183" s="22">
        <v>45677</v>
      </c>
      <c r="C2183" s="21">
        <f>YEAR(B2183)</f>
        <v>2025</v>
      </c>
      <c r="D2183" s="21" t="str">
        <f>"Q"&amp;ROUNDUP(MONTH(B2183)/3,0)</f>
        <v>Q1</v>
      </c>
      <c r="E2183" s="21" t="s">
        <v>117</v>
      </c>
      <c r="F2183" s="21" t="s">
        <v>129</v>
      </c>
      <c r="G2183" s="21" t="s">
        <v>194</v>
      </c>
      <c r="H2183" s="21" t="s">
        <v>240</v>
      </c>
      <c r="I2183" s="21" t="s">
        <v>241</v>
      </c>
      <c r="J2183" s="21" t="s">
        <v>133</v>
      </c>
      <c r="K2183" s="21" t="s">
        <v>123</v>
      </c>
      <c r="L2183" s="21" t="s">
        <v>226</v>
      </c>
      <c r="M2183" s="23">
        <v>217.87</v>
      </c>
      <c r="N2183" s="24">
        <v>1</v>
      </c>
      <c r="O2183" s="25">
        <v>0.1648</v>
      </c>
      <c r="P2183" s="23">
        <v>110.6</v>
      </c>
      <c r="Q2183" s="23">
        <f>M2183*N2183*(1-O2183)</f>
        <v>181.965024</v>
      </c>
      <c r="R2183" s="23">
        <f>M2183*N2183*O2183</f>
        <v>35.904975999999998</v>
      </c>
      <c r="S2183" s="23">
        <f>P2183*N2183</f>
        <v>110.6</v>
      </c>
      <c r="T2183" s="23">
        <f>Q2183-S2183</f>
        <v>71.365024000000005</v>
      </c>
      <c r="U2183" s="25">
        <f>IFERROR(T2183/Q2183,0)</f>
        <v>0.39219088609028518</v>
      </c>
      <c r="V2183" s="21" t="s">
        <v>125</v>
      </c>
      <c r="W2183" s="21" t="s">
        <v>136</v>
      </c>
    </row>
    <row r="2184" spans="1:23" ht="15" customHeight="1">
      <c r="A2184" s="21" t="s">
        <v>2660</v>
      </c>
      <c r="B2184" s="22">
        <v>45677</v>
      </c>
      <c r="C2184" s="21">
        <f>YEAR(B2184)</f>
        <v>2025</v>
      </c>
      <c r="D2184" s="21" t="str">
        <f>"Q"&amp;ROUNDUP(MONTH(B2184)/3,0)</f>
        <v>Q1</v>
      </c>
      <c r="E2184" s="21" t="s">
        <v>117</v>
      </c>
      <c r="F2184" s="21" t="s">
        <v>118</v>
      </c>
      <c r="G2184" s="21" t="s">
        <v>119</v>
      </c>
      <c r="H2184" s="21" t="s">
        <v>140</v>
      </c>
      <c r="I2184" s="21" t="s">
        <v>141</v>
      </c>
      <c r="J2184" s="21" t="s">
        <v>142</v>
      </c>
      <c r="K2184" s="21" t="s">
        <v>134</v>
      </c>
      <c r="L2184" s="21" t="s">
        <v>135</v>
      </c>
      <c r="M2184" s="23">
        <v>106.25</v>
      </c>
      <c r="N2184" s="24">
        <v>1</v>
      </c>
      <c r="O2184" s="25">
        <v>0.18890000000000001</v>
      </c>
      <c r="P2184" s="23">
        <v>59.55</v>
      </c>
      <c r="Q2184" s="23">
        <f>M2184*N2184*(1-O2184)</f>
        <v>86.179374999999993</v>
      </c>
      <c r="R2184" s="23">
        <f>M2184*N2184*O2184</f>
        <v>20.070625</v>
      </c>
      <c r="S2184" s="23">
        <f>P2184*N2184</f>
        <v>59.55</v>
      </c>
      <c r="T2184" s="23">
        <f>Q2184-S2184</f>
        <v>26.629374999999996</v>
      </c>
      <c r="U2184" s="25">
        <f>IFERROR(T2184/Q2184,0)</f>
        <v>0.30899939805782994</v>
      </c>
      <c r="V2184" s="21" t="s">
        <v>125</v>
      </c>
      <c r="W2184" s="21" t="s">
        <v>126</v>
      </c>
    </row>
    <row r="2185" spans="1:23" ht="15" customHeight="1">
      <c r="A2185" s="21" t="s">
        <v>2661</v>
      </c>
      <c r="B2185" s="22">
        <v>45677</v>
      </c>
      <c r="C2185" s="21">
        <f>YEAR(B2185)</f>
        <v>2025</v>
      </c>
      <c r="D2185" s="21" t="str">
        <f>"Q"&amp;ROUNDUP(MONTH(B2185)/3,0)</f>
        <v>Q1</v>
      </c>
      <c r="E2185" s="21" t="s">
        <v>188</v>
      </c>
      <c r="F2185" s="21" t="s">
        <v>118</v>
      </c>
      <c r="G2185" s="21" t="s">
        <v>232</v>
      </c>
      <c r="H2185" s="21" t="s">
        <v>203</v>
      </c>
      <c r="I2185" s="21" t="s">
        <v>204</v>
      </c>
      <c r="J2185" s="21" t="s">
        <v>122</v>
      </c>
      <c r="K2185" s="21" t="s">
        <v>143</v>
      </c>
      <c r="L2185" s="21" t="s">
        <v>322</v>
      </c>
      <c r="M2185" s="23">
        <v>178.72</v>
      </c>
      <c r="N2185" s="24">
        <v>1</v>
      </c>
      <c r="O2185" s="25">
        <v>0.16819999999999999</v>
      </c>
      <c r="P2185" s="23">
        <v>116.14</v>
      </c>
      <c r="Q2185" s="23">
        <f>M2185*N2185*(1-O2185)</f>
        <v>148.65929599999998</v>
      </c>
      <c r="R2185" s="23">
        <f>M2185*N2185*O2185</f>
        <v>30.060703999999998</v>
      </c>
      <c r="S2185" s="23">
        <f>P2185*N2185</f>
        <v>116.14</v>
      </c>
      <c r="T2185" s="23">
        <f>Q2185-S2185</f>
        <v>32.519295999999983</v>
      </c>
      <c r="U2185" s="25">
        <f>IFERROR(T2185/Q2185,0)</f>
        <v>0.21875050450931766</v>
      </c>
      <c r="V2185" s="21" t="s">
        <v>125</v>
      </c>
      <c r="W2185" s="21" t="s">
        <v>126</v>
      </c>
    </row>
    <row r="2186" spans="1:23" ht="15" customHeight="1">
      <c r="A2186" s="21" t="s">
        <v>2662</v>
      </c>
      <c r="B2186" s="22">
        <v>45677</v>
      </c>
      <c r="C2186" s="21">
        <f>YEAR(B2186)</f>
        <v>2025</v>
      </c>
      <c r="D2186" s="21" t="str">
        <f>"Q"&amp;ROUNDUP(MONTH(B2186)/3,0)</f>
        <v>Q1</v>
      </c>
      <c r="E2186" s="21" t="s">
        <v>128</v>
      </c>
      <c r="F2186" s="21" t="s">
        <v>118</v>
      </c>
      <c r="G2186" s="21" t="s">
        <v>130</v>
      </c>
      <c r="H2186" s="21" t="s">
        <v>284</v>
      </c>
      <c r="I2186" s="21" t="s">
        <v>269</v>
      </c>
      <c r="J2186" s="21" t="s">
        <v>122</v>
      </c>
      <c r="K2186" s="21" t="s">
        <v>123</v>
      </c>
      <c r="L2186" s="21" t="s">
        <v>263</v>
      </c>
      <c r="M2186" s="23">
        <v>258.47000000000003</v>
      </c>
      <c r="N2186" s="24">
        <v>3</v>
      </c>
      <c r="O2186" s="25">
        <v>0.2248</v>
      </c>
      <c r="P2186" s="23">
        <v>136.43</v>
      </c>
      <c r="Q2186" s="23">
        <f>M2186*N2186*(1-O2186)</f>
        <v>601.09783200000004</v>
      </c>
      <c r="R2186" s="23">
        <f>M2186*N2186*O2186</f>
        <v>174.31216800000001</v>
      </c>
      <c r="S2186" s="23">
        <f>P2186*N2186</f>
        <v>409.29</v>
      </c>
      <c r="T2186" s="23">
        <f>Q2186-S2186</f>
        <v>191.80783200000002</v>
      </c>
      <c r="U2186" s="25">
        <f>IFERROR(T2186/Q2186,0)</f>
        <v>0.31909586391587585</v>
      </c>
      <c r="V2186" s="21" t="s">
        <v>125</v>
      </c>
      <c r="W2186" s="21" t="s">
        <v>156</v>
      </c>
    </row>
    <row r="2187" spans="1:23" ht="15" customHeight="1">
      <c r="A2187" s="21" t="s">
        <v>2663</v>
      </c>
      <c r="B2187" s="22">
        <v>45677</v>
      </c>
      <c r="C2187" s="21">
        <f>YEAR(B2187)</f>
        <v>2025</v>
      </c>
      <c r="D2187" s="21" t="str">
        <f>"Q"&amp;ROUNDUP(MONTH(B2187)/3,0)</f>
        <v>Q1</v>
      </c>
      <c r="E2187" s="21" t="s">
        <v>188</v>
      </c>
      <c r="F2187" s="21" t="s">
        <v>159</v>
      </c>
      <c r="G2187" s="21" t="s">
        <v>232</v>
      </c>
      <c r="H2187" s="21" t="s">
        <v>445</v>
      </c>
      <c r="I2187" s="21" t="s">
        <v>446</v>
      </c>
      <c r="J2187" s="21" t="s">
        <v>133</v>
      </c>
      <c r="K2187" s="21" t="s">
        <v>134</v>
      </c>
      <c r="L2187" s="21" t="s">
        <v>192</v>
      </c>
      <c r="M2187" s="23">
        <v>72.900000000000006</v>
      </c>
      <c r="N2187" s="24">
        <v>15</v>
      </c>
      <c r="O2187" s="25">
        <v>0.1368</v>
      </c>
      <c r="P2187" s="23">
        <v>40.020000000000003</v>
      </c>
      <c r="Q2187" s="23">
        <f>M2187*N2187*(1-O2187)</f>
        <v>943.90919999999994</v>
      </c>
      <c r="R2187" s="23">
        <f>M2187*N2187*O2187</f>
        <v>149.5908</v>
      </c>
      <c r="S2187" s="23">
        <f>P2187*N2187</f>
        <v>600.30000000000007</v>
      </c>
      <c r="T2187" s="23">
        <f>Q2187-S2187</f>
        <v>343.60919999999987</v>
      </c>
      <c r="U2187" s="25">
        <f>IFERROR(T2187/Q2187,0)</f>
        <v>0.36402781114963167</v>
      </c>
      <c r="V2187" s="21" t="s">
        <v>125</v>
      </c>
      <c r="W2187" s="21" t="s">
        <v>172</v>
      </c>
    </row>
    <row r="2188" spans="1:23" ht="15" customHeight="1">
      <c r="A2188" s="21" t="s">
        <v>2664</v>
      </c>
      <c r="B2188" s="22">
        <v>45678</v>
      </c>
      <c r="C2188" s="21">
        <f>YEAR(B2188)</f>
        <v>2025</v>
      </c>
      <c r="D2188" s="21" t="str">
        <f>"Q"&amp;ROUNDUP(MONTH(B2188)/3,0)</f>
        <v>Q1</v>
      </c>
      <c r="E2188" s="21" t="s">
        <v>128</v>
      </c>
      <c r="F2188" s="21" t="s">
        <v>159</v>
      </c>
      <c r="G2188" s="21" t="s">
        <v>130</v>
      </c>
      <c r="H2188" s="21" t="s">
        <v>331</v>
      </c>
      <c r="I2188" s="21" t="s">
        <v>332</v>
      </c>
      <c r="J2188" s="21" t="s">
        <v>133</v>
      </c>
      <c r="K2188" s="21" t="s">
        <v>134</v>
      </c>
      <c r="L2188" s="21" t="s">
        <v>192</v>
      </c>
      <c r="M2188" s="23">
        <v>88.75</v>
      </c>
      <c r="N2188" s="24">
        <v>10</v>
      </c>
      <c r="O2188" s="25">
        <v>7.9899999999999999E-2</v>
      </c>
      <c r="P2188" s="23">
        <v>51.25</v>
      </c>
      <c r="Q2188" s="23">
        <f>M2188*N2188*(1-O2188)</f>
        <v>816.58875</v>
      </c>
      <c r="R2188" s="23">
        <f>M2188*N2188*O2188</f>
        <v>70.911249999999995</v>
      </c>
      <c r="S2188" s="23">
        <f>P2188*N2188</f>
        <v>512.5</v>
      </c>
      <c r="T2188" s="23">
        <f>Q2188-S2188</f>
        <v>304.08875</v>
      </c>
      <c r="U2188" s="25">
        <f>IFERROR(T2188/Q2188,0)</f>
        <v>0.37238910038865952</v>
      </c>
      <c r="V2188" s="21" t="s">
        <v>125</v>
      </c>
      <c r="W2188" s="21" t="s">
        <v>126</v>
      </c>
    </row>
    <row r="2189" spans="1:23" ht="15" customHeight="1">
      <c r="A2189" s="21" t="s">
        <v>2665</v>
      </c>
      <c r="B2189" s="22">
        <v>45678</v>
      </c>
      <c r="C2189" s="21">
        <f>YEAR(B2189)</f>
        <v>2025</v>
      </c>
      <c r="D2189" s="21" t="str">
        <f>"Q"&amp;ROUNDUP(MONTH(B2189)/3,0)</f>
        <v>Q1</v>
      </c>
      <c r="E2189" s="21" t="s">
        <v>138</v>
      </c>
      <c r="F2189" s="21" t="s">
        <v>129</v>
      </c>
      <c r="G2189" s="21" t="s">
        <v>146</v>
      </c>
      <c r="H2189" s="21" t="s">
        <v>318</v>
      </c>
      <c r="I2189" s="21" t="s">
        <v>319</v>
      </c>
      <c r="J2189" s="21" t="s">
        <v>122</v>
      </c>
      <c r="K2189" s="21" t="s">
        <v>165</v>
      </c>
      <c r="L2189" s="21" t="s">
        <v>320</v>
      </c>
      <c r="M2189" s="23">
        <v>16.670000000000002</v>
      </c>
      <c r="N2189" s="24">
        <v>5</v>
      </c>
      <c r="O2189" s="25">
        <v>0.1225</v>
      </c>
      <c r="P2189" s="23">
        <v>8.27</v>
      </c>
      <c r="Q2189" s="23">
        <f>M2189*N2189*(1-O2189)</f>
        <v>73.139625000000009</v>
      </c>
      <c r="R2189" s="23">
        <f>M2189*N2189*O2189</f>
        <v>10.210375000000001</v>
      </c>
      <c r="S2189" s="23">
        <f>P2189*N2189</f>
        <v>41.349999999999994</v>
      </c>
      <c r="T2189" s="23">
        <f>Q2189-S2189</f>
        <v>31.789625000000015</v>
      </c>
      <c r="U2189" s="25">
        <f>IFERROR(T2189/Q2189,0)</f>
        <v>0.43464298593272815</v>
      </c>
      <c r="V2189" s="21" t="s">
        <v>125</v>
      </c>
      <c r="W2189" s="21" t="s">
        <v>156</v>
      </c>
    </row>
    <row r="2190" spans="1:23" ht="15" customHeight="1">
      <c r="A2190" s="21" t="s">
        <v>2666</v>
      </c>
      <c r="B2190" s="22">
        <v>45680</v>
      </c>
      <c r="C2190" s="21">
        <f>YEAR(B2190)</f>
        <v>2025</v>
      </c>
      <c r="D2190" s="21" t="str">
        <f>"Q"&amp;ROUNDUP(MONTH(B2190)/3,0)</f>
        <v>Q1</v>
      </c>
      <c r="E2190" s="21" t="s">
        <v>158</v>
      </c>
      <c r="F2190" s="21" t="s">
        <v>129</v>
      </c>
      <c r="G2190" s="21" t="s">
        <v>160</v>
      </c>
      <c r="H2190" s="21" t="s">
        <v>741</v>
      </c>
      <c r="I2190" s="21" t="s">
        <v>652</v>
      </c>
      <c r="J2190" s="21" t="s">
        <v>133</v>
      </c>
      <c r="K2190" s="21" t="s">
        <v>143</v>
      </c>
      <c r="L2190" s="21" t="s">
        <v>201</v>
      </c>
      <c r="M2190" s="23">
        <v>205.33</v>
      </c>
      <c r="N2190" s="24">
        <v>1</v>
      </c>
      <c r="O2190" s="25">
        <v>0.13600000000000001</v>
      </c>
      <c r="P2190" s="23">
        <v>138.32</v>
      </c>
      <c r="Q2190" s="23">
        <f>M2190*N2190*(1-O2190)</f>
        <v>177.40512000000001</v>
      </c>
      <c r="R2190" s="23">
        <f>M2190*N2190*O2190</f>
        <v>27.924880000000005</v>
      </c>
      <c r="S2190" s="23">
        <f>P2190*N2190</f>
        <v>138.32</v>
      </c>
      <c r="T2190" s="23">
        <f>Q2190-S2190</f>
        <v>39.085120000000018</v>
      </c>
      <c r="U2190" s="25">
        <f>IFERROR(T2190/Q2190,0)</f>
        <v>0.22031562561441301</v>
      </c>
      <c r="V2190" s="21" t="s">
        <v>125</v>
      </c>
      <c r="W2190" s="21" t="s">
        <v>172</v>
      </c>
    </row>
    <row r="2191" spans="1:23" ht="15" customHeight="1">
      <c r="A2191" s="21" t="s">
        <v>2667</v>
      </c>
      <c r="B2191" s="22">
        <v>45681</v>
      </c>
      <c r="C2191" s="21">
        <f>YEAR(B2191)</f>
        <v>2025</v>
      </c>
      <c r="D2191" s="21" t="str">
        <f>"Q"&amp;ROUNDUP(MONTH(B2191)/3,0)</f>
        <v>Q1</v>
      </c>
      <c r="E2191" s="21" t="s">
        <v>188</v>
      </c>
      <c r="F2191" s="21" t="s">
        <v>118</v>
      </c>
      <c r="G2191" s="21" t="s">
        <v>189</v>
      </c>
      <c r="H2191" s="21" t="s">
        <v>377</v>
      </c>
      <c r="I2191" s="21" t="s">
        <v>378</v>
      </c>
      <c r="J2191" s="21" t="s">
        <v>133</v>
      </c>
      <c r="K2191" s="21" t="s">
        <v>123</v>
      </c>
      <c r="L2191" s="21" t="s">
        <v>226</v>
      </c>
      <c r="M2191" s="23">
        <v>226.55</v>
      </c>
      <c r="N2191" s="24">
        <v>5</v>
      </c>
      <c r="O2191" s="25"/>
      <c r="P2191" s="23">
        <v>112.53</v>
      </c>
      <c r="Q2191" s="23">
        <f>M2191*N2191*(1-O2191)</f>
        <v>1132.75</v>
      </c>
      <c r="R2191" s="23">
        <f>M2191*N2191*O2191</f>
        <v>0</v>
      </c>
      <c r="S2191" s="23">
        <f>P2191*N2191</f>
        <v>562.65</v>
      </c>
      <c r="T2191" s="23">
        <f>Q2191-S2191</f>
        <v>570.1</v>
      </c>
      <c r="U2191" s="25">
        <f>IFERROR(T2191/Q2191,0)</f>
        <v>0.50328845729419558</v>
      </c>
      <c r="V2191" s="21" t="s">
        <v>125</v>
      </c>
      <c r="W2191" s="21" t="s">
        <v>172</v>
      </c>
    </row>
    <row r="2192" spans="1:23" ht="15" customHeight="1">
      <c r="A2192" s="21" t="s">
        <v>2668</v>
      </c>
      <c r="B2192" s="22">
        <v>45681</v>
      </c>
      <c r="C2192" s="21">
        <f>YEAR(B2192)</f>
        <v>2025</v>
      </c>
      <c r="D2192" s="21" t="str">
        <f>"Q"&amp;ROUNDUP(MONTH(B2192)/3,0)</f>
        <v>Q1</v>
      </c>
      <c r="E2192" s="21" t="s">
        <v>158</v>
      </c>
      <c r="F2192" s="21" t="s">
        <v>129</v>
      </c>
      <c r="G2192" s="21" t="s">
        <v>164</v>
      </c>
      <c r="H2192" s="21" t="s">
        <v>203</v>
      </c>
      <c r="I2192" s="21" t="s">
        <v>204</v>
      </c>
      <c r="J2192" s="21" t="s">
        <v>122</v>
      </c>
      <c r="K2192" s="21" t="s">
        <v>165</v>
      </c>
      <c r="L2192" s="21" t="s">
        <v>166</v>
      </c>
      <c r="M2192" s="23">
        <v>120.2</v>
      </c>
      <c r="N2192" s="24">
        <v>1</v>
      </c>
      <c r="O2192" s="25">
        <v>0.15260000000000001</v>
      </c>
      <c r="P2192" s="23">
        <v>46.75</v>
      </c>
      <c r="Q2192" s="23">
        <f>M2192*N2192*(1-O2192)</f>
        <v>101.85748</v>
      </c>
      <c r="R2192" s="23">
        <f>M2192*N2192*O2192</f>
        <v>18.34252</v>
      </c>
      <c r="S2192" s="23">
        <f>P2192*N2192</f>
        <v>46.75</v>
      </c>
      <c r="T2192" s="23">
        <f>Q2192-S2192</f>
        <v>55.107479999999995</v>
      </c>
      <c r="U2192" s="25">
        <f>IFERROR(T2192/Q2192,0)</f>
        <v>0.54102536210399077</v>
      </c>
      <c r="V2192" s="21" t="s">
        <v>125</v>
      </c>
      <c r="W2192" s="21" t="s">
        <v>136</v>
      </c>
    </row>
    <row r="2193" spans="1:23" ht="15" customHeight="1">
      <c r="A2193" s="21" t="s">
        <v>2669</v>
      </c>
      <c r="B2193" s="22">
        <v>45681</v>
      </c>
      <c r="C2193" s="21">
        <f>YEAR(B2193)</f>
        <v>2025</v>
      </c>
      <c r="D2193" s="21" t="str">
        <f>"Q"&amp;ROUNDUP(MONTH(B2193)/3,0)</f>
        <v>Q1</v>
      </c>
      <c r="E2193" s="21" t="s">
        <v>138</v>
      </c>
      <c r="F2193" s="21" t="s">
        <v>159</v>
      </c>
      <c r="G2193" s="21" t="s">
        <v>139</v>
      </c>
      <c r="H2193" s="21" t="s">
        <v>1166</v>
      </c>
      <c r="I2193" s="21" t="s">
        <v>1167</v>
      </c>
      <c r="J2193" s="21" t="s">
        <v>142</v>
      </c>
      <c r="K2193" s="21" t="s">
        <v>143</v>
      </c>
      <c r="L2193" s="21" t="s">
        <v>252</v>
      </c>
      <c r="M2193" s="23">
        <v>84.78</v>
      </c>
      <c r="N2193" s="24">
        <v>10</v>
      </c>
      <c r="O2193" s="25">
        <v>0.1023</v>
      </c>
      <c r="P2193" s="23">
        <v>47.32</v>
      </c>
      <c r="Q2193" s="23">
        <f>M2193*N2193*(1-O2193)</f>
        <v>761.0700599999999</v>
      </c>
      <c r="R2193" s="23">
        <f>M2193*N2193*O2193</f>
        <v>86.729939999999999</v>
      </c>
      <c r="S2193" s="23">
        <f>P2193*N2193</f>
        <v>473.2</v>
      </c>
      <c r="T2193" s="23">
        <f>Q2193-S2193</f>
        <v>287.87005999999991</v>
      </c>
      <c r="U2193" s="25">
        <f>IFERROR(T2193/Q2193,0)</f>
        <v>0.37824383736761363</v>
      </c>
      <c r="V2193" s="21" t="s">
        <v>125</v>
      </c>
      <c r="W2193" s="21" t="s">
        <v>136</v>
      </c>
    </row>
    <row r="2194" spans="1:23" ht="15" customHeight="1">
      <c r="A2194" s="21" t="s">
        <v>2670</v>
      </c>
      <c r="B2194" s="22">
        <v>45681</v>
      </c>
      <c r="C2194" s="21">
        <f>YEAR(B2194)</f>
        <v>2025</v>
      </c>
      <c r="D2194" s="21" t="str">
        <f>"Q"&amp;ROUNDUP(MONTH(B2194)/3,0)</f>
        <v>Q1</v>
      </c>
      <c r="E2194" s="21" t="s">
        <v>128</v>
      </c>
      <c r="F2194" s="21" t="s">
        <v>129</v>
      </c>
      <c r="G2194" s="21" t="s">
        <v>130</v>
      </c>
      <c r="H2194" s="21" t="s">
        <v>120</v>
      </c>
      <c r="I2194" s="21" t="s">
        <v>121</v>
      </c>
      <c r="J2194" s="21" t="s">
        <v>122</v>
      </c>
      <c r="K2194" s="21" t="s">
        <v>165</v>
      </c>
      <c r="L2194" s="21" t="s">
        <v>184</v>
      </c>
      <c r="M2194" s="23">
        <v>138.59</v>
      </c>
      <c r="N2194" s="24">
        <v>1</v>
      </c>
      <c r="O2194" s="25">
        <v>0.19489999999999999</v>
      </c>
      <c r="P2194" s="23">
        <v>68.28</v>
      </c>
      <c r="Q2194" s="23">
        <f>M2194*N2194*(1-O2194)</f>
        <v>111.57880900000001</v>
      </c>
      <c r="R2194" s="23">
        <f>M2194*N2194*O2194</f>
        <v>27.011191</v>
      </c>
      <c r="S2194" s="23">
        <f>P2194*N2194</f>
        <v>68.28</v>
      </c>
      <c r="T2194" s="23">
        <f>Q2194-S2194</f>
        <v>43.298809000000006</v>
      </c>
      <c r="U2194" s="25">
        <f>IFERROR(T2194/Q2194,0)</f>
        <v>0.38805584490510203</v>
      </c>
      <c r="V2194" s="21" t="s">
        <v>125</v>
      </c>
      <c r="W2194" s="21" t="s">
        <v>136</v>
      </c>
    </row>
    <row r="2195" spans="1:23" ht="15" customHeight="1">
      <c r="A2195" s="21" t="s">
        <v>2671</v>
      </c>
      <c r="B2195" s="22">
        <v>45681</v>
      </c>
      <c r="C2195" s="21">
        <f>YEAR(B2195)</f>
        <v>2025</v>
      </c>
      <c r="D2195" s="21" t="str">
        <f>"Q"&amp;ROUNDUP(MONTH(B2195)/3,0)</f>
        <v>Q1</v>
      </c>
      <c r="E2195" s="21" t="s">
        <v>188</v>
      </c>
      <c r="F2195" s="21" t="s">
        <v>118</v>
      </c>
      <c r="G2195" s="21" t="s">
        <v>198</v>
      </c>
      <c r="H2195" s="21" t="s">
        <v>131</v>
      </c>
      <c r="I2195" s="21" t="s">
        <v>132</v>
      </c>
      <c r="J2195" s="21" t="s">
        <v>133</v>
      </c>
      <c r="K2195" s="21" t="s">
        <v>123</v>
      </c>
      <c r="L2195" s="21" t="s">
        <v>155</v>
      </c>
      <c r="M2195" s="23">
        <v>24.44</v>
      </c>
      <c r="N2195" s="24">
        <v>3</v>
      </c>
      <c r="O2195" s="25">
        <v>0.18809999999999999</v>
      </c>
      <c r="P2195" s="23">
        <v>12.5</v>
      </c>
      <c r="Q2195" s="23">
        <f>M2195*N2195*(1-O2195)</f>
        <v>59.528508000000009</v>
      </c>
      <c r="R2195" s="23">
        <f>M2195*N2195*O2195</f>
        <v>13.791492</v>
      </c>
      <c r="S2195" s="23">
        <f>P2195*N2195</f>
        <v>37.5</v>
      </c>
      <c r="T2195" s="23">
        <f>Q2195-S2195</f>
        <v>22.028508000000009</v>
      </c>
      <c r="U2195" s="25">
        <f>IFERROR(T2195/Q2195,0)</f>
        <v>0.37004972474700704</v>
      </c>
      <c r="V2195" s="21" t="s">
        <v>125</v>
      </c>
      <c r="W2195" s="21" t="s">
        <v>136</v>
      </c>
    </row>
    <row r="2196" spans="1:23" ht="15" customHeight="1">
      <c r="A2196" s="21" t="s">
        <v>2672</v>
      </c>
      <c r="B2196" s="22">
        <v>45681</v>
      </c>
      <c r="C2196" s="21">
        <f>YEAR(B2196)</f>
        <v>2025</v>
      </c>
      <c r="D2196" s="21" t="str">
        <f>"Q"&amp;ROUNDUP(MONTH(B2196)/3,0)</f>
        <v>Q1</v>
      </c>
      <c r="E2196" s="21" t="s">
        <v>128</v>
      </c>
      <c r="F2196" s="21" t="s">
        <v>129</v>
      </c>
      <c r="G2196" s="21" t="s">
        <v>130</v>
      </c>
      <c r="H2196" s="21" t="s">
        <v>1075</v>
      </c>
      <c r="I2196" s="21" t="s">
        <v>1076</v>
      </c>
      <c r="J2196" s="21" t="s">
        <v>142</v>
      </c>
      <c r="K2196" s="21" t="s">
        <v>149</v>
      </c>
      <c r="L2196" s="21" t="s">
        <v>205</v>
      </c>
      <c r="M2196" s="23">
        <v>294.14</v>
      </c>
      <c r="N2196" s="24">
        <v>1</v>
      </c>
      <c r="O2196" s="25">
        <v>0.19</v>
      </c>
      <c r="P2196" s="23">
        <v>124.31</v>
      </c>
      <c r="Q2196" s="23">
        <f>M2196*N2196*(1-O2196)</f>
        <v>238.2534</v>
      </c>
      <c r="R2196" s="23">
        <f>M2196*N2196*O2196</f>
        <v>55.886600000000001</v>
      </c>
      <c r="S2196" s="23">
        <f>P2196*N2196</f>
        <v>124.31</v>
      </c>
      <c r="T2196" s="23">
        <f>Q2196-S2196</f>
        <v>113.9434</v>
      </c>
      <c r="U2196" s="25">
        <f>IFERROR(T2196/Q2196,0)</f>
        <v>0.47824459168263705</v>
      </c>
      <c r="V2196" s="21" t="s">
        <v>125</v>
      </c>
      <c r="W2196" s="21" t="s">
        <v>136</v>
      </c>
    </row>
    <row r="2197" spans="1:23" ht="15" customHeight="1">
      <c r="A2197" s="21" t="s">
        <v>2673</v>
      </c>
      <c r="B2197" s="22">
        <v>45681</v>
      </c>
      <c r="C2197" s="21">
        <f>YEAR(B2197)</f>
        <v>2025</v>
      </c>
      <c r="D2197" s="21" t="str">
        <f>"Q"&amp;ROUNDUP(MONTH(B2197)/3,0)</f>
        <v>Q1</v>
      </c>
      <c r="E2197" s="21" t="s">
        <v>158</v>
      </c>
      <c r="F2197" s="21" t="s">
        <v>118</v>
      </c>
      <c r="G2197" s="21" t="s">
        <v>164</v>
      </c>
      <c r="H2197" s="21" t="s">
        <v>1015</v>
      </c>
      <c r="I2197" s="21" t="s">
        <v>1016</v>
      </c>
      <c r="J2197" s="21" t="s">
        <v>142</v>
      </c>
      <c r="K2197" s="21" t="s">
        <v>165</v>
      </c>
      <c r="L2197" s="21" t="s">
        <v>184</v>
      </c>
      <c r="M2197" s="23">
        <v>121.28</v>
      </c>
      <c r="N2197" s="24">
        <v>1</v>
      </c>
      <c r="O2197" s="25">
        <v>0.17050000000000001</v>
      </c>
      <c r="P2197" s="23">
        <v>50.25</v>
      </c>
      <c r="Q2197" s="23">
        <f>M2197*N2197*(1-O2197)</f>
        <v>100.60176</v>
      </c>
      <c r="R2197" s="23">
        <f>M2197*N2197*O2197</f>
        <v>20.678240000000002</v>
      </c>
      <c r="S2197" s="23">
        <f>P2197*N2197</f>
        <v>50.25</v>
      </c>
      <c r="T2197" s="23">
        <f>Q2197-S2197</f>
        <v>50.351759999999999</v>
      </c>
      <c r="U2197" s="25">
        <f>IFERROR(T2197/Q2197,0)</f>
        <v>0.50050575655932861</v>
      </c>
      <c r="V2197" s="21" t="s">
        <v>125</v>
      </c>
      <c r="W2197" s="21" t="s">
        <v>126</v>
      </c>
    </row>
    <row r="2198" spans="1:23" ht="15" customHeight="1">
      <c r="A2198" s="21" t="s">
        <v>2674</v>
      </c>
      <c r="B2198" s="22">
        <v>45682</v>
      </c>
      <c r="C2198" s="21">
        <f>YEAR(B2198)</f>
        <v>2025</v>
      </c>
      <c r="D2198" s="21" t="str">
        <f>"Q"&amp;ROUNDUP(MONTH(B2198)/3,0)</f>
        <v>Q1</v>
      </c>
      <c r="E2198" s="21" t="s">
        <v>138</v>
      </c>
      <c r="F2198" s="21" t="s">
        <v>118</v>
      </c>
      <c r="G2198" s="21" t="s">
        <v>146</v>
      </c>
      <c r="H2198" s="21" t="s">
        <v>1124</v>
      </c>
      <c r="I2198" s="21" t="s">
        <v>1125</v>
      </c>
      <c r="J2198" s="21" t="s">
        <v>142</v>
      </c>
      <c r="K2198" s="21" t="s">
        <v>134</v>
      </c>
      <c r="L2198" s="21" t="s">
        <v>170</v>
      </c>
      <c r="M2198" s="23">
        <v>194.83</v>
      </c>
      <c r="N2198" s="24">
        <v>3</v>
      </c>
      <c r="O2198" s="25">
        <v>0.21110000000000001</v>
      </c>
      <c r="P2198" s="23">
        <v>115.48</v>
      </c>
      <c r="Q2198" s="23">
        <f>M2198*N2198*(1-O2198)</f>
        <v>461.10416099999998</v>
      </c>
      <c r="R2198" s="23">
        <f>M2198*N2198*O2198</f>
        <v>123.385839</v>
      </c>
      <c r="S2198" s="23">
        <f>P2198*N2198</f>
        <v>346.44</v>
      </c>
      <c r="T2198" s="23">
        <f>Q2198-S2198</f>
        <v>114.66416099999998</v>
      </c>
      <c r="U2198" s="25">
        <f>IFERROR(T2198/Q2198,0)</f>
        <v>0.24867301295075492</v>
      </c>
      <c r="V2198" s="21" t="s">
        <v>125</v>
      </c>
      <c r="W2198" s="21" t="s">
        <v>172</v>
      </c>
    </row>
    <row r="2199" spans="1:23" ht="15" customHeight="1">
      <c r="A2199" s="21" t="s">
        <v>2675</v>
      </c>
      <c r="B2199" s="22">
        <v>45682</v>
      </c>
      <c r="C2199" s="21">
        <f>YEAR(B2199)</f>
        <v>2025</v>
      </c>
      <c r="D2199" s="21" t="str">
        <f>"Q"&amp;ROUNDUP(MONTH(B2199)/3,0)</f>
        <v>Q1</v>
      </c>
      <c r="E2199" s="21" t="s">
        <v>188</v>
      </c>
      <c r="F2199" s="21" t="s">
        <v>118</v>
      </c>
      <c r="G2199" s="21" t="s">
        <v>232</v>
      </c>
      <c r="H2199" s="21" t="s">
        <v>284</v>
      </c>
      <c r="I2199" s="21" t="s">
        <v>269</v>
      </c>
      <c r="J2199" s="21" t="s">
        <v>122</v>
      </c>
      <c r="K2199" s="21" t="s">
        <v>165</v>
      </c>
      <c r="L2199" s="21" t="s">
        <v>213</v>
      </c>
      <c r="M2199" s="23">
        <v>99.95</v>
      </c>
      <c r="N2199" s="24">
        <v>2</v>
      </c>
      <c r="O2199" s="25">
        <v>0.17599999999999999</v>
      </c>
      <c r="P2199" s="23">
        <v>44.57</v>
      </c>
      <c r="Q2199" s="23">
        <f>M2199*N2199*(1-O2199)</f>
        <v>164.7176</v>
      </c>
      <c r="R2199" s="23">
        <f>M2199*N2199*O2199</f>
        <v>35.182400000000001</v>
      </c>
      <c r="S2199" s="23">
        <f>P2199*N2199</f>
        <v>89.14</v>
      </c>
      <c r="T2199" s="23">
        <f>Q2199-S2199</f>
        <v>75.577600000000004</v>
      </c>
      <c r="U2199" s="25">
        <f>IFERROR(T2199/Q2199,0)</f>
        <v>0.45883135742628595</v>
      </c>
      <c r="V2199" s="21" t="s">
        <v>125</v>
      </c>
      <c r="W2199" s="21" t="s">
        <v>126</v>
      </c>
    </row>
    <row r="2200" spans="1:23" ht="15" customHeight="1">
      <c r="A2200" s="21" t="s">
        <v>2676</v>
      </c>
      <c r="B2200" s="22">
        <v>45682</v>
      </c>
      <c r="C2200" s="21">
        <f>YEAR(B2200)</f>
        <v>2025</v>
      </c>
      <c r="D2200" s="21" t="str">
        <f>"Q"&amp;ROUNDUP(MONTH(B2200)/3,0)</f>
        <v>Q1</v>
      </c>
      <c r="E2200" s="21" t="s">
        <v>158</v>
      </c>
      <c r="F2200" s="21" t="s">
        <v>159</v>
      </c>
      <c r="G2200" s="21" t="s">
        <v>160</v>
      </c>
      <c r="H2200" s="21" t="s">
        <v>174</v>
      </c>
      <c r="I2200" s="21" t="s">
        <v>175</v>
      </c>
      <c r="J2200" s="21" t="s">
        <v>142</v>
      </c>
      <c r="K2200" s="21" t="s">
        <v>165</v>
      </c>
      <c r="L2200" s="21" t="s">
        <v>184</v>
      </c>
      <c r="M2200" s="23">
        <v>53.76</v>
      </c>
      <c r="N2200" s="24">
        <v>5</v>
      </c>
      <c r="O2200" s="25">
        <v>5.2900000000000003E-2</v>
      </c>
      <c r="P2200" s="23">
        <v>26.45</v>
      </c>
      <c r="Q2200" s="23">
        <f>M2200*N2200*(1-O2200)</f>
        <v>254.58048000000002</v>
      </c>
      <c r="R2200" s="23">
        <f>M2200*N2200*O2200</f>
        <v>14.219520000000001</v>
      </c>
      <c r="S2200" s="23">
        <f>P2200*N2200</f>
        <v>132.25</v>
      </c>
      <c r="T2200" s="23">
        <f>Q2200-S2200</f>
        <v>122.33048000000002</v>
      </c>
      <c r="U2200" s="25">
        <f>IFERROR(T2200/Q2200,0)</f>
        <v>0.48051790930710797</v>
      </c>
      <c r="V2200" s="21" t="s">
        <v>125</v>
      </c>
      <c r="W2200" s="21" t="s">
        <v>136</v>
      </c>
    </row>
    <row r="2201" spans="1:23" ht="15" customHeight="1">
      <c r="A2201" s="21" t="s">
        <v>2677</v>
      </c>
      <c r="B2201" s="22">
        <v>45682</v>
      </c>
      <c r="C2201" s="21">
        <f>YEAR(B2201)</f>
        <v>2025</v>
      </c>
      <c r="D2201" s="21" t="str">
        <f>"Q"&amp;ROUNDUP(MONTH(B2201)/3,0)</f>
        <v>Q1</v>
      </c>
      <c r="E2201" s="21" t="s">
        <v>158</v>
      </c>
      <c r="F2201" s="21" t="s">
        <v>129</v>
      </c>
      <c r="G2201" s="21" t="s">
        <v>164</v>
      </c>
      <c r="H2201" s="21" t="s">
        <v>265</v>
      </c>
      <c r="I2201" s="21" t="s">
        <v>266</v>
      </c>
      <c r="J2201" s="21" t="s">
        <v>142</v>
      </c>
      <c r="K2201" s="21" t="s">
        <v>165</v>
      </c>
      <c r="L2201" s="21" t="s">
        <v>320</v>
      </c>
      <c r="M2201" s="23">
        <v>56.4</v>
      </c>
      <c r="N2201" s="24">
        <v>3</v>
      </c>
      <c r="O2201" s="25">
        <v>0.1115</v>
      </c>
      <c r="P2201" s="23">
        <v>19.95</v>
      </c>
      <c r="Q2201" s="23">
        <f>M2201*N2201*(1-O2201)</f>
        <v>150.33419999999998</v>
      </c>
      <c r="R2201" s="23">
        <f>M2201*N2201*O2201</f>
        <v>18.8658</v>
      </c>
      <c r="S2201" s="23">
        <f>P2201*N2201</f>
        <v>59.849999999999994</v>
      </c>
      <c r="T2201" s="23">
        <f>Q2201-S2201</f>
        <v>90.484199999999987</v>
      </c>
      <c r="U2201" s="25">
        <f>IFERROR(T2201/Q2201,0)</f>
        <v>0.60188699577341687</v>
      </c>
      <c r="V2201" s="21" t="s">
        <v>125</v>
      </c>
      <c r="W2201" s="21" t="s">
        <v>172</v>
      </c>
    </row>
    <row r="2202" spans="1:23" ht="15" customHeight="1">
      <c r="A2202" s="21" t="s">
        <v>2678</v>
      </c>
      <c r="B2202" s="22">
        <v>45682</v>
      </c>
      <c r="C2202" s="21">
        <f>YEAR(B2202)</f>
        <v>2025</v>
      </c>
      <c r="D2202" s="21" t="str">
        <f>"Q"&amp;ROUNDUP(MONTH(B2202)/3,0)</f>
        <v>Q1</v>
      </c>
      <c r="E2202" s="21" t="s">
        <v>117</v>
      </c>
      <c r="F2202" s="21" t="s">
        <v>118</v>
      </c>
      <c r="G2202" s="21" t="s">
        <v>194</v>
      </c>
      <c r="H2202" s="21" t="s">
        <v>2679</v>
      </c>
      <c r="I2202" s="21" t="s">
        <v>2680</v>
      </c>
      <c r="J2202" s="21" t="s">
        <v>142</v>
      </c>
      <c r="K2202" s="21" t="s">
        <v>134</v>
      </c>
      <c r="L2202" s="21" t="s">
        <v>170</v>
      </c>
      <c r="M2202" s="23">
        <v>71.36</v>
      </c>
      <c r="N2202" s="24">
        <v>2</v>
      </c>
      <c r="O2202" s="25">
        <v>0.12640000000000001</v>
      </c>
      <c r="P2202" s="23">
        <v>42.41</v>
      </c>
      <c r="Q2202" s="23">
        <f>M2202*N2202*(1-O2202)</f>
        <v>124.68019199999999</v>
      </c>
      <c r="R2202" s="23">
        <f>M2202*N2202*O2202</f>
        <v>18.039808000000001</v>
      </c>
      <c r="S2202" s="23">
        <f>P2202*N2202</f>
        <v>84.82</v>
      </c>
      <c r="T2202" s="23">
        <f>Q2202-S2202</f>
        <v>39.860191999999998</v>
      </c>
      <c r="U2202" s="25">
        <f>IFERROR(T2202/Q2202,0)</f>
        <v>0.3196994755991393</v>
      </c>
      <c r="V2202" s="21" t="s">
        <v>171</v>
      </c>
      <c r="W2202" s="21" t="s">
        <v>136</v>
      </c>
    </row>
    <row r="2203" spans="1:23" ht="15" customHeight="1">
      <c r="A2203" s="21" t="s">
        <v>2681</v>
      </c>
      <c r="B2203" s="22">
        <v>45682</v>
      </c>
      <c r="C2203" s="21">
        <f>YEAR(B2203)</f>
        <v>2025</v>
      </c>
      <c r="D2203" s="21" t="str">
        <f>"Q"&amp;ROUNDUP(MONTH(B2203)/3,0)</f>
        <v>Q1</v>
      </c>
      <c r="E2203" s="21" t="s">
        <v>158</v>
      </c>
      <c r="F2203" s="21" t="s">
        <v>118</v>
      </c>
      <c r="G2203" s="21" t="s">
        <v>164</v>
      </c>
      <c r="H2203" s="21" t="s">
        <v>243</v>
      </c>
      <c r="I2203" s="21" t="s">
        <v>244</v>
      </c>
      <c r="J2203" s="21" t="s">
        <v>122</v>
      </c>
      <c r="K2203" s="21" t="s">
        <v>165</v>
      </c>
      <c r="L2203" s="21" t="s">
        <v>213</v>
      </c>
      <c r="M2203" s="23">
        <v>124.91</v>
      </c>
      <c r="N2203" s="24">
        <v>4</v>
      </c>
      <c r="O2203" s="25">
        <v>0.20949999999999999</v>
      </c>
      <c r="P2203" s="23">
        <v>48.18</v>
      </c>
      <c r="Q2203" s="23">
        <f>M2203*N2203*(1-O2203)</f>
        <v>394.96541999999999</v>
      </c>
      <c r="R2203" s="23">
        <f>M2203*N2203*O2203</f>
        <v>104.67457999999999</v>
      </c>
      <c r="S2203" s="23">
        <f>P2203*N2203</f>
        <v>192.72</v>
      </c>
      <c r="T2203" s="23">
        <f>Q2203-S2203</f>
        <v>202.24542</v>
      </c>
      <c r="U2203" s="25">
        <f>IFERROR(T2203/Q2203,0)</f>
        <v>0.51205854932819184</v>
      </c>
      <c r="V2203" s="21" t="s">
        <v>171</v>
      </c>
      <c r="W2203" s="21" t="s">
        <v>156</v>
      </c>
    </row>
    <row r="2204" spans="1:23" ht="15" customHeight="1">
      <c r="A2204" s="21" t="s">
        <v>2682</v>
      </c>
      <c r="B2204" s="22">
        <v>45683</v>
      </c>
      <c r="C2204" s="21">
        <f>YEAR(B2204)</f>
        <v>2025</v>
      </c>
      <c r="D2204" s="21" t="str">
        <f>"Q"&amp;ROUNDUP(MONTH(B2204)/3,0)</f>
        <v>Q1</v>
      </c>
      <c r="E2204" s="21" t="s">
        <v>138</v>
      </c>
      <c r="F2204" s="21" t="s">
        <v>129</v>
      </c>
      <c r="G2204" s="21" t="s">
        <v>139</v>
      </c>
      <c r="H2204" s="21" t="s">
        <v>1117</v>
      </c>
      <c r="I2204" s="21" t="s">
        <v>1118</v>
      </c>
      <c r="J2204" s="21" t="s">
        <v>142</v>
      </c>
      <c r="K2204" s="21" t="s">
        <v>165</v>
      </c>
      <c r="L2204" s="21" t="s">
        <v>184</v>
      </c>
      <c r="M2204" s="23">
        <v>14.29</v>
      </c>
      <c r="N2204" s="24">
        <v>1</v>
      </c>
      <c r="O2204" s="25">
        <v>0.18659999999999999</v>
      </c>
      <c r="P2204" s="23">
        <v>6.43</v>
      </c>
      <c r="Q2204" s="23">
        <f>M2204*N2204*(1-O2204)</f>
        <v>11.623486</v>
      </c>
      <c r="R2204" s="23">
        <f>M2204*N2204*O2204</f>
        <v>2.6665139999999998</v>
      </c>
      <c r="S2204" s="23">
        <f>P2204*N2204</f>
        <v>6.43</v>
      </c>
      <c r="T2204" s="23">
        <f>Q2204-S2204</f>
        <v>5.193486</v>
      </c>
      <c r="U2204" s="25">
        <f>IFERROR(T2204/Q2204,0)</f>
        <v>0.44680967482560741</v>
      </c>
      <c r="V2204" s="21" t="s">
        <v>125</v>
      </c>
      <c r="W2204" s="21" t="s">
        <v>126</v>
      </c>
    </row>
    <row r="2205" spans="1:23" ht="15" customHeight="1">
      <c r="A2205" s="21" t="s">
        <v>2683</v>
      </c>
      <c r="B2205" s="22">
        <v>45683</v>
      </c>
      <c r="C2205" s="21">
        <f>YEAR(B2205)</f>
        <v>2025</v>
      </c>
      <c r="D2205" s="21" t="str">
        <f>"Q"&amp;ROUNDUP(MONTH(B2205)/3,0)</f>
        <v>Q1</v>
      </c>
      <c r="E2205" s="21" t="s">
        <v>117</v>
      </c>
      <c r="F2205" s="21" t="s">
        <v>118</v>
      </c>
      <c r="G2205" s="21" t="s">
        <v>194</v>
      </c>
      <c r="H2205" s="21" t="s">
        <v>434</v>
      </c>
      <c r="I2205" s="21" t="s">
        <v>435</v>
      </c>
      <c r="J2205" s="21" t="s">
        <v>133</v>
      </c>
      <c r="K2205" s="21" t="s">
        <v>134</v>
      </c>
      <c r="L2205" s="21" t="s">
        <v>170</v>
      </c>
      <c r="M2205" s="23">
        <v>109.44</v>
      </c>
      <c r="N2205" s="24">
        <v>4</v>
      </c>
      <c r="O2205" s="25">
        <v>0.1341</v>
      </c>
      <c r="P2205" s="23">
        <v>61.98</v>
      </c>
      <c r="Q2205" s="23">
        <f>M2205*N2205*(1-O2205)</f>
        <v>379.05638399999998</v>
      </c>
      <c r="R2205" s="23">
        <f>M2205*N2205*O2205</f>
        <v>58.703615999999997</v>
      </c>
      <c r="S2205" s="23">
        <f>P2205*N2205</f>
        <v>247.92</v>
      </c>
      <c r="T2205" s="23">
        <f>Q2205-S2205</f>
        <v>131.13638399999999</v>
      </c>
      <c r="U2205" s="25">
        <f>IFERROR(T2205/Q2205,0)</f>
        <v>0.34595482238336339</v>
      </c>
      <c r="V2205" s="21" t="s">
        <v>125</v>
      </c>
      <c r="W2205" s="21" t="s">
        <v>156</v>
      </c>
    </row>
    <row r="2206" spans="1:23" ht="15" customHeight="1">
      <c r="A2206" s="21" t="s">
        <v>2684</v>
      </c>
      <c r="B2206" s="22">
        <v>45683</v>
      </c>
      <c r="C2206" s="21">
        <f>YEAR(B2206)</f>
        <v>2025</v>
      </c>
      <c r="D2206" s="21" t="str">
        <f>"Q"&amp;ROUNDUP(MONTH(B2206)/3,0)</f>
        <v>Q1</v>
      </c>
      <c r="E2206" s="21" t="s">
        <v>128</v>
      </c>
      <c r="F2206" s="21" t="s">
        <v>118</v>
      </c>
      <c r="G2206" s="21" t="s">
        <v>130</v>
      </c>
      <c r="H2206" s="21" t="s">
        <v>182</v>
      </c>
      <c r="I2206" s="21" t="s">
        <v>183</v>
      </c>
      <c r="J2206" s="21" t="s">
        <v>122</v>
      </c>
      <c r="K2206" s="21" t="s">
        <v>149</v>
      </c>
      <c r="L2206" s="21" t="s">
        <v>238</v>
      </c>
      <c r="M2206" s="23">
        <v>62.38</v>
      </c>
      <c r="N2206" s="24">
        <v>3</v>
      </c>
      <c r="O2206" s="25">
        <v>0.16320000000000001</v>
      </c>
      <c r="P2206" s="23">
        <v>34.07</v>
      </c>
      <c r="Q2206" s="23">
        <f>M2206*N2206*(1-O2206)</f>
        <v>156.59875200000002</v>
      </c>
      <c r="R2206" s="23">
        <f>M2206*N2206*O2206</f>
        <v>30.541248000000003</v>
      </c>
      <c r="S2206" s="23">
        <f>P2206*N2206</f>
        <v>102.21000000000001</v>
      </c>
      <c r="T2206" s="23">
        <f>Q2206-S2206</f>
        <v>54.388752000000011</v>
      </c>
      <c r="U2206" s="25">
        <f>IFERROR(T2206/Q2206,0)</f>
        <v>0.34731280617102239</v>
      </c>
      <c r="V2206" s="21" t="s">
        <v>125</v>
      </c>
      <c r="W2206" s="21" t="s">
        <v>136</v>
      </c>
    </row>
    <row r="2207" spans="1:23" ht="15" customHeight="1">
      <c r="A2207" s="21" t="s">
        <v>2685</v>
      </c>
      <c r="B2207" s="22">
        <v>45683</v>
      </c>
      <c r="C2207" s="21">
        <f>YEAR(B2207)</f>
        <v>2025</v>
      </c>
      <c r="D2207" s="21" t="str">
        <f>"Q"&amp;ROUNDUP(MONTH(B2207)/3,0)</f>
        <v>Q1</v>
      </c>
      <c r="E2207" s="21" t="s">
        <v>117</v>
      </c>
      <c r="F2207" s="21" t="s">
        <v>129</v>
      </c>
      <c r="G2207" s="21" t="s">
        <v>119</v>
      </c>
      <c r="H2207" s="21" t="s">
        <v>168</v>
      </c>
      <c r="I2207" s="21" t="s">
        <v>169</v>
      </c>
      <c r="J2207" s="21" t="s">
        <v>122</v>
      </c>
      <c r="K2207" s="21" t="s">
        <v>143</v>
      </c>
      <c r="L2207" s="21" t="s">
        <v>322</v>
      </c>
      <c r="M2207" s="23">
        <v>306.70999999999998</v>
      </c>
      <c r="N2207" s="24">
        <v>1</v>
      </c>
      <c r="O2207" s="25">
        <v>0.18290000000000001</v>
      </c>
      <c r="P2207" s="23">
        <v>202.6</v>
      </c>
      <c r="Q2207" s="23">
        <f>M2207*N2207*(1-O2207)</f>
        <v>250.61274099999997</v>
      </c>
      <c r="R2207" s="23">
        <f>M2207*N2207*O2207</f>
        <v>56.097259000000001</v>
      </c>
      <c r="S2207" s="23">
        <f>P2207*N2207</f>
        <v>202.6</v>
      </c>
      <c r="T2207" s="23">
        <f>Q2207-S2207</f>
        <v>48.012740999999977</v>
      </c>
      <c r="U2207" s="25">
        <f>IFERROR(T2207/Q2207,0)</f>
        <v>0.19158140487358535</v>
      </c>
      <c r="V2207" s="21" t="s">
        <v>125</v>
      </c>
      <c r="W2207" s="21" t="s">
        <v>172</v>
      </c>
    </row>
    <row r="2208" spans="1:23" ht="15" customHeight="1">
      <c r="A2208" s="21" t="s">
        <v>2686</v>
      </c>
      <c r="B2208" s="22">
        <v>45683</v>
      </c>
      <c r="C2208" s="21">
        <f>YEAR(B2208)</f>
        <v>2025</v>
      </c>
      <c r="D2208" s="21" t="str">
        <f>"Q"&amp;ROUNDUP(MONTH(B2208)/3,0)</f>
        <v>Q1</v>
      </c>
      <c r="E2208" s="21" t="s">
        <v>188</v>
      </c>
      <c r="F2208" s="21" t="s">
        <v>118</v>
      </c>
      <c r="G2208" s="21" t="s">
        <v>198</v>
      </c>
      <c r="H2208" s="21" t="s">
        <v>857</v>
      </c>
      <c r="I2208" s="21" t="s">
        <v>858</v>
      </c>
      <c r="J2208" s="21" t="s">
        <v>142</v>
      </c>
      <c r="K2208" s="21" t="s">
        <v>165</v>
      </c>
      <c r="L2208" s="21" t="s">
        <v>320</v>
      </c>
      <c r="M2208" s="23">
        <v>32.700000000000003</v>
      </c>
      <c r="N2208" s="24">
        <v>2</v>
      </c>
      <c r="O2208" s="25">
        <v>0.1525</v>
      </c>
      <c r="P2208" s="23">
        <v>14.29</v>
      </c>
      <c r="Q2208" s="23">
        <f>M2208*N2208*(1-O2208)</f>
        <v>55.426500000000004</v>
      </c>
      <c r="R2208" s="23">
        <f>M2208*N2208*O2208</f>
        <v>9.9735000000000014</v>
      </c>
      <c r="S2208" s="23">
        <f>P2208*N2208</f>
        <v>28.58</v>
      </c>
      <c r="T2208" s="23">
        <f>Q2208-S2208</f>
        <v>26.846500000000006</v>
      </c>
      <c r="U2208" s="25">
        <f>IFERROR(T2208/Q2208,0)</f>
        <v>0.48436217332864251</v>
      </c>
      <c r="V2208" s="21" t="s">
        <v>125</v>
      </c>
      <c r="W2208" s="21" t="s">
        <v>156</v>
      </c>
    </row>
    <row r="2209" spans="1:23" ht="15" customHeight="1">
      <c r="A2209" s="21" t="s">
        <v>2687</v>
      </c>
      <c r="B2209" s="22">
        <v>45683</v>
      </c>
      <c r="C2209" s="21">
        <f>YEAR(B2209)</f>
        <v>2025</v>
      </c>
      <c r="D2209" s="21" t="str">
        <f>"Q"&amp;ROUNDUP(MONTH(B2209)/3,0)</f>
        <v>Q1</v>
      </c>
      <c r="E2209" s="21" t="s">
        <v>188</v>
      </c>
      <c r="F2209" s="21" t="s">
        <v>159</v>
      </c>
      <c r="G2209" s="21" t="s">
        <v>232</v>
      </c>
      <c r="H2209" s="21" t="s">
        <v>328</v>
      </c>
      <c r="I2209" s="21" t="s">
        <v>329</v>
      </c>
      <c r="J2209" s="21" t="s">
        <v>142</v>
      </c>
      <c r="K2209" s="21" t="s">
        <v>134</v>
      </c>
      <c r="L2209" s="21" t="s">
        <v>135</v>
      </c>
      <c r="M2209" s="23">
        <v>192.5</v>
      </c>
      <c r="N2209" s="24">
        <v>5</v>
      </c>
      <c r="O2209" s="25">
        <v>0.13900000000000001</v>
      </c>
      <c r="P2209" s="23">
        <v>101.62</v>
      </c>
      <c r="Q2209" s="23">
        <f>M2209*N2209*(1-O2209)</f>
        <v>828.71249999999998</v>
      </c>
      <c r="R2209" s="23">
        <f>M2209*N2209*O2209</f>
        <v>133.78750000000002</v>
      </c>
      <c r="S2209" s="23">
        <f>P2209*N2209</f>
        <v>508.1</v>
      </c>
      <c r="T2209" s="23">
        <f>Q2209-S2209</f>
        <v>320.61249999999995</v>
      </c>
      <c r="U2209" s="25">
        <f>IFERROR(T2209/Q2209,0)</f>
        <v>0.38688025099174922</v>
      </c>
      <c r="V2209" s="21" t="s">
        <v>125</v>
      </c>
      <c r="W2209" s="21" t="s">
        <v>126</v>
      </c>
    </row>
    <row r="2210" spans="1:23" ht="15" customHeight="1">
      <c r="A2210" s="21" t="s">
        <v>2688</v>
      </c>
      <c r="B2210" s="22">
        <v>45683</v>
      </c>
      <c r="C2210" s="21">
        <f>YEAR(B2210)</f>
        <v>2025</v>
      </c>
      <c r="D2210" s="21" t="str">
        <f>"Q"&amp;ROUNDUP(MONTH(B2210)/3,0)</f>
        <v>Q1</v>
      </c>
      <c r="E2210" s="21" t="s">
        <v>188</v>
      </c>
      <c r="F2210" s="21" t="s">
        <v>129</v>
      </c>
      <c r="G2210" s="21" t="s">
        <v>189</v>
      </c>
      <c r="H2210" s="21" t="s">
        <v>207</v>
      </c>
      <c r="I2210" s="21" t="s">
        <v>208</v>
      </c>
      <c r="J2210" s="21" t="s">
        <v>122</v>
      </c>
      <c r="K2210" s="21" t="s">
        <v>165</v>
      </c>
      <c r="L2210" s="21" t="s">
        <v>180</v>
      </c>
      <c r="M2210" s="23">
        <v>91.84</v>
      </c>
      <c r="N2210" s="24">
        <v>2</v>
      </c>
      <c r="O2210" s="25">
        <v>0.1726</v>
      </c>
      <c r="P2210" s="23">
        <v>42.55</v>
      </c>
      <c r="Q2210" s="23">
        <f>M2210*N2210*(1-O2210)</f>
        <v>151.976832</v>
      </c>
      <c r="R2210" s="23">
        <f>M2210*N2210*O2210</f>
        <v>31.703168000000002</v>
      </c>
      <c r="S2210" s="23">
        <f>P2210*N2210</f>
        <v>85.1</v>
      </c>
      <c r="T2210" s="23">
        <f>Q2210-S2210</f>
        <v>66.876832000000007</v>
      </c>
      <c r="U2210" s="25">
        <f>IFERROR(T2210/Q2210,0)</f>
        <v>0.44004623020435119</v>
      </c>
      <c r="V2210" s="21" t="s">
        <v>125</v>
      </c>
      <c r="W2210" s="21" t="s">
        <v>172</v>
      </c>
    </row>
    <row r="2211" spans="1:23" ht="15" customHeight="1">
      <c r="A2211" s="21" t="s">
        <v>2689</v>
      </c>
      <c r="B2211" s="22">
        <v>45684</v>
      </c>
      <c r="C2211" s="21">
        <f>YEAR(B2211)</f>
        <v>2025</v>
      </c>
      <c r="D2211" s="21" t="str">
        <f>"Q"&amp;ROUNDUP(MONTH(B2211)/3,0)</f>
        <v>Q1</v>
      </c>
      <c r="E2211" s="21" t="s">
        <v>117</v>
      </c>
      <c r="F2211" s="21" t="s">
        <v>118</v>
      </c>
      <c r="G2211" s="21" t="s">
        <v>119</v>
      </c>
      <c r="H2211" s="21" t="s">
        <v>236</v>
      </c>
      <c r="I2211" s="21" t="s">
        <v>237</v>
      </c>
      <c r="J2211" s="21" t="s">
        <v>142</v>
      </c>
      <c r="K2211" s="21" t="s">
        <v>165</v>
      </c>
      <c r="L2211" s="21" t="s">
        <v>166</v>
      </c>
      <c r="M2211" s="23">
        <v>102.96</v>
      </c>
      <c r="N2211" s="24">
        <v>1</v>
      </c>
      <c r="O2211" s="25">
        <v>0.1193</v>
      </c>
      <c r="P2211" s="23">
        <v>43.42</v>
      </c>
      <c r="Q2211" s="23">
        <f>M2211*N2211*(1-O2211)</f>
        <v>90.676872000000003</v>
      </c>
      <c r="R2211" s="23">
        <f>M2211*N2211*O2211</f>
        <v>12.283128</v>
      </c>
      <c r="S2211" s="23">
        <f>P2211*N2211</f>
        <v>43.42</v>
      </c>
      <c r="T2211" s="23">
        <f>Q2211-S2211</f>
        <v>47.256872000000001</v>
      </c>
      <c r="U2211" s="25">
        <f>IFERROR(T2211/Q2211,0)</f>
        <v>0.52115683919930544</v>
      </c>
      <c r="V2211" s="21" t="s">
        <v>125</v>
      </c>
      <c r="W2211" s="21" t="s">
        <v>172</v>
      </c>
    </row>
    <row r="2212" spans="1:23" ht="15" customHeight="1">
      <c r="A2212" s="21" t="s">
        <v>2690</v>
      </c>
      <c r="B2212" s="22">
        <v>45684</v>
      </c>
      <c r="C2212" s="21">
        <f>YEAR(B2212)</f>
        <v>2025</v>
      </c>
      <c r="D2212" s="21" t="str">
        <f>"Q"&amp;ROUNDUP(MONTH(B2212)/3,0)</f>
        <v>Q1</v>
      </c>
      <c r="E2212" s="21" t="s">
        <v>128</v>
      </c>
      <c r="F2212" s="21" t="s">
        <v>129</v>
      </c>
      <c r="G2212" s="21" t="s">
        <v>130</v>
      </c>
      <c r="H2212" s="21" t="s">
        <v>287</v>
      </c>
      <c r="I2212" s="21" t="s">
        <v>288</v>
      </c>
      <c r="J2212" s="21" t="s">
        <v>133</v>
      </c>
      <c r="K2212" s="21" t="s">
        <v>143</v>
      </c>
      <c r="L2212" s="21" t="s">
        <v>230</v>
      </c>
      <c r="M2212" s="23">
        <v>269.98</v>
      </c>
      <c r="N2212" s="24">
        <v>12</v>
      </c>
      <c r="O2212" s="25">
        <v>0.18479999999999999</v>
      </c>
      <c r="P2212" s="23">
        <v>173.71</v>
      </c>
      <c r="Q2212" s="23">
        <f>M2212*N2212*(1-O2212)</f>
        <v>2641.0523520000002</v>
      </c>
      <c r="R2212" s="23">
        <f>M2212*N2212*O2212</f>
        <v>598.70764800000006</v>
      </c>
      <c r="S2212" s="23">
        <f>P2212*N2212</f>
        <v>2084.52</v>
      </c>
      <c r="T2212" s="23">
        <f>Q2212-S2212</f>
        <v>556.53235200000017</v>
      </c>
      <c r="U2212" s="25">
        <f>IFERROR(T2212/Q2212,0)</f>
        <v>0.21072371078844868</v>
      </c>
      <c r="V2212" s="21" t="s">
        <v>125</v>
      </c>
      <c r="W2212" s="21" t="s">
        <v>156</v>
      </c>
    </row>
    <row r="2213" spans="1:23" ht="15" customHeight="1">
      <c r="A2213" s="21" t="s">
        <v>2691</v>
      </c>
      <c r="B2213" s="22">
        <v>45685</v>
      </c>
      <c r="C2213" s="21">
        <f>YEAR(B2213)</f>
        <v>2025</v>
      </c>
      <c r="D2213" s="21" t="str">
        <f>"Q"&amp;ROUNDUP(MONTH(B2213)/3,0)</f>
        <v>Q1</v>
      </c>
      <c r="E2213" s="21" t="s">
        <v>158</v>
      </c>
      <c r="F2213" s="21" t="s">
        <v>129</v>
      </c>
      <c r="G2213" s="21" t="s">
        <v>164</v>
      </c>
      <c r="H2213" s="21" t="s">
        <v>467</v>
      </c>
      <c r="I2213" s="21" t="s">
        <v>468</v>
      </c>
      <c r="J2213" s="21" t="s">
        <v>133</v>
      </c>
      <c r="K2213" s="21" t="s">
        <v>143</v>
      </c>
      <c r="L2213" s="21" t="s">
        <v>322</v>
      </c>
      <c r="M2213" s="23">
        <v>183.77</v>
      </c>
      <c r="N2213" s="24">
        <v>1</v>
      </c>
      <c r="O2213" s="25">
        <v>0.15629999999999999</v>
      </c>
      <c r="P2213" s="23">
        <v>106.38</v>
      </c>
      <c r="Q2213" s="23">
        <f>M2213*N2213*(1-O2213)</f>
        <v>155.04674900000001</v>
      </c>
      <c r="R2213" s="23">
        <f>M2213*N2213*O2213</f>
        <v>28.723251000000001</v>
      </c>
      <c r="S2213" s="23">
        <f>P2213*N2213</f>
        <v>106.38</v>
      </c>
      <c r="T2213" s="23">
        <f>Q2213-S2213</f>
        <v>48.66674900000001</v>
      </c>
      <c r="U2213" s="25">
        <f>IFERROR(T2213/Q2213,0)</f>
        <v>0.31388435625954342</v>
      </c>
      <c r="V2213" s="21" t="s">
        <v>171</v>
      </c>
      <c r="W2213" s="21" t="s">
        <v>156</v>
      </c>
    </row>
    <row r="2214" spans="1:23" ht="15" customHeight="1">
      <c r="A2214" s="21" t="s">
        <v>2692</v>
      </c>
      <c r="B2214" s="22">
        <v>45685</v>
      </c>
      <c r="C2214" s="21">
        <f>YEAR(B2214)</f>
        <v>2025</v>
      </c>
      <c r="D2214" s="21" t="str">
        <f>"Q"&amp;ROUNDUP(MONTH(B2214)/3,0)</f>
        <v>Q1</v>
      </c>
      <c r="E2214" s="21" t="s">
        <v>138</v>
      </c>
      <c r="F2214" s="21" t="s">
        <v>129</v>
      </c>
      <c r="G2214" s="21" t="s">
        <v>146</v>
      </c>
      <c r="H2214" s="21" t="s">
        <v>485</v>
      </c>
      <c r="I2214" s="21" t="s">
        <v>486</v>
      </c>
      <c r="J2214" s="21" t="s">
        <v>133</v>
      </c>
      <c r="K2214" s="21" t="s">
        <v>165</v>
      </c>
      <c r="L2214" s="21" t="s">
        <v>184</v>
      </c>
      <c r="M2214" s="23">
        <v>29.67</v>
      </c>
      <c r="N2214" s="24">
        <v>1</v>
      </c>
      <c r="O2214" s="25">
        <v>0.18029999999999999</v>
      </c>
      <c r="P2214" s="23">
        <v>14.07</v>
      </c>
      <c r="Q2214" s="23">
        <f>M2214*N2214*(1-O2214)</f>
        <v>24.320499000000002</v>
      </c>
      <c r="R2214" s="23">
        <f>M2214*N2214*O2214</f>
        <v>5.3495010000000001</v>
      </c>
      <c r="S2214" s="23">
        <f>P2214*N2214</f>
        <v>14.07</v>
      </c>
      <c r="T2214" s="23">
        <f>Q2214-S2214</f>
        <v>10.250499000000001</v>
      </c>
      <c r="U2214" s="25">
        <f>IFERROR(T2214/Q2214,0)</f>
        <v>0.42147568600463342</v>
      </c>
      <c r="V2214" s="21" t="s">
        <v>125</v>
      </c>
      <c r="W2214" s="21" t="s">
        <v>126</v>
      </c>
    </row>
    <row r="2215" spans="1:23" ht="15" customHeight="1">
      <c r="A2215" s="21" t="s">
        <v>2693</v>
      </c>
      <c r="B2215" s="22">
        <v>45685</v>
      </c>
      <c r="C2215" s="21">
        <f>YEAR(B2215)</f>
        <v>2025</v>
      </c>
      <c r="D2215" s="21" t="str">
        <f>"Q"&amp;ROUNDUP(MONTH(B2215)/3,0)</f>
        <v>Q1</v>
      </c>
      <c r="E2215" s="21" t="s">
        <v>158</v>
      </c>
      <c r="F2215" s="21" t="s">
        <v>129</v>
      </c>
      <c r="G2215" s="21" t="s">
        <v>160</v>
      </c>
      <c r="H2215" s="21" t="s">
        <v>120</v>
      </c>
      <c r="I2215" s="21" t="s">
        <v>121</v>
      </c>
      <c r="J2215" s="21" t="s">
        <v>122</v>
      </c>
      <c r="K2215" s="21" t="s">
        <v>165</v>
      </c>
      <c r="L2215" s="21" t="s">
        <v>166</v>
      </c>
      <c r="M2215" s="23">
        <v>25.17</v>
      </c>
      <c r="N2215" s="24">
        <v>2</v>
      </c>
      <c r="O2215" s="25">
        <v>0.183</v>
      </c>
      <c r="P2215" s="23">
        <v>12.23</v>
      </c>
      <c r="Q2215" s="23">
        <f>M2215*N2215*(1-O2215)</f>
        <v>41.127780000000001</v>
      </c>
      <c r="R2215" s="23">
        <f>M2215*N2215*O2215</f>
        <v>9.2122200000000003</v>
      </c>
      <c r="S2215" s="23">
        <f>P2215*N2215</f>
        <v>24.46</v>
      </c>
      <c r="T2215" s="23">
        <f>Q2215-S2215</f>
        <v>16.66778</v>
      </c>
      <c r="U2215" s="25">
        <f>IFERROR(T2215/Q2215,0)</f>
        <v>0.40526816667469046</v>
      </c>
      <c r="V2215" s="21" t="s">
        <v>125</v>
      </c>
      <c r="W2215" s="21" t="s">
        <v>136</v>
      </c>
    </row>
    <row r="2216" spans="1:23" ht="15" customHeight="1">
      <c r="A2216" s="21" t="s">
        <v>2694</v>
      </c>
      <c r="B2216" s="22">
        <v>45685</v>
      </c>
      <c r="C2216" s="21">
        <f>YEAR(B2216)</f>
        <v>2025</v>
      </c>
      <c r="D2216" s="21" t="str">
        <f>"Q"&amp;ROUNDUP(MONTH(B2216)/3,0)</f>
        <v>Q1</v>
      </c>
      <c r="E2216" s="21" t="s">
        <v>128</v>
      </c>
      <c r="F2216" s="21" t="s">
        <v>118</v>
      </c>
      <c r="G2216" s="21" t="s">
        <v>130</v>
      </c>
      <c r="H2216" s="21" t="s">
        <v>601</v>
      </c>
      <c r="I2216" s="21" t="s">
        <v>602</v>
      </c>
      <c r="J2216" s="21" t="s">
        <v>142</v>
      </c>
      <c r="K2216" s="21" t="s">
        <v>143</v>
      </c>
      <c r="L2216" s="21" t="s">
        <v>322</v>
      </c>
      <c r="M2216" s="23">
        <v>187.39</v>
      </c>
      <c r="N2216" s="24">
        <v>1</v>
      </c>
      <c r="O2216" s="25">
        <v>0.1186</v>
      </c>
      <c r="P2216" s="23">
        <v>103.55</v>
      </c>
      <c r="Q2216" s="23">
        <f>M2216*N2216*(1-O2216)</f>
        <v>165.16554599999998</v>
      </c>
      <c r="R2216" s="23">
        <f>M2216*N2216*O2216</f>
        <v>22.224453999999998</v>
      </c>
      <c r="S2216" s="23">
        <f>P2216*N2216</f>
        <v>103.55</v>
      </c>
      <c r="T2216" s="23">
        <f>Q2216-S2216</f>
        <v>61.615545999999981</v>
      </c>
      <c r="U2216" s="25">
        <f>IFERROR(T2216/Q2216,0)</f>
        <v>0.37305326378420345</v>
      </c>
      <c r="V2216" s="21" t="s">
        <v>125</v>
      </c>
      <c r="W2216" s="21" t="s">
        <v>136</v>
      </c>
    </row>
    <row r="2217" spans="1:23" ht="15" customHeight="1">
      <c r="A2217" s="21" t="s">
        <v>2695</v>
      </c>
      <c r="B2217" s="22">
        <v>45685</v>
      </c>
      <c r="C2217" s="21">
        <f>YEAR(B2217)</f>
        <v>2025</v>
      </c>
      <c r="D2217" s="21" t="str">
        <f>"Q"&amp;ROUNDUP(MONTH(B2217)/3,0)</f>
        <v>Q1</v>
      </c>
      <c r="E2217" s="21" t="s">
        <v>138</v>
      </c>
      <c r="F2217" s="21" t="s">
        <v>118</v>
      </c>
      <c r="G2217" s="21" t="s">
        <v>139</v>
      </c>
      <c r="H2217" s="21" t="s">
        <v>168</v>
      </c>
      <c r="I2217" s="21" t="s">
        <v>169</v>
      </c>
      <c r="J2217" s="21" t="s">
        <v>122</v>
      </c>
      <c r="K2217" s="21" t="s">
        <v>149</v>
      </c>
      <c r="L2217" s="21" t="s">
        <v>238</v>
      </c>
      <c r="M2217" s="23">
        <v>269.94</v>
      </c>
      <c r="N2217" s="24">
        <v>5</v>
      </c>
      <c r="O2217" s="25">
        <v>0.13750000000000001</v>
      </c>
      <c r="P2217" s="23">
        <v>145.28</v>
      </c>
      <c r="Q2217" s="23">
        <f>M2217*N2217*(1-O2217)</f>
        <v>1164.11625</v>
      </c>
      <c r="R2217" s="23">
        <f>M2217*N2217*O2217</f>
        <v>185.58375000000001</v>
      </c>
      <c r="S2217" s="23">
        <f>P2217*N2217</f>
        <v>726.4</v>
      </c>
      <c r="T2217" s="23">
        <f>Q2217-S2217</f>
        <v>437.71625000000006</v>
      </c>
      <c r="U2217" s="25">
        <f>IFERROR(T2217/Q2217,0)</f>
        <v>0.37600733603710113</v>
      </c>
      <c r="V2217" s="21" t="s">
        <v>125</v>
      </c>
      <c r="W2217" s="21" t="s">
        <v>126</v>
      </c>
    </row>
    <row r="2218" spans="1:23" ht="15" customHeight="1">
      <c r="A2218" s="21" t="s">
        <v>2696</v>
      </c>
      <c r="B2218" s="22">
        <v>45686</v>
      </c>
      <c r="C2218" s="21">
        <f>YEAR(B2218)</f>
        <v>2025</v>
      </c>
      <c r="D2218" s="21" t="str">
        <f>"Q"&amp;ROUNDUP(MONTH(B2218)/3,0)</f>
        <v>Q1</v>
      </c>
      <c r="E2218" s="21" t="s">
        <v>128</v>
      </c>
      <c r="F2218" s="21" t="s">
        <v>118</v>
      </c>
      <c r="G2218" s="21" t="s">
        <v>130</v>
      </c>
      <c r="H2218" s="21" t="s">
        <v>284</v>
      </c>
      <c r="I2218" s="21" t="s">
        <v>269</v>
      </c>
      <c r="J2218" s="21" t="s">
        <v>122</v>
      </c>
      <c r="K2218" s="21" t="s">
        <v>123</v>
      </c>
      <c r="L2218" s="21" t="s">
        <v>155</v>
      </c>
      <c r="M2218" s="23">
        <v>74.89</v>
      </c>
      <c r="N2218" s="24">
        <v>3</v>
      </c>
      <c r="O2218" s="25">
        <v>0.16619999999999999</v>
      </c>
      <c r="P2218" s="23">
        <v>43.37</v>
      </c>
      <c r="Q2218" s="23">
        <f>M2218*N2218*(1-O2218)</f>
        <v>187.329846</v>
      </c>
      <c r="R2218" s="23">
        <f>M2218*N2218*O2218</f>
        <v>37.340153999999998</v>
      </c>
      <c r="S2218" s="23">
        <f>P2218*N2218</f>
        <v>130.10999999999999</v>
      </c>
      <c r="T2218" s="23">
        <f>Q2218-S2218</f>
        <v>57.219846000000018</v>
      </c>
      <c r="U2218" s="25">
        <f>IFERROR(T2218/Q2218,0)</f>
        <v>0.30544970394093002</v>
      </c>
      <c r="V2218" s="21" t="s">
        <v>125</v>
      </c>
      <c r="W2218" s="21" t="s">
        <v>136</v>
      </c>
    </row>
    <row r="2219" spans="1:23" ht="15" customHeight="1">
      <c r="A2219" s="21" t="s">
        <v>2697</v>
      </c>
      <c r="B2219" s="22">
        <v>45686</v>
      </c>
      <c r="C2219" s="21">
        <f>YEAR(B2219)</f>
        <v>2025</v>
      </c>
      <c r="D2219" s="21" t="str">
        <f>"Q"&amp;ROUNDUP(MONTH(B2219)/3,0)</f>
        <v>Q1</v>
      </c>
      <c r="E2219" s="21" t="s">
        <v>117</v>
      </c>
      <c r="F2219" s="21" t="s">
        <v>118</v>
      </c>
      <c r="G2219" s="21" t="s">
        <v>194</v>
      </c>
      <c r="H2219" s="21" t="s">
        <v>120</v>
      </c>
      <c r="I2219" s="21" t="s">
        <v>121</v>
      </c>
      <c r="J2219" s="21" t="s">
        <v>122</v>
      </c>
      <c r="K2219" s="21" t="s">
        <v>143</v>
      </c>
      <c r="L2219" s="21" t="s">
        <v>322</v>
      </c>
      <c r="M2219" s="23">
        <v>131.59</v>
      </c>
      <c r="N2219" s="24">
        <v>1</v>
      </c>
      <c r="O2219" s="25">
        <v>0.19389999999999999</v>
      </c>
      <c r="P2219" s="23">
        <v>75.7</v>
      </c>
      <c r="Q2219" s="23">
        <f>M2219*N2219*(1-O2219)</f>
        <v>106.07469900000001</v>
      </c>
      <c r="R2219" s="23">
        <f>M2219*N2219*O2219</f>
        <v>25.515301000000001</v>
      </c>
      <c r="S2219" s="23">
        <f>P2219*N2219</f>
        <v>75.7</v>
      </c>
      <c r="T2219" s="23">
        <f>Q2219-S2219</f>
        <v>30.374699000000007</v>
      </c>
      <c r="U2219" s="25">
        <f>IFERROR(T2219/Q2219,0)</f>
        <v>0.28635196975670896</v>
      </c>
      <c r="V2219" s="21" t="s">
        <v>171</v>
      </c>
      <c r="W2219" s="21" t="s">
        <v>156</v>
      </c>
    </row>
    <row r="2220" spans="1:23" ht="15" customHeight="1">
      <c r="A2220" s="21" t="s">
        <v>2698</v>
      </c>
      <c r="B2220" s="22">
        <v>45686</v>
      </c>
      <c r="C2220" s="21">
        <f>YEAR(B2220)</f>
        <v>2025</v>
      </c>
      <c r="D2220" s="21" t="str">
        <f>"Q"&amp;ROUNDUP(MONTH(B2220)/3,0)</f>
        <v>Q1</v>
      </c>
      <c r="E2220" s="21" t="s">
        <v>138</v>
      </c>
      <c r="F2220" s="21" t="s">
        <v>159</v>
      </c>
      <c r="G2220" s="21" t="s">
        <v>139</v>
      </c>
      <c r="H2220" s="21" t="s">
        <v>706</v>
      </c>
      <c r="I2220" s="21" t="s">
        <v>707</v>
      </c>
      <c r="J2220" s="21" t="s">
        <v>142</v>
      </c>
      <c r="K2220" s="21" t="s">
        <v>134</v>
      </c>
      <c r="L2220" s="21" t="s">
        <v>170</v>
      </c>
      <c r="M2220" s="23">
        <v>156.75</v>
      </c>
      <c r="N2220" s="24">
        <v>3</v>
      </c>
      <c r="O2220" s="25">
        <v>0.15970000000000001</v>
      </c>
      <c r="P2220" s="23">
        <v>89.98</v>
      </c>
      <c r="Q2220" s="23">
        <f>M2220*N2220*(1-O2220)</f>
        <v>395.15107500000005</v>
      </c>
      <c r="R2220" s="23">
        <f>M2220*N2220*O2220</f>
        <v>75.098925000000008</v>
      </c>
      <c r="S2220" s="23">
        <f>P2220*N2220</f>
        <v>269.94</v>
      </c>
      <c r="T2220" s="23">
        <f>Q2220-S2220</f>
        <v>125.21107500000005</v>
      </c>
      <c r="U2220" s="25">
        <f>IFERROR(T2220/Q2220,0)</f>
        <v>0.3168688709754871</v>
      </c>
      <c r="V2220" s="21" t="s">
        <v>125</v>
      </c>
      <c r="W2220" s="21" t="s">
        <v>156</v>
      </c>
    </row>
    <row r="2221" spans="1:23" ht="15" customHeight="1">
      <c r="A2221" s="21" t="s">
        <v>2699</v>
      </c>
      <c r="B2221" s="22">
        <v>45686</v>
      </c>
      <c r="C2221" s="21">
        <f>YEAR(B2221)</f>
        <v>2025</v>
      </c>
      <c r="D2221" s="21" t="str">
        <f>"Q"&amp;ROUNDUP(MONTH(B2221)/3,0)</f>
        <v>Q1</v>
      </c>
      <c r="E2221" s="21" t="s">
        <v>138</v>
      </c>
      <c r="F2221" s="21" t="s">
        <v>118</v>
      </c>
      <c r="G2221" s="21" t="s">
        <v>139</v>
      </c>
      <c r="H2221" s="21" t="s">
        <v>243</v>
      </c>
      <c r="I2221" s="21" t="s">
        <v>244</v>
      </c>
      <c r="J2221" s="21" t="s">
        <v>122</v>
      </c>
      <c r="K2221" s="21" t="s">
        <v>165</v>
      </c>
      <c r="L2221" s="21" t="s">
        <v>166</v>
      </c>
      <c r="M2221" s="23">
        <v>83.17</v>
      </c>
      <c r="N2221" s="24">
        <v>1</v>
      </c>
      <c r="O2221" s="25">
        <v>0.21490000000000001</v>
      </c>
      <c r="P2221" s="23">
        <v>38.979999999999997</v>
      </c>
      <c r="Q2221" s="23">
        <f>M2221*N2221*(1-O2221)</f>
        <v>65.296767000000003</v>
      </c>
      <c r="R2221" s="23">
        <f>M2221*N2221*O2221</f>
        <v>17.873233000000003</v>
      </c>
      <c r="S2221" s="23">
        <f>P2221*N2221</f>
        <v>38.979999999999997</v>
      </c>
      <c r="T2221" s="23">
        <f>Q2221-S2221</f>
        <v>26.316767000000006</v>
      </c>
      <c r="U2221" s="25">
        <f>IFERROR(T2221/Q2221,0)</f>
        <v>0.40303323133900343</v>
      </c>
      <c r="V2221" s="21" t="s">
        <v>125</v>
      </c>
      <c r="W2221" s="21" t="s">
        <v>136</v>
      </c>
    </row>
    <row r="2222" spans="1:23" ht="15" customHeight="1">
      <c r="A2222" s="21" t="s">
        <v>2700</v>
      </c>
      <c r="B2222" s="22">
        <v>45686</v>
      </c>
      <c r="C2222" s="21">
        <f>YEAR(B2222)</f>
        <v>2025</v>
      </c>
      <c r="D2222" s="21" t="str">
        <f>"Q"&amp;ROUNDUP(MONTH(B2222)/3,0)</f>
        <v>Q1</v>
      </c>
      <c r="E2222" s="21" t="s">
        <v>128</v>
      </c>
      <c r="F2222" s="21" t="s">
        <v>129</v>
      </c>
      <c r="G2222" s="21" t="s">
        <v>130</v>
      </c>
      <c r="H2222" s="21" t="s">
        <v>752</v>
      </c>
      <c r="I2222" s="21" t="s">
        <v>200</v>
      </c>
      <c r="J2222" s="21" t="s">
        <v>133</v>
      </c>
      <c r="K2222" s="21" t="s">
        <v>165</v>
      </c>
      <c r="L2222" s="21" t="s">
        <v>320</v>
      </c>
      <c r="M2222" s="23">
        <v>119.59</v>
      </c>
      <c r="N2222" s="24">
        <v>1</v>
      </c>
      <c r="O2222" s="25">
        <v>9.5399999999999999E-2</v>
      </c>
      <c r="P2222" s="23">
        <v>50.88</v>
      </c>
      <c r="Q2222" s="23">
        <f>M2222*N2222*(1-O2222)</f>
        <v>108.18111399999999</v>
      </c>
      <c r="R2222" s="23">
        <f>M2222*N2222*O2222</f>
        <v>11.408886000000001</v>
      </c>
      <c r="S2222" s="23">
        <f>P2222*N2222</f>
        <v>50.88</v>
      </c>
      <c r="T2222" s="23">
        <f>Q2222-S2222</f>
        <v>57.301113999999991</v>
      </c>
      <c r="U2222" s="25">
        <f>IFERROR(T2222/Q2222,0)</f>
        <v>0.52967761082585996</v>
      </c>
      <c r="V2222" s="21" t="s">
        <v>125</v>
      </c>
      <c r="W2222" s="21" t="s">
        <v>136</v>
      </c>
    </row>
    <row r="2223" spans="1:23" ht="15" customHeight="1">
      <c r="A2223" s="21" t="s">
        <v>2701</v>
      </c>
      <c r="B2223" s="22">
        <v>45686</v>
      </c>
      <c r="C2223" s="21">
        <f>YEAR(B2223)</f>
        <v>2025</v>
      </c>
      <c r="D2223" s="21" t="str">
        <f>"Q"&amp;ROUNDUP(MONTH(B2223)/3,0)</f>
        <v>Q1</v>
      </c>
      <c r="E2223" s="21" t="s">
        <v>117</v>
      </c>
      <c r="F2223" s="21" t="s">
        <v>129</v>
      </c>
      <c r="G2223" s="21" t="s">
        <v>119</v>
      </c>
      <c r="H2223" s="21" t="s">
        <v>318</v>
      </c>
      <c r="I2223" s="21" t="s">
        <v>319</v>
      </c>
      <c r="J2223" s="21" t="s">
        <v>122</v>
      </c>
      <c r="K2223" s="21" t="s">
        <v>134</v>
      </c>
      <c r="L2223" s="21" t="s">
        <v>170</v>
      </c>
      <c r="M2223" s="23">
        <v>129.41</v>
      </c>
      <c r="N2223" s="24">
        <v>1</v>
      </c>
      <c r="O2223" s="25">
        <v>0.15559999999999999</v>
      </c>
      <c r="P2223" s="23">
        <v>75.17</v>
      </c>
      <c r="Q2223" s="23">
        <f>M2223*N2223*(1-O2223)</f>
        <v>109.273804</v>
      </c>
      <c r="R2223" s="23">
        <f>M2223*N2223*O2223</f>
        <v>20.136195999999998</v>
      </c>
      <c r="S2223" s="23">
        <f>P2223*N2223</f>
        <v>75.17</v>
      </c>
      <c r="T2223" s="23">
        <f>Q2223-S2223</f>
        <v>34.103803999999997</v>
      </c>
      <c r="U2223" s="25">
        <f>IFERROR(T2223/Q2223,0)</f>
        <v>0.31209496468156261</v>
      </c>
      <c r="V2223" s="21" t="s">
        <v>125</v>
      </c>
      <c r="W2223" s="21" t="s">
        <v>156</v>
      </c>
    </row>
    <row r="2224" spans="1:23" ht="15" customHeight="1">
      <c r="A2224" s="21" t="s">
        <v>2702</v>
      </c>
      <c r="B2224" s="22">
        <v>45686</v>
      </c>
      <c r="C2224" s="21">
        <f>YEAR(B2224)</f>
        <v>2025</v>
      </c>
      <c r="D2224" s="21" t="str">
        <f>"Q"&amp;ROUNDUP(MONTH(B2224)/3,0)</f>
        <v>Q1</v>
      </c>
      <c r="E2224" s="21" t="s">
        <v>117</v>
      </c>
      <c r="F2224" s="21" t="s">
        <v>159</v>
      </c>
      <c r="G2224" s="21" t="s">
        <v>194</v>
      </c>
      <c r="H2224" s="21" t="s">
        <v>467</v>
      </c>
      <c r="I2224" s="21" t="s">
        <v>468</v>
      </c>
      <c r="J2224" s="21" t="s">
        <v>133</v>
      </c>
      <c r="K2224" s="21" t="s">
        <v>165</v>
      </c>
      <c r="L2224" s="21" t="s">
        <v>166</v>
      </c>
      <c r="M2224" s="23">
        <v>104.85</v>
      </c>
      <c r="N2224" s="24">
        <v>4</v>
      </c>
      <c r="O2224" s="25">
        <v>9.7699999999999995E-2</v>
      </c>
      <c r="P2224" s="23">
        <v>51.96</v>
      </c>
      <c r="Q2224" s="23">
        <f>M2224*N2224*(1-O2224)</f>
        <v>378.42461999999995</v>
      </c>
      <c r="R2224" s="23">
        <f>M2224*N2224*O2224</f>
        <v>40.975379999999994</v>
      </c>
      <c r="S2224" s="23">
        <f>P2224*N2224</f>
        <v>207.84</v>
      </c>
      <c r="T2224" s="23">
        <f>Q2224-S2224</f>
        <v>170.58461999999994</v>
      </c>
      <c r="U2224" s="25">
        <f>IFERROR(T2224/Q2224,0)</f>
        <v>0.45077569213123597</v>
      </c>
      <c r="V2224" s="21" t="s">
        <v>125</v>
      </c>
      <c r="W2224" s="21" t="s">
        <v>172</v>
      </c>
    </row>
    <row r="2225" spans="1:23" ht="15" customHeight="1">
      <c r="A2225" s="21" t="s">
        <v>2703</v>
      </c>
      <c r="B2225" s="22">
        <v>45686</v>
      </c>
      <c r="C2225" s="21">
        <f>YEAR(B2225)</f>
        <v>2025</v>
      </c>
      <c r="D2225" s="21" t="str">
        <f>"Q"&amp;ROUNDUP(MONTH(B2225)/3,0)</f>
        <v>Q1</v>
      </c>
      <c r="E2225" s="21" t="s">
        <v>188</v>
      </c>
      <c r="F2225" s="21" t="s">
        <v>129</v>
      </c>
      <c r="G2225" s="21" t="s">
        <v>232</v>
      </c>
      <c r="H2225" s="21" t="s">
        <v>284</v>
      </c>
      <c r="I2225" s="21" t="s">
        <v>269</v>
      </c>
      <c r="J2225" s="21" t="s">
        <v>122</v>
      </c>
      <c r="K2225" s="21" t="s">
        <v>134</v>
      </c>
      <c r="L2225" s="21" t="s">
        <v>192</v>
      </c>
      <c r="M2225" s="23">
        <v>100.01</v>
      </c>
      <c r="N2225" s="24">
        <v>2</v>
      </c>
      <c r="O2225" s="25">
        <v>0.1447</v>
      </c>
      <c r="P2225" s="23">
        <v>52.33</v>
      </c>
      <c r="Q2225" s="23">
        <f>M2225*N2225*(1-O2225)</f>
        <v>171.07710599999999</v>
      </c>
      <c r="R2225" s="23">
        <f>M2225*N2225*O2225</f>
        <v>28.942893999999999</v>
      </c>
      <c r="S2225" s="23">
        <f>P2225*N2225</f>
        <v>104.66</v>
      </c>
      <c r="T2225" s="23">
        <f>Q2225-S2225</f>
        <v>66.41710599999999</v>
      </c>
      <c r="U2225" s="25">
        <f>IFERROR(T2225/Q2225,0)</f>
        <v>0.38822907139895152</v>
      </c>
      <c r="V2225" s="21" t="s">
        <v>125</v>
      </c>
      <c r="W2225" s="21" t="s">
        <v>126</v>
      </c>
    </row>
    <row r="2226" spans="1:23" ht="15" customHeight="1">
      <c r="A2226" s="21" t="s">
        <v>2704</v>
      </c>
      <c r="B2226" s="22">
        <v>45686</v>
      </c>
      <c r="C2226" s="21">
        <f>YEAR(B2226)</f>
        <v>2025</v>
      </c>
      <c r="D2226" s="21" t="str">
        <f>"Q"&amp;ROUNDUP(MONTH(B2226)/3,0)</f>
        <v>Q1</v>
      </c>
      <c r="E2226" s="21" t="s">
        <v>128</v>
      </c>
      <c r="F2226" s="21" t="s">
        <v>118</v>
      </c>
      <c r="G2226" s="21" t="s">
        <v>152</v>
      </c>
      <c r="H2226" s="21" t="s">
        <v>182</v>
      </c>
      <c r="I2226" s="21" t="s">
        <v>183</v>
      </c>
      <c r="J2226" s="21" t="s">
        <v>122</v>
      </c>
      <c r="K2226" s="21" t="s">
        <v>165</v>
      </c>
      <c r="L2226" s="21" t="s">
        <v>213</v>
      </c>
      <c r="M2226" s="23">
        <v>124.93</v>
      </c>
      <c r="N2226" s="24">
        <v>1</v>
      </c>
      <c r="O2226" s="25">
        <v>0.192</v>
      </c>
      <c r="P2226" s="23">
        <v>45.36</v>
      </c>
      <c r="Q2226" s="23">
        <f>M2226*N2226*(1-O2226)</f>
        <v>100.94344000000001</v>
      </c>
      <c r="R2226" s="23">
        <f>M2226*N2226*O2226</f>
        <v>23.986560000000001</v>
      </c>
      <c r="S2226" s="23">
        <f>P2226*N2226</f>
        <v>45.36</v>
      </c>
      <c r="T2226" s="23">
        <f>Q2226-S2226</f>
        <v>55.58344000000001</v>
      </c>
      <c r="U2226" s="25">
        <f>IFERROR(T2226/Q2226,0)</f>
        <v>0.55063944719934255</v>
      </c>
      <c r="V2226" s="21" t="s">
        <v>125</v>
      </c>
      <c r="W2226" s="21" t="s">
        <v>126</v>
      </c>
    </row>
    <row r="2227" spans="1:23" ht="15" customHeight="1">
      <c r="A2227" s="21" t="s">
        <v>2705</v>
      </c>
      <c r="B2227" s="22">
        <v>45686</v>
      </c>
      <c r="C2227" s="21">
        <f>YEAR(B2227)</f>
        <v>2025</v>
      </c>
      <c r="D2227" s="21" t="str">
        <f>"Q"&amp;ROUNDUP(MONTH(B2227)/3,0)</f>
        <v>Q1</v>
      </c>
      <c r="E2227" s="21" t="s">
        <v>128</v>
      </c>
      <c r="F2227" s="21" t="s">
        <v>129</v>
      </c>
      <c r="G2227" s="21" t="s">
        <v>130</v>
      </c>
      <c r="H2227" s="21" t="s">
        <v>2073</v>
      </c>
      <c r="I2227" s="21" t="s">
        <v>2074</v>
      </c>
      <c r="J2227" s="21" t="s">
        <v>142</v>
      </c>
      <c r="K2227" s="21" t="s">
        <v>165</v>
      </c>
      <c r="L2227" s="21" t="s">
        <v>184</v>
      </c>
      <c r="M2227" s="23">
        <v>138.21</v>
      </c>
      <c r="N2227" s="24">
        <v>2</v>
      </c>
      <c r="O2227" s="25">
        <v>0.1394</v>
      </c>
      <c r="P2227" s="23">
        <v>50.4</v>
      </c>
      <c r="Q2227" s="23">
        <f>M2227*N2227*(1-O2227)</f>
        <v>237.88705200000001</v>
      </c>
      <c r="R2227" s="23">
        <f>M2227*N2227*O2227</f>
        <v>38.532948000000005</v>
      </c>
      <c r="S2227" s="23">
        <f>P2227*N2227</f>
        <v>100.8</v>
      </c>
      <c r="T2227" s="23">
        <f>Q2227-S2227</f>
        <v>137.08705200000003</v>
      </c>
      <c r="U2227" s="25">
        <f>IFERROR(T2227/Q2227,0)</f>
        <v>0.57626949784555748</v>
      </c>
      <c r="V2227" s="21" t="s">
        <v>125</v>
      </c>
      <c r="W2227" s="21" t="s">
        <v>136</v>
      </c>
    </row>
    <row r="2228" spans="1:23" ht="15" customHeight="1">
      <c r="A2228" s="21" t="s">
        <v>2706</v>
      </c>
      <c r="B2228" s="22">
        <v>45687</v>
      </c>
      <c r="C2228" s="21">
        <f>YEAR(B2228)</f>
        <v>2025</v>
      </c>
      <c r="D2228" s="21" t="str">
        <f>"Q"&amp;ROUNDUP(MONTH(B2228)/3,0)</f>
        <v>Q1</v>
      </c>
      <c r="E2228" s="21" t="s">
        <v>128</v>
      </c>
      <c r="F2228" s="21" t="s">
        <v>129</v>
      </c>
      <c r="G2228" s="21" t="s">
        <v>130</v>
      </c>
      <c r="H2228" s="21" t="s">
        <v>221</v>
      </c>
      <c r="I2228" s="21" t="s">
        <v>222</v>
      </c>
      <c r="J2228" s="21" t="s">
        <v>133</v>
      </c>
      <c r="K2228" s="21" t="s">
        <v>143</v>
      </c>
      <c r="L2228" s="21" t="s">
        <v>322</v>
      </c>
      <c r="M2228" s="23">
        <v>29.76</v>
      </c>
      <c r="N2228" s="24">
        <v>2</v>
      </c>
      <c r="O2228" s="25">
        <v>0.1469</v>
      </c>
      <c r="P2228" s="23">
        <v>18.350000000000001</v>
      </c>
      <c r="Q2228" s="23">
        <f>M2228*N2228*(1-O2228)</f>
        <v>50.776512000000004</v>
      </c>
      <c r="R2228" s="23">
        <f>M2228*N2228*O2228</f>
        <v>8.743488000000001</v>
      </c>
      <c r="S2228" s="23">
        <f>P2228*N2228</f>
        <v>36.700000000000003</v>
      </c>
      <c r="T2228" s="23">
        <f>Q2228-S2228</f>
        <v>14.076512000000001</v>
      </c>
      <c r="U2228" s="25">
        <f>IFERROR(T2228/Q2228,0)</f>
        <v>0.27722487121604572</v>
      </c>
      <c r="V2228" s="21" t="s">
        <v>125</v>
      </c>
      <c r="W2228" s="21" t="s">
        <v>136</v>
      </c>
    </row>
    <row r="2229" spans="1:23" ht="15" customHeight="1">
      <c r="A2229" s="21" t="s">
        <v>2707</v>
      </c>
      <c r="B2229" s="22">
        <v>45687</v>
      </c>
      <c r="C2229" s="21">
        <f>YEAR(B2229)</f>
        <v>2025</v>
      </c>
      <c r="D2229" s="21" t="str">
        <f>"Q"&amp;ROUNDUP(MONTH(B2229)/3,0)</f>
        <v>Q1</v>
      </c>
      <c r="E2229" s="21" t="s">
        <v>117</v>
      </c>
      <c r="F2229" s="21" t="s">
        <v>118</v>
      </c>
      <c r="G2229" s="21" t="s">
        <v>194</v>
      </c>
      <c r="H2229" s="21" t="s">
        <v>445</v>
      </c>
      <c r="I2229" s="21" t="s">
        <v>446</v>
      </c>
      <c r="J2229" s="21" t="s">
        <v>133</v>
      </c>
      <c r="K2229" s="21" t="s">
        <v>134</v>
      </c>
      <c r="L2229" s="21" t="s">
        <v>170</v>
      </c>
      <c r="M2229" s="23">
        <v>113.23</v>
      </c>
      <c r="N2229" s="24">
        <v>1</v>
      </c>
      <c r="O2229" s="25">
        <v>0.1923</v>
      </c>
      <c r="P2229" s="23">
        <v>69.849999999999994</v>
      </c>
      <c r="Q2229" s="23">
        <f>M2229*N2229*(1-O2229)</f>
        <v>91.455871000000002</v>
      </c>
      <c r="R2229" s="23">
        <f>M2229*N2229*O2229</f>
        <v>21.774129000000002</v>
      </c>
      <c r="S2229" s="23">
        <f>P2229*N2229</f>
        <v>69.849999999999994</v>
      </c>
      <c r="T2229" s="23">
        <f>Q2229-S2229</f>
        <v>21.605871000000008</v>
      </c>
      <c r="U2229" s="25">
        <f>IFERROR(T2229/Q2229,0)</f>
        <v>0.23624367428527368</v>
      </c>
      <c r="V2229" s="21" t="s">
        <v>125</v>
      </c>
      <c r="W2229" s="21" t="s">
        <v>156</v>
      </c>
    </row>
    <row r="2230" spans="1:23" ht="15" customHeight="1">
      <c r="A2230" s="21" t="s">
        <v>2708</v>
      </c>
      <c r="B2230" s="22">
        <v>45687</v>
      </c>
      <c r="C2230" s="21">
        <f>YEAR(B2230)</f>
        <v>2025</v>
      </c>
      <c r="D2230" s="21" t="str">
        <f>"Q"&amp;ROUNDUP(MONTH(B2230)/3,0)</f>
        <v>Q1</v>
      </c>
      <c r="E2230" s="21" t="s">
        <v>138</v>
      </c>
      <c r="F2230" s="21" t="s">
        <v>118</v>
      </c>
      <c r="G2230" s="21" t="s">
        <v>146</v>
      </c>
      <c r="H2230" s="21" t="s">
        <v>182</v>
      </c>
      <c r="I2230" s="21" t="s">
        <v>183</v>
      </c>
      <c r="J2230" s="21" t="s">
        <v>122</v>
      </c>
      <c r="K2230" s="21" t="s">
        <v>149</v>
      </c>
      <c r="L2230" s="21" t="s">
        <v>150</v>
      </c>
      <c r="M2230" s="23">
        <v>47.94</v>
      </c>
      <c r="N2230" s="24">
        <v>2</v>
      </c>
      <c r="O2230" s="25">
        <v>0.1187</v>
      </c>
      <c r="P2230" s="23">
        <v>25.01</v>
      </c>
      <c r="Q2230" s="23">
        <f>M2230*N2230*(1-O2230)</f>
        <v>84.499043999999998</v>
      </c>
      <c r="R2230" s="23">
        <f>M2230*N2230*O2230</f>
        <v>11.380955999999999</v>
      </c>
      <c r="S2230" s="23">
        <f>P2230*N2230</f>
        <v>50.02</v>
      </c>
      <c r="T2230" s="23">
        <f>Q2230-S2230</f>
        <v>34.479043999999995</v>
      </c>
      <c r="U2230" s="25">
        <f>IFERROR(T2230/Q2230,0)</f>
        <v>0.4080406400810877</v>
      </c>
      <c r="V2230" s="21" t="s">
        <v>171</v>
      </c>
      <c r="W2230" s="21" t="s">
        <v>172</v>
      </c>
    </row>
    <row r="2231" spans="1:23" ht="15" customHeight="1">
      <c r="A2231" s="21" t="s">
        <v>2709</v>
      </c>
      <c r="B2231" s="22">
        <v>45687</v>
      </c>
      <c r="C2231" s="21">
        <f>YEAR(B2231)</f>
        <v>2025</v>
      </c>
      <c r="D2231" s="21" t="str">
        <f>"Q"&amp;ROUNDUP(MONTH(B2231)/3,0)</f>
        <v>Q1</v>
      </c>
      <c r="E2231" s="21" t="s">
        <v>117</v>
      </c>
      <c r="F2231" s="21" t="s">
        <v>118</v>
      </c>
      <c r="G2231" s="21" t="s">
        <v>119</v>
      </c>
      <c r="H2231" s="21" t="s">
        <v>843</v>
      </c>
      <c r="I2231" s="21" t="s">
        <v>844</v>
      </c>
      <c r="J2231" s="21" t="s">
        <v>142</v>
      </c>
      <c r="K2231" s="21" t="s">
        <v>143</v>
      </c>
      <c r="L2231" s="21" t="s">
        <v>252</v>
      </c>
      <c r="M2231" s="23">
        <v>67.08</v>
      </c>
      <c r="N2231" s="24">
        <v>2</v>
      </c>
      <c r="O2231" s="25">
        <v>0.16300000000000001</v>
      </c>
      <c r="P2231" s="23">
        <v>45.33</v>
      </c>
      <c r="Q2231" s="23">
        <f>M2231*N2231*(1-O2231)</f>
        <v>112.29191999999999</v>
      </c>
      <c r="R2231" s="23">
        <f>M2231*N2231*O2231</f>
        <v>21.868079999999999</v>
      </c>
      <c r="S2231" s="23">
        <f>P2231*N2231</f>
        <v>90.66</v>
      </c>
      <c r="T2231" s="23">
        <f>Q2231-S2231</f>
        <v>21.631919999999994</v>
      </c>
      <c r="U2231" s="25">
        <f>IFERROR(T2231/Q2231,0)</f>
        <v>0.1926400403519683</v>
      </c>
      <c r="V2231" s="21" t="s">
        <v>125</v>
      </c>
      <c r="W2231" s="21" t="s">
        <v>126</v>
      </c>
    </row>
    <row r="2232" spans="1:23" ht="15" customHeight="1">
      <c r="A2232" s="21" t="s">
        <v>2710</v>
      </c>
      <c r="B2232" s="22">
        <v>45688</v>
      </c>
      <c r="C2232" s="21">
        <f>YEAR(B2232)</f>
        <v>2025</v>
      </c>
      <c r="D2232" s="21" t="str">
        <f>"Q"&amp;ROUNDUP(MONTH(B2232)/3,0)</f>
        <v>Q1</v>
      </c>
      <c r="E2232" s="21" t="s">
        <v>158</v>
      </c>
      <c r="F2232" s="21" t="s">
        <v>118</v>
      </c>
      <c r="G2232" s="21" t="s">
        <v>164</v>
      </c>
      <c r="H2232" s="21" t="s">
        <v>467</v>
      </c>
      <c r="I2232" s="21" t="s">
        <v>468</v>
      </c>
      <c r="J2232" s="21" t="s">
        <v>133</v>
      </c>
      <c r="K2232" s="21" t="s">
        <v>134</v>
      </c>
      <c r="L2232" s="21" t="s">
        <v>170</v>
      </c>
      <c r="M2232" s="23">
        <v>61.65</v>
      </c>
      <c r="N2232" s="24">
        <v>2</v>
      </c>
      <c r="O2232" s="25">
        <v>0.1968</v>
      </c>
      <c r="P2232" s="23">
        <v>34.880000000000003</v>
      </c>
      <c r="Q2232" s="23">
        <f>M2232*N2232*(1-O2232)</f>
        <v>99.034559999999999</v>
      </c>
      <c r="R2232" s="23">
        <f>M2232*N2232*O2232</f>
        <v>24.265439999999998</v>
      </c>
      <c r="S2232" s="23">
        <f>P2232*N2232</f>
        <v>69.760000000000005</v>
      </c>
      <c r="T2232" s="23">
        <f>Q2232-S2232</f>
        <v>29.274559999999994</v>
      </c>
      <c r="U2232" s="25">
        <f>IFERROR(T2232/Q2232,0)</f>
        <v>0.29559943518706999</v>
      </c>
      <c r="V2232" s="21" t="s">
        <v>125</v>
      </c>
      <c r="W2232" s="21" t="s">
        <v>136</v>
      </c>
    </row>
    <row r="2233" spans="1:23" ht="15" customHeight="1">
      <c r="A2233" s="21" t="s">
        <v>2711</v>
      </c>
      <c r="B2233" s="22">
        <v>45688</v>
      </c>
      <c r="C2233" s="21">
        <f>YEAR(B2233)</f>
        <v>2025</v>
      </c>
      <c r="D2233" s="21" t="str">
        <f>"Q"&amp;ROUNDUP(MONTH(B2233)/3,0)</f>
        <v>Q1</v>
      </c>
      <c r="E2233" s="21" t="s">
        <v>117</v>
      </c>
      <c r="F2233" s="21" t="s">
        <v>129</v>
      </c>
      <c r="G2233" s="21" t="s">
        <v>119</v>
      </c>
      <c r="H2233" s="21" t="s">
        <v>228</v>
      </c>
      <c r="I2233" s="21" t="s">
        <v>229</v>
      </c>
      <c r="J2233" s="21" t="s">
        <v>133</v>
      </c>
      <c r="K2233" s="21" t="s">
        <v>123</v>
      </c>
      <c r="L2233" s="21" t="s">
        <v>226</v>
      </c>
      <c r="M2233" s="23">
        <v>110.53</v>
      </c>
      <c r="N2233" s="24">
        <v>1</v>
      </c>
      <c r="O2233" s="25">
        <v>0.11550000000000001</v>
      </c>
      <c r="P2233" s="23">
        <v>57.34</v>
      </c>
      <c r="Q2233" s="23">
        <f>M2233*N2233*(1-O2233)</f>
        <v>97.763784999999999</v>
      </c>
      <c r="R2233" s="23">
        <f>M2233*N2233*O2233</f>
        <v>12.766215000000001</v>
      </c>
      <c r="S2233" s="23">
        <f>P2233*N2233</f>
        <v>57.34</v>
      </c>
      <c r="T2233" s="23">
        <f>Q2233-S2233</f>
        <v>40.423784999999995</v>
      </c>
      <c r="U2233" s="25">
        <f>IFERROR(T2233/Q2233,0)</f>
        <v>0.41348424674842527</v>
      </c>
      <c r="V2233" s="21" t="s">
        <v>125</v>
      </c>
      <c r="W2233" s="21" t="s">
        <v>136</v>
      </c>
    </row>
    <row r="2234" spans="1:23" ht="15" customHeight="1">
      <c r="A2234" s="21" t="s">
        <v>2712</v>
      </c>
      <c r="B2234" s="22">
        <v>45688</v>
      </c>
      <c r="C2234" s="21">
        <f>YEAR(B2234)</f>
        <v>2025</v>
      </c>
      <c r="D2234" s="21" t="str">
        <f>"Q"&amp;ROUNDUP(MONTH(B2234)/3,0)</f>
        <v>Q1</v>
      </c>
      <c r="E2234" s="21" t="s">
        <v>128</v>
      </c>
      <c r="F2234" s="21" t="s">
        <v>129</v>
      </c>
      <c r="G2234" s="21" t="s">
        <v>152</v>
      </c>
      <c r="H2234" s="21" t="s">
        <v>940</v>
      </c>
      <c r="I2234" s="21" t="s">
        <v>154</v>
      </c>
      <c r="J2234" s="21" t="s">
        <v>142</v>
      </c>
      <c r="K2234" s="21" t="s">
        <v>134</v>
      </c>
      <c r="L2234" s="21" t="s">
        <v>170</v>
      </c>
      <c r="M2234" s="23">
        <v>216.71</v>
      </c>
      <c r="N2234" s="24">
        <v>1</v>
      </c>
      <c r="O2234" s="25">
        <v>0.14799999999999999</v>
      </c>
      <c r="P2234" s="23">
        <v>133.22999999999999</v>
      </c>
      <c r="Q2234" s="23">
        <f>M2234*N2234*(1-O2234)</f>
        <v>184.63692</v>
      </c>
      <c r="R2234" s="23">
        <f>M2234*N2234*O2234</f>
        <v>32.073079999999997</v>
      </c>
      <c r="S2234" s="23">
        <f>P2234*N2234</f>
        <v>133.22999999999999</v>
      </c>
      <c r="T2234" s="23">
        <f>Q2234-S2234</f>
        <v>51.406920000000014</v>
      </c>
      <c r="U2234" s="25">
        <f>IFERROR(T2234/Q2234,0)</f>
        <v>0.27842167211194824</v>
      </c>
      <c r="V2234" s="21" t="s">
        <v>125</v>
      </c>
      <c r="W2234" s="21" t="s">
        <v>136</v>
      </c>
    </row>
    <row r="2235" spans="1:23" ht="15" customHeight="1">
      <c r="A2235" s="21" t="s">
        <v>2713</v>
      </c>
      <c r="B2235" s="22">
        <v>45688</v>
      </c>
      <c r="C2235" s="21">
        <f>YEAR(B2235)</f>
        <v>2025</v>
      </c>
      <c r="D2235" s="21" t="str">
        <f>"Q"&amp;ROUNDUP(MONTH(B2235)/3,0)</f>
        <v>Q1</v>
      </c>
      <c r="E2235" s="21" t="s">
        <v>138</v>
      </c>
      <c r="F2235" s="21" t="s">
        <v>118</v>
      </c>
      <c r="G2235" s="21" t="s">
        <v>146</v>
      </c>
      <c r="H2235" s="21" t="s">
        <v>120</v>
      </c>
      <c r="I2235" s="21" t="s">
        <v>121</v>
      </c>
      <c r="J2235" s="21" t="s">
        <v>122</v>
      </c>
      <c r="K2235" s="21" t="s">
        <v>149</v>
      </c>
      <c r="L2235" s="21" t="s">
        <v>238</v>
      </c>
      <c r="M2235" s="23">
        <v>76.599999999999994</v>
      </c>
      <c r="N2235" s="24">
        <v>3</v>
      </c>
      <c r="O2235" s="25">
        <v>0.21690000000000001</v>
      </c>
      <c r="P2235" s="23">
        <v>40.69</v>
      </c>
      <c r="Q2235" s="23">
        <f>M2235*N2235*(1-O2235)</f>
        <v>179.95638</v>
      </c>
      <c r="R2235" s="23">
        <f>M2235*N2235*O2235</f>
        <v>49.843620000000001</v>
      </c>
      <c r="S2235" s="23">
        <f>P2235*N2235</f>
        <v>122.07</v>
      </c>
      <c r="T2235" s="23">
        <f>Q2235-S2235</f>
        <v>57.886380000000003</v>
      </c>
      <c r="U2235" s="25">
        <f>IFERROR(T2235/Q2235,0)</f>
        <v>0.32166895110915211</v>
      </c>
      <c r="V2235" s="21" t="s">
        <v>125</v>
      </c>
      <c r="W2235" s="21" t="s">
        <v>156</v>
      </c>
    </row>
    <row r="2236" spans="1:23" ht="15" customHeight="1">
      <c r="A2236" s="21" t="s">
        <v>2714</v>
      </c>
      <c r="B2236" s="22">
        <v>45688</v>
      </c>
      <c r="C2236" s="21">
        <f>YEAR(B2236)</f>
        <v>2025</v>
      </c>
      <c r="D2236" s="21" t="str">
        <f>"Q"&amp;ROUNDUP(MONTH(B2236)/3,0)</f>
        <v>Q1</v>
      </c>
      <c r="E2236" s="21" t="s">
        <v>117</v>
      </c>
      <c r="F2236" s="21" t="s">
        <v>118</v>
      </c>
      <c r="G2236" s="21" t="s">
        <v>119</v>
      </c>
      <c r="H2236" s="21" t="s">
        <v>174</v>
      </c>
      <c r="I2236" s="21" t="s">
        <v>175</v>
      </c>
      <c r="J2236" s="21" t="s">
        <v>142</v>
      </c>
      <c r="K2236" s="21" t="s">
        <v>123</v>
      </c>
      <c r="L2236" s="21" t="s">
        <v>263</v>
      </c>
      <c r="M2236" s="23">
        <v>123.7</v>
      </c>
      <c r="N2236" s="24">
        <v>2</v>
      </c>
      <c r="O2236" s="25">
        <v>0.17319999999999999</v>
      </c>
      <c r="P2236" s="23">
        <v>60.59</v>
      </c>
      <c r="Q2236" s="23">
        <f>M2236*N2236*(1-O2236)</f>
        <v>204.55032</v>
      </c>
      <c r="R2236" s="23">
        <f>M2236*N2236*O2236</f>
        <v>42.849679999999999</v>
      </c>
      <c r="S2236" s="23">
        <f>P2236*N2236</f>
        <v>121.18</v>
      </c>
      <c r="T2236" s="23">
        <f>Q2236-S2236</f>
        <v>83.370319999999992</v>
      </c>
      <c r="U2236" s="25">
        <f>IFERROR(T2236/Q2236,0)</f>
        <v>0.40757853617633055</v>
      </c>
      <c r="V2236" s="21" t="s">
        <v>125</v>
      </c>
      <c r="W2236" s="21" t="s">
        <v>172</v>
      </c>
    </row>
    <row r="2237" spans="1:23" ht="15" customHeight="1">
      <c r="A2237" s="21" t="s">
        <v>2715</v>
      </c>
      <c r="B2237" s="22">
        <v>45688</v>
      </c>
      <c r="C2237" s="21">
        <f>YEAR(B2237)</f>
        <v>2025</v>
      </c>
      <c r="D2237" s="21" t="str">
        <f>"Q"&amp;ROUNDUP(MONTH(B2237)/3,0)</f>
        <v>Q1</v>
      </c>
      <c r="E2237" s="21" t="s">
        <v>158</v>
      </c>
      <c r="F2237" s="21" t="s">
        <v>118</v>
      </c>
      <c r="G2237" s="21" t="s">
        <v>164</v>
      </c>
      <c r="H2237" s="21" t="s">
        <v>354</v>
      </c>
      <c r="I2237" s="21" t="s">
        <v>355</v>
      </c>
      <c r="J2237" s="21" t="s">
        <v>142</v>
      </c>
      <c r="K2237" s="21" t="s">
        <v>165</v>
      </c>
      <c r="L2237" s="21" t="s">
        <v>184</v>
      </c>
      <c r="M2237" s="23">
        <v>37.380000000000003</v>
      </c>
      <c r="N2237" s="24">
        <v>2</v>
      </c>
      <c r="O2237" s="25">
        <v>0.1376</v>
      </c>
      <c r="P2237" s="23">
        <v>14.12</v>
      </c>
      <c r="Q2237" s="23">
        <f>M2237*N2237*(1-O2237)</f>
        <v>64.473024000000009</v>
      </c>
      <c r="R2237" s="23">
        <f>M2237*N2237*O2237</f>
        <v>10.286976000000001</v>
      </c>
      <c r="S2237" s="23">
        <f>P2237*N2237</f>
        <v>28.24</v>
      </c>
      <c r="T2237" s="23">
        <f>Q2237-S2237</f>
        <v>36.233024000000015</v>
      </c>
      <c r="U2237" s="25">
        <f>IFERROR(T2237/Q2237,0)</f>
        <v>0.5619873514851732</v>
      </c>
      <c r="V2237" s="21" t="s">
        <v>125</v>
      </c>
      <c r="W2237" s="21" t="s">
        <v>172</v>
      </c>
    </row>
    <row r="2238" spans="1:23" ht="15" customHeight="1">
      <c r="A2238" s="21" t="s">
        <v>2716</v>
      </c>
      <c r="B2238" s="22">
        <v>45688</v>
      </c>
      <c r="C2238" s="21">
        <f>YEAR(B2238)</f>
        <v>2025</v>
      </c>
      <c r="D2238" s="21" t="str">
        <f>"Q"&amp;ROUNDUP(MONTH(B2238)/3,0)</f>
        <v>Q1</v>
      </c>
      <c r="E2238" s="21" t="s">
        <v>138</v>
      </c>
      <c r="F2238" s="21" t="s">
        <v>129</v>
      </c>
      <c r="G2238" s="21" t="s">
        <v>139</v>
      </c>
      <c r="H2238" s="21" t="s">
        <v>291</v>
      </c>
      <c r="I2238" s="21" t="s">
        <v>208</v>
      </c>
      <c r="J2238" s="21" t="s">
        <v>133</v>
      </c>
      <c r="K2238" s="21" t="s">
        <v>165</v>
      </c>
      <c r="L2238" s="21" t="s">
        <v>184</v>
      </c>
      <c r="M2238" s="23">
        <v>125.99</v>
      </c>
      <c r="N2238" s="24">
        <v>2</v>
      </c>
      <c r="O2238" s="25">
        <v>0.14269999999999999</v>
      </c>
      <c r="P2238" s="23">
        <v>49.26</v>
      </c>
      <c r="Q2238" s="23">
        <f>M2238*N2238*(1-O2238)</f>
        <v>216.02245399999998</v>
      </c>
      <c r="R2238" s="23">
        <f>M2238*N2238*O2238</f>
        <v>35.957545999999994</v>
      </c>
      <c r="S2238" s="23">
        <f>P2238*N2238</f>
        <v>98.52</v>
      </c>
      <c r="T2238" s="23">
        <f>Q2238-S2238</f>
        <v>117.50245399999999</v>
      </c>
      <c r="U2238" s="25">
        <f>IFERROR(T2238/Q2238,0)</f>
        <v>0.54393629839979507</v>
      </c>
      <c r="V2238" s="21" t="s">
        <v>125</v>
      </c>
      <c r="W2238" s="21" t="s">
        <v>136</v>
      </c>
    </row>
    <row r="2239" spans="1:23" ht="15" customHeight="1">
      <c r="A2239" s="21" t="s">
        <v>2717</v>
      </c>
      <c r="B2239" s="22">
        <v>45689</v>
      </c>
      <c r="C2239" s="21">
        <f>YEAR(B2239)</f>
        <v>2025</v>
      </c>
      <c r="D2239" s="21" t="str">
        <f>"Q"&amp;ROUNDUP(MONTH(B2239)/3,0)</f>
        <v>Q1</v>
      </c>
      <c r="E2239" s="21" t="s">
        <v>188</v>
      </c>
      <c r="F2239" s="21" t="s">
        <v>129</v>
      </c>
      <c r="G2239" s="21" t="s">
        <v>189</v>
      </c>
      <c r="H2239" s="21" t="s">
        <v>281</v>
      </c>
      <c r="I2239" s="21" t="s">
        <v>282</v>
      </c>
      <c r="J2239" s="21" t="s">
        <v>133</v>
      </c>
      <c r="K2239" s="21" t="s">
        <v>134</v>
      </c>
      <c r="L2239" s="21" t="s">
        <v>135</v>
      </c>
      <c r="M2239" s="23">
        <v>96.52</v>
      </c>
      <c r="N2239" s="24">
        <v>8</v>
      </c>
      <c r="O2239" s="25">
        <v>0.17519999999999999</v>
      </c>
      <c r="P2239" s="23">
        <v>57.17</v>
      </c>
      <c r="Q2239" s="23">
        <f>M2239*N2239*(1-O2239)</f>
        <v>636.877568</v>
      </c>
      <c r="R2239" s="23">
        <f>M2239*N2239*O2239</f>
        <v>135.282432</v>
      </c>
      <c r="S2239" s="23">
        <f>P2239*N2239</f>
        <v>457.36</v>
      </c>
      <c r="T2239" s="23">
        <f>Q2239-S2239</f>
        <v>179.51756799999998</v>
      </c>
      <c r="U2239" s="25">
        <f>IFERROR(T2239/Q2239,0)</f>
        <v>0.28187139415781715</v>
      </c>
      <c r="V2239" s="21" t="s">
        <v>125</v>
      </c>
      <c r="W2239" s="21" t="s">
        <v>126</v>
      </c>
    </row>
    <row r="2240" spans="1:23" ht="15" customHeight="1">
      <c r="A2240" s="21" t="s">
        <v>2718</v>
      </c>
      <c r="B2240" s="22">
        <v>45689</v>
      </c>
      <c r="C2240" s="21">
        <f>YEAR(B2240)</f>
        <v>2025</v>
      </c>
      <c r="D2240" s="21" t="str">
        <f>"Q"&amp;ROUNDUP(MONTH(B2240)/3,0)</f>
        <v>Q1</v>
      </c>
      <c r="E2240" s="21" t="s">
        <v>188</v>
      </c>
      <c r="F2240" s="21" t="s">
        <v>118</v>
      </c>
      <c r="G2240" s="21" t="s">
        <v>198</v>
      </c>
      <c r="H2240" s="21" t="s">
        <v>182</v>
      </c>
      <c r="I2240" s="21" t="s">
        <v>183</v>
      </c>
      <c r="J2240" s="21" t="s">
        <v>122</v>
      </c>
      <c r="K2240" s="21" t="s">
        <v>149</v>
      </c>
      <c r="L2240" s="21" t="s">
        <v>150</v>
      </c>
      <c r="M2240" s="23">
        <v>269.52999999999997</v>
      </c>
      <c r="N2240" s="24">
        <v>8</v>
      </c>
      <c r="O2240" s="25">
        <v>0.16819999999999999</v>
      </c>
      <c r="P2240" s="23">
        <v>139.12</v>
      </c>
      <c r="Q2240" s="23">
        <f>M2240*N2240*(1-O2240)</f>
        <v>1793.5604319999998</v>
      </c>
      <c r="R2240" s="23">
        <f>M2240*N2240*O2240</f>
        <v>362.67956799999996</v>
      </c>
      <c r="S2240" s="23">
        <f>P2240*N2240</f>
        <v>1112.96</v>
      </c>
      <c r="T2240" s="23">
        <f>Q2240-S2240</f>
        <v>680.60043199999973</v>
      </c>
      <c r="U2240" s="25">
        <f>IFERROR(T2240/Q2240,0)</f>
        <v>0.37946891549177519</v>
      </c>
      <c r="V2240" s="21" t="s">
        <v>125</v>
      </c>
      <c r="W2240" s="21" t="s">
        <v>126</v>
      </c>
    </row>
    <row r="2241" spans="1:23" ht="15" customHeight="1">
      <c r="A2241" s="21" t="s">
        <v>2719</v>
      </c>
      <c r="B2241" s="22">
        <v>45689</v>
      </c>
      <c r="C2241" s="21">
        <f>YEAR(B2241)</f>
        <v>2025</v>
      </c>
      <c r="D2241" s="21" t="str">
        <f>"Q"&amp;ROUNDUP(MONTH(B2241)/3,0)</f>
        <v>Q1</v>
      </c>
      <c r="E2241" s="21" t="s">
        <v>138</v>
      </c>
      <c r="F2241" s="21" t="s">
        <v>118</v>
      </c>
      <c r="G2241" s="21" t="s">
        <v>146</v>
      </c>
      <c r="H2241" s="21" t="s">
        <v>388</v>
      </c>
      <c r="I2241" s="21" t="s">
        <v>389</v>
      </c>
      <c r="J2241" s="21" t="s">
        <v>142</v>
      </c>
      <c r="K2241" s="21" t="s">
        <v>123</v>
      </c>
      <c r="L2241" s="21" t="s">
        <v>292</v>
      </c>
      <c r="M2241" s="23">
        <v>49.36</v>
      </c>
      <c r="N2241" s="24">
        <v>1</v>
      </c>
      <c r="O2241" s="25">
        <v>0.215</v>
      </c>
      <c r="P2241" s="23">
        <v>26.69</v>
      </c>
      <c r="Q2241" s="23">
        <f>M2241*N2241*(1-O2241)</f>
        <v>38.747599999999998</v>
      </c>
      <c r="R2241" s="23">
        <f>M2241*N2241*O2241</f>
        <v>10.612399999999999</v>
      </c>
      <c r="S2241" s="23">
        <f>P2241*N2241</f>
        <v>26.69</v>
      </c>
      <c r="T2241" s="23">
        <f>Q2241-S2241</f>
        <v>12.057599999999997</v>
      </c>
      <c r="U2241" s="25">
        <f>IFERROR(T2241/Q2241,0)</f>
        <v>0.31118314424635324</v>
      </c>
      <c r="V2241" s="21" t="s">
        <v>125</v>
      </c>
      <c r="W2241" s="21" t="s">
        <v>136</v>
      </c>
    </row>
    <row r="2242" spans="1:23" ht="15" customHeight="1">
      <c r="A2242" s="21" t="s">
        <v>2720</v>
      </c>
      <c r="B2242" s="22">
        <v>45689</v>
      </c>
      <c r="C2242" s="21">
        <f>YEAR(B2242)</f>
        <v>2025</v>
      </c>
      <c r="D2242" s="21" t="str">
        <f>"Q"&amp;ROUNDUP(MONTH(B2242)/3,0)</f>
        <v>Q1</v>
      </c>
      <c r="E2242" s="21" t="s">
        <v>128</v>
      </c>
      <c r="F2242" s="21" t="s">
        <v>118</v>
      </c>
      <c r="G2242" s="21" t="s">
        <v>152</v>
      </c>
      <c r="H2242" s="21" t="s">
        <v>284</v>
      </c>
      <c r="I2242" s="21" t="s">
        <v>269</v>
      </c>
      <c r="J2242" s="21" t="s">
        <v>122</v>
      </c>
      <c r="K2242" s="21" t="s">
        <v>123</v>
      </c>
      <c r="L2242" s="21" t="s">
        <v>292</v>
      </c>
      <c r="M2242" s="23">
        <v>220.1</v>
      </c>
      <c r="N2242" s="24">
        <v>1</v>
      </c>
      <c r="O2242" s="25">
        <v>0.18179999999999999</v>
      </c>
      <c r="P2242" s="23">
        <v>124.76</v>
      </c>
      <c r="Q2242" s="23">
        <f>M2242*N2242*(1-O2242)</f>
        <v>180.08582000000001</v>
      </c>
      <c r="R2242" s="23">
        <f>M2242*N2242*O2242</f>
        <v>40.014179999999996</v>
      </c>
      <c r="S2242" s="23">
        <f>P2242*N2242</f>
        <v>124.76</v>
      </c>
      <c r="T2242" s="23">
        <f>Q2242-S2242</f>
        <v>55.325820000000007</v>
      </c>
      <c r="U2242" s="25">
        <f>IFERROR(T2242/Q2242,0)</f>
        <v>0.30721919138330828</v>
      </c>
      <c r="V2242" s="21" t="s">
        <v>125</v>
      </c>
      <c r="W2242" s="21" t="s">
        <v>126</v>
      </c>
    </row>
    <row r="2243" spans="1:23" ht="15" customHeight="1">
      <c r="A2243" s="21" t="s">
        <v>2721</v>
      </c>
      <c r="B2243" s="22">
        <v>45689</v>
      </c>
      <c r="C2243" s="21">
        <f>YEAR(B2243)</f>
        <v>2025</v>
      </c>
      <c r="D2243" s="21" t="str">
        <f>"Q"&amp;ROUNDUP(MONTH(B2243)/3,0)</f>
        <v>Q1</v>
      </c>
      <c r="E2243" s="21" t="s">
        <v>117</v>
      </c>
      <c r="F2243" s="21" t="s">
        <v>129</v>
      </c>
      <c r="G2243" s="21" t="s">
        <v>119</v>
      </c>
      <c r="H2243" s="21" t="s">
        <v>358</v>
      </c>
      <c r="I2243" s="21" t="s">
        <v>269</v>
      </c>
      <c r="J2243" s="21" t="s">
        <v>133</v>
      </c>
      <c r="K2243" s="21" t="s">
        <v>123</v>
      </c>
      <c r="L2243" s="21" t="s">
        <v>263</v>
      </c>
      <c r="M2243" s="23">
        <v>194.97</v>
      </c>
      <c r="N2243" s="24">
        <v>1</v>
      </c>
      <c r="O2243" s="25">
        <v>7.0300000000000001E-2</v>
      </c>
      <c r="P2243" s="23">
        <v>95.37</v>
      </c>
      <c r="Q2243" s="23">
        <f>M2243*N2243*(1-O2243)</f>
        <v>181.263609</v>
      </c>
      <c r="R2243" s="23">
        <f>M2243*N2243*O2243</f>
        <v>13.706391</v>
      </c>
      <c r="S2243" s="23">
        <f>P2243*N2243</f>
        <v>95.37</v>
      </c>
      <c r="T2243" s="23">
        <f>Q2243-S2243</f>
        <v>85.893608999999998</v>
      </c>
      <c r="U2243" s="25">
        <f>IFERROR(T2243/Q2243,0)</f>
        <v>0.47386019440890642</v>
      </c>
      <c r="V2243" s="21" t="s">
        <v>125</v>
      </c>
      <c r="W2243" s="21" t="s">
        <v>136</v>
      </c>
    </row>
    <row r="2244" spans="1:23" ht="15" customHeight="1">
      <c r="A2244" s="21" t="s">
        <v>2722</v>
      </c>
      <c r="B2244" s="22">
        <v>45689</v>
      </c>
      <c r="C2244" s="21">
        <f>YEAR(B2244)</f>
        <v>2025</v>
      </c>
      <c r="D2244" s="21" t="str">
        <f>"Q"&amp;ROUNDUP(MONTH(B2244)/3,0)</f>
        <v>Q1</v>
      </c>
      <c r="E2244" s="21" t="s">
        <v>117</v>
      </c>
      <c r="F2244" s="21" t="s">
        <v>129</v>
      </c>
      <c r="G2244" s="21" t="s">
        <v>119</v>
      </c>
      <c r="H2244" s="21" t="s">
        <v>388</v>
      </c>
      <c r="I2244" s="21" t="s">
        <v>389</v>
      </c>
      <c r="J2244" s="21" t="s">
        <v>142</v>
      </c>
      <c r="K2244" s="21" t="s">
        <v>123</v>
      </c>
      <c r="L2244" s="21" t="s">
        <v>124</v>
      </c>
      <c r="M2244" s="23">
        <v>110.32</v>
      </c>
      <c r="N2244" s="24">
        <v>2</v>
      </c>
      <c r="O2244" s="25">
        <v>0.1459</v>
      </c>
      <c r="P2244" s="23">
        <v>54.39</v>
      </c>
      <c r="Q2244" s="23">
        <f>M2244*N2244*(1-O2244)</f>
        <v>188.448624</v>
      </c>
      <c r="R2244" s="23">
        <f>M2244*N2244*O2244</f>
        <v>32.191375999999998</v>
      </c>
      <c r="S2244" s="23">
        <f>P2244*N2244</f>
        <v>108.78</v>
      </c>
      <c r="T2244" s="23">
        <f>Q2244-S2244</f>
        <v>79.668623999999994</v>
      </c>
      <c r="U2244" s="25">
        <f>IFERROR(T2244/Q2244,0)</f>
        <v>0.42276044424712805</v>
      </c>
      <c r="V2244" s="21" t="s">
        <v>125</v>
      </c>
      <c r="W2244" s="21" t="s">
        <v>136</v>
      </c>
    </row>
    <row r="2245" spans="1:23" ht="15" customHeight="1">
      <c r="A2245" s="21" t="s">
        <v>2723</v>
      </c>
      <c r="B2245" s="22">
        <v>45690</v>
      </c>
      <c r="C2245" s="21">
        <f>YEAR(B2245)</f>
        <v>2025</v>
      </c>
      <c r="D2245" s="21" t="str">
        <f>"Q"&amp;ROUNDUP(MONTH(B2245)/3,0)</f>
        <v>Q1</v>
      </c>
      <c r="E2245" s="21" t="s">
        <v>188</v>
      </c>
      <c r="F2245" s="21" t="s">
        <v>118</v>
      </c>
      <c r="G2245" s="21" t="s">
        <v>189</v>
      </c>
      <c r="H2245" s="21" t="s">
        <v>2679</v>
      </c>
      <c r="I2245" s="21" t="s">
        <v>2680</v>
      </c>
      <c r="J2245" s="21" t="s">
        <v>142</v>
      </c>
      <c r="K2245" s="21" t="s">
        <v>165</v>
      </c>
      <c r="L2245" s="21" t="s">
        <v>184</v>
      </c>
      <c r="M2245" s="23">
        <v>116.08</v>
      </c>
      <c r="N2245" s="24">
        <v>4</v>
      </c>
      <c r="O2245" s="25">
        <v>0.21099999999999999</v>
      </c>
      <c r="P2245" s="23">
        <v>42.29</v>
      </c>
      <c r="Q2245" s="23">
        <f>M2245*N2245*(1-O2245)</f>
        <v>366.34848</v>
      </c>
      <c r="R2245" s="23">
        <f>M2245*N2245*O2245</f>
        <v>97.971519999999998</v>
      </c>
      <c r="S2245" s="23">
        <f>P2245*N2245</f>
        <v>169.16</v>
      </c>
      <c r="T2245" s="23">
        <f>Q2245-S2245</f>
        <v>197.18848</v>
      </c>
      <c r="U2245" s="25">
        <f>IFERROR(T2245/Q2245,0)</f>
        <v>0.53825385054142982</v>
      </c>
      <c r="V2245" s="21" t="s">
        <v>125</v>
      </c>
      <c r="W2245" s="21" t="s">
        <v>172</v>
      </c>
    </row>
    <row r="2246" spans="1:23" ht="15" customHeight="1">
      <c r="A2246" s="21" t="s">
        <v>2724</v>
      </c>
      <c r="B2246" s="22">
        <v>45690</v>
      </c>
      <c r="C2246" s="21">
        <f>YEAR(B2246)</f>
        <v>2025</v>
      </c>
      <c r="D2246" s="21" t="str">
        <f>"Q"&amp;ROUNDUP(MONTH(B2246)/3,0)</f>
        <v>Q1</v>
      </c>
      <c r="E2246" s="21" t="s">
        <v>117</v>
      </c>
      <c r="F2246" s="21" t="s">
        <v>159</v>
      </c>
      <c r="G2246" s="21" t="s">
        <v>119</v>
      </c>
      <c r="H2246" s="21" t="s">
        <v>857</v>
      </c>
      <c r="I2246" s="21" t="s">
        <v>858</v>
      </c>
      <c r="J2246" s="21" t="s">
        <v>142</v>
      </c>
      <c r="K2246" s="21" t="s">
        <v>134</v>
      </c>
      <c r="L2246" s="21" t="s">
        <v>339</v>
      </c>
      <c r="M2246" s="23">
        <v>214.39</v>
      </c>
      <c r="N2246" s="24">
        <v>16</v>
      </c>
      <c r="O2246" s="25">
        <v>0.1166</v>
      </c>
      <c r="P2246" s="23">
        <v>121.44</v>
      </c>
      <c r="Q2246" s="23">
        <f>M2246*N2246*(1-O2246)</f>
        <v>3030.2740159999998</v>
      </c>
      <c r="R2246" s="23">
        <f>M2246*N2246*O2246</f>
        <v>399.96598399999993</v>
      </c>
      <c r="S2246" s="23">
        <f>P2246*N2246</f>
        <v>1943.04</v>
      </c>
      <c r="T2246" s="23">
        <f>Q2246-S2246</f>
        <v>1087.2340159999999</v>
      </c>
      <c r="U2246" s="25">
        <f>IFERROR(T2246/Q2246,0)</f>
        <v>0.35879066060011383</v>
      </c>
      <c r="V2246" s="21" t="s">
        <v>125</v>
      </c>
      <c r="W2246" s="21" t="s">
        <v>126</v>
      </c>
    </row>
    <row r="2247" spans="1:23" ht="15" customHeight="1">
      <c r="A2247" s="21" t="s">
        <v>2725</v>
      </c>
      <c r="B2247" s="22">
        <v>45690</v>
      </c>
      <c r="C2247" s="21">
        <f>YEAR(B2247)</f>
        <v>2025</v>
      </c>
      <c r="D2247" s="21" t="str">
        <f>"Q"&amp;ROUNDUP(MONTH(B2247)/3,0)</f>
        <v>Q1</v>
      </c>
      <c r="E2247" s="21" t="s">
        <v>188</v>
      </c>
      <c r="F2247" s="21" t="s">
        <v>129</v>
      </c>
      <c r="G2247" s="21" t="s">
        <v>232</v>
      </c>
      <c r="H2247" s="21" t="s">
        <v>221</v>
      </c>
      <c r="I2247" s="21" t="s">
        <v>222</v>
      </c>
      <c r="J2247" s="21" t="s">
        <v>133</v>
      </c>
      <c r="K2247" s="21" t="s">
        <v>123</v>
      </c>
      <c r="L2247" s="21" t="s">
        <v>226</v>
      </c>
      <c r="M2247" s="23">
        <v>211.21</v>
      </c>
      <c r="N2247" s="24">
        <v>1</v>
      </c>
      <c r="O2247" s="25">
        <v>0.15129999999999999</v>
      </c>
      <c r="P2247" s="23">
        <v>113.23</v>
      </c>
      <c r="Q2247" s="23">
        <f>M2247*N2247*(1-O2247)</f>
        <v>179.253927</v>
      </c>
      <c r="R2247" s="23">
        <f>M2247*N2247*O2247</f>
        <v>31.956073</v>
      </c>
      <c r="S2247" s="23">
        <f>P2247*N2247</f>
        <v>113.23</v>
      </c>
      <c r="T2247" s="23">
        <f>Q2247-S2247</f>
        <v>66.023927</v>
      </c>
      <c r="U2247" s="25">
        <f>IFERROR(T2247/Q2247,0)</f>
        <v>0.36832625150800741</v>
      </c>
      <c r="V2247" s="21" t="s">
        <v>125</v>
      </c>
      <c r="W2247" s="21" t="s">
        <v>136</v>
      </c>
    </row>
    <row r="2248" spans="1:23" ht="15" customHeight="1">
      <c r="A2248" s="21" t="s">
        <v>2726</v>
      </c>
      <c r="B2248" s="22">
        <v>45691</v>
      </c>
      <c r="C2248" s="21">
        <f>YEAR(B2248)</f>
        <v>2025</v>
      </c>
      <c r="D2248" s="21" t="str">
        <f>"Q"&amp;ROUNDUP(MONTH(B2248)/3,0)</f>
        <v>Q1</v>
      </c>
      <c r="E2248" s="21" t="s">
        <v>188</v>
      </c>
      <c r="F2248" s="21" t="s">
        <v>129</v>
      </c>
      <c r="G2248" s="21" t="s">
        <v>198</v>
      </c>
      <c r="H2248" s="21" t="s">
        <v>120</v>
      </c>
      <c r="I2248" s="21" t="s">
        <v>121</v>
      </c>
      <c r="J2248" s="21" t="s">
        <v>122</v>
      </c>
      <c r="K2248" s="21" t="s">
        <v>143</v>
      </c>
      <c r="L2248" s="21" t="s">
        <v>201</v>
      </c>
      <c r="M2248" s="23">
        <v>140.16999999999999</v>
      </c>
      <c r="N2248" s="24">
        <v>3</v>
      </c>
      <c r="O2248" s="25">
        <v>0.19500000000000001</v>
      </c>
      <c r="P2248" s="23">
        <v>78.430000000000007</v>
      </c>
      <c r="Q2248" s="23">
        <f>M2248*N2248*(1-O2248)</f>
        <v>338.51054999999997</v>
      </c>
      <c r="R2248" s="23">
        <f>M2248*N2248*O2248</f>
        <v>81.999449999999996</v>
      </c>
      <c r="S2248" s="23">
        <f>P2248*N2248</f>
        <v>235.29000000000002</v>
      </c>
      <c r="T2248" s="23">
        <f>Q2248-S2248</f>
        <v>103.22054999999995</v>
      </c>
      <c r="U2248" s="25">
        <f>IFERROR(T2248/Q2248,0)</f>
        <v>0.30492565150480527</v>
      </c>
      <c r="V2248" s="21" t="s">
        <v>125</v>
      </c>
      <c r="W2248" s="21" t="s">
        <v>156</v>
      </c>
    </row>
    <row r="2249" spans="1:23" ht="15" customHeight="1">
      <c r="A2249" s="21" t="s">
        <v>2727</v>
      </c>
      <c r="B2249" s="22">
        <v>45691</v>
      </c>
      <c r="C2249" s="21">
        <f>YEAR(B2249)</f>
        <v>2025</v>
      </c>
      <c r="D2249" s="21" t="str">
        <f>"Q"&amp;ROUNDUP(MONTH(B2249)/3,0)</f>
        <v>Q1</v>
      </c>
      <c r="E2249" s="21" t="s">
        <v>117</v>
      </c>
      <c r="F2249" s="21" t="s">
        <v>129</v>
      </c>
      <c r="G2249" s="21" t="s">
        <v>119</v>
      </c>
      <c r="H2249" s="21" t="s">
        <v>337</v>
      </c>
      <c r="I2249" s="21" t="s">
        <v>338</v>
      </c>
      <c r="J2249" s="21" t="s">
        <v>133</v>
      </c>
      <c r="K2249" s="21" t="s">
        <v>143</v>
      </c>
      <c r="L2249" s="21" t="s">
        <v>201</v>
      </c>
      <c r="M2249" s="23">
        <v>29.12</v>
      </c>
      <c r="N2249" s="24">
        <v>3</v>
      </c>
      <c r="O2249" s="25">
        <v>0.16930000000000001</v>
      </c>
      <c r="P2249" s="23">
        <v>17.239999999999998</v>
      </c>
      <c r="Q2249" s="23">
        <f>M2249*N2249*(1-O2249)</f>
        <v>72.569952000000001</v>
      </c>
      <c r="R2249" s="23">
        <f>M2249*N2249*O2249</f>
        <v>14.790048000000001</v>
      </c>
      <c r="S2249" s="23">
        <f>P2249*N2249</f>
        <v>51.72</v>
      </c>
      <c r="T2249" s="23">
        <f>Q2249-S2249</f>
        <v>20.849952000000002</v>
      </c>
      <c r="U2249" s="25">
        <f>IFERROR(T2249/Q2249,0)</f>
        <v>0.28730833389554949</v>
      </c>
      <c r="V2249" s="21" t="s">
        <v>125</v>
      </c>
      <c r="W2249" s="21" t="s">
        <v>136</v>
      </c>
    </row>
    <row r="2250" spans="1:23" ht="15" customHeight="1">
      <c r="A2250" s="21" t="s">
        <v>2728</v>
      </c>
      <c r="B2250" s="22">
        <v>45691</v>
      </c>
      <c r="C2250" s="21">
        <f>YEAR(B2250)</f>
        <v>2025</v>
      </c>
      <c r="D2250" s="21" t="str">
        <f>"Q"&amp;ROUNDUP(MONTH(B2250)/3,0)</f>
        <v>Q1</v>
      </c>
      <c r="E2250" s="21" t="s">
        <v>128</v>
      </c>
      <c r="F2250" s="21" t="s">
        <v>118</v>
      </c>
      <c r="G2250" s="21" t="s">
        <v>152</v>
      </c>
      <c r="H2250" s="21" t="s">
        <v>120</v>
      </c>
      <c r="I2250" s="21" t="s">
        <v>121</v>
      </c>
      <c r="J2250" s="21" t="s">
        <v>122</v>
      </c>
      <c r="K2250" s="21" t="s">
        <v>165</v>
      </c>
      <c r="L2250" s="21" t="s">
        <v>166</v>
      </c>
      <c r="M2250" s="23">
        <v>45.35</v>
      </c>
      <c r="N2250" s="24">
        <v>4</v>
      </c>
      <c r="O2250" s="25">
        <v>0.153</v>
      </c>
      <c r="P2250" s="23">
        <v>20.76</v>
      </c>
      <c r="Q2250" s="23">
        <f>M2250*N2250*(1-O2250)</f>
        <v>153.64580000000001</v>
      </c>
      <c r="R2250" s="23">
        <f>M2250*N2250*O2250</f>
        <v>27.754200000000001</v>
      </c>
      <c r="S2250" s="23">
        <f>P2250*N2250</f>
        <v>83.04</v>
      </c>
      <c r="T2250" s="23">
        <f>Q2250-S2250</f>
        <v>70.605800000000002</v>
      </c>
      <c r="U2250" s="25">
        <f>IFERROR(T2250/Q2250,0)</f>
        <v>0.4595361539332673</v>
      </c>
      <c r="V2250" s="21" t="s">
        <v>125</v>
      </c>
      <c r="W2250" s="21" t="s">
        <v>156</v>
      </c>
    </row>
    <row r="2251" spans="1:23" ht="15" customHeight="1">
      <c r="A2251" s="21" t="s">
        <v>2729</v>
      </c>
      <c r="B2251" s="22">
        <v>45691</v>
      </c>
      <c r="C2251" s="21">
        <f>YEAR(B2251)</f>
        <v>2025</v>
      </c>
      <c r="D2251" s="21" t="str">
        <f>"Q"&amp;ROUNDUP(MONTH(B2251)/3,0)</f>
        <v>Q1</v>
      </c>
      <c r="E2251" s="21" t="s">
        <v>128</v>
      </c>
      <c r="F2251" s="21" t="s">
        <v>118</v>
      </c>
      <c r="G2251" s="21" t="s">
        <v>130</v>
      </c>
      <c r="H2251" s="21" t="s">
        <v>358</v>
      </c>
      <c r="I2251" s="21" t="s">
        <v>269</v>
      </c>
      <c r="J2251" s="21" t="s">
        <v>133</v>
      </c>
      <c r="K2251" s="21" t="s">
        <v>149</v>
      </c>
      <c r="L2251" s="21" t="s">
        <v>176</v>
      </c>
      <c r="M2251" s="23">
        <v>131.27000000000001</v>
      </c>
      <c r="N2251" s="24">
        <v>4</v>
      </c>
      <c r="O2251" s="25">
        <v>0.18590000000000001</v>
      </c>
      <c r="P2251" s="23">
        <v>56.23</v>
      </c>
      <c r="Q2251" s="23">
        <f>M2251*N2251*(1-O2251)</f>
        <v>427.46762800000005</v>
      </c>
      <c r="R2251" s="23">
        <f>M2251*N2251*O2251</f>
        <v>97.612372000000008</v>
      </c>
      <c r="S2251" s="23">
        <f>P2251*N2251</f>
        <v>224.92</v>
      </c>
      <c r="T2251" s="23">
        <f>Q2251-S2251</f>
        <v>202.54762800000006</v>
      </c>
      <c r="U2251" s="25">
        <f>IFERROR(T2251/Q2251,0)</f>
        <v>0.47383150145816433</v>
      </c>
      <c r="V2251" s="21" t="s">
        <v>125</v>
      </c>
      <c r="W2251" s="21" t="s">
        <v>172</v>
      </c>
    </row>
    <row r="2252" spans="1:23" ht="15" customHeight="1">
      <c r="A2252" s="21" t="s">
        <v>2730</v>
      </c>
      <c r="B2252" s="22">
        <v>45691</v>
      </c>
      <c r="C2252" s="21">
        <f>YEAR(B2252)</f>
        <v>2025</v>
      </c>
      <c r="D2252" s="21" t="str">
        <f>"Q"&amp;ROUNDUP(MONTH(B2252)/3,0)</f>
        <v>Q1</v>
      </c>
      <c r="E2252" s="21" t="s">
        <v>128</v>
      </c>
      <c r="F2252" s="21" t="s">
        <v>118</v>
      </c>
      <c r="G2252" s="21" t="s">
        <v>152</v>
      </c>
      <c r="H2252" s="21" t="s">
        <v>218</v>
      </c>
      <c r="I2252" s="21" t="s">
        <v>219</v>
      </c>
      <c r="J2252" s="21" t="s">
        <v>133</v>
      </c>
      <c r="K2252" s="21" t="s">
        <v>134</v>
      </c>
      <c r="L2252" s="21" t="s">
        <v>135</v>
      </c>
      <c r="M2252" s="23">
        <v>149.41</v>
      </c>
      <c r="N2252" s="24">
        <v>12</v>
      </c>
      <c r="O2252" s="25">
        <v>0.192</v>
      </c>
      <c r="P2252" s="23">
        <v>84.39</v>
      </c>
      <c r="Q2252" s="23">
        <f>M2252*N2252*(1-O2252)</f>
        <v>1448.6793600000001</v>
      </c>
      <c r="R2252" s="23">
        <f>M2252*N2252*O2252</f>
        <v>344.24064000000004</v>
      </c>
      <c r="S2252" s="23">
        <f>P2252*N2252</f>
        <v>1012.6800000000001</v>
      </c>
      <c r="T2252" s="23">
        <f>Q2252-S2252</f>
        <v>435.99936000000002</v>
      </c>
      <c r="U2252" s="25">
        <f>IFERROR(T2252/Q2252,0)</f>
        <v>0.30096332704015333</v>
      </c>
      <c r="V2252" s="21" t="s">
        <v>125</v>
      </c>
      <c r="W2252" s="21" t="s">
        <v>126</v>
      </c>
    </row>
    <row r="2253" spans="1:23" ht="15" customHeight="1">
      <c r="A2253" s="21" t="s">
        <v>2731</v>
      </c>
      <c r="B2253" s="22">
        <v>45691</v>
      </c>
      <c r="C2253" s="21">
        <f>YEAR(B2253)</f>
        <v>2025</v>
      </c>
      <c r="D2253" s="21" t="str">
        <f>"Q"&amp;ROUNDUP(MONTH(B2253)/3,0)</f>
        <v>Q1</v>
      </c>
      <c r="E2253" s="21" t="s">
        <v>128</v>
      </c>
      <c r="F2253" s="21" t="s">
        <v>118</v>
      </c>
      <c r="G2253" s="21" t="s">
        <v>130</v>
      </c>
      <c r="H2253" s="21" t="s">
        <v>287</v>
      </c>
      <c r="I2253" s="21" t="s">
        <v>288</v>
      </c>
      <c r="J2253" s="21" t="s">
        <v>133</v>
      </c>
      <c r="K2253" s="21" t="s">
        <v>123</v>
      </c>
      <c r="L2253" s="21" t="s">
        <v>226</v>
      </c>
      <c r="M2253" s="23">
        <v>11.85</v>
      </c>
      <c r="N2253" s="24">
        <v>2</v>
      </c>
      <c r="O2253" s="25">
        <v>0.18410000000000001</v>
      </c>
      <c r="P2253" s="23">
        <v>5.98</v>
      </c>
      <c r="Q2253" s="23">
        <f>M2253*N2253*(1-O2253)</f>
        <v>19.336829999999999</v>
      </c>
      <c r="R2253" s="23">
        <f>M2253*N2253*O2253</f>
        <v>4.3631700000000002</v>
      </c>
      <c r="S2253" s="23">
        <f>P2253*N2253</f>
        <v>11.96</v>
      </c>
      <c r="T2253" s="23">
        <f>Q2253-S2253</f>
        <v>7.3768299999999982</v>
      </c>
      <c r="U2253" s="25">
        <f>IFERROR(T2253/Q2253,0)</f>
        <v>0.38149117513056685</v>
      </c>
      <c r="V2253" s="21" t="s">
        <v>125</v>
      </c>
      <c r="W2253" s="21" t="s">
        <v>156</v>
      </c>
    </row>
    <row r="2254" spans="1:23" ht="15" customHeight="1">
      <c r="A2254" s="21" t="s">
        <v>2732</v>
      </c>
      <c r="B2254" s="22">
        <v>45692</v>
      </c>
      <c r="C2254" s="21">
        <f>YEAR(B2254)</f>
        <v>2025</v>
      </c>
      <c r="D2254" s="21" t="str">
        <f>"Q"&amp;ROUNDUP(MONTH(B2254)/3,0)</f>
        <v>Q1</v>
      </c>
      <c r="E2254" s="21" t="s">
        <v>188</v>
      </c>
      <c r="F2254" s="21" t="s">
        <v>118</v>
      </c>
      <c r="G2254" s="21" t="s">
        <v>189</v>
      </c>
      <c r="H2254" s="21" t="s">
        <v>147</v>
      </c>
      <c r="I2254" s="21" t="s">
        <v>148</v>
      </c>
      <c r="J2254" s="21" t="s">
        <v>122</v>
      </c>
      <c r="K2254" s="21" t="s">
        <v>165</v>
      </c>
      <c r="L2254" s="21" t="s">
        <v>320</v>
      </c>
      <c r="M2254" s="23">
        <v>77.73</v>
      </c>
      <c r="N2254" s="24">
        <v>4</v>
      </c>
      <c r="O2254" s="25">
        <v>0.1966</v>
      </c>
      <c r="P2254" s="23">
        <v>32.159999999999997</v>
      </c>
      <c r="Q2254" s="23">
        <f>M2254*N2254*(1-O2254)</f>
        <v>249.79312800000002</v>
      </c>
      <c r="R2254" s="23">
        <f>M2254*N2254*O2254</f>
        <v>61.126871999999999</v>
      </c>
      <c r="S2254" s="23">
        <f>P2254*N2254</f>
        <v>128.63999999999999</v>
      </c>
      <c r="T2254" s="23">
        <f>Q2254-S2254</f>
        <v>121.15312800000004</v>
      </c>
      <c r="U2254" s="25">
        <f>IFERROR(T2254/Q2254,0)</f>
        <v>0.48501385514496631</v>
      </c>
      <c r="V2254" s="21" t="s">
        <v>125</v>
      </c>
      <c r="W2254" s="21" t="s">
        <v>172</v>
      </c>
    </row>
    <row r="2255" spans="1:23" ht="15" customHeight="1">
      <c r="A2255" s="21" t="s">
        <v>2733</v>
      </c>
      <c r="B2255" s="22">
        <v>45692</v>
      </c>
      <c r="C2255" s="21">
        <f>YEAR(B2255)</f>
        <v>2025</v>
      </c>
      <c r="D2255" s="21" t="str">
        <f>"Q"&amp;ROUNDUP(MONTH(B2255)/3,0)</f>
        <v>Q1</v>
      </c>
      <c r="E2255" s="21" t="s">
        <v>128</v>
      </c>
      <c r="F2255" s="21" t="s">
        <v>118</v>
      </c>
      <c r="G2255" s="21" t="s">
        <v>130</v>
      </c>
      <c r="H2255" s="21" t="s">
        <v>257</v>
      </c>
      <c r="I2255" s="21" t="s">
        <v>258</v>
      </c>
      <c r="J2255" s="21" t="s">
        <v>133</v>
      </c>
      <c r="K2255" s="21" t="s">
        <v>143</v>
      </c>
      <c r="L2255" s="21" t="s">
        <v>252</v>
      </c>
      <c r="M2255" s="23">
        <v>149.87</v>
      </c>
      <c r="N2255" s="24">
        <v>1</v>
      </c>
      <c r="O2255" s="25">
        <v>0.2361</v>
      </c>
      <c r="P2255" s="23">
        <v>86.11</v>
      </c>
      <c r="Q2255" s="23">
        <f>M2255*N2255*(1-O2255)</f>
        <v>114.48569300000001</v>
      </c>
      <c r="R2255" s="23">
        <f>M2255*N2255*O2255</f>
        <v>35.384307</v>
      </c>
      <c r="S2255" s="23">
        <f>P2255*N2255</f>
        <v>86.11</v>
      </c>
      <c r="T2255" s="23">
        <f>Q2255-S2255</f>
        <v>28.375693000000012</v>
      </c>
      <c r="U2255" s="25">
        <f>IFERROR(T2255/Q2255,0)</f>
        <v>0.24785361608458806</v>
      </c>
      <c r="V2255" s="21" t="s">
        <v>125</v>
      </c>
      <c r="W2255" s="21" t="s">
        <v>172</v>
      </c>
    </row>
    <row r="2256" spans="1:23" ht="15" customHeight="1">
      <c r="A2256" s="21" t="s">
        <v>2734</v>
      </c>
      <c r="B2256" s="22">
        <v>45692</v>
      </c>
      <c r="C2256" s="21">
        <f>YEAR(B2256)</f>
        <v>2025</v>
      </c>
      <c r="D2256" s="21" t="str">
        <f>"Q"&amp;ROUNDUP(MONTH(B2256)/3,0)</f>
        <v>Q1</v>
      </c>
      <c r="E2256" s="21" t="s">
        <v>158</v>
      </c>
      <c r="F2256" s="21" t="s">
        <v>129</v>
      </c>
      <c r="G2256" s="21" t="s">
        <v>160</v>
      </c>
      <c r="H2256" s="21" t="s">
        <v>788</v>
      </c>
      <c r="I2256" s="21" t="s">
        <v>789</v>
      </c>
      <c r="J2256" s="21" t="s">
        <v>142</v>
      </c>
      <c r="K2256" s="21" t="s">
        <v>143</v>
      </c>
      <c r="L2256" s="21" t="s">
        <v>201</v>
      </c>
      <c r="M2256" s="23">
        <v>119.33</v>
      </c>
      <c r="N2256" s="24">
        <v>1</v>
      </c>
      <c r="O2256" s="25">
        <v>0.1178</v>
      </c>
      <c r="P2256" s="23">
        <v>74.77</v>
      </c>
      <c r="Q2256" s="23">
        <f>M2256*N2256*(1-O2256)</f>
        <v>105.272926</v>
      </c>
      <c r="R2256" s="23">
        <f>M2256*N2256*O2256</f>
        <v>14.057074</v>
      </c>
      <c r="S2256" s="23">
        <f>P2256*N2256</f>
        <v>74.77</v>
      </c>
      <c r="T2256" s="23">
        <f>Q2256-S2256</f>
        <v>30.502926000000002</v>
      </c>
      <c r="U2256" s="25">
        <f>IFERROR(T2256/Q2256,0)</f>
        <v>0.28975090898489897</v>
      </c>
      <c r="V2256" s="21" t="s">
        <v>171</v>
      </c>
      <c r="W2256" s="21" t="s">
        <v>126</v>
      </c>
    </row>
    <row r="2257" spans="1:23" ht="15" customHeight="1">
      <c r="A2257" s="21" t="s">
        <v>2735</v>
      </c>
      <c r="B2257" s="22">
        <v>45692</v>
      </c>
      <c r="C2257" s="21">
        <f>YEAR(B2257)</f>
        <v>2025</v>
      </c>
      <c r="D2257" s="21" t="str">
        <f>"Q"&amp;ROUNDUP(MONTH(B2257)/3,0)</f>
        <v>Q1</v>
      </c>
      <c r="E2257" s="21" t="s">
        <v>138</v>
      </c>
      <c r="F2257" s="21" t="s">
        <v>118</v>
      </c>
      <c r="G2257" s="21" t="s">
        <v>139</v>
      </c>
      <c r="H2257" s="21" t="s">
        <v>445</v>
      </c>
      <c r="I2257" s="21" t="s">
        <v>446</v>
      </c>
      <c r="J2257" s="21" t="s">
        <v>133</v>
      </c>
      <c r="K2257" s="21" t="s">
        <v>149</v>
      </c>
      <c r="L2257" s="21" t="s">
        <v>238</v>
      </c>
      <c r="M2257" s="23">
        <v>303.41000000000003</v>
      </c>
      <c r="N2257" s="24">
        <v>1</v>
      </c>
      <c r="O2257" s="25"/>
      <c r="P2257" s="23">
        <v>128.32</v>
      </c>
      <c r="Q2257" s="23">
        <f>M2257*N2257*(1-O2257)</f>
        <v>303.41000000000003</v>
      </c>
      <c r="R2257" s="23">
        <f>M2257*N2257*O2257</f>
        <v>0</v>
      </c>
      <c r="S2257" s="23">
        <f>P2257*N2257</f>
        <v>128.32</v>
      </c>
      <c r="T2257" s="23">
        <f>Q2257-S2257</f>
        <v>175.09000000000003</v>
      </c>
      <c r="U2257" s="25">
        <f>IFERROR(T2257/Q2257,0)</f>
        <v>0.57707392637025812</v>
      </c>
      <c r="V2257" s="21" t="s">
        <v>125</v>
      </c>
      <c r="W2257" s="21" t="s">
        <v>156</v>
      </c>
    </row>
    <row r="2258" spans="1:23" ht="15" customHeight="1">
      <c r="A2258" s="21" t="s">
        <v>2736</v>
      </c>
      <c r="B2258" s="22">
        <v>45692</v>
      </c>
      <c r="C2258" s="21">
        <f>YEAR(B2258)</f>
        <v>2025</v>
      </c>
      <c r="D2258" s="21" t="str">
        <f>"Q"&amp;ROUNDUP(MONTH(B2258)/3,0)</f>
        <v>Q1</v>
      </c>
      <c r="E2258" s="21" t="s">
        <v>188</v>
      </c>
      <c r="F2258" s="21" t="s">
        <v>129</v>
      </c>
      <c r="G2258" s="21" t="s">
        <v>189</v>
      </c>
      <c r="H2258" s="21" t="s">
        <v>182</v>
      </c>
      <c r="I2258" s="21" t="s">
        <v>183</v>
      </c>
      <c r="J2258" s="21" t="s">
        <v>122</v>
      </c>
      <c r="K2258" s="21" t="s">
        <v>123</v>
      </c>
      <c r="L2258" s="21" t="s">
        <v>155</v>
      </c>
      <c r="M2258" s="23">
        <v>113.47</v>
      </c>
      <c r="N2258" s="24">
        <v>1</v>
      </c>
      <c r="O2258" s="25">
        <v>0.1527</v>
      </c>
      <c r="P2258" s="23">
        <v>65.11</v>
      </c>
      <c r="Q2258" s="23">
        <f>M2258*N2258*(1-O2258)</f>
        <v>96.143130999999997</v>
      </c>
      <c r="R2258" s="23">
        <f>M2258*N2258*O2258</f>
        <v>17.326868999999999</v>
      </c>
      <c r="S2258" s="23">
        <f>P2258*N2258</f>
        <v>65.11</v>
      </c>
      <c r="T2258" s="23">
        <f>Q2258-S2258</f>
        <v>31.033130999999997</v>
      </c>
      <c r="U2258" s="25">
        <f>IFERROR(T2258/Q2258,0)</f>
        <v>0.32278053228784487</v>
      </c>
      <c r="V2258" s="21" t="s">
        <v>171</v>
      </c>
      <c r="W2258" s="21" t="s">
        <v>156</v>
      </c>
    </row>
    <row r="2259" spans="1:23" ht="15" customHeight="1">
      <c r="A2259" s="21" t="s">
        <v>2737</v>
      </c>
      <c r="B2259" s="22">
        <v>45693</v>
      </c>
      <c r="C2259" s="21">
        <f>YEAR(B2259)</f>
        <v>2025</v>
      </c>
      <c r="D2259" s="21" t="str">
        <f>"Q"&amp;ROUNDUP(MONTH(B2259)/3,0)</f>
        <v>Q1</v>
      </c>
      <c r="E2259" s="21" t="s">
        <v>138</v>
      </c>
      <c r="F2259" s="21" t="s">
        <v>118</v>
      </c>
      <c r="G2259" s="21" t="s">
        <v>139</v>
      </c>
      <c r="H2259" s="21" t="s">
        <v>243</v>
      </c>
      <c r="I2259" s="21" t="s">
        <v>244</v>
      </c>
      <c r="J2259" s="21" t="s">
        <v>122</v>
      </c>
      <c r="K2259" s="21" t="s">
        <v>143</v>
      </c>
      <c r="L2259" s="21" t="s">
        <v>252</v>
      </c>
      <c r="M2259" s="23">
        <v>101.91</v>
      </c>
      <c r="N2259" s="24">
        <v>2</v>
      </c>
      <c r="O2259" s="25">
        <v>0.15279999999999999</v>
      </c>
      <c r="P2259" s="23">
        <v>66.41</v>
      </c>
      <c r="Q2259" s="23">
        <f>M2259*N2259*(1-O2259)</f>
        <v>172.67630399999999</v>
      </c>
      <c r="R2259" s="23">
        <f>M2259*N2259*O2259</f>
        <v>31.143695999999998</v>
      </c>
      <c r="S2259" s="23">
        <f>P2259*N2259</f>
        <v>132.82</v>
      </c>
      <c r="T2259" s="23">
        <f>Q2259-S2259</f>
        <v>39.856303999999994</v>
      </c>
      <c r="U2259" s="25">
        <f>IFERROR(T2259/Q2259,0)</f>
        <v>0.23081513257314099</v>
      </c>
      <c r="V2259" s="21" t="s">
        <v>125</v>
      </c>
      <c r="W2259" s="21" t="s">
        <v>136</v>
      </c>
    </row>
    <row r="2260" spans="1:23" ht="15" customHeight="1">
      <c r="A2260" s="21" t="s">
        <v>2738</v>
      </c>
      <c r="B2260" s="22">
        <v>45693</v>
      </c>
      <c r="C2260" s="21">
        <f>YEAR(B2260)</f>
        <v>2025</v>
      </c>
      <c r="D2260" s="21" t="str">
        <f>"Q"&amp;ROUNDUP(MONTH(B2260)/3,0)</f>
        <v>Q1</v>
      </c>
      <c r="E2260" s="21" t="s">
        <v>117</v>
      </c>
      <c r="F2260" s="21" t="s">
        <v>118</v>
      </c>
      <c r="G2260" s="21" t="s">
        <v>194</v>
      </c>
      <c r="H2260" s="21" t="s">
        <v>281</v>
      </c>
      <c r="I2260" s="21" t="s">
        <v>282</v>
      </c>
      <c r="J2260" s="21" t="s">
        <v>133</v>
      </c>
      <c r="K2260" s="21" t="s">
        <v>165</v>
      </c>
      <c r="L2260" s="21" t="s">
        <v>180</v>
      </c>
      <c r="M2260" s="23">
        <v>136.30000000000001</v>
      </c>
      <c r="N2260" s="24">
        <v>5</v>
      </c>
      <c r="O2260" s="25">
        <v>0.21870000000000001</v>
      </c>
      <c r="P2260" s="23">
        <v>63.46</v>
      </c>
      <c r="Q2260" s="23">
        <f>M2260*N2260*(1-O2260)</f>
        <v>532.45595000000003</v>
      </c>
      <c r="R2260" s="23">
        <f>M2260*N2260*O2260</f>
        <v>149.04405</v>
      </c>
      <c r="S2260" s="23">
        <f>P2260*N2260</f>
        <v>317.3</v>
      </c>
      <c r="T2260" s="23">
        <f>Q2260-S2260</f>
        <v>215.15595000000002</v>
      </c>
      <c r="U2260" s="25">
        <f>IFERROR(T2260/Q2260,0)</f>
        <v>0.40408215928472579</v>
      </c>
      <c r="V2260" s="21" t="s">
        <v>171</v>
      </c>
      <c r="W2260" s="21" t="s">
        <v>172</v>
      </c>
    </row>
    <row r="2261" spans="1:23" ht="15" customHeight="1">
      <c r="A2261" s="21" t="s">
        <v>2739</v>
      </c>
      <c r="B2261" s="22">
        <v>45693</v>
      </c>
      <c r="C2261" s="21">
        <f>YEAR(B2261)</f>
        <v>2025</v>
      </c>
      <c r="D2261" s="21" t="str">
        <f>"Q"&amp;ROUNDUP(MONTH(B2261)/3,0)</f>
        <v>Q1</v>
      </c>
      <c r="E2261" s="21" t="s">
        <v>158</v>
      </c>
      <c r="F2261" s="21" t="s">
        <v>118</v>
      </c>
      <c r="G2261" s="21" t="s">
        <v>164</v>
      </c>
      <c r="H2261" s="21" t="s">
        <v>284</v>
      </c>
      <c r="I2261" s="21" t="s">
        <v>269</v>
      </c>
      <c r="J2261" s="21" t="s">
        <v>122</v>
      </c>
      <c r="K2261" s="21" t="s">
        <v>165</v>
      </c>
      <c r="L2261" s="21" t="s">
        <v>320</v>
      </c>
      <c r="M2261" s="23">
        <v>58.84</v>
      </c>
      <c r="N2261" s="24">
        <v>4</v>
      </c>
      <c r="O2261" s="25">
        <v>0.14319999999999999</v>
      </c>
      <c r="P2261" s="23">
        <v>23.82</v>
      </c>
      <c r="Q2261" s="23">
        <f>M2261*N2261*(1-O2261)</f>
        <v>201.65644800000001</v>
      </c>
      <c r="R2261" s="23">
        <f>M2261*N2261*O2261</f>
        <v>33.703552000000002</v>
      </c>
      <c r="S2261" s="23">
        <f>P2261*N2261</f>
        <v>95.28</v>
      </c>
      <c r="T2261" s="23">
        <f>Q2261-S2261</f>
        <v>106.37644800000001</v>
      </c>
      <c r="U2261" s="25">
        <f>IFERROR(T2261/Q2261,0)</f>
        <v>0.52751324867132443</v>
      </c>
      <c r="V2261" s="21" t="s">
        <v>171</v>
      </c>
      <c r="W2261" s="21" t="s">
        <v>172</v>
      </c>
    </row>
    <row r="2262" spans="1:23" ht="15" customHeight="1">
      <c r="A2262" s="21" t="s">
        <v>2740</v>
      </c>
      <c r="B2262" s="22">
        <v>45693</v>
      </c>
      <c r="C2262" s="21">
        <f>YEAR(B2262)</f>
        <v>2025</v>
      </c>
      <c r="D2262" s="21" t="str">
        <f>"Q"&amp;ROUNDUP(MONTH(B2262)/3,0)</f>
        <v>Q1</v>
      </c>
      <c r="E2262" s="21" t="s">
        <v>128</v>
      </c>
      <c r="F2262" s="21" t="s">
        <v>118</v>
      </c>
      <c r="G2262" s="21" t="s">
        <v>152</v>
      </c>
      <c r="H2262" s="21" t="s">
        <v>297</v>
      </c>
      <c r="I2262" s="21" t="s">
        <v>298</v>
      </c>
      <c r="J2262" s="21" t="s">
        <v>142</v>
      </c>
      <c r="K2262" s="21" t="s">
        <v>149</v>
      </c>
      <c r="L2262" s="21" t="s">
        <v>150</v>
      </c>
      <c r="M2262" s="23">
        <v>213.74</v>
      </c>
      <c r="N2262" s="24">
        <v>2</v>
      </c>
      <c r="O2262" s="25">
        <v>0.18010000000000001</v>
      </c>
      <c r="P2262" s="23">
        <v>91.28</v>
      </c>
      <c r="Q2262" s="23">
        <f>M2262*N2262*(1-O2262)</f>
        <v>350.49085200000002</v>
      </c>
      <c r="R2262" s="23">
        <f>M2262*N2262*O2262</f>
        <v>76.989148000000014</v>
      </c>
      <c r="S2262" s="23">
        <f>P2262*N2262</f>
        <v>182.56</v>
      </c>
      <c r="T2262" s="23">
        <f>Q2262-S2262</f>
        <v>167.93085200000002</v>
      </c>
      <c r="U2262" s="25">
        <f>IFERROR(T2262/Q2262,0)</f>
        <v>0.47913048526584656</v>
      </c>
      <c r="V2262" s="21" t="s">
        <v>125</v>
      </c>
      <c r="W2262" s="21" t="s">
        <v>126</v>
      </c>
    </row>
    <row r="2263" spans="1:23" ht="15" customHeight="1">
      <c r="A2263" s="21" t="s">
        <v>2741</v>
      </c>
      <c r="B2263" s="22">
        <v>45693</v>
      </c>
      <c r="C2263" s="21">
        <f>YEAR(B2263)</f>
        <v>2025</v>
      </c>
      <c r="D2263" s="21" t="str">
        <f>"Q"&amp;ROUNDUP(MONTH(B2263)/3,0)</f>
        <v>Q1</v>
      </c>
      <c r="E2263" s="21" t="s">
        <v>158</v>
      </c>
      <c r="F2263" s="21" t="s">
        <v>159</v>
      </c>
      <c r="G2263" s="21" t="s">
        <v>164</v>
      </c>
      <c r="H2263" s="21" t="s">
        <v>147</v>
      </c>
      <c r="I2263" s="21" t="s">
        <v>148</v>
      </c>
      <c r="J2263" s="21" t="s">
        <v>122</v>
      </c>
      <c r="K2263" s="21" t="s">
        <v>123</v>
      </c>
      <c r="L2263" s="21" t="s">
        <v>263</v>
      </c>
      <c r="M2263" s="23">
        <v>17.329999999999998</v>
      </c>
      <c r="N2263" s="24">
        <v>20</v>
      </c>
      <c r="O2263" s="25">
        <v>0.1361</v>
      </c>
      <c r="P2263" s="23">
        <v>9.82</v>
      </c>
      <c r="Q2263" s="23">
        <f>M2263*N2263*(1-O2263)</f>
        <v>299.42773999999997</v>
      </c>
      <c r="R2263" s="23">
        <f>M2263*N2263*O2263</f>
        <v>47.172259999999994</v>
      </c>
      <c r="S2263" s="23">
        <f>P2263*N2263</f>
        <v>196.4</v>
      </c>
      <c r="T2263" s="23">
        <f>Q2263-S2263</f>
        <v>103.02773999999997</v>
      </c>
      <c r="U2263" s="25">
        <f>IFERROR(T2263/Q2263,0)</f>
        <v>0.34408214816703347</v>
      </c>
      <c r="V2263" s="21" t="s">
        <v>125</v>
      </c>
      <c r="W2263" s="21" t="s">
        <v>136</v>
      </c>
    </row>
    <row r="2264" spans="1:23" ht="15" customHeight="1">
      <c r="A2264" s="21" t="s">
        <v>2742</v>
      </c>
      <c r="B2264" s="22">
        <v>45693</v>
      </c>
      <c r="C2264" s="21">
        <f>YEAR(B2264)</f>
        <v>2025</v>
      </c>
      <c r="D2264" s="21" t="str">
        <f>"Q"&amp;ROUNDUP(MONTH(B2264)/3,0)</f>
        <v>Q1</v>
      </c>
      <c r="E2264" s="21" t="s">
        <v>138</v>
      </c>
      <c r="F2264" s="21" t="s">
        <v>129</v>
      </c>
      <c r="G2264" s="21" t="s">
        <v>139</v>
      </c>
      <c r="H2264" s="21" t="s">
        <v>243</v>
      </c>
      <c r="I2264" s="21" t="s">
        <v>244</v>
      </c>
      <c r="J2264" s="21" t="s">
        <v>122</v>
      </c>
      <c r="K2264" s="21" t="s">
        <v>134</v>
      </c>
      <c r="L2264" s="21" t="s">
        <v>192</v>
      </c>
      <c r="M2264" s="23">
        <v>121.81</v>
      </c>
      <c r="N2264" s="24">
        <v>4</v>
      </c>
      <c r="O2264" s="25">
        <v>0.14410000000000001</v>
      </c>
      <c r="P2264" s="23">
        <v>74.959999999999994</v>
      </c>
      <c r="Q2264" s="23">
        <f>M2264*N2264*(1-O2264)</f>
        <v>417.02871600000003</v>
      </c>
      <c r="R2264" s="23">
        <f>M2264*N2264*O2264</f>
        <v>70.211284000000006</v>
      </c>
      <c r="S2264" s="23">
        <f>P2264*N2264</f>
        <v>299.83999999999997</v>
      </c>
      <c r="T2264" s="23">
        <f>Q2264-S2264</f>
        <v>117.18871600000006</v>
      </c>
      <c r="U2264" s="25">
        <f>IFERROR(T2264/Q2264,0)</f>
        <v>0.28100874473114235</v>
      </c>
      <c r="V2264" s="21" t="s">
        <v>125</v>
      </c>
      <c r="W2264" s="21" t="s">
        <v>172</v>
      </c>
    </row>
    <row r="2265" spans="1:23" ht="15" customHeight="1">
      <c r="A2265" s="21" t="s">
        <v>2743</v>
      </c>
      <c r="B2265" s="22">
        <v>45694</v>
      </c>
      <c r="C2265" s="21">
        <f>YEAR(B2265)</f>
        <v>2025</v>
      </c>
      <c r="D2265" s="21" t="str">
        <f>"Q"&amp;ROUNDUP(MONTH(B2265)/3,0)</f>
        <v>Q1</v>
      </c>
      <c r="E2265" s="21" t="s">
        <v>128</v>
      </c>
      <c r="F2265" s="21" t="s">
        <v>129</v>
      </c>
      <c r="G2265" s="21" t="s">
        <v>130</v>
      </c>
      <c r="H2265" s="21" t="s">
        <v>243</v>
      </c>
      <c r="I2265" s="21" t="s">
        <v>244</v>
      </c>
      <c r="J2265" s="21" t="s">
        <v>122</v>
      </c>
      <c r="K2265" s="21" t="s">
        <v>143</v>
      </c>
      <c r="L2265" s="21" t="s">
        <v>144</v>
      </c>
      <c r="M2265" s="23">
        <v>277.08999999999997</v>
      </c>
      <c r="N2265" s="24">
        <v>1</v>
      </c>
      <c r="O2265" s="25">
        <v>0.1605</v>
      </c>
      <c r="P2265" s="23">
        <v>178.93</v>
      </c>
      <c r="Q2265" s="23">
        <f>M2265*N2265*(1-O2265)</f>
        <v>232.61705499999999</v>
      </c>
      <c r="R2265" s="23">
        <f>M2265*N2265*O2265</f>
        <v>44.472944999999996</v>
      </c>
      <c r="S2265" s="23">
        <f>P2265*N2265</f>
        <v>178.93</v>
      </c>
      <c r="T2265" s="23">
        <f>Q2265-S2265</f>
        <v>53.687054999999987</v>
      </c>
      <c r="U2265" s="25">
        <f>IFERROR(T2265/Q2265,0)</f>
        <v>0.23079586748271741</v>
      </c>
      <c r="V2265" s="21" t="s">
        <v>171</v>
      </c>
      <c r="W2265" s="21" t="s">
        <v>156</v>
      </c>
    </row>
    <row r="2266" spans="1:23" ht="15" customHeight="1">
      <c r="A2266" s="21" t="s">
        <v>2744</v>
      </c>
      <c r="B2266" s="22">
        <v>45694</v>
      </c>
      <c r="C2266" s="21">
        <f>YEAR(B2266)</f>
        <v>2025</v>
      </c>
      <c r="D2266" s="21" t="str">
        <f>"Q"&amp;ROUNDUP(MONTH(B2266)/3,0)</f>
        <v>Q1</v>
      </c>
      <c r="E2266" s="21" t="s">
        <v>128</v>
      </c>
      <c r="F2266" s="21" t="s">
        <v>118</v>
      </c>
      <c r="G2266" s="21" t="s">
        <v>130</v>
      </c>
      <c r="H2266" s="21" t="s">
        <v>612</v>
      </c>
      <c r="I2266" s="21" t="s">
        <v>613</v>
      </c>
      <c r="J2266" s="21" t="s">
        <v>142</v>
      </c>
      <c r="K2266" s="21" t="s">
        <v>123</v>
      </c>
      <c r="L2266" s="21" t="s">
        <v>155</v>
      </c>
      <c r="M2266" s="23">
        <v>78.650000000000006</v>
      </c>
      <c r="N2266" s="24">
        <v>2</v>
      </c>
      <c r="O2266" s="25">
        <v>0.22689999999999999</v>
      </c>
      <c r="P2266" s="23">
        <v>35.46</v>
      </c>
      <c r="Q2266" s="23">
        <f>M2266*N2266*(1-O2266)</f>
        <v>121.60863000000001</v>
      </c>
      <c r="R2266" s="23">
        <f>M2266*N2266*O2266</f>
        <v>35.691369999999999</v>
      </c>
      <c r="S2266" s="23">
        <f>P2266*N2266</f>
        <v>70.92</v>
      </c>
      <c r="T2266" s="23">
        <f>Q2266-S2266</f>
        <v>50.688630000000003</v>
      </c>
      <c r="U2266" s="25">
        <f>IFERROR(T2266/Q2266,0)</f>
        <v>0.41681770446719119</v>
      </c>
      <c r="V2266" s="21" t="s">
        <v>125</v>
      </c>
      <c r="W2266" s="21" t="s">
        <v>136</v>
      </c>
    </row>
    <row r="2267" spans="1:23" ht="15" customHeight="1">
      <c r="A2267" s="21" t="s">
        <v>2745</v>
      </c>
      <c r="B2267" s="22">
        <v>45694</v>
      </c>
      <c r="C2267" s="21">
        <f>YEAR(B2267)</f>
        <v>2025</v>
      </c>
      <c r="D2267" s="21" t="str">
        <f>"Q"&amp;ROUNDUP(MONTH(B2267)/3,0)</f>
        <v>Q1</v>
      </c>
      <c r="E2267" s="21" t="s">
        <v>117</v>
      </c>
      <c r="F2267" s="21" t="s">
        <v>129</v>
      </c>
      <c r="G2267" s="21" t="s">
        <v>119</v>
      </c>
      <c r="H2267" s="21" t="s">
        <v>680</v>
      </c>
      <c r="I2267" s="21" t="s">
        <v>681</v>
      </c>
      <c r="J2267" s="21" t="s">
        <v>142</v>
      </c>
      <c r="K2267" s="21" t="s">
        <v>134</v>
      </c>
      <c r="L2267" s="21" t="s">
        <v>135</v>
      </c>
      <c r="M2267" s="23">
        <v>214.43</v>
      </c>
      <c r="N2267" s="24">
        <v>2</v>
      </c>
      <c r="O2267" s="25">
        <v>0.16850000000000001</v>
      </c>
      <c r="P2267" s="23">
        <v>125.31</v>
      </c>
      <c r="Q2267" s="23">
        <f>M2267*N2267*(1-O2267)</f>
        <v>356.59709000000004</v>
      </c>
      <c r="R2267" s="23">
        <f>M2267*N2267*O2267</f>
        <v>72.262910000000005</v>
      </c>
      <c r="S2267" s="23">
        <f>P2267*N2267</f>
        <v>250.62</v>
      </c>
      <c r="T2267" s="23">
        <f>Q2267-S2267</f>
        <v>105.97709000000003</v>
      </c>
      <c r="U2267" s="25">
        <f>IFERROR(T2267/Q2267,0)</f>
        <v>0.29719000230764647</v>
      </c>
      <c r="V2267" s="21" t="s">
        <v>125</v>
      </c>
      <c r="W2267" s="21" t="s">
        <v>136</v>
      </c>
    </row>
    <row r="2268" spans="1:23" ht="15" customHeight="1">
      <c r="A2268" s="21" t="s">
        <v>2746</v>
      </c>
      <c r="B2268" s="22">
        <v>45694</v>
      </c>
      <c r="C2268" s="21">
        <f>YEAR(B2268)</f>
        <v>2025</v>
      </c>
      <c r="D2268" s="21" t="str">
        <f>"Q"&amp;ROUNDUP(MONTH(B2268)/3,0)</f>
        <v>Q1</v>
      </c>
      <c r="E2268" s="21" t="s">
        <v>138</v>
      </c>
      <c r="F2268" s="21" t="s">
        <v>118</v>
      </c>
      <c r="G2268" s="21" t="s">
        <v>139</v>
      </c>
      <c r="H2268" s="21" t="s">
        <v>2073</v>
      </c>
      <c r="I2268" s="21" t="s">
        <v>2074</v>
      </c>
      <c r="J2268" s="21" t="s">
        <v>142</v>
      </c>
      <c r="K2268" s="21" t="s">
        <v>165</v>
      </c>
      <c r="L2268" s="21" t="s">
        <v>320</v>
      </c>
      <c r="M2268" s="23">
        <v>38.78</v>
      </c>
      <c r="N2268" s="24">
        <v>4</v>
      </c>
      <c r="O2268" s="25">
        <v>0.2135</v>
      </c>
      <c r="P2268" s="23">
        <v>17.010000000000002</v>
      </c>
      <c r="Q2268" s="23">
        <f>M2268*N2268*(1-O2268)</f>
        <v>122.00188</v>
      </c>
      <c r="R2268" s="23">
        <f>M2268*N2268*O2268</f>
        <v>33.118119999999998</v>
      </c>
      <c r="S2268" s="23">
        <f>P2268*N2268</f>
        <v>68.040000000000006</v>
      </c>
      <c r="T2268" s="23">
        <f>Q2268-S2268</f>
        <v>53.961879999999994</v>
      </c>
      <c r="U2268" s="25">
        <f>IFERROR(T2268/Q2268,0)</f>
        <v>0.44230367597614062</v>
      </c>
      <c r="V2268" s="21" t="s">
        <v>125</v>
      </c>
      <c r="W2268" s="21" t="s">
        <v>156</v>
      </c>
    </row>
    <row r="2269" spans="1:23" ht="15" customHeight="1">
      <c r="A2269" s="21" t="s">
        <v>2747</v>
      </c>
      <c r="B2269" s="22">
        <v>45694</v>
      </c>
      <c r="C2269" s="21">
        <f>YEAR(B2269)</f>
        <v>2025</v>
      </c>
      <c r="D2269" s="21" t="str">
        <f>"Q"&amp;ROUNDUP(MONTH(B2269)/3,0)</f>
        <v>Q1</v>
      </c>
      <c r="E2269" s="21" t="s">
        <v>128</v>
      </c>
      <c r="F2269" s="21" t="s">
        <v>118</v>
      </c>
      <c r="G2269" s="21" t="s">
        <v>152</v>
      </c>
      <c r="H2269" s="21" t="s">
        <v>246</v>
      </c>
      <c r="I2269" s="21" t="s">
        <v>247</v>
      </c>
      <c r="J2269" s="21" t="s">
        <v>133</v>
      </c>
      <c r="K2269" s="21" t="s">
        <v>143</v>
      </c>
      <c r="L2269" s="21" t="s">
        <v>322</v>
      </c>
      <c r="M2269" s="23">
        <v>231.29</v>
      </c>
      <c r="N2269" s="24">
        <v>1</v>
      </c>
      <c r="O2269" s="25">
        <v>0.17599999999999999</v>
      </c>
      <c r="P2269" s="23">
        <v>130</v>
      </c>
      <c r="Q2269" s="23">
        <f>M2269*N2269*(1-O2269)</f>
        <v>190.58296000000001</v>
      </c>
      <c r="R2269" s="23">
        <f>M2269*N2269*O2269</f>
        <v>40.707039999999999</v>
      </c>
      <c r="S2269" s="23">
        <f>P2269*N2269</f>
        <v>130</v>
      </c>
      <c r="T2269" s="23">
        <f>Q2269-S2269</f>
        <v>60.582960000000014</v>
      </c>
      <c r="U2269" s="25">
        <f>IFERROR(T2269/Q2269,0)</f>
        <v>0.3178823542251627</v>
      </c>
      <c r="V2269" s="21" t="s">
        <v>125</v>
      </c>
      <c r="W2269" s="21" t="s">
        <v>156</v>
      </c>
    </row>
    <row r="2270" spans="1:23" ht="15" customHeight="1">
      <c r="A2270" s="21" t="s">
        <v>2748</v>
      </c>
      <c r="B2270" s="22">
        <v>45694</v>
      </c>
      <c r="C2270" s="21">
        <f>YEAR(B2270)</f>
        <v>2025</v>
      </c>
      <c r="D2270" s="21" t="str">
        <f>"Q"&amp;ROUNDUP(MONTH(B2270)/3,0)</f>
        <v>Q1</v>
      </c>
      <c r="E2270" s="21" t="s">
        <v>188</v>
      </c>
      <c r="F2270" s="21" t="s">
        <v>129</v>
      </c>
      <c r="G2270" s="21" t="s">
        <v>232</v>
      </c>
      <c r="H2270" s="21" t="s">
        <v>168</v>
      </c>
      <c r="I2270" s="21" t="s">
        <v>169</v>
      </c>
      <c r="J2270" s="21" t="s">
        <v>122</v>
      </c>
      <c r="K2270" s="21" t="s">
        <v>143</v>
      </c>
      <c r="L2270" s="21" t="s">
        <v>230</v>
      </c>
      <c r="M2270" s="23">
        <v>307.89</v>
      </c>
      <c r="N2270" s="24">
        <v>1</v>
      </c>
      <c r="O2270" s="25">
        <v>0.1201</v>
      </c>
      <c r="P2270" s="23">
        <v>186.62</v>
      </c>
      <c r="Q2270" s="23">
        <f>M2270*N2270*(1-O2270)</f>
        <v>270.91241100000002</v>
      </c>
      <c r="R2270" s="23">
        <f>M2270*N2270*O2270</f>
        <v>36.977588999999995</v>
      </c>
      <c r="S2270" s="23">
        <f>P2270*N2270</f>
        <v>186.62</v>
      </c>
      <c r="T2270" s="23">
        <f>Q2270-S2270</f>
        <v>84.292411000000016</v>
      </c>
      <c r="U2270" s="25">
        <f>IFERROR(T2270/Q2270,0)</f>
        <v>0.31114267038877008</v>
      </c>
      <c r="V2270" s="21" t="s">
        <v>125</v>
      </c>
      <c r="W2270" s="21" t="s">
        <v>156</v>
      </c>
    </row>
    <row r="2271" spans="1:23" ht="15" customHeight="1">
      <c r="A2271" s="21" t="s">
        <v>2749</v>
      </c>
      <c r="B2271" s="22">
        <v>45694</v>
      </c>
      <c r="C2271" s="21">
        <f>YEAR(B2271)</f>
        <v>2025</v>
      </c>
      <c r="D2271" s="21" t="str">
        <f>"Q"&amp;ROUNDUP(MONTH(B2271)/3,0)</f>
        <v>Q1</v>
      </c>
      <c r="E2271" s="21" t="s">
        <v>128</v>
      </c>
      <c r="F2271" s="21" t="s">
        <v>129</v>
      </c>
      <c r="G2271" s="21" t="s">
        <v>130</v>
      </c>
      <c r="H2271" s="21" t="s">
        <v>271</v>
      </c>
      <c r="I2271" s="21" t="s">
        <v>272</v>
      </c>
      <c r="J2271" s="21" t="s">
        <v>133</v>
      </c>
      <c r="K2271" s="21" t="s">
        <v>165</v>
      </c>
      <c r="L2271" s="21" t="s">
        <v>213</v>
      </c>
      <c r="M2271" s="23">
        <v>20.8</v>
      </c>
      <c r="N2271" s="24">
        <v>3</v>
      </c>
      <c r="O2271" s="25">
        <v>9.7699999999999995E-2</v>
      </c>
      <c r="P2271" s="23">
        <v>8.8800000000000008</v>
      </c>
      <c r="Q2271" s="23">
        <f>M2271*N2271*(1-O2271)</f>
        <v>56.303520000000006</v>
      </c>
      <c r="R2271" s="23">
        <f>M2271*N2271*O2271</f>
        <v>6.0964800000000006</v>
      </c>
      <c r="S2271" s="23">
        <f>P2271*N2271</f>
        <v>26.64</v>
      </c>
      <c r="T2271" s="23">
        <f>Q2271-S2271</f>
        <v>29.663520000000005</v>
      </c>
      <c r="U2271" s="25">
        <f>IFERROR(T2271/Q2271,0)</f>
        <v>0.52685018627609792</v>
      </c>
      <c r="V2271" s="21" t="s">
        <v>125</v>
      </c>
      <c r="W2271" s="21" t="s">
        <v>156</v>
      </c>
    </row>
    <row r="2272" spans="1:23" ht="15" customHeight="1">
      <c r="A2272" s="21" t="s">
        <v>2750</v>
      </c>
      <c r="B2272" s="22">
        <v>45694</v>
      </c>
      <c r="C2272" s="21">
        <f>YEAR(B2272)</f>
        <v>2025</v>
      </c>
      <c r="D2272" s="21" t="str">
        <f>"Q"&amp;ROUNDUP(MONTH(B2272)/3,0)</f>
        <v>Q1</v>
      </c>
      <c r="E2272" s="21" t="s">
        <v>188</v>
      </c>
      <c r="F2272" s="21" t="s">
        <v>129</v>
      </c>
      <c r="G2272" s="21" t="s">
        <v>189</v>
      </c>
      <c r="H2272" s="21" t="s">
        <v>147</v>
      </c>
      <c r="I2272" s="21" t="s">
        <v>148</v>
      </c>
      <c r="J2272" s="21" t="s">
        <v>122</v>
      </c>
      <c r="K2272" s="21" t="s">
        <v>165</v>
      </c>
      <c r="L2272" s="21" t="s">
        <v>184</v>
      </c>
      <c r="M2272" s="23">
        <v>69.77</v>
      </c>
      <c r="N2272" s="24">
        <v>2</v>
      </c>
      <c r="O2272" s="25">
        <v>0.17960000000000001</v>
      </c>
      <c r="P2272" s="23">
        <v>33.03</v>
      </c>
      <c r="Q2272" s="23">
        <f>M2272*N2272*(1-O2272)</f>
        <v>114.478616</v>
      </c>
      <c r="R2272" s="23">
        <f>M2272*N2272*O2272</f>
        <v>25.061384</v>
      </c>
      <c r="S2272" s="23">
        <f>P2272*N2272</f>
        <v>66.06</v>
      </c>
      <c r="T2272" s="23">
        <f>Q2272-S2272</f>
        <v>48.418616</v>
      </c>
      <c r="U2272" s="25">
        <f>IFERROR(T2272/Q2272,0)</f>
        <v>0.42294899861472818</v>
      </c>
      <c r="V2272" s="21" t="s">
        <v>125</v>
      </c>
      <c r="W2272" s="21" t="s">
        <v>126</v>
      </c>
    </row>
    <row r="2273" spans="1:23" ht="15" customHeight="1">
      <c r="A2273" s="21" t="s">
        <v>2751</v>
      </c>
      <c r="B2273" s="22">
        <v>45694</v>
      </c>
      <c r="C2273" s="21">
        <f>YEAR(B2273)</f>
        <v>2025</v>
      </c>
      <c r="D2273" s="21" t="str">
        <f>"Q"&amp;ROUNDUP(MONTH(B2273)/3,0)</f>
        <v>Q1</v>
      </c>
      <c r="E2273" s="21" t="s">
        <v>128</v>
      </c>
      <c r="F2273" s="21" t="s">
        <v>129</v>
      </c>
      <c r="G2273" s="21" t="s">
        <v>130</v>
      </c>
      <c r="H2273" s="21" t="s">
        <v>243</v>
      </c>
      <c r="I2273" s="21" t="s">
        <v>244</v>
      </c>
      <c r="J2273" s="21" t="s">
        <v>122</v>
      </c>
      <c r="K2273" s="21" t="s">
        <v>123</v>
      </c>
      <c r="L2273" s="21" t="s">
        <v>155</v>
      </c>
      <c r="M2273" s="23">
        <v>44.43</v>
      </c>
      <c r="N2273" s="24">
        <v>1</v>
      </c>
      <c r="O2273" s="25"/>
      <c r="P2273" s="23">
        <v>23.28</v>
      </c>
      <c r="Q2273" s="23">
        <f>M2273*N2273*(1-O2273)</f>
        <v>44.43</v>
      </c>
      <c r="R2273" s="23">
        <f>M2273*N2273*O2273</f>
        <v>0</v>
      </c>
      <c r="S2273" s="23">
        <f>P2273*N2273</f>
        <v>23.28</v>
      </c>
      <c r="T2273" s="23">
        <f>Q2273-S2273</f>
        <v>21.15</v>
      </c>
      <c r="U2273" s="25">
        <f>IFERROR(T2273/Q2273,0)</f>
        <v>0.47602970965563807</v>
      </c>
      <c r="V2273" s="21" t="s">
        <v>171</v>
      </c>
      <c r="W2273" s="21" t="s">
        <v>136</v>
      </c>
    </row>
    <row r="2274" spans="1:23" ht="15" customHeight="1">
      <c r="A2274" s="21" t="s">
        <v>2752</v>
      </c>
      <c r="B2274" s="22">
        <v>45694</v>
      </c>
      <c r="C2274" s="21">
        <f>YEAR(B2274)</f>
        <v>2025</v>
      </c>
      <c r="D2274" s="21" t="str">
        <f>"Q"&amp;ROUNDUP(MONTH(B2274)/3,0)</f>
        <v>Q1</v>
      </c>
      <c r="E2274" s="21" t="s">
        <v>158</v>
      </c>
      <c r="F2274" s="21" t="s">
        <v>129</v>
      </c>
      <c r="G2274" s="21" t="s">
        <v>160</v>
      </c>
      <c r="H2274" s="21" t="s">
        <v>218</v>
      </c>
      <c r="I2274" s="21" t="s">
        <v>219</v>
      </c>
      <c r="J2274" s="21" t="s">
        <v>133</v>
      </c>
      <c r="K2274" s="21" t="s">
        <v>123</v>
      </c>
      <c r="L2274" s="21" t="s">
        <v>155</v>
      </c>
      <c r="M2274" s="23">
        <v>83.13</v>
      </c>
      <c r="N2274" s="24">
        <v>2</v>
      </c>
      <c r="O2274" s="25"/>
      <c r="P2274" s="23">
        <v>42.99</v>
      </c>
      <c r="Q2274" s="23">
        <f>M2274*N2274*(1-O2274)</f>
        <v>166.26</v>
      </c>
      <c r="R2274" s="23">
        <f>M2274*N2274*O2274</f>
        <v>0</v>
      </c>
      <c r="S2274" s="23">
        <f>P2274*N2274</f>
        <v>85.98</v>
      </c>
      <c r="T2274" s="23">
        <f>Q2274-S2274</f>
        <v>80.279999999999987</v>
      </c>
      <c r="U2274" s="25">
        <f>IFERROR(T2274/Q2274,0)</f>
        <v>0.48285817394442432</v>
      </c>
      <c r="V2274" s="21" t="s">
        <v>171</v>
      </c>
      <c r="W2274" s="21" t="s">
        <v>136</v>
      </c>
    </row>
    <row r="2275" spans="1:23" ht="15" customHeight="1">
      <c r="A2275" s="21" t="s">
        <v>2753</v>
      </c>
      <c r="B2275" s="22">
        <v>45695</v>
      </c>
      <c r="C2275" s="21">
        <f>YEAR(B2275)</f>
        <v>2025</v>
      </c>
      <c r="D2275" s="21" t="str">
        <f>"Q"&amp;ROUNDUP(MONTH(B2275)/3,0)</f>
        <v>Q1</v>
      </c>
      <c r="E2275" s="21" t="s">
        <v>188</v>
      </c>
      <c r="F2275" s="21" t="s">
        <v>129</v>
      </c>
      <c r="G2275" s="21" t="s">
        <v>232</v>
      </c>
      <c r="H2275" s="21" t="s">
        <v>257</v>
      </c>
      <c r="I2275" s="21" t="s">
        <v>258</v>
      </c>
      <c r="J2275" s="21" t="s">
        <v>133</v>
      </c>
      <c r="K2275" s="21" t="s">
        <v>165</v>
      </c>
      <c r="L2275" s="21" t="s">
        <v>320</v>
      </c>
      <c r="M2275" s="23">
        <v>70.61</v>
      </c>
      <c r="N2275" s="24">
        <v>2</v>
      </c>
      <c r="O2275" s="25">
        <v>0.14910000000000001</v>
      </c>
      <c r="P2275" s="23">
        <v>33.729999999999997</v>
      </c>
      <c r="Q2275" s="23">
        <f>M2275*N2275*(1-O2275)</f>
        <v>120.164098</v>
      </c>
      <c r="R2275" s="23">
        <f>M2275*N2275*O2275</f>
        <v>21.055902</v>
      </c>
      <c r="S2275" s="23">
        <f>P2275*N2275</f>
        <v>67.459999999999994</v>
      </c>
      <c r="T2275" s="23">
        <f>Q2275-S2275</f>
        <v>52.704098000000002</v>
      </c>
      <c r="U2275" s="25">
        <f>IFERROR(T2275/Q2275,0)</f>
        <v>0.43860103705850645</v>
      </c>
      <c r="V2275" s="21" t="s">
        <v>125</v>
      </c>
      <c r="W2275" s="21" t="s">
        <v>136</v>
      </c>
    </row>
    <row r="2276" spans="1:23" ht="15" customHeight="1">
      <c r="A2276" s="21" t="s">
        <v>2754</v>
      </c>
      <c r="B2276" s="22">
        <v>45695</v>
      </c>
      <c r="C2276" s="21">
        <f>YEAR(B2276)</f>
        <v>2025</v>
      </c>
      <c r="D2276" s="21" t="str">
        <f>"Q"&amp;ROUNDUP(MONTH(B2276)/3,0)</f>
        <v>Q1</v>
      </c>
      <c r="E2276" s="21" t="s">
        <v>138</v>
      </c>
      <c r="F2276" s="21" t="s">
        <v>129</v>
      </c>
      <c r="G2276" s="21" t="s">
        <v>146</v>
      </c>
      <c r="H2276" s="21" t="s">
        <v>147</v>
      </c>
      <c r="I2276" s="21" t="s">
        <v>148</v>
      </c>
      <c r="J2276" s="21" t="s">
        <v>122</v>
      </c>
      <c r="K2276" s="21" t="s">
        <v>123</v>
      </c>
      <c r="L2276" s="21" t="s">
        <v>155</v>
      </c>
      <c r="M2276" s="23">
        <v>35.06</v>
      </c>
      <c r="N2276" s="24">
        <v>1</v>
      </c>
      <c r="O2276" s="25">
        <v>0.13139999999999999</v>
      </c>
      <c r="P2276" s="23">
        <v>17.309999999999999</v>
      </c>
      <c r="Q2276" s="23">
        <f>M2276*N2276*(1-O2276)</f>
        <v>30.453116000000005</v>
      </c>
      <c r="R2276" s="23">
        <f>M2276*N2276*O2276</f>
        <v>4.606884</v>
      </c>
      <c r="S2276" s="23">
        <f>P2276*N2276</f>
        <v>17.309999999999999</v>
      </c>
      <c r="T2276" s="23">
        <f>Q2276-S2276</f>
        <v>13.143116000000006</v>
      </c>
      <c r="U2276" s="25">
        <f>IFERROR(T2276/Q2276,0)</f>
        <v>0.43158526043771694</v>
      </c>
      <c r="V2276" s="21" t="s">
        <v>125</v>
      </c>
      <c r="W2276" s="21" t="s">
        <v>156</v>
      </c>
    </row>
    <row r="2277" spans="1:23" ht="15" customHeight="1">
      <c r="A2277" s="21" t="s">
        <v>2755</v>
      </c>
      <c r="B2277" s="22">
        <v>45695</v>
      </c>
      <c r="C2277" s="21">
        <f>YEAR(B2277)</f>
        <v>2025</v>
      </c>
      <c r="D2277" s="21" t="str">
        <f>"Q"&amp;ROUNDUP(MONTH(B2277)/3,0)</f>
        <v>Q1</v>
      </c>
      <c r="E2277" s="21" t="s">
        <v>138</v>
      </c>
      <c r="F2277" s="21" t="s">
        <v>118</v>
      </c>
      <c r="G2277" s="21" t="s">
        <v>139</v>
      </c>
      <c r="H2277" s="21" t="s">
        <v>221</v>
      </c>
      <c r="I2277" s="21" t="s">
        <v>222</v>
      </c>
      <c r="J2277" s="21" t="s">
        <v>133</v>
      </c>
      <c r="K2277" s="21" t="s">
        <v>123</v>
      </c>
      <c r="L2277" s="21" t="s">
        <v>263</v>
      </c>
      <c r="M2277" s="23">
        <v>161.16</v>
      </c>
      <c r="N2277" s="24">
        <v>2</v>
      </c>
      <c r="O2277" s="25">
        <v>0.13550000000000001</v>
      </c>
      <c r="P2277" s="23">
        <v>83.53</v>
      </c>
      <c r="Q2277" s="23">
        <f>M2277*N2277*(1-O2277)</f>
        <v>278.64564000000001</v>
      </c>
      <c r="R2277" s="23">
        <f>M2277*N2277*O2277</f>
        <v>43.67436</v>
      </c>
      <c r="S2277" s="23">
        <f>P2277*N2277</f>
        <v>167.06</v>
      </c>
      <c r="T2277" s="23">
        <f>Q2277-S2277</f>
        <v>111.58564000000001</v>
      </c>
      <c r="U2277" s="25">
        <f>IFERROR(T2277/Q2277,0)</f>
        <v>0.40045715411158062</v>
      </c>
      <c r="V2277" s="21" t="s">
        <v>125</v>
      </c>
      <c r="W2277" s="21" t="s">
        <v>126</v>
      </c>
    </row>
    <row r="2278" spans="1:23" ht="15" customHeight="1">
      <c r="A2278" s="21" t="s">
        <v>2756</v>
      </c>
      <c r="B2278" s="22">
        <v>45695</v>
      </c>
      <c r="C2278" s="21">
        <f>YEAR(B2278)</f>
        <v>2025</v>
      </c>
      <c r="D2278" s="21" t="str">
        <f>"Q"&amp;ROUNDUP(MONTH(B2278)/3,0)</f>
        <v>Q1</v>
      </c>
      <c r="E2278" s="21" t="s">
        <v>117</v>
      </c>
      <c r="F2278" s="21" t="s">
        <v>118</v>
      </c>
      <c r="G2278" s="21" t="s">
        <v>194</v>
      </c>
      <c r="H2278" s="21" t="s">
        <v>752</v>
      </c>
      <c r="I2278" s="21" t="s">
        <v>200</v>
      </c>
      <c r="J2278" s="21" t="s">
        <v>133</v>
      </c>
      <c r="K2278" s="21" t="s">
        <v>165</v>
      </c>
      <c r="L2278" s="21" t="s">
        <v>213</v>
      </c>
      <c r="M2278" s="23">
        <v>17.11</v>
      </c>
      <c r="N2278" s="24">
        <v>3</v>
      </c>
      <c r="O2278" s="25">
        <v>0.18840000000000001</v>
      </c>
      <c r="P2278" s="23">
        <v>8.2200000000000006</v>
      </c>
      <c r="Q2278" s="23">
        <f>M2278*N2278*(1-O2278)</f>
        <v>41.659427999999998</v>
      </c>
      <c r="R2278" s="23">
        <f>M2278*N2278*O2278</f>
        <v>9.6705719999999999</v>
      </c>
      <c r="S2278" s="23">
        <f>P2278*N2278</f>
        <v>24.660000000000004</v>
      </c>
      <c r="T2278" s="23">
        <f>Q2278-S2278</f>
        <v>16.999427999999995</v>
      </c>
      <c r="U2278" s="25">
        <f>IFERROR(T2278/Q2278,0)</f>
        <v>0.40805716295480571</v>
      </c>
      <c r="V2278" s="21" t="s">
        <v>125</v>
      </c>
      <c r="W2278" s="21" t="s">
        <v>156</v>
      </c>
    </row>
    <row r="2279" spans="1:23" ht="15" customHeight="1">
      <c r="A2279" s="21" t="s">
        <v>2757</v>
      </c>
      <c r="B2279" s="22">
        <v>45695</v>
      </c>
      <c r="C2279" s="21">
        <f>YEAR(B2279)</f>
        <v>2025</v>
      </c>
      <c r="D2279" s="21" t="str">
        <f>"Q"&amp;ROUNDUP(MONTH(B2279)/3,0)</f>
        <v>Q1</v>
      </c>
      <c r="E2279" s="21" t="s">
        <v>128</v>
      </c>
      <c r="F2279" s="21" t="s">
        <v>129</v>
      </c>
      <c r="G2279" s="21" t="s">
        <v>130</v>
      </c>
      <c r="H2279" s="21" t="s">
        <v>1124</v>
      </c>
      <c r="I2279" s="21" t="s">
        <v>1125</v>
      </c>
      <c r="J2279" s="21" t="s">
        <v>142</v>
      </c>
      <c r="K2279" s="21" t="s">
        <v>143</v>
      </c>
      <c r="L2279" s="21" t="s">
        <v>230</v>
      </c>
      <c r="M2279" s="23">
        <v>38.340000000000003</v>
      </c>
      <c r="N2279" s="24">
        <v>1</v>
      </c>
      <c r="O2279" s="25">
        <v>0.1075</v>
      </c>
      <c r="P2279" s="23">
        <v>24.54</v>
      </c>
      <c r="Q2279" s="23">
        <f>M2279*N2279*(1-O2279)</f>
        <v>34.218450000000004</v>
      </c>
      <c r="R2279" s="23">
        <f>M2279*N2279*O2279</f>
        <v>4.12155</v>
      </c>
      <c r="S2279" s="23">
        <f>P2279*N2279</f>
        <v>24.54</v>
      </c>
      <c r="T2279" s="23">
        <f>Q2279-S2279</f>
        <v>9.6784500000000051</v>
      </c>
      <c r="U2279" s="25">
        <f>IFERROR(T2279/Q2279,0)</f>
        <v>0.28284302766490022</v>
      </c>
      <c r="V2279" s="21" t="s">
        <v>125</v>
      </c>
      <c r="W2279" s="21" t="s">
        <v>172</v>
      </c>
    </row>
    <row r="2280" spans="1:23" ht="15" customHeight="1">
      <c r="A2280" s="21" t="s">
        <v>2758</v>
      </c>
      <c r="B2280" s="22">
        <v>45695</v>
      </c>
      <c r="C2280" s="21">
        <f>YEAR(B2280)</f>
        <v>2025</v>
      </c>
      <c r="D2280" s="21" t="str">
        <f>"Q"&amp;ROUNDUP(MONTH(B2280)/3,0)</f>
        <v>Q1</v>
      </c>
      <c r="E2280" s="21" t="s">
        <v>158</v>
      </c>
      <c r="F2280" s="21" t="s">
        <v>118</v>
      </c>
      <c r="G2280" s="21" t="s">
        <v>160</v>
      </c>
      <c r="H2280" s="21" t="s">
        <v>275</v>
      </c>
      <c r="I2280" s="21" t="s">
        <v>276</v>
      </c>
      <c r="J2280" s="21" t="s">
        <v>142</v>
      </c>
      <c r="K2280" s="21" t="s">
        <v>143</v>
      </c>
      <c r="L2280" s="21" t="s">
        <v>322</v>
      </c>
      <c r="M2280" s="23">
        <v>265.11</v>
      </c>
      <c r="N2280" s="24">
        <v>2</v>
      </c>
      <c r="O2280" s="25">
        <v>0.18360000000000001</v>
      </c>
      <c r="P2280" s="23">
        <v>165.05</v>
      </c>
      <c r="Q2280" s="23">
        <f>M2280*N2280*(1-O2280)</f>
        <v>432.87160800000004</v>
      </c>
      <c r="R2280" s="23">
        <f>M2280*N2280*O2280</f>
        <v>97.348392000000018</v>
      </c>
      <c r="S2280" s="23">
        <f>P2280*N2280</f>
        <v>330.1</v>
      </c>
      <c r="T2280" s="23">
        <f>Q2280-S2280</f>
        <v>102.77160800000001</v>
      </c>
      <c r="U2280" s="25">
        <f>IFERROR(T2280/Q2280,0)</f>
        <v>0.23741822309584232</v>
      </c>
      <c r="V2280" s="21" t="s">
        <v>125</v>
      </c>
      <c r="W2280" s="21" t="s">
        <v>126</v>
      </c>
    </row>
    <row r="2281" spans="1:23" ht="15" customHeight="1">
      <c r="A2281" s="21" t="s">
        <v>2759</v>
      </c>
      <c r="B2281" s="22">
        <v>45695</v>
      </c>
      <c r="C2281" s="21">
        <f>YEAR(B2281)</f>
        <v>2025</v>
      </c>
      <c r="D2281" s="21" t="str">
        <f>"Q"&amp;ROUNDUP(MONTH(B2281)/3,0)</f>
        <v>Q1</v>
      </c>
      <c r="E2281" s="21" t="s">
        <v>117</v>
      </c>
      <c r="F2281" s="21" t="s">
        <v>129</v>
      </c>
      <c r="G2281" s="21" t="s">
        <v>194</v>
      </c>
      <c r="H2281" s="21" t="s">
        <v>1035</v>
      </c>
      <c r="I2281" s="21" t="s">
        <v>1036</v>
      </c>
      <c r="J2281" s="21" t="s">
        <v>142</v>
      </c>
      <c r="K2281" s="21" t="s">
        <v>165</v>
      </c>
      <c r="L2281" s="21" t="s">
        <v>180</v>
      </c>
      <c r="M2281" s="23">
        <v>127.35</v>
      </c>
      <c r="N2281" s="24">
        <v>1</v>
      </c>
      <c r="O2281" s="25">
        <v>0.13100000000000001</v>
      </c>
      <c r="P2281" s="23">
        <v>60.69</v>
      </c>
      <c r="Q2281" s="23">
        <f>M2281*N2281*(1-O2281)</f>
        <v>110.66714999999999</v>
      </c>
      <c r="R2281" s="23">
        <f>M2281*N2281*O2281</f>
        <v>16.682849999999998</v>
      </c>
      <c r="S2281" s="23">
        <f>P2281*N2281</f>
        <v>60.69</v>
      </c>
      <c r="T2281" s="23">
        <f>Q2281-S2281</f>
        <v>49.977149999999995</v>
      </c>
      <c r="U2281" s="25">
        <f>IFERROR(T2281/Q2281,0)</f>
        <v>0.45159878066797599</v>
      </c>
      <c r="V2281" s="21" t="s">
        <v>125</v>
      </c>
      <c r="W2281" s="21" t="s">
        <v>126</v>
      </c>
    </row>
    <row r="2282" spans="1:23" ht="15" customHeight="1">
      <c r="A2282" s="21" t="s">
        <v>2760</v>
      </c>
      <c r="B2282" s="22">
        <v>45695</v>
      </c>
      <c r="C2282" s="21">
        <f>YEAR(B2282)</f>
        <v>2025</v>
      </c>
      <c r="D2282" s="21" t="str">
        <f>"Q"&amp;ROUNDUP(MONTH(B2282)/3,0)</f>
        <v>Q1</v>
      </c>
      <c r="E2282" s="21" t="s">
        <v>128</v>
      </c>
      <c r="F2282" s="21" t="s">
        <v>118</v>
      </c>
      <c r="G2282" s="21" t="s">
        <v>152</v>
      </c>
      <c r="H2282" s="21" t="s">
        <v>291</v>
      </c>
      <c r="I2282" s="21" t="s">
        <v>208</v>
      </c>
      <c r="J2282" s="21" t="s">
        <v>133</v>
      </c>
      <c r="K2282" s="21" t="s">
        <v>165</v>
      </c>
      <c r="L2282" s="21" t="s">
        <v>320</v>
      </c>
      <c r="M2282" s="23">
        <v>132.1</v>
      </c>
      <c r="N2282" s="24">
        <v>5</v>
      </c>
      <c r="O2282" s="25">
        <v>0.1232</v>
      </c>
      <c r="P2282" s="23">
        <v>51.19</v>
      </c>
      <c r="Q2282" s="23">
        <f>M2282*N2282*(1-O2282)</f>
        <v>579.12639999999999</v>
      </c>
      <c r="R2282" s="23">
        <f>M2282*N2282*O2282</f>
        <v>81.373599999999996</v>
      </c>
      <c r="S2282" s="23">
        <f>P2282*N2282</f>
        <v>255.95</v>
      </c>
      <c r="T2282" s="23">
        <f>Q2282-S2282</f>
        <v>323.1764</v>
      </c>
      <c r="U2282" s="25">
        <f>IFERROR(T2282/Q2282,0)</f>
        <v>0.55804121518203975</v>
      </c>
      <c r="V2282" s="21" t="s">
        <v>125</v>
      </c>
      <c r="W2282" s="21" t="s">
        <v>136</v>
      </c>
    </row>
    <row r="2283" spans="1:23" ht="15" customHeight="1">
      <c r="A2283" s="21" t="s">
        <v>2761</v>
      </c>
      <c r="B2283" s="22">
        <v>45695</v>
      </c>
      <c r="C2283" s="21">
        <f>YEAR(B2283)</f>
        <v>2025</v>
      </c>
      <c r="D2283" s="21" t="str">
        <f>"Q"&amp;ROUNDUP(MONTH(B2283)/3,0)</f>
        <v>Q1</v>
      </c>
      <c r="E2283" s="21" t="s">
        <v>128</v>
      </c>
      <c r="F2283" s="21" t="s">
        <v>129</v>
      </c>
      <c r="G2283" s="21" t="s">
        <v>130</v>
      </c>
      <c r="H2283" s="21" t="s">
        <v>203</v>
      </c>
      <c r="I2283" s="21" t="s">
        <v>204</v>
      </c>
      <c r="J2283" s="21" t="s">
        <v>122</v>
      </c>
      <c r="K2283" s="21" t="s">
        <v>165</v>
      </c>
      <c r="L2283" s="21" t="s">
        <v>213</v>
      </c>
      <c r="M2283" s="23">
        <v>62.96</v>
      </c>
      <c r="N2283" s="24">
        <v>3</v>
      </c>
      <c r="O2283" s="25">
        <v>0.13600000000000001</v>
      </c>
      <c r="P2283" s="23">
        <v>25.87</v>
      </c>
      <c r="Q2283" s="23">
        <f>M2283*N2283*(1-O2283)</f>
        <v>163.19232</v>
      </c>
      <c r="R2283" s="23">
        <f>M2283*N2283*O2283</f>
        <v>25.68768</v>
      </c>
      <c r="S2283" s="23">
        <f>P2283*N2283</f>
        <v>77.61</v>
      </c>
      <c r="T2283" s="23">
        <f>Q2283-S2283</f>
        <v>85.582319999999996</v>
      </c>
      <c r="U2283" s="25">
        <f>IFERROR(T2283/Q2283,0)</f>
        <v>0.52442614946585719</v>
      </c>
      <c r="V2283" s="21" t="s">
        <v>125</v>
      </c>
      <c r="W2283" s="21" t="s">
        <v>156</v>
      </c>
    </row>
    <row r="2284" spans="1:23" ht="15" customHeight="1">
      <c r="A2284" s="21" t="s">
        <v>2762</v>
      </c>
      <c r="B2284" s="22">
        <v>45696</v>
      </c>
      <c r="C2284" s="21">
        <f>YEAR(B2284)</f>
        <v>2025</v>
      </c>
      <c r="D2284" s="21" t="str">
        <f>"Q"&amp;ROUNDUP(MONTH(B2284)/3,0)</f>
        <v>Q1</v>
      </c>
      <c r="E2284" s="21" t="s">
        <v>188</v>
      </c>
      <c r="F2284" s="21" t="s">
        <v>118</v>
      </c>
      <c r="G2284" s="21" t="s">
        <v>189</v>
      </c>
      <c r="H2284" s="21" t="s">
        <v>308</v>
      </c>
      <c r="I2284" s="21" t="s">
        <v>309</v>
      </c>
      <c r="J2284" s="21" t="s">
        <v>133</v>
      </c>
      <c r="K2284" s="21" t="s">
        <v>143</v>
      </c>
      <c r="L2284" s="21" t="s">
        <v>252</v>
      </c>
      <c r="M2284" s="23">
        <v>189.44</v>
      </c>
      <c r="N2284" s="24">
        <v>2</v>
      </c>
      <c r="O2284" s="25">
        <v>0.21909999999999999</v>
      </c>
      <c r="P2284" s="23">
        <v>119.72</v>
      </c>
      <c r="Q2284" s="23">
        <f>M2284*N2284*(1-O2284)</f>
        <v>295.867392</v>
      </c>
      <c r="R2284" s="23">
        <f>M2284*N2284*O2284</f>
        <v>83.012608</v>
      </c>
      <c r="S2284" s="23">
        <f>P2284*N2284</f>
        <v>239.44</v>
      </c>
      <c r="T2284" s="23">
        <f>Q2284-S2284</f>
        <v>56.427391999999998</v>
      </c>
      <c r="U2284" s="25">
        <f>IFERROR(T2284/Q2284,0)</f>
        <v>0.19071852297937583</v>
      </c>
      <c r="V2284" s="21" t="s">
        <v>125</v>
      </c>
      <c r="W2284" s="21" t="s">
        <v>136</v>
      </c>
    </row>
    <row r="2285" spans="1:23" ht="15" customHeight="1">
      <c r="A2285" s="21" t="s">
        <v>2763</v>
      </c>
      <c r="B2285" s="22">
        <v>45696</v>
      </c>
      <c r="C2285" s="21">
        <f>YEAR(B2285)</f>
        <v>2025</v>
      </c>
      <c r="D2285" s="21" t="str">
        <f>"Q"&amp;ROUNDUP(MONTH(B2285)/3,0)</f>
        <v>Q1</v>
      </c>
      <c r="E2285" s="21" t="s">
        <v>128</v>
      </c>
      <c r="F2285" s="21" t="s">
        <v>159</v>
      </c>
      <c r="G2285" s="21" t="s">
        <v>130</v>
      </c>
      <c r="H2285" s="21" t="s">
        <v>583</v>
      </c>
      <c r="I2285" s="21" t="s">
        <v>584</v>
      </c>
      <c r="J2285" s="21" t="s">
        <v>133</v>
      </c>
      <c r="K2285" s="21" t="s">
        <v>143</v>
      </c>
      <c r="L2285" s="21" t="s">
        <v>201</v>
      </c>
      <c r="M2285" s="23">
        <v>37.979999999999997</v>
      </c>
      <c r="N2285" s="24">
        <v>5</v>
      </c>
      <c r="O2285" s="25"/>
      <c r="P2285" s="23">
        <v>24.5</v>
      </c>
      <c r="Q2285" s="23">
        <f>M2285*N2285*(1-O2285)</f>
        <v>189.89999999999998</v>
      </c>
      <c r="R2285" s="23">
        <f>M2285*N2285*O2285</f>
        <v>0</v>
      </c>
      <c r="S2285" s="23">
        <f>P2285*N2285</f>
        <v>122.5</v>
      </c>
      <c r="T2285" s="23">
        <f>Q2285-S2285</f>
        <v>67.399999999999977</v>
      </c>
      <c r="U2285" s="25">
        <f>IFERROR(T2285/Q2285,0)</f>
        <v>0.35492364402317</v>
      </c>
      <c r="V2285" s="21" t="s">
        <v>125</v>
      </c>
      <c r="W2285" s="21" t="s">
        <v>136</v>
      </c>
    </row>
    <row r="2286" spans="1:23" ht="15" customHeight="1">
      <c r="A2286" s="21" t="s">
        <v>2764</v>
      </c>
      <c r="B2286" s="22">
        <v>45696</v>
      </c>
      <c r="C2286" s="21">
        <f>YEAR(B2286)</f>
        <v>2025</v>
      </c>
      <c r="D2286" s="21" t="str">
        <f>"Q"&amp;ROUNDUP(MONTH(B2286)/3,0)</f>
        <v>Q1</v>
      </c>
      <c r="E2286" s="21" t="s">
        <v>138</v>
      </c>
      <c r="F2286" s="21" t="s">
        <v>118</v>
      </c>
      <c r="G2286" s="21" t="s">
        <v>139</v>
      </c>
      <c r="H2286" s="21" t="s">
        <v>147</v>
      </c>
      <c r="I2286" s="21" t="s">
        <v>148</v>
      </c>
      <c r="J2286" s="21" t="s">
        <v>122</v>
      </c>
      <c r="K2286" s="21" t="s">
        <v>123</v>
      </c>
      <c r="L2286" s="21" t="s">
        <v>263</v>
      </c>
      <c r="M2286" s="23">
        <v>145.52000000000001</v>
      </c>
      <c r="N2286" s="24">
        <v>1</v>
      </c>
      <c r="O2286" s="25">
        <v>0.25509999999999999</v>
      </c>
      <c r="P2286" s="23">
        <v>70.11</v>
      </c>
      <c r="Q2286" s="23">
        <f>M2286*N2286*(1-O2286)</f>
        <v>108.39784800000001</v>
      </c>
      <c r="R2286" s="23">
        <f>M2286*N2286*O2286</f>
        <v>37.122152</v>
      </c>
      <c r="S2286" s="23">
        <f>P2286*N2286</f>
        <v>70.11</v>
      </c>
      <c r="T2286" s="23">
        <f>Q2286-S2286</f>
        <v>38.287848000000011</v>
      </c>
      <c r="U2286" s="25">
        <f>IFERROR(T2286/Q2286,0)</f>
        <v>0.35321594207294604</v>
      </c>
      <c r="V2286" s="21" t="s">
        <v>171</v>
      </c>
      <c r="W2286" s="21" t="s">
        <v>126</v>
      </c>
    </row>
    <row r="2287" spans="1:23" ht="15" customHeight="1">
      <c r="A2287" s="21" t="s">
        <v>2765</v>
      </c>
      <c r="B2287" s="22">
        <v>45696</v>
      </c>
      <c r="C2287" s="21">
        <f>YEAR(B2287)</f>
        <v>2025</v>
      </c>
      <c r="D2287" s="21" t="str">
        <f>"Q"&amp;ROUNDUP(MONTH(B2287)/3,0)</f>
        <v>Q1</v>
      </c>
      <c r="E2287" s="21" t="s">
        <v>117</v>
      </c>
      <c r="F2287" s="21" t="s">
        <v>129</v>
      </c>
      <c r="G2287" s="21" t="s">
        <v>119</v>
      </c>
      <c r="H2287" s="21" t="s">
        <v>147</v>
      </c>
      <c r="I2287" s="21" t="s">
        <v>148</v>
      </c>
      <c r="J2287" s="21" t="s">
        <v>122</v>
      </c>
      <c r="K2287" s="21" t="s">
        <v>134</v>
      </c>
      <c r="L2287" s="21" t="s">
        <v>299</v>
      </c>
      <c r="M2287" s="23">
        <v>40.03</v>
      </c>
      <c r="N2287" s="24">
        <v>1</v>
      </c>
      <c r="O2287" s="25">
        <v>0.106</v>
      </c>
      <c r="P2287" s="23">
        <v>21.6</v>
      </c>
      <c r="Q2287" s="23">
        <f>M2287*N2287*(1-O2287)</f>
        <v>35.786819999999999</v>
      </c>
      <c r="R2287" s="23">
        <f>M2287*N2287*O2287</f>
        <v>4.2431799999999997</v>
      </c>
      <c r="S2287" s="23">
        <f>P2287*N2287</f>
        <v>21.6</v>
      </c>
      <c r="T2287" s="23">
        <f>Q2287-S2287</f>
        <v>14.186819999999997</v>
      </c>
      <c r="U2287" s="25">
        <f>IFERROR(T2287/Q2287,0)</f>
        <v>0.3964258349861764</v>
      </c>
      <c r="V2287" s="21" t="s">
        <v>125</v>
      </c>
      <c r="W2287" s="21" t="s">
        <v>156</v>
      </c>
    </row>
    <row r="2288" spans="1:23" ht="15" customHeight="1">
      <c r="A2288" s="21" t="s">
        <v>2766</v>
      </c>
      <c r="B2288" s="22">
        <v>45696</v>
      </c>
      <c r="C2288" s="21">
        <f>YEAR(B2288)</f>
        <v>2025</v>
      </c>
      <c r="D2288" s="21" t="str">
        <f>"Q"&amp;ROUNDUP(MONTH(B2288)/3,0)</f>
        <v>Q1</v>
      </c>
      <c r="E2288" s="21" t="s">
        <v>128</v>
      </c>
      <c r="F2288" s="21" t="s">
        <v>129</v>
      </c>
      <c r="G2288" s="21" t="s">
        <v>130</v>
      </c>
      <c r="H2288" s="21" t="s">
        <v>294</v>
      </c>
      <c r="I2288" s="21" t="s">
        <v>295</v>
      </c>
      <c r="J2288" s="21" t="s">
        <v>133</v>
      </c>
      <c r="K2288" s="21" t="s">
        <v>143</v>
      </c>
      <c r="L2288" s="21" t="s">
        <v>144</v>
      </c>
      <c r="M2288" s="23">
        <v>143.94999999999999</v>
      </c>
      <c r="N2288" s="24">
        <v>1</v>
      </c>
      <c r="O2288" s="25">
        <v>0.13059999999999999</v>
      </c>
      <c r="P2288" s="23">
        <v>87.85</v>
      </c>
      <c r="Q2288" s="23">
        <f>M2288*N2288*(1-O2288)</f>
        <v>125.15012999999999</v>
      </c>
      <c r="R2288" s="23">
        <f>M2288*N2288*O2288</f>
        <v>18.799869999999999</v>
      </c>
      <c r="S2288" s="23">
        <f>P2288*N2288</f>
        <v>87.85</v>
      </c>
      <c r="T2288" s="23">
        <f>Q2288-S2288</f>
        <v>37.300129999999996</v>
      </c>
      <c r="U2288" s="25">
        <f>IFERROR(T2288/Q2288,0)</f>
        <v>0.29804307834118909</v>
      </c>
      <c r="V2288" s="21" t="s">
        <v>125</v>
      </c>
      <c r="W2288" s="21" t="s">
        <v>136</v>
      </c>
    </row>
    <row r="2289" spans="1:23" ht="15" customHeight="1">
      <c r="A2289" s="21" t="s">
        <v>2767</v>
      </c>
      <c r="B2289" s="22">
        <v>45696</v>
      </c>
      <c r="C2289" s="21">
        <f>YEAR(B2289)</f>
        <v>2025</v>
      </c>
      <c r="D2289" s="21" t="str">
        <f>"Q"&amp;ROUNDUP(MONTH(B2289)/3,0)</f>
        <v>Q1</v>
      </c>
      <c r="E2289" s="21" t="s">
        <v>117</v>
      </c>
      <c r="F2289" s="21" t="s">
        <v>129</v>
      </c>
      <c r="G2289" s="21" t="s">
        <v>119</v>
      </c>
      <c r="H2289" s="21" t="s">
        <v>257</v>
      </c>
      <c r="I2289" s="21" t="s">
        <v>258</v>
      </c>
      <c r="J2289" s="21" t="s">
        <v>133</v>
      </c>
      <c r="K2289" s="21" t="s">
        <v>149</v>
      </c>
      <c r="L2289" s="21" t="s">
        <v>205</v>
      </c>
      <c r="M2289" s="23">
        <v>46.87</v>
      </c>
      <c r="N2289" s="24">
        <v>1</v>
      </c>
      <c r="O2289" s="25">
        <v>0.1736</v>
      </c>
      <c r="P2289" s="23">
        <v>24.74</v>
      </c>
      <c r="Q2289" s="23">
        <f>M2289*N2289*(1-O2289)</f>
        <v>38.733367999999999</v>
      </c>
      <c r="R2289" s="23">
        <f>M2289*N2289*O2289</f>
        <v>8.1366320000000005</v>
      </c>
      <c r="S2289" s="23">
        <f>P2289*N2289</f>
        <v>24.74</v>
      </c>
      <c r="T2289" s="23">
        <f>Q2289-S2289</f>
        <v>13.993368</v>
      </c>
      <c r="U2289" s="25">
        <f>IFERROR(T2289/Q2289,0)</f>
        <v>0.36127423775799722</v>
      </c>
      <c r="V2289" s="21" t="s">
        <v>125</v>
      </c>
      <c r="W2289" s="21" t="s">
        <v>126</v>
      </c>
    </row>
    <row r="2290" spans="1:23" ht="15" customHeight="1">
      <c r="A2290" s="21" t="s">
        <v>2768</v>
      </c>
      <c r="B2290" s="22">
        <v>45696</v>
      </c>
      <c r="C2290" s="21">
        <f>YEAR(B2290)</f>
        <v>2025</v>
      </c>
      <c r="D2290" s="21" t="str">
        <f>"Q"&amp;ROUNDUP(MONTH(B2290)/3,0)</f>
        <v>Q1</v>
      </c>
      <c r="E2290" s="21" t="s">
        <v>117</v>
      </c>
      <c r="F2290" s="21" t="s">
        <v>118</v>
      </c>
      <c r="G2290" s="21" t="s">
        <v>119</v>
      </c>
      <c r="H2290" s="21" t="s">
        <v>417</v>
      </c>
      <c r="I2290" s="21" t="s">
        <v>272</v>
      </c>
      <c r="J2290" s="21" t="s">
        <v>133</v>
      </c>
      <c r="K2290" s="21" t="s">
        <v>149</v>
      </c>
      <c r="L2290" s="21" t="s">
        <v>150</v>
      </c>
      <c r="M2290" s="23">
        <v>208.83</v>
      </c>
      <c r="N2290" s="24">
        <v>1</v>
      </c>
      <c r="O2290" s="25">
        <v>0.14710000000000001</v>
      </c>
      <c r="P2290" s="23">
        <v>98.29</v>
      </c>
      <c r="Q2290" s="23">
        <f>M2290*N2290*(1-O2290)</f>
        <v>178.111107</v>
      </c>
      <c r="R2290" s="23">
        <f>M2290*N2290*O2290</f>
        <v>30.718893000000005</v>
      </c>
      <c r="S2290" s="23">
        <f>P2290*N2290</f>
        <v>98.29</v>
      </c>
      <c r="T2290" s="23">
        <f>Q2290-S2290</f>
        <v>79.821106999999998</v>
      </c>
      <c r="U2290" s="25">
        <f>IFERROR(T2290/Q2290,0)</f>
        <v>0.44815344952069719</v>
      </c>
      <c r="V2290" s="21" t="s">
        <v>125</v>
      </c>
      <c r="W2290" s="21" t="s">
        <v>136</v>
      </c>
    </row>
    <row r="2291" spans="1:23" ht="15" customHeight="1">
      <c r="A2291" s="21" t="s">
        <v>2769</v>
      </c>
      <c r="B2291" s="22">
        <v>45696</v>
      </c>
      <c r="C2291" s="21">
        <f>YEAR(B2291)</f>
        <v>2025</v>
      </c>
      <c r="D2291" s="21" t="str">
        <f>"Q"&amp;ROUNDUP(MONTH(B2291)/3,0)</f>
        <v>Q1</v>
      </c>
      <c r="E2291" s="21" t="s">
        <v>128</v>
      </c>
      <c r="F2291" s="21" t="s">
        <v>159</v>
      </c>
      <c r="G2291" s="21" t="s">
        <v>152</v>
      </c>
      <c r="H2291" s="21" t="s">
        <v>945</v>
      </c>
      <c r="I2291" s="21" t="s">
        <v>946</v>
      </c>
      <c r="J2291" s="21" t="s">
        <v>142</v>
      </c>
      <c r="K2291" s="21" t="s">
        <v>123</v>
      </c>
      <c r="L2291" s="21" t="s">
        <v>155</v>
      </c>
      <c r="M2291" s="23">
        <v>212.24</v>
      </c>
      <c r="N2291" s="24">
        <v>9</v>
      </c>
      <c r="O2291" s="25">
        <v>0.14019999999999999</v>
      </c>
      <c r="P2291" s="23">
        <v>104.23</v>
      </c>
      <c r="Q2291" s="23">
        <f>M2291*N2291*(1-O2291)</f>
        <v>1642.3555680000002</v>
      </c>
      <c r="R2291" s="23">
        <f>M2291*N2291*O2291</f>
        <v>267.80443200000002</v>
      </c>
      <c r="S2291" s="23">
        <f>P2291*N2291</f>
        <v>938.07</v>
      </c>
      <c r="T2291" s="23">
        <f>Q2291-S2291</f>
        <v>704.28556800000013</v>
      </c>
      <c r="U2291" s="25">
        <f>IFERROR(T2291/Q2291,0)</f>
        <v>0.42882648661620398</v>
      </c>
      <c r="V2291" s="21" t="s">
        <v>125</v>
      </c>
      <c r="W2291" s="21" t="s">
        <v>136</v>
      </c>
    </row>
    <row r="2292" spans="1:23" ht="15" customHeight="1">
      <c r="A2292" s="21" t="s">
        <v>2770</v>
      </c>
      <c r="B2292" s="22">
        <v>45696</v>
      </c>
      <c r="C2292" s="21">
        <f>YEAR(B2292)</f>
        <v>2025</v>
      </c>
      <c r="D2292" s="21" t="str">
        <f>"Q"&amp;ROUNDUP(MONTH(B2292)/3,0)</f>
        <v>Q1</v>
      </c>
      <c r="E2292" s="21" t="s">
        <v>158</v>
      </c>
      <c r="F2292" s="21" t="s">
        <v>159</v>
      </c>
      <c r="G2292" s="21" t="s">
        <v>164</v>
      </c>
      <c r="H2292" s="21" t="s">
        <v>377</v>
      </c>
      <c r="I2292" s="21" t="s">
        <v>378</v>
      </c>
      <c r="J2292" s="21" t="s">
        <v>133</v>
      </c>
      <c r="K2292" s="21" t="s">
        <v>165</v>
      </c>
      <c r="L2292" s="21" t="s">
        <v>213</v>
      </c>
      <c r="M2292" s="23">
        <v>47.33</v>
      </c>
      <c r="N2292" s="24">
        <v>15</v>
      </c>
      <c r="O2292" s="25">
        <v>9.7299999999999998E-2</v>
      </c>
      <c r="P2292" s="23">
        <v>21.76</v>
      </c>
      <c r="Q2292" s="23">
        <f>M2292*N2292*(1-O2292)</f>
        <v>640.87186499999996</v>
      </c>
      <c r="R2292" s="23">
        <f>M2292*N2292*O2292</f>
        <v>69.078134999999989</v>
      </c>
      <c r="S2292" s="23">
        <f>P2292*N2292</f>
        <v>326.40000000000003</v>
      </c>
      <c r="T2292" s="23">
        <f>Q2292-S2292</f>
        <v>314.47186499999992</v>
      </c>
      <c r="U2292" s="25">
        <f>IFERROR(T2292/Q2292,0)</f>
        <v>0.49069382223543229</v>
      </c>
      <c r="V2292" s="21" t="s">
        <v>171</v>
      </c>
      <c r="W2292" s="21" t="s">
        <v>136</v>
      </c>
    </row>
    <row r="2293" spans="1:23" ht="15" customHeight="1">
      <c r="A2293" s="21" t="s">
        <v>2771</v>
      </c>
      <c r="B2293" s="22">
        <v>45696</v>
      </c>
      <c r="C2293" s="21">
        <f>YEAR(B2293)</f>
        <v>2025</v>
      </c>
      <c r="D2293" s="21" t="str">
        <f>"Q"&amp;ROUNDUP(MONTH(B2293)/3,0)</f>
        <v>Q1</v>
      </c>
      <c r="E2293" s="21" t="s">
        <v>128</v>
      </c>
      <c r="F2293" s="21" t="s">
        <v>159</v>
      </c>
      <c r="G2293" s="21" t="s">
        <v>130</v>
      </c>
      <c r="H2293" s="21" t="s">
        <v>168</v>
      </c>
      <c r="I2293" s="21" t="s">
        <v>169</v>
      </c>
      <c r="J2293" s="21" t="s">
        <v>122</v>
      </c>
      <c r="K2293" s="21" t="s">
        <v>123</v>
      </c>
      <c r="L2293" s="21" t="s">
        <v>292</v>
      </c>
      <c r="M2293" s="23">
        <v>213.6</v>
      </c>
      <c r="N2293" s="24">
        <v>36</v>
      </c>
      <c r="O2293" s="25">
        <v>0.12889999999999999</v>
      </c>
      <c r="P2293" s="23">
        <v>97.96</v>
      </c>
      <c r="Q2293" s="23">
        <f>M2293*N2293*(1-O2293)</f>
        <v>6698.4105599999994</v>
      </c>
      <c r="R2293" s="23">
        <f>M2293*N2293*O2293</f>
        <v>991.18943999999988</v>
      </c>
      <c r="S2293" s="23">
        <f>P2293*N2293</f>
        <v>3526.56</v>
      </c>
      <c r="T2293" s="23">
        <f>Q2293-S2293</f>
        <v>3171.8505599999994</v>
      </c>
      <c r="U2293" s="25">
        <f>IFERROR(T2293/Q2293,0)</f>
        <v>0.47352286510189662</v>
      </c>
      <c r="V2293" s="21" t="s">
        <v>125</v>
      </c>
      <c r="W2293" s="21" t="s">
        <v>156</v>
      </c>
    </row>
    <row r="2294" spans="1:23" ht="15" customHeight="1">
      <c r="A2294" s="21" t="s">
        <v>2772</v>
      </c>
      <c r="B2294" s="22">
        <v>45696</v>
      </c>
      <c r="C2294" s="21">
        <f>YEAR(B2294)</f>
        <v>2025</v>
      </c>
      <c r="D2294" s="21" t="str">
        <f>"Q"&amp;ROUNDUP(MONTH(B2294)/3,0)</f>
        <v>Q1</v>
      </c>
      <c r="E2294" s="21" t="s">
        <v>128</v>
      </c>
      <c r="F2294" s="21" t="s">
        <v>129</v>
      </c>
      <c r="G2294" s="21" t="s">
        <v>130</v>
      </c>
      <c r="H2294" s="21" t="s">
        <v>736</v>
      </c>
      <c r="I2294" s="21" t="s">
        <v>132</v>
      </c>
      <c r="J2294" s="21" t="s">
        <v>133</v>
      </c>
      <c r="K2294" s="21" t="s">
        <v>123</v>
      </c>
      <c r="L2294" s="21" t="s">
        <v>263</v>
      </c>
      <c r="M2294" s="23">
        <v>246.68</v>
      </c>
      <c r="N2294" s="24">
        <v>3</v>
      </c>
      <c r="O2294" s="25">
        <v>0.1321</v>
      </c>
      <c r="P2294" s="23">
        <v>140.19999999999999</v>
      </c>
      <c r="Q2294" s="23">
        <f>M2294*N2294*(1-O2294)</f>
        <v>642.28071599999998</v>
      </c>
      <c r="R2294" s="23">
        <f>M2294*N2294*O2294</f>
        <v>97.759283999999994</v>
      </c>
      <c r="S2294" s="23">
        <f>P2294*N2294</f>
        <v>420.59999999999997</v>
      </c>
      <c r="T2294" s="23">
        <f>Q2294-S2294</f>
        <v>221.68071600000002</v>
      </c>
      <c r="U2294" s="25">
        <f>IFERROR(T2294/Q2294,0)</f>
        <v>0.34514614946029304</v>
      </c>
      <c r="V2294" s="21" t="s">
        <v>125</v>
      </c>
      <c r="W2294" s="21" t="s">
        <v>136</v>
      </c>
    </row>
    <row r="2295" spans="1:23" ht="15" customHeight="1">
      <c r="A2295" s="21" t="s">
        <v>2773</v>
      </c>
      <c r="B2295" s="22">
        <v>45696</v>
      </c>
      <c r="C2295" s="21">
        <f>YEAR(B2295)</f>
        <v>2025</v>
      </c>
      <c r="D2295" s="21" t="str">
        <f>"Q"&amp;ROUNDUP(MONTH(B2295)/3,0)</f>
        <v>Q1</v>
      </c>
      <c r="E2295" s="21" t="s">
        <v>128</v>
      </c>
      <c r="F2295" s="21" t="s">
        <v>118</v>
      </c>
      <c r="G2295" s="21" t="s">
        <v>130</v>
      </c>
      <c r="H2295" s="21" t="s">
        <v>224</v>
      </c>
      <c r="I2295" s="21" t="s">
        <v>225</v>
      </c>
      <c r="J2295" s="21" t="s">
        <v>122</v>
      </c>
      <c r="K2295" s="21" t="s">
        <v>123</v>
      </c>
      <c r="L2295" s="21" t="s">
        <v>292</v>
      </c>
      <c r="M2295" s="23">
        <v>40.130000000000003</v>
      </c>
      <c r="N2295" s="24">
        <v>1</v>
      </c>
      <c r="O2295" s="25">
        <v>0.1595</v>
      </c>
      <c r="P2295" s="23">
        <v>18.91</v>
      </c>
      <c r="Q2295" s="23">
        <f>M2295*N2295*(1-O2295)</f>
        <v>33.729265000000005</v>
      </c>
      <c r="R2295" s="23">
        <f>M2295*N2295*O2295</f>
        <v>6.400735000000001</v>
      </c>
      <c r="S2295" s="23">
        <f>P2295*N2295</f>
        <v>18.91</v>
      </c>
      <c r="T2295" s="23">
        <f>Q2295-S2295</f>
        <v>14.819265000000005</v>
      </c>
      <c r="U2295" s="25">
        <f>IFERROR(T2295/Q2295,0)</f>
        <v>0.43935926264625103</v>
      </c>
      <c r="V2295" s="21" t="s">
        <v>125</v>
      </c>
      <c r="W2295" s="21" t="s">
        <v>126</v>
      </c>
    </row>
    <row r="2296" spans="1:23" ht="15" customHeight="1">
      <c r="A2296" s="21" t="s">
        <v>2774</v>
      </c>
      <c r="B2296" s="22">
        <v>45696</v>
      </c>
      <c r="C2296" s="21">
        <f>YEAR(B2296)</f>
        <v>2025</v>
      </c>
      <c r="D2296" s="21" t="str">
        <f>"Q"&amp;ROUNDUP(MONTH(B2296)/3,0)</f>
        <v>Q1</v>
      </c>
      <c r="E2296" s="21" t="s">
        <v>128</v>
      </c>
      <c r="F2296" s="21" t="s">
        <v>129</v>
      </c>
      <c r="G2296" s="21" t="s">
        <v>152</v>
      </c>
      <c r="H2296" s="21" t="s">
        <v>186</v>
      </c>
      <c r="I2296" s="21" t="s">
        <v>162</v>
      </c>
      <c r="J2296" s="21" t="s">
        <v>133</v>
      </c>
      <c r="K2296" s="21" t="s">
        <v>134</v>
      </c>
      <c r="L2296" s="21" t="s">
        <v>339</v>
      </c>
      <c r="M2296" s="23">
        <v>26.23</v>
      </c>
      <c r="N2296" s="24">
        <v>5</v>
      </c>
      <c r="O2296" s="25">
        <v>0.15620000000000001</v>
      </c>
      <c r="P2296" s="23">
        <v>15.14</v>
      </c>
      <c r="Q2296" s="23">
        <f>M2296*N2296*(1-O2296)</f>
        <v>110.66437000000001</v>
      </c>
      <c r="R2296" s="23">
        <f>M2296*N2296*O2296</f>
        <v>20.48563</v>
      </c>
      <c r="S2296" s="23">
        <f>P2296*N2296</f>
        <v>75.7</v>
      </c>
      <c r="T2296" s="23">
        <f>Q2296-S2296</f>
        <v>34.964370000000002</v>
      </c>
      <c r="U2296" s="25">
        <f>IFERROR(T2296/Q2296,0)</f>
        <v>0.31594965931672497</v>
      </c>
      <c r="V2296" s="21" t="s">
        <v>125</v>
      </c>
      <c r="W2296" s="21" t="s">
        <v>136</v>
      </c>
    </row>
    <row r="2297" spans="1:23" ht="15" customHeight="1">
      <c r="A2297" s="21" t="s">
        <v>2775</v>
      </c>
      <c r="B2297" s="22">
        <v>45697</v>
      </c>
      <c r="C2297" s="21">
        <f>YEAR(B2297)</f>
        <v>2025</v>
      </c>
      <c r="D2297" s="21" t="str">
        <f>"Q"&amp;ROUNDUP(MONTH(B2297)/3,0)</f>
        <v>Q1</v>
      </c>
      <c r="E2297" s="21" t="s">
        <v>117</v>
      </c>
      <c r="F2297" s="21" t="s">
        <v>118</v>
      </c>
      <c r="G2297" s="21" t="s">
        <v>194</v>
      </c>
      <c r="H2297" s="21" t="s">
        <v>287</v>
      </c>
      <c r="I2297" s="21" t="s">
        <v>288</v>
      </c>
      <c r="J2297" s="21" t="s">
        <v>133</v>
      </c>
      <c r="K2297" s="21" t="s">
        <v>134</v>
      </c>
      <c r="L2297" s="21" t="s">
        <v>192</v>
      </c>
      <c r="M2297" s="23">
        <v>156</v>
      </c>
      <c r="N2297" s="24">
        <v>1</v>
      </c>
      <c r="O2297" s="25">
        <v>0.16839999999999999</v>
      </c>
      <c r="P2297" s="23">
        <v>83.99</v>
      </c>
      <c r="Q2297" s="23">
        <f>M2297*N2297*(1-O2297)</f>
        <v>129.7296</v>
      </c>
      <c r="R2297" s="23">
        <f>M2297*N2297*O2297</f>
        <v>26.270399999999999</v>
      </c>
      <c r="S2297" s="23">
        <f>P2297*N2297</f>
        <v>83.99</v>
      </c>
      <c r="T2297" s="23">
        <f>Q2297-S2297</f>
        <v>45.73960000000001</v>
      </c>
      <c r="U2297" s="25">
        <f>IFERROR(T2297/Q2297,0)</f>
        <v>0.35257643590976928</v>
      </c>
      <c r="V2297" s="21" t="s">
        <v>125</v>
      </c>
      <c r="W2297" s="21" t="s">
        <v>136</v>
      </c>
    </row>
    <row r="2298" spans="1:23" ht="15" customHeight="1">
      <c r="A2298" s="21" t="s">
        <v>2776</v>
      </c>
      <c r="B2298" s="22">
        <v>45697</v>
      </c>
      <c r="C2298" s="21">
        <f>YEAR(B2298)</f>
        <v>2025</v>
      </c>
      <c r="D2298" s="21" t="str">
        <f>"Q"&amp;ROUNDUP(MONTH(B2298)/3,0)</f>
        <v>Q1</v>
      </c>
      <c r="E2298" s="21" t="s">
        <v>138</v>
      </c>
      <c r="F2298" s="21" t="s">
        <v>159</v>
      </c>
      <c r="G2298" s="21" t="s">
        <v>139</v>
      </c>
      <c r="H2298" s="21" t="s">
        <v>413</v>
      </c>
      <c r="I2298" s="21" t="s">
        <v>414</v>
      </c>
      <c r="J2298" s="21" t="s">
        <v>142</v>
      </c>
      <c r="K2298" s="21" t="s">
        <v>143</v>
      </c>
      <c r="L2298" s="21" t="s">
        <v>230</v>
      </c>
      <c r="M2298" s="23">
        <v>54.75</v>
      </c>
      <c r="N2298" s="24">
        <v>25</v>
      </c>
      <c r="O2298" s="25">
        <v>0.1145</v>
      </c>
      <c r="P2298" s="23">
        <v>35.229999999999997</v>
      </c>
      <c r="Q2298" s="23">
        <f>M2298*N2298*(1-O2298)</f>
        <v>1212.028125</v>
      </c>
      <c r="R2298" s="23">
        <f>M2298*N2298*O2298</f>
        <v>156.72187500000001</v>
      </c>
      <c r="S2298" s="23">
        <f>P2298*N2298</f>
        <v>880.74999999999989</v>
      </c>
      <c r="T2298" s="23">
        <f>Q2298-S2298</f>
        <v>331.27812500000016</v>
      </c>
      <c r="U2298" s="25">
        <f>IFERROR(T2298/Q2298,0)</f>
        <v>0.27332544366493156</v>
      </c>
      <c r="V2298" s="21" t="s">
        <v>125</v>
      </c>
      <c r="W2298" s="21" t="s">
        <v>126</v>
      </c>
    </row>
    <row r="2299" spans="1:23" ht="15" customHeight="1">
      <c r="A2299" s="21" t="s">
        <v>2777</v>
      </c>
      <c r="B2299" s="22">
        <v>45697</v>
      </c>
      <c r="C2299" s="21">
        <f>YEAR(B2299)</f>
        <v>2025</v>
      </c>
      <c r="D2299" s="21" t="str">
        <f>"Q"&amp;ROUNDUP(MONTH(B2299)/3,0)</f>
        <v>Q1</v>
      </c>
      <c r="E2299" s="21" t="s">
        <v>188</v>
      </c>
      <c r="F2299" s="21" t="s">
        <v>159</v>
      </c>
      <c r="G2299" s="21" t="s">
        <v>198</v>
      </c>
      <c r="H2299" s="21" t="s">
        <v>120</v>
      </c>
      <c r="I2299" s="21" t="s">
        <v>121</v>
      </c>
      <c r="J2299" s="21" t="s">
        <v>122</v>
      </c>
      <c r="K2299" s="21" t="s">
        <v>143</v>
      </c>
      <c r="L2299" s="21" t="s">
        <v>201</v>
      </c>
      <c r="M2299" s="23">
        <v>133.46</v>
      </c>
      <c r="N2299" s="24">
        <v>3</v>
      </c>
      <c r="O2299" s="25">
        <v>9.5799999999999996E-2</v>
      </c>
      <c r="P2299" s="23">
        <v>82.24</v>
      </c>
      <c r="Q2299" s="23">
        <f>M2299*N2299*(1-O2299)</f>
        <v>362.023596</v>
      </c>
      <c r="R2299" s="23">
        <f>M2299*N2299*O2299</f>
        <v>38.356403999999998</v>
      </c>
      <c r="S2299" s="23">
        <f>P2299*N2299</f>
        <v>246.71999999999997</v>
      </c>
      <c r="T2299" s="23">
        <f>Q2299-S2299</f>
        <v>115.30359600000003</v>
      </c>
      <c r="U2299" s="25">
        <f>IFERROR(T2299/Q2299,0)</f>
        <v>0.31849746059093903</v>
      </c>
      <c r="V2299" s="21" t="s">
        <v>125</v>
      </c>
      <c r="W2299" s="21" t="s">
        <v>126</v>
      </c>
    </row>
    <row r="2300" spans="1:23" ht="15" customHeight="1">
      <c r="A2300" s="21" t="s">
        <v>2778</v>
      </c>
      <c r="B2300" s="22">
        <v>45697</v>
      </c>
      <c r="C2300" s="21">
        <f>YEAR(B2300)</f>
        <v>2025</v>
      </c>
      <c r="D2300" s="21" t="str">
        <f>"Q"&amp;ROUNDUP(MONTH(B2300)/3,0)</f>
        <v>Q1</v>
      </c>
      <c r="E2300" s="21" t="s">
        <v>128</v>
      </c>
      <c r="F2300" s="21" t="s">
        <v>159</v>
      </c>
      <c r="G2300" s="21" t="s">
        <v>152</v>
      </c>
      <c r="H2300" s="21" t="s">
        <v>358</v>
      </c>
      <c r="I2300" s="21" t="s">
        <v>269</v>
      </c>
      <c r="J2300" s="21" t="s">
        <v>133</v>
      </c>
      <c r="K2300" s="21" t="s">
        <v>149</v>
      </c>
      <c r="L2300" s="21" t="s">
        <v>176</v>
      </c>
      <c r="M2300" s="23">
        <v>279.8</v>
      </c>
      <c r="N2300" s="24">
        <v>20</v>
      </c>
      <c r="O2300" s="25">
        <v>6.3200000000000006E-2</v>
      </c>
      <c r="P2300" s="23">
        <v>143.9</v>
      </c>
      <c r="Q2300" s="23">
        <f>M2300*N2300*(1-O2300)</f>
        <v>5242.3328000000001</v>
      </c>
      <c r="R2300" s="23">
        <f>M2300*N2300*O2300</f>
        <v>353.66720000000004</v>
      </c>
      <c r="S2300" s="23">
        <f>P2300*N2300</f>
        <v>2878</v>
      </c>
      <c r="T2300" s="23">
        <f>Q2300-S2300</f>
        <v>2364.3328000000001</v>
      </c>
      <c r="U2300" s="25">
        <f>IFERROR(T2300/Q2300,0)</f>
        <v>0.45100776509267021</v>
      </c>
      <c r="V2300" s="21" t="s">
        <v>125</v>
      </c>
      <c r="W2300" s="21" t="s">
        <v>136</v>
      </c>
    </row>
    <row r="2301" spans="1:23" ht="15" customHeight="1">
      <c r="A2301" s="21" t="s">
        <v>2779</v>
      </c>
      <c r="B2301" s="22">
        <v>45697</v>
      </c>
      <c r="C2301" s="21">
        <f>YEAR(B2301)</f>
        <v>2025</v>
      </c>
      <c r="D2301" s="21" t="str">
        <f>"Q"&amp;ROUNDUP(MONTH(B2301)/3,0)</f>
        <v>Q1</v>
      </c>
      <c r="E2301" s="21" t="s">
        <v>188</v>
      </c>
      <c r="F2301" s="21" t="s">
        <v>118</v>
      </c>
      <c r="G2301" s="21" t="s">
        <v>198</v>
      </c>
      <c r="H2301" s="21" t="s">
        <v>224</v>
      </c>
      <c r="I2301" s="21" t="s">
        <v>225</v>
      </c>
      <c r="J2301" s="21" t="s">
        <v>122</v>
      </c>
      <c r="K2301" s="21" t="s">
        <v>149</v>
      </c>
      <c r="L2301" s="21" t="s">
        <v>205</v>
      </c>
      <c r="M2301" s="23">
        <v>21.24</v>
      </c>
      <c r="N2301" s="24">
        <v>8</v>
      </c>
      <c r="O2301" s="25">
        <v>0.2195</v>
      </c>
      <c r="P2301" s="23">
        <v>9.41</v>
      </c>
      <c r="Q2301" s="23">
        <f>M2301*N2301*(1-O2301)</f>
        <v>132.62255999999999</v>
      </c>
      <c r="R2301" s="23">
        <f>M2301*N2301*O2301</f>
        <v>37.297439999999995</v>
      </c>
      <c r="S2301" s="23">
        <f>P2301*N2301</f>
        <v>75.28</v>
      </c>
      <c r="T2301" s="23">
        <f>Q2301-S2301</f>
        <v>57.342559999999992</v>
      </c>
      <c r="U2301" s="25">
        <f>IFERROR(T2301/Q2301,0)</f>
        <v>0.43237409985148828</v>
      </c>
      <c r="V2301" s="21" t="s">
        <v>125</v>
      </c>
      <c r="W2301" s="21" t="s">
        <v>156</v>
      </c>
    </row>
    <row r="2302" spans="1:23" ht="15" customHeight="1">
      <c r="A2302" s="21" t="s">
        <v>2780</v>
      </c>
      <c r="B2302" s="22">
        <v>45697</v>
      </c>
      <c r="C2302" s="21">
        <f>YEAR(B2302)</f>
        <v>2025</v>
      </c>
      <c r="D2302" s="21" t="str">
        <f>"Q"&amp;ROUNDUP(MONTH(B2302)/3,0)</f>
        <v>Q1</v>
      </c>
      <c r="E2302" s="21" t="s">
        <v>138</v>
      </c>
      <c r="F2302" s="21" t="s">
        <v>118</v>
      </c>
      <c r="G2302" s="21" t="s">
        <v>146</v>
      </c>
      <c r="H2302" s="21" t="s">
        <v>203</v>
      </c>
      <c r="I2302" s="21" t="s">
        <v>204</v>
      </c>
      <c r="J2302" s="21" t="s">
        <v>122</v>
      </c>
      <c r="K2302" s="21" t="s">
        <v>143</v>
      </c>
      <c r="L2302" s="21" t="s">
        <v>230</v>
      </c>
      <c r="M2302" s="23">
        <v>259.06</v>
      </c>
      <c r="N2302" s="24">
        <v>2</v>
      </c>
      <c r="O2302" s="25">
        <v>0.15559999999999999</v>
      </c>
      <c r="P2302" s="23">
        <v>170.71</v>
      </c>
      <c r="Q2302" s="23">
        <f>M2302*N2302*(1-O2302)</f>
        <v>437.50052800000003</v>
      </c>
      <c r="R2302" s="23">
        <f>M2302*N2302*O2302</f>
        <v>80.619471999999988</v>
      </c>
      <c r="S2302" s="23">
        <f>P2302*N2302</f>
        <v>341.42</v>
      </c>
      <c r="T2302" s="23">
        <f>Q2302-S2302</f>
        <v>96.080528000000015</v>
      </c>
      <c r="U2302" s="25">
        <f>IFERROR(T2302/Q2302,0)</f>
        <v>0.21961237038781359</v>
      </c>
      <c r="V2302" s="21" t="s">
        <v>125</v>
      </c>
      <c r="W2302" s="21" t="s">
        <v>172</v>
      </c>
    </row>
    <row r="2303" spans="1:23" ht="15" customHeight="1">
      <c r="A2303" s="21" t="s">
        <v>2781</v>
      </c>
      <c r="B2303" s="22">
        <v>45697</v>
      </c>
      <c r="C2303" s="21">
        <f>YEAR(B2303)</f>
        <v>2025</v>
      </c>
      <c r="D2303" s="21" t="str">
        <f>"Q"&amp;ROUNDUP(MONTH(B2303)/3,0)</f>
        <v>Q1</v>
      </c>
      <c r="E2303" s="21" t="s">
        <v>117</v>
      </c>
      <c r="F2303" s="21" t="s">
        <v>118</v>
      </c>
      <c r="G2303" s="21" t="s">
        <v>119</v>
      </c>
      <c r="H2303" s="21" t="s">
        <v>224</v>
      </c>
      <c r="I2303" s="21" t="s">
        <v>225</v>
      </c>
      <c r="J2303" s="21" t="s">
        <v>122</v>
      </c>
      <c r="K2303" s="21" t="s">
        <v>149</v>
      </c>
      <c r="L2303" s="21" t="s">
        <v>176</v>
      </c>
      <c r="M2303" s="23">
        <v>124.86</v>
      </c>
      <c r="N2303" s="24">
        <v>5</v>
      </c>
      <c r="O2303" s="25">
        <v>0.1739</v>
      </c>
      <c r="P2303" s="23">
        <v>53.05</v>
      </c>
      <c r="Q2303" s="23">
        <f>M2303*N2303*(1-O2303)</f>
        <v>515.73423000000003</v>
      </c>
      <c r="R2303" s="23">
        <f>M2303*N2303*O2303</f>
        <v>108.56576999999999</v>
      </c>
      <c r="S2303" s="23">
        <f>P2303*N2303</f>
        <v>265.25</v>
      </c>
      <c r="T2303" s="23">
        <f>Q2303-S2303</f>
        <v>250.48423000000003</v>
      </c>
      <c r="U2303" s="25">
        <f>IFERROR(T2303/Q2303,0)</f>
        <v>0.48568471012676434</v>
      </c>
      <c r="V2303" s="21" t="s">
        <v>125</v>
      </c>
      <c r="W2303" s="21" t="s">
        <v>172</v>
      </c>
    </row>
    <row r="2304" spans="1:23" ht="15" customHeight="1">
      <c r="A2304" s="21" t="s">
        <v>2782</v>
      </c>
      <c r="B2304" s="22">
        <v>45697</v>
      </c>
      <c r="C2304" s="21">
        <f>YEAR(B2304)</f>
        <v>2025</v>
      </c>
      <c r="D2304" s="21" t="str">
        <f>"Q"&amp;ROUNDUP(MONTH(B2304)/3,0)</f>
        <v>Q1</v>
      </c>
      <c r="E2304" s="21" t="s">
        <v>128</v>
      </c>
      <c r="F2304" s="21" t="s">
        <v>129</v>
      </c>
      <c r="G2304" s="21" t="s">
        <v>130</v>
      </c>
      <c r="H2304" s="21" t="s">
        <v>724</v>
      </c>
      <c r="I2304" s="21" t="s">
        <v>216</v>
      </c>
      <c r="J2304" s="21" t="s">
        <v>133</v>
      </c>
      <c r="K2304" s="21" t="s">
        <v>123</v>
      </c>
      <c r="L2304" s="21" t="s">
        <v>226</v>
      </c>
      <c r="M2304" s="23">
        <v>55.14</v>
      </c>
      <c r="N2304" s="24">
        <v>4</v>
      </c>
      <c r="O2304" s="25">
        <v>0.10730000000000001</v>
      </c>
      <c r="P2304" s="23">
        <v>31.34</v>
      </c>
      <c r="Q2304" s="23">
        <f>M2304*N2304*(1-O2304)</f>
        <v>196.893912</v>
      </c>
      <c r="R2304" s="23">
        <f>M2304*N2304*O2304</f>
        <v>23.666088000000002</v>
      </c>
      <c r="S2304" s="23">
        <f>P2304*N2304</f>
        <v>125.36</v>
      </c>
      <c r="T2304" s="23">
        <f>Q2304-S2304</f>
        <v>71.533912000000001</v>
      </c>
      <c r="U2304" s="25">
        <f>IFERROR(T2304/Q2304,0)</f>
        <v>0.36331195451081294</v>
      </c>
      <c r="V2304" s="21" t="s">
        <v>125</v>
      </c>
      <c r="W2304" s="21" t="s">
        <v>126</v>
      </c>
    </row>
    <row r="2305" spans="1:23" ht="15" customHeight="1">
      <c r="A2305" s="21" t="s">
        <v>2783</v>
      </c>
      <c r="B2305" s="22">
        <v>45698</v>
      </c>
      <c r="C2305" s="21">
        <f>YEAR(B2305)</f>
        <v>2025</v>
      </c>
      <c r="D2305" s="21" t="str">
        <f>"Q"&amp;ROUNDUP(MONTH(B2305)/3,0)</f>
        <v>Q1</v>
      </c>
      <c r="E2305" s="21" t="s">
        <v>117</v>
      </c>
      <c r="F2305" s="21" t="s">
        <v>129</v>
      </c>
      <c r="G2305" s="21" t="s">
        <v>194</v>
      </c>
      <c r="H2305" s="21" t="s">
        <v>218</v>
      </c>
      <c r="I2305" s="21" t="s">
        <v>219</v>
      </c>
      <c r="J2305" s="21" t="s">
        <v>133</v>
      </c>
      <c r="K2305" s="21" t="s">
        <v>143</v>
      </c>
      <c r="L2305" s="21" t="s">
        <v>144</v>
      </c>
      <c r="M2305" s="23">
        <v>26.02</v>
      </c>
      <c r="N2305" s="24">
        <v>2</v>
      </c>
      <c r="O2305" s="25">
        <v>9.4799999999999995E-2</v>
      </c>
      <c r="P2305" s="23">
        <v>16.2</v>
      </c>
      <c r="Q2305" s="23">
        <f>M2305*N2305*(1-O2305)</f>
        <v>47.106608000000001</v>
      </c>
      <c r="R2305" s="23">
        <f>M2305*N2305*O2305</f>
        <v>4.9333919999999996</v>
      </c>
      <c r="S2305" s="23">
        <f>P2305*N2305</f>
        <v>32.4</v>
      </c>
      <c r="T2305" s="23">
        <f>Q2305-S2305</f>
        <v>14.706608000000003</v>
      </c>
      <c r="U2305" s="25">
        <f>IFERROR(T2305/Q2305,0)</f>
        <v>0.31219840749306343</v>
      </c>
      <c r="V2305" s="21" t="s">
        <v>171</v>
      </c>
      <c r="W2305" s="21" t="s">
        <v>136</v>
      </c>
    </row>
    <row r="2306" spans="1:23" ht="15" customHeight="1">
      <c r="A2306" s="21" t="s">
        <v>2784</v>
      </c>
      <c r="B2306" s="22">
        <v>45698</v>
      </c>
      <c r="C2306" s="21">
        <f>YEAR(B2306)</f>
        <v>2025</v>
      </c>
      <c r="D2306" s="21" t="str">
        <f>"Q"&amp;ROUNDUP(MONTH(B2306)/3,0)</f>
        <v>Q1</v>
      </c>
      <c r="E2306" s="21" t="s">
        <v>117</v>
      </c>
      <c r="F2306" s="21" t="s">
        <v>129</v>
      </c>
      <c r="G2306" s="21" t="s">
        <v>194</v>
      </c>
      <c r="H2306" s="21" t="s">
        <v>467</v>
      </c>
      <c r="I2306" s="21" t="s">
        <v>468</v>
      </c>
      <c r="J2306" s="21" t="s">
        <v>133</v>
      </c>
      <c r="K2306" s="21" t="s">
        <v>143</v>
      </c>
      <c r="L2306" s="21" t="s">
        <v>144</v>
      </c>
      <c r="M2306" s="23">
        <v>28.09</v>
      </c>
      <c r="N2306" s="24">
        <v>2</v>
      </c>
      <c r="O2306" s="25">
        <v>0.13059999999999999</v>
      </c>
      <c r="P2306" s="23">
        <v>17.09</v>
      </c>
      <c r="Q2306" s="23">
        <f>M2306*N2306*(1-O2306)</f>
        <v>48.842891999999999</v>
      </c>
      <c r="R2306" s="23">
        <f>M2306*N2306*O2306</f>
        <v>7.3371079999999997</v>
      </c>
      <c r="S2306" s="23">
        <f>P2306*N2306</f>
        <v>34.18</v>
      </c>
      <c r="T2306" s="23">
        <f>Q2306-S2306</f>
        <v>14.662891999999999</v>
      </c>
      <c r="U2306" s="25">
        <f>IFERROR(T2306/Q2306,0)</f>
        <v>0.30020523764235746</v>
      </c>
      <c r="V2306" s="21" t="s">
        <v>125</v>
      </c>
      <c r="W2306" s="21" t="s">
        <v>136</v>
      </c>
    </row>
    <row r="2307" spans="1:23" ht="15" customHeight="1">
      <c r="A2307" s="21" t="s">
        <v>2785</v>
      </c>
      <c r="B2307" s="22">
        <v>45698</v>
      </c>
      <c r="C2307" s="21">
        <f>YEAR(B2307)</f>
        <v>2025</v>
      </c>
      <c r="D2307" s="21" t="str">
        <f>"Q"&amp;ROUNDUP(MONTH(B2307)/3,0)</f>
        <v>Q1</v>
      </c>
      <c r="E2307" s="21" t="s">
        <v>188</v>
      </c>
      <c r="F2307" s="21" t="s">
        <v>159</v>
      </c>
      <c r="G2307" s="21" t="s">
        <v>189</v>
      </c>
      <c r="H2307" s="21" t="s">
        <v>1335</v>
      </c>
      <c r="I2307" s="21" t="s">
        <v>342</v>
      </c>
      <c r="J2307" s="21" t="s">
        <v>142</v>
      </c>
      <c r="K2307" s="21" t="s">
        <v>134</v>
      </c>
      <c r="L2307" s="21" t="s">
        <v>170</v>
      </c>
      <c r="M2307" s="23">
        <v>190.36</v>
      </c>
      <c r="N2307" s="24">
        <v>48</v>
      </c>
      <c r="O2307" s="25">
        <v>0.14710000000000001</v>
      </c>
      <c r="P2307" s="23">
        <v>102.27</v>
      </c>
      <c r="Q2307" s="23">
        <f>M2307*N2307*(1-O2307)</f>
        <v>7793.1861120000003</v>
      </c>
      <c r="R2307" s="23">
        <f>M2307*N2307*O2307</f>
        <v>1344.0938880000001</v>
      </c>
      <c r="S2307" s="23">
        <f>P2307*N2307</f>
        <v>4908.96</v>
      </c>
      <c r="T2307" s="23">
        <f>Q2307-S2307</f>
        <v>2884.2261120000003</v>
      </c>
      <c r="U2307" s="25">
        <f>IFERROR(T2307/Q2307,0)</f>
        <v>0.37009588511672392</v>
      </c>
      <c r="V2307" s="21" t="s">
        <v>125</v>
      </c>
      <c r="W2307" s="21" t="s">
        <v>126</v>
      </c>
    </row>
    <row r="2308" spans="1:23" ht="15" customHeight="1">
      <c r="A2308" s="21" t="s">
        <v>2786</v>
      </c>
      <c r="B2308" s="22">
        <v>45698</v>
      </c>
      <c r="C2308" s="21">
        <f>YEAR(B2308)</f>
        <v>2025</v>
      </c>
      <c r="D2308" s="21" t="str">
        <f>"Q"&amp;ROUNDUP(MONTH(B2308)/3,0)</f>
        <v>Q1</v>
      </c>
      <c r="E2308" s="21" t="s">
        <v>188</v>
      </c>
      <c r="F2308" s="21" t="s">
        <v>118</v>
      </c>
      <c r="G2308" s="21" t="s">
        <v>232</v>
      </c>
      <c r="H2308" s="21" t="s">
        <v>243</v>
      </c>
      <c r="I2308" s="21" t="s">
        <v>244</v>
      </c>
      <c r="J2308" s="21" t="s">
        <v>122</v>
      </c>
      <c r="K2308" s="21" t="s">
        <v>149</v>
      </c>
      <c r="L2308" s="21" t="s">
        <v>238</v>
      </c>
      <c r="M2308" s="23">
        <v>305.38</v>
      </c>
      <c r="N2308" s="24">
        <v>3</v>
      </c>
      <c r="O2308" s="25">
        <v>0.19819999999999999</v>
      </c>
      <c r="P2308" s="23">
        <v>167.71</v>
      </c>
      <c r="Q2308" s="23">
        <f>M2308*N2308*(1-O2308)</f>
        <v>734.56105200000002</v>
      </c>
      <c r="R2308" s="23">
        <f>M2308*N2308*O2308</f>
        <v>181.578948</v>
      </c>
      <c r="S2308" s="23">
        <f>P2308*N2308</f>
        <v>503.13</v>
      </c>
      <c r="T2308" s="23">
        <f>Q2308-S2308</f>
        <v>231.43105200000002</v>
      </c>
      <c r="U2308" s="25">
        <f>IFERROR(T2308/Q2308,0)</f>
        <v>0.31506033619653445</v>
      </c>
      <c r="V2308" s="21" t="s">
        <v>125</v>
      </c>
      <c r="W2308" s="21" t="s">
        <v>172</v>
      </c>
    </row>
    <row r="2309" spans="1:23" ht="15" customHeight="1">
      <c r="A2309" s="21" t="s">
        <v>2787</v>
      </c>
      <c r="B2309" s="22">
        <v>45698</v>
      </c>
      <c r="C2309" s="21">
        <f>YEAR(B2309)</f>
        <v>2025</v>
      </c>
      <c r="D2309" s="21" t="str">
        <f>"Q"&amp;ROUNDUP(MONTH(B2309)/3,0)</f>
        <v>Q1</v>
      </c>
      <c r="E2309" s="21" t="s">
        <v>117</v>
      </c>
      <c r="F2309" s="21" t="s">
        <v>118</v>
      </c>
      <c r="G2309" s="21" t="s">
        <v>119</v>
      </c>
      <c r="H2309" s="21" t="s">
        <v>147</v>
      </c>
      <c r="I2309" s="21" t="s">
        <v>148</v>
      </c>
      <c r="J2309" s="21" t="s">
        <v>122</v>
      </c>
      <c r="K2309" s="21" t="s">
        <v>134</v>
      </c>
      <c r="L2309" s="21" t="s">
        <v>339</v>
      </c>
      <c r="M2309" s="23">
        <v>74.05</v>
      </c>
      <c r="N2309" s="24">
        <v>3</v>
      </c>
      <c r="O2309" s="25">
        <v>0.22070000000000001</v>
      </c>
      <c r="P2309" s="23">
        <v>43.03</v>
      </c>
      <c r="Q2309" s="23">
        <f>M2309*N2309*(1-O2309)</f>
        <v>173.12149499999998</v>
      </c>
      <c r="R2309" s="23">
        <f>M2309*N2309*O2309</f>
        <v>49.028504999999996</v>
      </c>
      <c r="S2309" s="23">
        <f>P2309*N2309</f>
        <v>129.09</v>
      </c>
      <c r="T2309" s="23">
        <f>Q2309-S2309</f>
        <v>44.031494999999978</v>
      </c>
      <c r="U2309" s="25">
        <f>IFERROR(T2309/Q2309,0)</f>
        <v>0.25433869433717621</v>
      </c>
      <c r="V2309" s="21" t="s">
        <v>125</v>
      </c>
      <c r="W2309" s="21" t="s">
        <v>136</v>
      </c>
    </row>
    <row r="2310" spans="1:23" ht="15" customHeight="1">
      <c r="A2310" s="21" t="s">
        <v>2788</v>
      </c>
      <c r="B2310" s="22">
        <v>45698</v>
      </c>
      <c r="C2310" s="21">
        <f>YEAR(B2310)</f>
        <v>2025</v>
      </c>
      <c r="D2310" s="21" t="str">
        <f>"Q"&amp;ROUNDUP(MONTH(B2310)/3,0)</f>
        <v>Q1</v>
      </c>
      <c r="E2310" s="21" t="s">
        <v>128</v>
      </c>
      <c r="F2310" s="21" t="s">
        <v>129</v>
      </c>
      <c r="G2310" s="21" t="s">
        <v>152</v>
      </c>
      <c r="H2310" s="21" t="s">
        <v>555</v>
      </c>
      <c r="I2310" s="21" t="s">
        <v>556</v>
      </c>
      <c r="J2310" s="21" t="s">
        <v>133</v>
      </c>
      <c r="K2310" s="21" t="s">
        <v>134</v>
      </c>
      <c r="L2310" s="21" t="s">
        <v>299</v>
      </c>
      <c r="M2310" s="23">
        <v>56.86</v>
      </c>
      <c r="N2310" s="24">
        <v>1</v>
      </c>
      <c r="O2310" s="25">
        <v>0.16470000000000001</v>
      </c>
      <c r="P2310" s="23">
        <v>33.6</v>
      </c>
      <c r="Q2310" s="23">
        <f>M2310*N2310*(1-O2310)</f>
        <v>47.495157999999996</v>
      </c>
      <c r="R2310" s="23">
        <f>M2310*N2310*O2310</f>
        <v>9.3648420000000012</v>
      </c>
      <c r="S2310" s="23">
        <f>P2310*N2310</f>
        <v>33.6</v>
      </c>
      <c r="T2310" s="23">
        <f>Q2310-S2310</f>
        <v>13.895157999999995</v>
      </c>
      <c r="U2310" s="25">
        <f>IFERROR(T2310/Q2310,0)</f>
        <v>0.29255946469322192</v>
      </c>
      <c r="V2310" s="21" t="s">
        <v>125</v>
      </c>
      <c r="W2310" s="21" t="s">
        <v>172</v>
      </c>
    </row>
    <row r="2311" spans="1:23" ht="15" customHeight="1">
      <c r="A2311" s="21" t="s">
        <v>2789</v>
      </c>
      <c r="B2311" s="22">
        <v>45698</v>
      </c>
      <c r="C2311" s="21">
        <f>YEAR(B2311)</f>
        <v>2025</v>
      </c>
      <c r="D2311" s="21" t="str">
        <f>"Q"&amp;ROUNDUP(MONTH(B2311)/3,0)</f>
        <v>Q1</v>
      </c>
      <c r="E2311" s="21" t="s">
        <v>117</v>
      </c>
      <c r="F2311" s="21" t="s">
        <v>118</v>
      </c>
      <c r="G2311" s="21" t="s">
        <v>119</v>
      </c>
      <c r="H2311" s="21" t="s">
        <v>434</v>
      </c>
      <c r="I2311" s="21" t="s">
        <v>435</v>
      </c>
      <c r="J2311" s="21" t="s">
        <v>133</v>
      </c>
      <c r="K2311" s="21" t="s">
        <v>165</v>
      </c>
      <c r="L2311" s="21" t="s">
        <v>166</v>
      </c>
      <c r="M2311" s="23">
        <v>119.39</v>
      </c>
      <c r="N2311" s="24">
        <v>4</v>
      </c>
      <c r="O2311" s="25">
        <v>0.1578</v>
      </c>
      <c r="P2311" s="23">
        <v>49.07</v>
      </c>
      <c r="Q2311" s="23">
        <f>M2311*N2311*(1-O2311)</f>
        <v>402.20103200000005</v>
      </c>
      <c r="R2311" s="23">
        <f>M2311*N2311*O2311</f>
        <v>75.358968000000004</v>
      </c>
      <c r="S2311" s="23">
        <f>P2311*N2311</f>
        <v>196.28</v>
      </c>
      <c r="T2311" s="23">
        <f>Q2311-S2311</f>
        <v>205.92103200000005</v>
      </c>
      <c r="U2311" s="25">
        <f>IFERROR(T2311/Q2311,0)</f>
        <v>0.51198533970942184</v>
      </c>
      <c r="V2311" s="21" t="s">
        <v>125</v>
      </c>
      <c r="W2311" s="21" t="s">
        <v>126</v>
      </c>
    </row>
    <row r="2312" spans="1:23" ht="15" customHeight="1">
      <c r="A2312" s="21" t="s">
        <v>2790</v>
      </c>
      <c r="B2312" s="22">
        <v>45698</v>
      </c>
      <c r="C2312" s="21">
        <f>YEAR(B2312)</f>
        <v>2025</v>
      </c>
      <c r="D2312" s="21" t="str">
        <f>"Q"&amp;ROUNDUP(MONTH(B2312)/3,0)</f>
        <v>Q1</v>
      </c>
      <c r="E2312" s="21" t="s">
        <v>117</v>
      </c>
      <c r="F2312" s="21" t="s">
        <v>129</v>
      </c>
      <c r="G2312" s="21" t="s">
        <v>194</v>
      </c>
      <c r="H2312" s="21" t="s">
        <v>221</v>
      </c>
      <c r="I2312" s="21" t="s">
        <v>222</v>
      </c>
      <c r="J2312" s="21" t="s">
        <v>133</v>
      </c>
      <c r="K2312" s="21" t="s">
        <v>149</v>
      </c>
      <c r="L2312" s="21" t="s">
        <v>205</v>
      </c>
      <c r="M2312" s="23">
        <v>137.76</v>
      </c>
      <c r="N2312" s="24">
        <v>2</v>
      </c>
      <c r="O2312" s="25">
        <v>0.1404</v>
      </c>
      <c r="P2312" s="23">
        <v>63.13</v>
      </c>
      <c r="Q2312" s="23">
        <f>M2312*N2312*(1-O2312)</f>
        <v>236.83699199999998</v>
      </c>
      <c r="R2312" s="23">
        <f>M2312*N2312*O2312</f>
        <v>38.683007999999994</v>
      </c>
      <c r="S2312" s="23">
        <f>P2312*N2312</f>
        <v>126.26</v>
      </c>
      <c r="T2312" s="23">
        <f>Q2312-S2312</f>
        <v>110.57699199999998</v>
      </c>
      <c r="U2312" s="25">
        <f>IFERROR(T2312/Q2312,0)</f>
        <v>0.46689071274811655</v>
      </c>
      <c r="V2312" s="21" t="s">
        <v>125</v>
      </c>
      <c r="W2312" s="21" t="s">
        <v>172</v>
      </c>
    </row>
    <row r="2313" spans="1:23" ht="15" customHeight="1">
      <c r="A2313" s="21" t="s">
        <v>2791</v>
      </c>
      <c r="B2313" s="22">
        <v>45699</v>
      </c>
      <c r="C2313" s="21">
        <f>YEAR(B2313)</f>
        <v>2025</v>
      </c>
      <c r="D2313" s="21" t="str">
        <f>"Q"&amp;ROUNDUP(MONTH(B2313)/3,0)</f>
        <v>Q1</v>
      </c>
      <c r="E2313" s="21" t="s">
        <v>117</v>
      </c>
      <c r="F2313" s="21" t="s">
        <v>118</v>
      </c>
      <c r="G2313" s="21" t="s">
        <v>194</v>
      </c>
      <c r="H2313" s="21" t="s">
        <v>555</v>
      </c>
      <c r="I2313" s="21" t="s">
        <v>556</v>
      </c>
      <c r="J2313" s="21" t="s">
        <v>133</v>
      </c>
      <c r="K2313" s="21" t="s">
        <v>123</v>
      </c>
      <c r="L2313" s="21" t="s">
        <v>124</v>
      </c>
      <c r="M2313" s="23">
        <v>77.33</v>
      </c>
      <c r="N2313" s="24">
        <v>12</v>
      </c>
      <c r="O2313" s="25">
        <v>0.1709</v>
      </c>
      <c r="P2313" s="23">
        <v>42.59</v>
      </c>
      <c r="Q2313" s="23">
        <f>M2313*N2313*(1-O2313)</f>
        <v>769.37163599999997</v>
      </c>
      <c r="R2313" s="23">
        <f>M2313*N2313*O2313</f>
        <v>158.58836400000001</v>
      </c>
      <c r="S2313" s="23">
        <f>P2313*N2313</f>
        <v>511.08000000000004</v>
      </c>
      <c r="T2313" s="23">
        <f>Q2313-S2313</f>
        <v>258.29163599999993</v>
      </c>
      <c r="U2313" s="25">
        <f>IFERROR(T2313/Q2313,0)</f>
        <v>0.33571764790143621</v>
      </c>
      <c r="V2313" s="21" t="s">
        <v>125</v>
      </c>
      <c r="W2313" s="21" t="s">
        <v>172</v>
      </c>
    </row>
    <row r="2314" spans="1:23" ht="15" customHeight="1">
      <c r="A2314" s="21" t="s">
        <v>2792</v>
      </c>
      <c r="B2314" s="22">
        <v>45699</v>
      </c>
      <c r="C2314" s="21">
        <f>YEAR(B2314)</f>
        <v>2025</v>
      </c>
      <c r="D2314" s="21" t="str">
        <f>"Q"&amp;ROUNDUP(MONTH(B2314)/3,0)</f>
        <v>Q1</v>
      </c>
      <c r="E2314" s="21" t="s">
        <v>128</v>
      </c>
      <c r="F2314" s="21" t="s">
        <v>118</v>
      </c>
      <c r="G2314" s="21" t="s">
        <v>152</v>
      </c>
      <c r="H2314" s="21" t="s">
        <v>301</v>
      </c>
      <c r="I2314" s="21" t="s">
        <v>302</v>
      </c>
      <c r="J2314" s="21" t="s">
        <v>133</v>
      </c>
      <c r="K2314" s="21" t="s">
        <v>134</v>
      </c>
      <c r="L2314" s="21" t="s">
        <v>170</v>
      </c>
      <c r="M2314" s="23">
        <v>168.18</v>
      </c>
      <c r="N2314" s="24">
        <v>1</v>
      </c>
      <c r="O2314" s="25">
        <v>0.22670000000000001</v>
      </c>
      <c r="P2314" s="23">
        <v>86.02</v>
      </c>
      <c r="Q2314" s="23">
        <f>M2314*N2314*(1-O2314)</f>
        <v>130.053594</v>
      </c>
      <c r="R2314" s="23">
        <f>M2314*N2314*O2314</f>
        <v>38.126406000000003</v>
      </c>
      <c r="S2314" s="23">
        <f>P2314*N2314</f>
        <v>86.02</v>
      </c>
      <c r="T2314" s="23">
        <f>Q2314-S2314</f>
        <v>44.033594000000008</v>
      </c>
      <c r="U2314" s="25">
        <f>IFERROR(T2314/Q2314,0)</f>
        <v>0.33858037018184983</v>
      </c>
      <c r="V2314" s="21" t="s">
        <v>125</v>
      </c>
      <c r="W2314" s="21" t="s">
        <v>126</v>
      </c>
    </row>
    <row r="2315" spans="1:23" ht="15" customHeight="1">
      <c r="A2315" s="21" t="s">
        <v>2793</v>
      </c>
      <c r="B2315" s="22">
        <v>45699</v>
      </c>
      <c r="C2315" s="21">
        <f>YEAR(B2315)</f>
        <v>2025</v>
      </c>
      <c r="D2315" s="21" t="str">
        <f>"Q"&amp;ROUNDUP(MONTH(B2315)/3,0)</f>
        <v>Q1</v>
      </c>
      <c r="E2315" s="21" t="s">
        <v>128</v>
      </c>
      <c r="F2315" s="21" t="s">
        <v>159</v>
      </c>
      <c r="G2315" s="21" t="s">
        <v>130</v>
      </c>
      <c r="H2315" s="21" t="s">
        <v>736</v>
      </c>
      <c r="I2315" s="21" t="s">
        <v>132</v>
      </c>
      <c r="J2315" s="21" t="s">
        <v>133</v>
      </c>
      <c r="K2315" s="21" t="s">
        <v>149</v>
      </c>
      <c r="L2315" s="21" t="s">
        <v>176</v>
      </c>
      <c r="M2315" s="23">
        <v>195.95</v>
      </c>
      <c r="N2315" s="24">
        <v>9</v>
      </c>
      <c r="O2315" s="25">
        <v>0.1139</v>
      </c>
      <c r="P2315" s="23">
        <v>84.31</v>
      </c>
      <c r="Q2315" s="23">
        <f>M2315*N2315*(1-O2315)</f>
        <v>1562.6816549999999</v>
      </c>
      <c r="R2315" s="23">
        <f>M2315*N2315*O2315</f>
        <v>200.86834500000001</v>
      </c>
      <c r="S2315" s="23">
        <f>P2315*N2315</f>
        <v>758.79</v>
      </c>
      <c r="T2315" s="23">
        <f>Q2315-S2315</f>
        <v>803.8916549999999</v>
      </c>
      <c r="U2315" s="25">
        <f>IFERROR(T2315/Q2315,0)</f>
        <v>0.51443085188070503</v>
      </c>
      <c r="V2315" s="21" t="s">
        <v>125</v>
      </c>
      <c r="W2315" s="21" t="s">
        <v>126</v>
      </c>
    </row>
    <row r="2316" spans="1:23" ht="15" customHeight="1">
      <c r="A2316" s="21" t="s">
        <v>2794</v>
      </c>
      <c r="B2316" s="22">
        <v>45699</v>
      </c>
      <c r="C2316" s="21">
        <f>YEAR(B2316)</f>
        <v>2025</v>
      </c>
      <c r="D2316" s="21" t="str">
        <f>"Q"&amp;ROUNDUP(MONTH(B2316)/3,0)</f>
        <v>Q1</v>
      </c>
      <c r="E2316" s="21" t="s">
        <v>158</v>
      </c>
      <c r="F2316" s="21" t="s">
        <v>159</v>
      </c>
      <c r="G2316" s="21" t="s">
        <v>160</v>
      </c>
      <c r="H2316" s="21" t="s">
        <v>182</v>
      </c>
      <c r="I2316" s="21" t="s">
        <v>183</v>
      </c>
      <c r="J2316" s="21" t="s">
        <v>122</v>
      </c>
      <c r="K2316" s="21" t="s">
        <v>149</v>
      </c>
      <c r="L2316" s="21" t="s">
        <v>238</v>
      </c>
      <c r="M2316" s="23">
        <v>76.849999999999994</v>
      </c>
      <c r="N2316" s="24">
        <v>5</v>
      </c>
      <c r="O2316" s="25">
        <v>0.1641</v>
      </c>
      <c r="P2316" s="23">
        <v>30.93</v>
      </c>
      <c r="Q2316" s="23">
        <f>M2316*N2316*(1-O2316)</f>
        <v>321.19457499999999</v>
      </c>
      <c r="R2316" s="23">
        <f>M2316*N2316*O2316</f>
        <v>63.055425</v>
      </c>
      <c r="S2316" s="23">
        <f>P2316*N2316</f>
        <v>154.65</v>
      </c>
      <c r="T2316" s="23">
        <f>Q2316-S2316</f>
        <v>166.54457499999998</v>
      </c>
      <c r="U2316" s="25">
        <f>IFERROR(T2316/Q2316,0)</f>
        <v>0.51851615177497934</v>
      </c>
      <c r="V2316" s="21" t="s">
        <v>171</v>
      </c>
      <c r="W2316" s="21" t="s">
        <v>136</v>
      </c>
    </row>
    <row r="2317" spans="1:23" ht="15" customHeight="1">
      <c r="A2317" s="21" t="s">
        <v>2795</v>
      </c>
      <c r="B2317" s="22">
        <v>45699</v>
      </c>
      <c r="C2317" s="21">
        <f>YEAR(B2317)</f>
        <v>2025</v>
      </c>
      <c r="D2317" s="21" t="str">
        <f>"Q"&amp;ROUNDUP(MONTH(B2317)/3,0)</f>
        <v>Q1</v>
      </c>
      <c r="E2317" s="21" t="s">
        <v>188</v>
      </c>
      <c r="F2317" s="21" t="s">
        <v>129</v>
      </c>
      <c r="G2317" s="21" t="s">
        <v>232</v>
      </c>
      <c r="H2317" s="21" t="s">
        <v>168</v>
      </c>
      <c r="I2317" s="21" t="s">
        <v>169</v>
      </c>
      <c r="J2317" s="21" t="s">
        <v>122</v>
      </c>
      <c r="K2317" s="21" t="s">
        <v>149</v>
      </c>
      <c r="L2317" s="21" t="s">
        <v>176</v>
      </c>
      <c r="M2317" s="23">
        <v>248.44</v>
      </c>
      <c r="N2317" s="24">
        <v>2</v>
      </c>
      <c r="O2317" s="25">
        <v>0.1623</v>
      </c>
      <c r="P2317" s="23">
        <v>104.42</v>
      </c>
      <c r="Q2317" s="23">
        <f>M2317*N2317*(1-O2317)</f>
        <v>416.23637600000001</v>
      </c>
      <c r="R2317" s="23">
        <f>M2317*N2317*O2317</f>
        <v>80.643624000000003</v>
      </c>
      <c r="S2317" s="23">
        <f>P2317*N2317</f>
        <v>208.84</v>
      </c>
      <c r="T2317" s="23">
        <f>Q2317-S2317</f>
        <v>207.396376</v>
      </c>
      <c r="U2317" s="25">
        <f>IFERROR(T2317/Q2317,0)</f>
        <v>0.49826586035815379</v>
      </c>
      <c r="V2317" s="21" t="s">
        <v>125</v>
      </c>
      <c r="W2317" s="21" t="s">
        <v>126</v>
      </c>
    </row>
    <row r="2318" spans="1:23" ht="15" customHeight="1">
      <c r="A2318" s="21" t="s">
        <v>2796</v>
      </c>
      <c r="B2318" s="22">
        <v>45699</v>
      </c>
      <c r="C2318" s="21">
        <f>YEAR(B2318)</f>
        <v>2025</v>
      </c>
      <c r="D2318" s="21" t="str">
        <f>"Q"&amp;ROUNDUP(MONTH(B2318)/3,0)</f>
        <v>Q1</v>
      </c>
      <c r="E2318" s="21" t="s">
        <v>117</v>
      </c>
      <c r="F2318" s="21" t="s">
        <v>159</v>
      </c>
      <c r="G2318" s="21" t="s">
        <v>119</v>
      </c>
      <c r="H2318" s="21" t="s">
        <v>318</v>
      </c>
      <c r="I2318" s="21" t="s">
        <v>319</v>
      </c>
      <c r="J2318" s="21" t="s">
        <v>122</v>
      </c>
      <c r="K2318" s="21" t="s">
        <v>134</v>
      </c>
      <c r="L2318" s="21" t="s">
        <v>339</v>
      </c>
      <c r="M2318" s="23">
        <v>20.22</v>
      </c>
      <c r="N2318" s="24">
        <v>4</v>
      </c>
      <c r="O2318" s="25">
        <v>7.3700000000000002E-2</v>
      </c>
      <c r="P2318" s="23">
        <v>11.85</v>
      </c>
      <c r="Q2318" s="23">
        <f>M2318*N2318*(1-O2318)</f>
        <v>74.919144000000003</v>
      </c>
      <c r="R2318" s="23">
        <f>M2318*N2318*O2318</f>
        <v>5.9608559999999997</v>
      </c>
      <c r="S2318" s="23">
        <f>P2318*N2318</f>
        <v>47.4</v>
      </c>
      <c r="T2318" s="23">
        <f>Q2318-S2318</f>
        <v>27.519144000000004</v>
      </c>
      <c r="U2318" s="25">
        <f>IFERROR(T2318/Q2318,0)</f>
        <v>0.3673179181011465</v>
      </c>
      <c r="V2318" s="21" t="s">
        <v>125</v>
      </c>
      <c r="W2318" s="21" t="s">
        <v>126</v>
      </c>
    </row>
    <row r="2319" spans="1:23" ht="15" customHeight="1">
      <c r="A2319" s="21" t="s">
        <v>2797</v>
      </c>
      <c r="B2319" s="22">
        <v>45700</v>
      </c>
      <c r="C2319" s="21">
        <f>YEAR(B2319)</f>
        <v>2025</v>
      </c>
      <c r="D2319" s="21" t="str">
        <f>"Q"&amp;ROUNDUP(MONTH(B2319)/3,0)</f>
        <v>Q1</v>
      </c>
      <c r="E2319" s="21" t="s">
        <v>188</v>
      </c>
      <c r="F2319" s="21" t="s">
        <v>118</v>
      </c>
      <c r="G2319" s="21" t="s">
        <v>232</v>
      </c>
      <c r="H2319" s="21" t="s">
        <v>284</v>
      </c>
      <c r="I2319" s="21" t="s">
        <v>269</v>
      </c>
      <c r="J2319" s="21" t="s">
        <v>122</v>
      </c>
      <c r="K2319" s="21" t="s">
        <v>123</v>
      </c>
      <c r="L2319" s="21" t="s">
        <v>124</v>
      </c>
      <c r="M2319" s="23">
        <v>14.64</v>
      </c>
      <c r="N2319" s="24">
        <v>2</v>
      </c>
      <c r="O2319" s="25">
        <v>0.15989999999999999</v>
      </c>
      <c r="P2319" s="23">
        <v>6.76</v>
      </c>
      <c r="Q2319" s="23">
        <f>M2319*N2319*(1-O2319)</f>
        <v>24.598128000000003</v>
      </c>
      <c r="R2319" s="23">
        <f>M2319*N2319*O2319</f>
        <v>4.6818719999999994</v>
      </c>
      <c r="S2319" s="23">
        <f>P2319*N2319</f>
        <v>13.52</v>
      </c>
      <c r="T2319" s="23">
        <f>Q2319-S2319</f>
        <v>11.078128000000003</v>
      </c>
      <c r="U2319" s="25">
        <f>IFERROR(T2319/Q2319,0)</f>
        <v>0.45036467815762249</v>
      </c>
      <c r="V2319" s="21" t="s">
        <v>125</v>
      </c>
      <c r="W2319" s="21" t="s">
        <v>172</v>
      </c>
    </row>
    <row r="2320" spans="1:23" ht="15" customHeight="1">
      <c r="A2320" s="21" t="s">
        <v>2798</v>
      </c>
      <c r="B2320" s="22">
        <v>45700</v>
      </c>
      <c r="C2320" s="21">
        <f>YEAR(B2320)</f>
        <v>2025</v>
      </c>
      <c r="D2320" s="21" t="str">
        <f>"Q"&amp;ROUNDUP(MONTH(B2320)/3,0)</f>
        <v>Q1</v>
      </c>
      <c r="E2320" s="21" t="s">
        <v>128</v>
      </c>
      <c r="F2320" s="21" t="s">
        <v>129</v>
      </c>
      <c r="G2320" s="21" t="s">
        <v>130</v>
      </c>
      <c r="H2320" s="21" t="s">
        <v>240</v>
      </c>
      <c r="I2320" s="21" t="s">
        <v>241</v>
      </c>
      <c r="J2320" s="21" t="s">
        <v>133</v>
      </c>
      <c r="K2320" s="21" t="s">
        <v>149</v>
      </c>
      <c r="L2320" s="21" t="s">
        <v>238</v>
      </c>
      <c r="M2320" s="23">
        <v>87.55</v>
      </c>
      <c r="N2320" s="24">
        <v>12</v>
      </c>
      <c r="O2320" s="25">
        <v>0.156</v>
      </c>
      <c r="P2320" s="23">
        <v>47.84</v>
      </c>
      <c r="Q2320" s="23">
        <f>M2320*N2320*(1-O2320)</f>
        <v>886.70639999999992</v>
      </c>
      <c r="R2320" s="23">
        <f>M2320*N2320*O2320</f>
        <v>163.89359999999999</v>
      </c>
      <c r="S2320" s="23">
        <f>P2320*N2320</f>
        <v>574.08000000000004</v>
      </c>
      <c r="T2320" s="23">
        <f>Q2320-S2320</f>
        <v>312.62639999999988</v>
      </c>
      <c r="U2320" s="25">
        <f>IFERROR(T2320/Q2320,0)</f>
        <v>0.35257036601968805</v>
      </c>
      <c r="V2320" s="21" t="s">
        <v>125</v>
      </c>
      <c r="W2320" s="21" t="s">
        <v>156</v>
      </c>
    </row>
    <row r="2321" spans="1:23" ht="15" customHeight="1">
      <c r="A2321" s="21" t="s">
        <v>2799</v>
      </c>
      <c r="B2321" s="22">
        <v>45700</v>
      </c>
      <c r="C2321" s="21">
        <f>YEAR(B2321)</f>
        <v>2025</v>
      </c>
      <c r="D2321" s="21" t="str">
        <f>"Q"&amp;ROUNDUP(MONTH(B2321)/3,0)</f>
        <v>Q1</v>
      </c>
      <c r="E2321" s="21" t="s">
        <v>117</v>
      </c>
      <c r="F2321" s="21" t="s">
        <v>129</v>
      </c>
      <c r="G2321" s="21" t="s">
        <v>194</v>
      </c>
      <c r="H2321" s="21" t="s">
        <v>520</v>
      </c>
      <c r="I2321" s="21" t="s">
        <v>521</v>
      </c>
      <c r="J2321" s="21" t="s">
        <v>142</v>
      </c>
      <c r="K2321" s="21" t="s">
        <v>149</v>
      </c>
      <c r="L2321" s="21" t="s">
        <v>238</v>
      </c>
      <c r="M2321" s="23">
        <v>77.84</v>
      </c>
      <c r="N2321" s="24">
        <v>2</v>
      </c>
      <c r="O2321" s="25">
        <v>0.10249999999999999</v>
      </c>
      <c r="P2321" s="23">
        <v>32.450000000000003</v>
      </c>
      <c r="Q2321" s="23">
        <f>M2321*N2321*(1-O2321)</f>
        <v>139.72280000000001</v>
      </c>
      <c r="R2321" s="23">
        <f>M2321*N2321*O2321</f>
        <v>15.9572</v>
      </c>
      <c r="S2321" s="23">
        <f>P2321*N2321</f>
        <v>64.900000000000006</v>
      </c>
      <c r="T2321" s="23">
        <f>Q2321-S2321</f>
        <v>74.822800000000001</v>
      </c>
      <c r="U2321" s="25">
        <f>IFERROR(T2321/Q2321,0)</f>
        <v>0.53550887900900923</v>
      </c>
      <c r="V2321" s="21" t="s">
        <v>125</v>
      </c>
      <c r="W2321" s="21" t="s">
        <v>172</v>
      </c>
    </row>
    <row r="2322" spans="1:23" ht="15" customHeight="1">
      <c r="A2322" s="21" t="s">
        <v>2800</v>
      </c>
      <c r="B2322" s="22">
        <v>45700</v>
      </c>
      <c r="C2322" s="21">
        <f>YEAR(B2322)</f>
        <v>2025</v>
      </c>
      <c r="D2322" s="21" t="str">
        <f>"Q"&amp;ROUNDUP(MONTH(B2322)/3,0)</f>
        <v>Q1</v>
      </c>
      <c r="E2322" s="21" t="s">
        <v>138</v>
      </c>
      <c r="F2322" s="21" t="s">
        <v>159</v>
      </c>
      <c r="G2322" s="21" t="s">
        <v>139</v>
      </c>
      <c r="H2322" s="21" t="s">
        <v>1239</v>
      </c>
      <c r="I2322" s="21" t="s">
        <v>162</v>
      </c>
      <c r="J2322" s="21" t="s">
        <v>142</v>
      </c>
      <c r="K2322" s="21" t="s">
        <v>165</v>
      </c>
      <c r="L2322" s="21" t="s">
        <v>166</v>
      </c>
      <c r="M2322" s="23">
        <v>104.98</v>
      </c>
      <c r="N2322" s="24">
        <v>3</v>
      </c>
      <c r="O2322" s="25">
        <v>0.1177</v>
      </c>
      <c r="P2322" s="23">
        <v>51.84</v>
      </c>
      <c r="Q2322" s="23">
        <f>M2322*N2322*(1-O2322)</f>
        <v>277.87156199999998</v>
      </c>
      <c r="R2322" s="23">
        <f>M2322*N2322*O2322</f>
        <v>37.068438</v>
      </c>
      <c r="S2322" s="23">
        <f>P2322*N2322</f>
        <v>155.52000000000001</v>
      </c>
      <c r="T2322" s="23">
        <f>Q2322-S2322</f>
        <v>122.35156199999997</v>
      </c>
      <c r="U2322" s="25">
        <f>IFERROR(T2322/Q2322,0)</f>
        <v>0.44031696197828252</v>
      </c>
      <c r="V2322" s="21" t="s">
        <v>125</v>
      </c>
      <c r="W2322" s="21" t="s">
        <v>172</v>
      </c>
    </row>
    <row r="2323" spans="1:23" ht="15" customHeight="1">
      <c r="A2323" s="21" t="s">
        <v>2801</v>
      </c>
      <c r="B2323" s="22">
        <v>45700</v>
      </c>
      <c r="C2323" s="21">
        <f>YEAR(B2323)</f>
        <v>2025</v>
      </c>
      <c r="D2323" s="21" t="str">
        <f>"Q"&amp;ROUNDUP(MONTH(B2323)/3,0)</f>
        <v>Q1</v>
      </c>
      <c r="E2323" s="21" t="s">
        <v>117</v>
      </c>
      <c r="F2323" s="21" t="s">
        <v>118</v>
      </c>
      <c r="G2323" s="21" t="s">
        <v>194</v>
      </c>
      <c r="H2323" s="21" t="s">
        <v>615</v>
      </c>
      <c r="I2323" s="21" t="s">
        <v>463</v>
      </c>
      <c r="J2323" s="21" t="s">
        <v>142</v>
      </c>
      <c r="K2323" s="21" t="s">
        <v>149</v>
      </c>
      <c r="L2323" s="21" t="s">
        <v>150</v>
      </c>
      <c r="M2323" s="23">
        <v>300.27</v>
      </c>
      <c r="N2323" s="24">
        <v>3</v>
      </c>
      <c r="O2323" s="25">
        <v>0.23419999999999999</v>
      </c>
      <c r="P2323" s="23">
        <v>158.63</v>
      </c>
      <c r="Q2323" s="23">
        <f>M2323*N2323*(1-O2323)</f>
        <v>689.84029799999996</v>
      </c>
      <c r="R2323" s="23">
        <f>M2323*N2323*O2323</f>
        <v>210.96970199999998</v>
      </c>
      <c r="S2323" s="23">
        <f>P2323*N2323</f>
        <v>475.89</v>
      </c>
      <c r="T2323" s="23">
        <f>Q2323-S2323</f>
        <v>213.95029799999998</v>
      </c>
      <c r="U2323" s="25">
        <f>IFERROR(T2323/Q2323,0)</f>
        <v>0.31014467931242834</v>
      </c>
      <c r="V2323" s="21" t="s">
        <v>125</v>
      </c>
      <c r="W2323" s="21" t="s">
        <v>172</v>
      </c>
    </row>
    <row r="2324" spans="1:23" ht="15" customHeight="1">
      <c r="A2324" s="21" t="s">
        <v>2802</v>
      </c>
      <c r="B2324" s="22">
        <v>45700</v>
      </c>
      <c r="C2324" s="21">
        <f>YEAR(B2324)</f>
        <v>2025</v>
      </c>
      <c r="D2324" s="21" t="str">
        <f>"Q"&amp;ROUNDUP(MONTH(B2324)/3,0)</f>
        <v>Q1</v>
      </c>
      <c r="E2324" s="21" t="s">
        <v>158</v>
      </c>
      <c r="F2324" s="21" t="s">
        <v>129</v>
      </c>
      <c r="G2324" s="21" t="s">
        <v>164</v>
      </c>
      <c r="H2324" s="21" t="s">
        <v>762</v>
      </c>
      <c r="I2324" s="21" t="s">
        <v>763</v>
      </c>
      <c r="J2324" s="21" t="s">
        <v>133</v>
      </c>
      <c r="K2324" s="21" t="s">
        <v>149</v>
      </c>
      <c r="L2324" s="21" t="s">
        <v>176</v>
      </c>
      <c r="M2324" s="23">
        <v>124.11</v>
      </c>
      <c r="N2324" s="24">
        <v>1</v>
      </c>
      <c r="O2324" s="25">
        <v>0.1087</v>
      </c>
      <c r="P2324" s="23">
        <v>64.89</v>
      </c>
      <c r="Q2324" s="23">
        <f>M2324*N2324*(1-O2324)</f>
        <v>110.619243</v>
      </c>
      <c r="R2324" s="23">
        <f>M2324*N2324*O2324</f>
        <v>13.490757</v>
      </c>
      <c r="S2324" s="23">
        <f>P2324*N2324</f>
        <v>64.89</v>
      </c>
      <c r="T2324" s="23">
        <f>Q2324-S2324</f>
        <v>45.729242999999997</v>
      </c>
      <c r="U2324" s="25">
        <f>IFERROR(T2324/Q2324,0)</f>
        <v>0.41339320139806052</v>
      </c>
      <c r="V2324" s="21" t="s">
        <v>171</v>
      </c>
      <c r="W2324" s="21" t="s">
        <v>172</v>
      </c>
    </row>
    <row r="2325" spans="1:23" ht="15" customHeight="1">
      <c r="A2325" s="21" t="s">
        <v>2803</v>
      </c>
      <c r="B2325" s="22">
        <v>45700</v>
      </c>
      <c r="C2325" s="21">
        <f>YEAR(B2325)</f>
        <v>2025</v>
      </c>
      <c r="D2325" s="21" t="str">
        <f>"Q"&amp;ROUNDUP(MONTH(B2325)/3,0)</f>
        <v>Q1</v>
      </c>
      <c r="E2325" s="21" t="s">
        <v>117</v>
      </c>
      <c r="F2325" s="21" t="s">
        <v>129</v>
      </c>
      <c r="G2325" s="21" t="s">
        <v>119</v>
      </c>
      <c r="H2325" s="21" t="s">
        <v>284</v>
      </c>
      <c r="I2325" s="21" t="s">
        <v>269</v>
      </c>
      <c r="J2325" s="21" t="s">
        <v>122</v>
      </c>
      <c r="K2325" s="21" t="s">
        <v>165</v>
      </c>
      <c r="L2325" s="21" t="s">
        <v>184</v>
      </c>
      <c r="M2325" s="23">
        <v>47.89</v>
      </c>
      <c r="N2325" s="24">
        <v>2</v>
      </c>
      <c r="O2325" s="25">
        <v>0.15140000000000001</v>
      </c>
      <c r="P2325" s="23">
        <v>22.81</v>
      </c>
      <c r="Q2325" s="23">
        <f>M2325*N2325*(1-O2325)</f>
        <v>81.278908000000001</v>
      </c>
      <c r="R2325" s="23">
        <f>M2325*N2325*O2325</f>
        <v>14.501092000000002</v>
      </c>
      <c r="S2325" s="23">
        <f>P2325*N2325</f>
        <v>45.62</v>
      </c>
      <c r="T2325" s="23">
        <f>Q2325-S2325</f>
        <v>35.658908000000004</v>
      </c>
      <c r="U2325" s="25">
        <f>IFERROR(T2325/Q2325,0)</f>
        <v>0.43872277417900352</v>
      </c>
      <c r="V2325" s="21" t="s">
        <v>171</v>
      </c>
      <c r="W2325" s="21" t="s">
        <v>172</v>
      </c>
    </row>
    <row r="2326" spans="1:23" ht="15" customHeight="1">
      <c r="A2326" s="21" t="s">
        <v>2804</v>
      </c>
      <c r="B2326" s="22">
        <v>45700</v>
      </c>
      <c r="C2326" s="21">
        <f>YEAR(B2326)</f>
        <v>2025</v>
      </c>
      <c r="D2326" s="21" t="str">
        <f>"Q"&amp;ROUNDUP(MONTH(B2326)/3,0)</f>
        <v>Q1</v>
      </c>
      <c r="E2326" s="21" t="s">
        <v>128</v>
      </c>
      <c r="F2326" s="21" t="s">
        <v>118</v>
      </c>
      <c r="G2326" s="21" t="s">
        <v>152</v>
      </c>
      <c r="H2326" s="21" t="s">
        <v>147</v>
      </c>
      <c r="I2326" s="21" t="s">
        <v>148</v>
      </c>
      <c r="J2326" s="21" t="s">
        <v>122</v>
      </c>
      <c r="K2326" s="21" t="s">
        <v>143</v>
      </c>
      <c r="L2326" s="21" t="s">
        <v>322</v>
      </c>
      <c r="M2326" s="23">
        <v>166.14</v>
      </c>
      <c r="N2326" s="24">
        <v>1</v>
      </c>
      <c r="O2326" s="25">
        <v>0.23150000000000001</v>
      </c>
      <c r="P2326" s="23">
        <v>104.41</v>
      </c>
      <c r="Q2326" s="23">
        <f>M2326*N2326*(1-O2326)</f>
        <v>127.67858999999999</v>
      </c>
      <c r="R2326" s="23">
        <f>M2326*N2326*O2326</f>
        <v>38.461410000000001</v>
      </c>
      <c r="S2326" s="23">
        <f>P2326*N2326</f>
        <v>104.41</v>
      </c>
      <c r="T2326" s="23">
        <f>Q2326-S2326</f>
        <v>23.268589999999989</v>
      </c>
      <c r="U2326" s="25">
        <f>IFERROR(T2326/Q2326,0)</f>
        <v>0.18224347558976012</v>
      </c>
      <c r="V2326" s="21" t="s">
        <v>125</v>
      </c>
      <c r="W2326" s="21" t="s">
        <v>172</v>
      </c>
    </row>
    <row r="2327" spans="1:23" ht="15" customHeight="1">
      <c r="A2327" s="21" t="s">
        <v>2805</v>
      </c>
      <c r="B2327" s="22">
        <v>45700</v>
      </c>
      <c r="C2327" s="21">
        <f>YEAR(B2327)</f>
        <v>2025</v>
      </c>
      <c r="D2327" s="21" t="str">
        <f>"Q"&amp;ROUNDUP(MONTH(B2327)/3,0)</f>
        <v>Q1</v>
      </c>
      <c r="E2327" s="21" t="s">
        <v>117</v>
      </c>
      <c r="F2327" s="21" t="s">
        <v>129</v>
      </c>
      <c r="G2327" s="21" t="s">
        <v>119</v>
      </c>
      <c r="H2327" s="21" t="s">
        <v>601</v>
      </c>
      <c r="I2327" s="21" t="s">
        <v>602</v>
      </c>
      <c r="J2327" s="21" t="s">
        <v>142</v>
      </c>
      <c r="K2327" s="21" t="s">
        <v>134</v>
      </c>
      <c r="L2327" s="21" t="s">
        <v>339</v>
      </c>
      <c r="M2327" s="23">
        <v>37.229999999999997</v>
      </c>
      <c r="N2327" s="24">
        <v>2</v>
      </c>
      <c r="O2327" s="25">
        <v>0.13719999999999999</v>
      </c>
      <c r="P2327" s="23">
        <v>21.19</v>
      </c>
      <c r="Q2327" s="23">
        <f>M2327*N2327*(1-O2327)</f>
        <v>64.244087999999991</v>
      </c>
      <c r="R2327" s="23">
        <f>M2327*N2327*O2327</f>
        <v>10.215911999999998</v>
      </c>
      <c r="S2327" s="23">
        <f>P2327*N2327</f>
        <v>42.38</v>
      </c>
      <c r="T2327" s="23">
        <f>Q2327-S2327</f>
        <v>21.864087999999988</v>
      </c>
      <c r="U2327" s="25">
        <f>IFERROR(T2327/Q2327,0)</f>
        <v>0.34032840500436384</v>
      </c>
      <c r="V2327" s="21" t="s">
        <v>125</v>
      </c>
      <c r="W2327" s="21" t="s">
        <v>126</v>
      </c>
    </row>
    <row r="2328" spans="1:23" ht="15" customHeight="1">
      <c r="A2328" s="21" t="s">
        <v>2806</v>
      </c>
      <c r="B2328" s="22">
        <v>45701</v>
      </c>
      <c r="C2328" s="21">
        <f>YEAR(B2328)</f>
        <v>2025</v>
      </c>
      <c r="D2328" s="21" t="str">
        <f>"Q"&amp;ROUNDUP(MONTH(B2328)/3,0)</f>
        <v>Q1</v>
      </c>
      <c r="E2328" s="21" t="s">
        <v>117</v>
      </c>
      <c r="F2328" s="21" t="s">
        <v>118</v>
      </c>
      <c r="G2328" s="21" t="s">
        <v>119</v>
      </c>
      <c r="H2328" s="21" t="s">
        <v>1239</v>
      </c>
      <c r="I2328" s="21" t="s">
        <v>162</v>
      </c>
      <c r="J2328" s="21" t="s">
        <v>142</v>
      </c>
      <c r="K2328" s="21" t="s">
        <v>149</v>
      </c>
      <c r="L2328" s="21" t="s">
        <v>205</v>
      </c>
      <c r="M2328" s="23">
        <v>206.48</v>
      </c>
      <c r="N2328" s="24">
        <v>1</v>
      </c>
      <c r="O2328" s="25">
        <v>0.17730000000000001</v>
      </c>
      <c r="P2328" s="23">
        <v>102.48</v>
      </c>
      <c r="Q2328" s="23">
        <f>M2328*N2328*(1-O2328)</f>
        <v>169.87109599999999</v>
      </c>
      <c r="R2328" s="23">
        <f>M2328*N2328*O2328</f>
        <v>36.608904000000003</v>
      </c>
      <c r="S2328" s="23">
        <f>P2328*N2328</f>
        <v>102.48</v>
      </c>
      <c r="T2328" s="23">
        <f>Q2328-S2328</f>
        <v>67.39109599999999</v>
      </c>
      <c r="U2328" s="25">
        <f>IFERROR(T2328/Q2328,0)</f>
        <v>0.39671902746774529</v>
      </c>
      <c r="V2328" s="21" t="s">
        <v>125</v>
      </c>
      <c r="W2328" s="21" t="s">
        <v>156</v>
      </c>
    </row>
    <row r="2329" spans="1:23" ht="15" customHeight="1">
      <c r="A2329" s="21" t="s">
        <v>2807</v>
      </c>
      <c r="B2329" s="22">
        <v>45701</v>
      </c>
      <c r="C2329" s="21">
        <f>YEAR(B2329)</f>
        <v>2025</v>
      </c>
      <c r="D2329" s="21" t="str">
        <f>"Q"&amp;ROUNDUP(MONTH(B2329)/3,0)</f>
        <v>Q1</v>
      </c>
      <c r="E2329" s="21" t="s">
        <v>128</v>
      </c>
      <c r="F2329" s="21" t="s">
        <v>118</v>
      </c>
      <c r="G2329" s="21" t="s">
        <v>152</v>
      </c>
      <c r="H2329" s="21" t="s">
        <v>905</v>
      </c>
      <c r="I2329" s="21" t="s">
        <v>906</v>
      </c>
      <c r="J2329" s="21" t="s">
        <v>142</v>
      </c>
      <c r="K2329" s="21" t="s">
        <v>143</v>
      </c>
      <c r="L2329" s="21" t="s">
        <v>201</v>
      </c>
      <c r="M2329" s="23">
        <v>244.19</v>
      </c>
      <c r="N2329" s="24">
        <v>1</v>
      </c>
      <c r="O2329" s="25">
        <v>0.1772</v>
      </c>
      <c r="P2329" s="23">
        <v>152.47</v>
      </c>
      <c r="Q2329" s="23">
        <f>M2329*N2329*(1-O2329)</f>
        <v>200.919532</v>
      </c>
      <c r="R2329" s="23">
        <f>M2329*N2329*O2329</f>
        <v>43.270468000000001</v>
      </c>
      <c r="S2329" s="23">
        <f>P2329*N2329</f>
        <v>152.47</v>
      </c>
      <c r="T2329" s="23">
        <f>Q2329-S2329</f>
        <v>48.449532000000005</v>
      </c>
      <c r="U2329" s="25">
        <f>IFERROR(T2329/Q2329,0)</f>
        <v>0.24113898493452596</v>
      </c>
      <c r="V2329" s="21" t="s">
        <v>125</v>
      </c>
      <c r="W2329" s="21" t="s">
        <v>126</v>
      </c>
    </row>
    <row r="2330" spans="1:23" ht="15" customHeight="1">
      <c r="A2330" s="21" t="s">
        <v>2808</v>
      </c>
      <c r="B2330" s="22">
        <v>45701</v>
      </c>
      <c r="C2330" s="21">
        <f>YEAR(B2330)</f>
        <v>2025</v>
      </c>
      <c r="D2330" s="21" t="str">
        <f>"Q"&amp;ROUNDUP(MONTH(B2330)/3,0)</f>
        <v>Q1</v>
      </c>
      <c r="E2330" s="21" t="s">
        <v>138</v>
      </c>
      <c r="F2330" s="21" t="s">
        <v>118</v>
      </c>
      <c r="G2330" s="21" t="s">
        <v>146</v>
      </c>
      <c r="H2330" s="21" t="s">
        <v>147</v>
      </c>
      <c r="I2330" s="21" t="s">
        <v>148</v>
      </c>
      <c r="J2330" s="21" t="s">
        <v>122</v>
      </c>
      <c r="K2330" s="21" t="s">
        <v>165</v>
      </c>
      <c r="L2330" s="21" t="s">
        <v>320</v>
      </c>
      <c r="M2330" s="23">
        <v>41.17</v>
      </c>
      <c r="N2330" s="24">
        <v>3</v>
      </c>
      <c r="O2330" s="25">
        <v>0.19769999999999999</v>
      </c>
      <c r="P2330" s="23">
        <v>19.12</v>
      </c>
      <c r="Q2330" s="23">
        <f>M2330*N2330*(1-O2330)</f>
        <v>99.092072999999999</v>
      </c>
      <c r="R2330" s="23">
        <f>M2330*N2330*O2330</f>
        <v>24.417926999999999</v>
      </c>
      <c r="S2330" s="23">
        <f>P2330*N2330</f>
        <v>57.36</v>
      </c>
      <c r="T2330" s="23">
        <f>Q2330-S2330</f>
        <v>41.732073</v>
      </c>
      <c r="U2330" s="25">
        <f>IFERROR(T2330/Q2330,0)</f>
        <v>0.42114441384226564</v>
      </c>
      <c r="V2330" s="21" t="s">
        <v>125</v>
      </c>
      <c r="W2330" s="21" t="s">
        <v>136</v>
      </c>
    </row>
    <row r="2331" spans="1:23" ht="15" customHeight="1">
      <c r="A2331" s="21" t="s">
        <v>2809</v>
      </c>
      <c r="B2331" s="22">
        <v>45701</v>
      </c>
      <c r="C2331" s="21">
        <f>YEAR(B2331)</f>
        <v>2025</v>
      </c>
      <c r="D2331" s="21" t="str">
        <f>"Q"&amp;ROUNDUP(MONTH(B2331)/3,0)</f>
        <v>Q1</v>
      </c>
      <c r="E2331" s="21" t="s">
        <v>128</v>
      </c>
      <c r="F2331" s="21" t="s">
        <v>118</v>
      </c>
      <c r="G2331" s="21" t="s">
        <v>152</v>
      </c>
      <c r="H2331" s="21" t="s">
        <v>578</v>
      </c>
      <c r="I2331" s="21" t="s">
        <v>368</v>
      </c>
      <c r="J2331" s="21" t="s">
        <v>133</v>
      </c>
      <c r="K2331" s="21" t="s">
        <v>143</v>
      </c>
      <c r="L2331" s="21" t="s">
        <v>252</v>
      </c>
      <c r="M2331" s="23">
        <v>164.79</v>
      </c>
      <c r="N2331" s="24">
        <v>1</v>
      </c>
      <c r="O2331" s="25">
        <v>0.1565</v>
      </c>
      <c r="P2331" s="23">
        <v>98.44</v>
      </c>
      <c r="Q2331" s="23">
        <f>M2331*N2331*(1-O2331)</f>
        <v>139.00036499999999</v>
      </c>
      <c r="R2331" s="23">
        <f>M2331*N2331*O2331</f>
        <v>25.789635000000001</v>
      </c>
      <c r="S2331" s="23">
        <f>P2331*N2331</f>
        <v>98.44</v>
      </c>
      <c r="T2331" s="23">
        <f>Q2331-S2331</f>
        <v>40.56036499999999</v>
      </c>
      <c r="U2331" s="25">
        <f>IFERROR(T2331/Q2331,0)</f>
        <v>0.2918004208118446</v>
      </c>
      <c r="V2331" s="21" t="s">
        <v>125</v>
      </c>
      <c r="W2331" s="21" t="s">
        <v>126</v>
      </c>
    </row>
    <row r="2332" spans="1:23" ht="15" customHeight="1">
      <c r="A2332" s="21" t="s">
        <v>2810</v>
      </c>
      <c r="B2332" s="22">
        <v>45701</v>
      </c>
      <c r="C2332" s="21">
        <f>YEAR(B2332)</f>
        <v>2025</v>
      </c>
      <c r="D2332" s="21" t="str">
        <f>"Q"&amp;ROUNDUP(MONTH(B2332)/3,0)</f>
        <v>Q1</v>
      </c>
      <c r="E2332" s="21" t="s">
        <v>128</v>
      </c>
      <c r="F2332" s="21" t="s">
        <v>118</v>
      </c>
      <c r="G2332" s="21" t="s">
        <v>130</v>
      </c>
      <c r="H2332" s="21" t="s">
        <v>284</v>
      </c>
      <c r="I2332" s="21" t="s">
        <v>269</v>
      </c>
      <c r="J2332" s="21" t="s">
        <v>122</v>
      </c>
      <c r="K2332" s="21" t="s">
        <v>123</v>
      </c>
      <c r="L2332" s="21" t="s">
        <v>124</v>
      </c>
      <c r="M2332" s="23">
        <v>224.87</v>
      </c>
      <c r="N2332" s="24">
        <v>1</v>
      </c>
      <c r="O2332" s="25">
        <v>0.16769999999999999</v>
      </c>
      <c r="P2332" s="23">
        <v>120.27</v>
      </c>
      <c r="Q2332" s="23">
        <f>M2332*N2332*(1-O2332)</f>
        <v>187.159301</v>
      </c>
      <c r="R2332" s="23">
        <f>M2332*N2332*O2332</f>
        <v>37.710698999999998</v>
      </c>
      <c r="S2332" s="23">
        <f>P2332*N2332</f>
        <v>120.27</v>
      </c>
      <c r="T2332" s="23">
        <f>Q2332-S2332</f>
        <v>66.889301000000003</v>
      </c>
      <c r="U2332" s="25">
        <f>IFERROR(T2332/Q2332,0)</f>
        <v>0.35739234247300383</v>
      </c>
      <c r="V2332" s="21" t="s">
        <v>125</v>
      </c>
      <c r="W2332" s="21" t="s">
        <v>136</v>
      </c>
    </row>
    <row r="2333" spans="1:23" ht="15" customHeight="1">
      <c r="A2333" s="21" t="s">
        <v>2811</v>
      </c>
      <c r="B2333" s="22">
        <v>45701</v>
      </c>
      <c r="C2333" s="21">
        <f>YEAR(B2333)</f>
        <v>2025</v>
      </c>
      <c r="D2333" s="21" t="str">
        <f>"Q"&amp;ROUNDUP(MONTH(B2333)/3,0)</f>
        <v>Q1</v>
      </c>
      <c r="E2333" s="21" t="s">
        <v>188</v>
      </c>
      <c r="F2333" s="21" t="s">
        <v>129</v>
      </c>
      <c r="G2333" s="21" t="s">
        <v>232</v>
      </c>
      <c r="H2333" s="21" t="s">
        <v>224</v>
      </c>
      <c r="I2333" s="21" t="s">
        <v>225</v>
      </c>
      <c r="J2333" s="21" t="s">
        <v>122</v>
      </c>
      <c r="K2333" s="21" t="s">
        <v>123</v>
      </c>
      <c r="L2333" s="21" t="s">
        <v>155</v>
      </c>
      <c r="M2333" s="23">
        <v>10.67</v>
      </c>
      <c r="N2333" s="24">
        <v>1</v>
      </c>
      <c r="O2333" s="25">
        <v>0.20549999999999999</v>
      </c>
      <c r="P2333" s="23">
        <v>5.2</v>
      </c>
      <c r="Q2333" s="23">
        <f>M2333*N2333*(1-O2333)</f>
        <v>8.477314999999999</v>
      </c>
      <c r="R2333" s="23">
        <f>M2333*N2333*O2333</f>
        <v>2.192685</v>
      </c>
      <c r="S2333" s="23">
        <f>P2333*N2333</f>
        <v>5.2</v>
      </c>
      <c r="T2333" s="23">
        <f>Q2333-S2333</f>
        <v>3.2773149999999989</v>
      </c>
      <c r="U2333" s="25">
        <f>IFERROR(T2333/Q2333,0)</f>
        <v>0.38659823304902546</v>
      </c>
      <c r="V2333" s="21" t="s">
        <v>125</v>
      </c>
      <c r="W2333" s="21" t="s">
        <v>126</v>
      </c>
    </row>
    <row r="2334" spans="1:23" ht="15" customHeight="1">
      <c r="A2334" s="21" t="s">
        <v>2812</v>
      </c>
      <c r="B2334" s="22">
        <v>45702</v>
      </c>
      <c r="C2334" s="21">
        <f>YEAR(B2334)</f>
        <v>2025</v>
      </c>
      <c r="D2334" s="21" t="str">
        <f>"Q"&amp;ROUNDUP(MONTH(B2334)/3,0)</f>
        <v>Q1</v>
      </c>
      <c r="E2334" s="21" t="s">
        <v>158</v>
      </c>
      <c r="F2334" s="21" t="s">
        <v>159</v>
      </c>
      <c r="G2334" s="21" t="s">
        <v>160</v>
      </c>
      <c r="H2334" s="21" t="s">
        <v>331</v>
      </c>
      <c r="I2334" s="21" t="s">
        <v>332</v>
      </c>
      <c r="J2334" s="21" t="s">
        <v>133</v>
      </c>
      <c r="K2334" s="21" t="s">
        <v>165</v>
      </c>
      <c r="L2334" s="21" t="s">
        <v>166</v>
      </c>
      <c r="M2334" s="23">
        <v>97.19</v>
      </c>
      <c r="N2334" s="24">
        <v>8</v>
      </c>
      <c r="O2334" s="25">
        <v>0.13500000000000001</v>
      </c>
      <c r="P2334" s="23">
        <v>41.64</v>
      </c>
      <c r="Q2334" s="23">
        <f>M2334*N2334*(1-O2334)</f>
        <v>672.5548</v>
      </c>
      <c r="R2334" s="23">
        <f>M2334*N2334*O2334</f>
        <v>104.96520000000001</v>
      </c>
      <c r="S2334" s="23">
        <f>P2334*N2334</f>
        <v>333.12</v>
      </c>
      <c r="T2334" s="23">
        <f>Q2334-S2334</f>
        <v>339.4348</v>
      </c>
      <c r="U2334" s="25">
        <f>IFERROR(T2334/Q2334,0)</f>
        <v>0.50469463603560627</v>
      </c>
      <c r="V2334" s="21" t="s">
        <v>125</v>
      </c>
      <c r="W2334" s="21" t="s">
        <v>156</v>
      </c>
    </row>
    <row r="2335" spans="1:23" ht="15" customHeight="1">
      <c r="A2335" s="21" t="s">
        <v>2813</v>
      </c>
      <c r="B2335" s="22">
        <v>45702</v>
      </c>
      <c r="C2335" s="21">
        <f>YEAR(B2335)</f>
        <v>2025</v>
      </c>
      <c r="D2335" s="21" t="str">
        <f>"Q"&amp;ROUNDUP(MONTH(B2335)/3,0)</f>
        <v>Q1</v>
      </c>
      <c r="E2335" s="21" t="s">
        <v>138</v>
      </c>
      <c r="F2335" s="21" t="s">
        <v>118</v>
      </c>
      <c r="G2335" s="21" t="s">
        <v>146</v>
      </c>
      <c r="H2335" s="21" t="s">
        <v>246</v>
      </c>
      <c r="I2335" s="21" t="s">
        <v>247</v>
      </c>
      <c r="J2335" s="21" t="s">
        <v>133</v>
      </c>
      <c r="K2335" s="21" t="s">
        <v>123</v>
      </c>
      <c r="L2335" s="21" t="s">
        <v>226</v>
      </c>
      <c r="M2335" s="23">
        <v>68.89</v>
      </c>
      <c r="N2335" s="24">
        <v>1</v>
      </c>
      <c r="O2335" s="25">
        <v>0.2223</v>
      </c>
      <c r="P2335" s="23">
        <v>35.119999999999997</v>
      </c>
      <c r="Q2335" s="23">
        <f>M2335*N2335*(1-O2335)</f>
        <v>53.575753000000006</v>
      </c>
      <c r="R2335" s="23">
        <f>M2335*N2335*O2335</f>
        <v>15.314247</v>
      </c>
      <c r="S2335" s="23">
        <f>P2335*N2335</f>
        <v>35.119999999999997</v>
      </c>
      <c r="T2335" s="23">
        <f>Q2335-S2335</f>
        <v>18.455753000000009</v>
      </c>
      <c r="U2335" s="25">
        <f>IFERROR(T2335/Q2335,0)</f>
        <v>0.34447958202286033</v>
      </c>
      <c r="V2335" s="21" t="s">
        <v>125</v>
      </c>
      <c r="W2335" s="21" t="s">
        <v>136</v>
      </c>
    </row>
    <row r="2336" spans="1:23" ht="15" customHeight="1">
      <c r="A2336" s="21" t="s">
        <v>2814</v>
      </c>
      <c r="B2336" s="22">
        <v>45702</v>
      </c>
      <c r="C2336" s="21">
        <f>YEAR(B2336)</f>
        <v>2025</v>
      </c>
      <c r="D2336" s="21" t="str">
        <f>"Q"&amp;ROUNDUP(MONTH(B2336)/3,0)</f>
        <v>Q1</v>
      </c>
      <c r="E2336" s="21" t="s">
        <v>188</v>
      </c>
      <c r="F2336" s="21" t="s">
        <v>118</v>
      </c>
      <c r="G2336" s="21" t="s">
        <v>189</v>
      </c>
      <c r="H2336" s="21" t="s">
        <v>218</v>
      </c>
      <c r="I2336" s="21" t="s">
        <v>219</v>
      </c>
      <c r="J2336" s="21" t="s">
        <v>133</v>
      </c>
      <c r="K2336" s="21" t="s">
        <v>134</v>
      </c>
      <c r="L2336" s="21" t="s">
        <v>170</v>
      </c>
      <c r="M2336" s="23">
        <v>156.66</v>
      </c>
      <c r="N2336" s="24">
        <v>8</v>
      </c>
      <c r="O2336" s="25">
        <v>0.13270000000000001</v>
      </c>
      <c r="P2336" s="23">
        <v>85.05</v>
      </c>
      <c r="Q2336" s="23">
        <f>M2336*N2336*(1-O2336)</f>
        <v>1086.969744</v>
      </c>
      <c r="R2336" s="23">
        <f>M2336*N2336*O2336</f>
        <v>166.31025600000001</v>
      </c>
      <c r="S2336" s="23">
        <f>P2336*N2336</f>
        <v>680.4</v>
      </c>
      <c r="T2336" s="23">
        <f>Q2336-S2336</f>
        <v>406.56974400000001</v>
      </c>
      <c r="U2336" s="25">
        <f>IFERROR(T2336/Q2336,0)</f>
        <v>0.37403961448259043</v>
      </c>
      <c r="V2336" s="21" t="s">
        <v>125</v>
      </c>
      <c r="W2336" s="21" t="s">
        <v>156</v>
      </c>
    </row>
    <row r="2337" spans="1:23" ht="15" customHeight="1">
      <c r="A2337" s="21" t="s">
        <v>2815</v>
      </c>
      <c r="B2337" s="22">
        <v>45702</v>
      </c>
      <c r="C2337" s="21">
        <f>YEAR(B2337)</f>
        <v>2025</v>
      </c>
      <c r="D2337" s="21" t="str">
        <f>"Q"&amp;ROUNDUP(MONTH(B2337)/3,0)</f>
        <v>Q1</v>
      </c>
      <c r="E2337" s="21" t="s">
        <v>128</v>
      </c>
      <c r="F2337" s="21" t="s">
        <v>159</v>
      </c>
      <c r="G2337" s="21" t="s">
        <v>130</v>
      </c>
      <c r="H2337" s="21" t="s">
        <v>284</v>
      </c>
      <c r="I2337" s="21" t="s">
        <v>269</v>
      </c>
      <c r="J2337" s="21" t="s">
        <v>122</v>
      </c>
      <c r="K2337" s="21" t="s">
        <v>165</v>
      </c>
      <c r="L2337" s="21" t="s">
        <v>184</v>
      </c>
      <c r="M2337" s="23">
        <v>92.34</v>
      </c>
      <c r="N2337" s="24">
        <v>5</v>
      </c>
      <c r="O2337" s="25">
        <v>0.13650000000000001</v>
      </c>
      <c r="P2337" s="23">
        <v>38.520000000000003</v>
      </c>
      <c r="Q2337" s="23">
        <f>M2337*N2337*(1-O2337)</f>
        <v>398.67795000000001</v>
      </c>
      <c r="R2337" s="23">
        <f>M2337*N2337*O2337</f>
        <v>63.022050000000014</v>
      </c>
      <c r="S2337" s="23">
        <f>P2337*N2337</f>
        <v>192.60000000000002</v>
      </c>
      <c r="T2337" s="23">
        <f>Q2337-S2337</f>
        <v>206.07794999999999</v>
      </c>
      <c r="U2337" s="25">
        <f>IFERROR(T2337/Q2337,0)</f>
        <v>0.5169033050360573</v>
      </c>
      <c r="V2337" s="21" t="s">
        <v>125</v>
      </c>
      <c r="W2337" s="21" t="s">
        <v>156</v>
      </c>
    </row>
    <row r="2338" spans="1:23" ht="15" customHeight="1">
      <c r="A2338" s="21" t="s">
        <v>2816</v>
      </c>
      <c r="B2338" s="22">
        <v>45702</v>
      </c>
      <c r="C2338" s="21">
        <f>YEAR(B2338)</f>
        <v>2025</v>
      </c>
      <c r="D2338" s="21" t="str">
        <f>"Q"&amp;ROUNDUP(MONTH(B2338)/3,0)</f>
        <v>Q1</v>
      </c>
      <c r="E2338" s="21" t="s">
        <v>188</v>
      </c>
      <c r="F2338" s="21" t="s">
        <v>159</v>
      </c>
      <c r="G2338" s="21" t="s">
        <v>189</v>
      </c>
      <c r="H2338" s="21" t="s">
        <v>417</v>
      </c>
      <c r="I2338" s="21" t="s">
        <v>272</v>
      </c>
      <c r="J2338" s="21" t="s">
        <v>133</v>
      </c>
      <c r="K2338" s="21" t="s">
        <v>143</v>
      </c>
      <c r="L2338" s="21" t="s">
        <v>201</v>
      </c>
      <c r="M2338" s="23">
        <v>194.23</v>
      </c>
      <c r="N2338" s="24">
        <v>10</v>
      </c>
      <c r="O2338" s="25">
        <v>0.20880000000000001</v>
      </c>
      <c r="P2338" s="23">
        <v>113.57</v>
      </c>
      <c r="Q2338" s="23">
        <f>M2338*N2338*(1-O2338)</f>
        <v>1536.74776</v>
      </c>
      <c r="R2338" s="23">
        <f>M2338*N2338*O2338</f>
        <v>405.55224000000004</v>
      </c>
      <c r="S2338" s="23">
        <f>P2338*N2338</f>
        <v>1135.6999999999998</v>
      </c>
      <c r="T2338" s="23">
        <f>Q2338-S2338</f>
        <v>401.04776000000015</v>
      </c>
      <c r="U2338" s="25">
        <f>IFERROR(T2338/Q2338,0)</f>
        <v>0.26097175505237125</v>
      </c>
      <c r="V2338" s="21" t="s">
        <v>125</v>
      </c>
      <c r="W2338" s="21" t="s">
        <v>172</v>
      </c>
    </row>
    <row r="2339" spans="1:23" ht="15" customHeight="1">
      <c r="A2339" s="21" t="s">
        <v>2817</v>
      </c>
      <c r="B2339" s="22">
        <v>45702</v>
      </c>
      <c r="C2339" s="21">
        <f>YEAR(B2339)</f>
        <v>2025</v>
      </c>
      <c r="D2339" s="21" t="str">
        <f>"Q"&amp;ROUNDUP(MONTH(B2339)/3,0)</f>
        <v>Q1</v>
      </c>
      <c r="E2339" s="21" t="s">
        <v>117</v>
      </c>
      <c r="F2339" s="21" t="s">
        <v>159</v>
      </c>
      <c r="G2339" s="21" t="s">
        <v>194</v>
      </c>
      <c r="H2339" s="21" t="s">
        <v>331</v>
      </c>
      <c r="I2339" s="21" t="s">
        <v>332</v>
      </c>
      <c r="J2339" s="21" t="s">
        <v>133</v>
      </c>
      <c r="K2339" s="21" t="s">
        <v>149</v>
      </c>
      <c r="L2339" s="21" t="s">
        <v>273</v>
      </c>
      <c r="M2339" s="23">
        <v>195.96</v>
      </c>
      <c r="N2339" s="24">
        <v>5</v>
      </c>
      <c r="O2339" s="25">
        <v>0.17150000000000001</v>
      </c>
      <c r="P2339" s="23">
        <v>86.06</v>
      </c>
      <c r="Q2339" s="23">
        <f>M2339*N2339*(1-O2339)</f>
        <v>811.76430000000005</v>
      </c>
      <c r="R2339" s="23">
        <f>M2339*N2339*O2339</f>
        <v>168.03570000000002</v>
      </c>
      <c r="S2339" s="23">
        <f>P2339*N2339</f>
        <v>430.3</v>
      </c>
      <c r="T2339" s="23">
        <f>Q2339-S2339</f>
        <v>381.46430000000004</v>
      </c>
      <c r="U2339" s="25">
        <f>IFERROR(T2339/Q2339,0)</f>
        <v>0.46992002481508488</v>
      </c>
      <c r="V2339" s="21" t="s">
        <v>125</v>
      </c>
      <c r="W2339" s="21" t="s">
        <v>126</v>
      </c>
    </row>
    <row r="2340" spans="1:23" ht="15" customHeight="1">
      <c r="A2340" s="21" t="s">
        <v>2818</v>
      </c>
      <c r="B2340" s="22">
        <v>45702</v>
      </c>
      <c r="C2340" s="21">
        <f>YEAR(B2340)</f>
        <v>2025</v>
      </c>
      <c r="D2340" s="21" t="str">
        <f>"Q"&amp;ROUNDUP(MONTH(B2340)/3,0)</f>
        <v>Q1</v>
      </c>
      <c r="E2340" s="21" t="s">
        <v>188</v>
      </c>
      <c r="F2340" s="21" t="s">
        <v>159</v>
      </c>
      <c r="G2340" s="21" t="s">
        <v>198</v>
      </c>
      <c r="H2340" s="21" t="s">
        <v>131</v>
      </c>
      <c r="I2340" s="21" t="s">
        <v>132</v>
      </c>
      <c r="J2340" s="21" t="s">
        <v>133</v>
      </c>
      <c r="K2340" s="21" t="s">
        <v>123</v>
      </c>
      <c r="L2340" s="21" t="s">
        <v>155</v>
      </c>
      <c r="M2340" s="23">
        <v>43.07</v>
      </c>
      <c r="N2340" s="24">
        <v>3</v>
      </c>
      <c r="O2340" s="25">
        <v>5.9700000000000003E-2</v>
      </c>
      <c r="P2340" s="23">
        <v>21.66</v>
      </c>
      <c r="Q2340" s="23">
        <f>M2340*N2340*(1-O2340)</f>
        <v>121.49616300000001</v>
      </c>
      <c r="R2340" s="23">
        <f>M2340*N2340*O2340</f>
        <v>7.7138370000000007</v>
      </c>
      <c r="S2340" s="23">
        <f>P2340*N2340</f>
        <v>64.98</v>
      </c>
      <c r="T2340" s="23">
        <f>Q2340-S2340</f>
        <v>56.516163000000006</v>
      </c>
      <c r="U2340" s="25">
        <f>IFERROR(T2340/Q2340,0)</f>
        <v>0.46516829506788621</v>
      </c>
      <c r="V2340" s="21" t="s">
        <v>125</v>
      </c>
      <c r="W2340" s="21" t="s">
        <v>136</v>
      </c>
    </row>
    <row r="2341" spans="1:23" ht="15" customHeight="1">
      <c r="A2341" s="21" t="s">
        <v>2819</v>
      </c>
      <c r="B2341" s="22">
        <v>45703</v>
      </c>
      <c r="C2341" s="21">
        <f>YEAR(B2341)</f>
        <v>2025</v>
      </c>
      <c r="D2341" s="21" t="str">
        <f>"Q"&amp;ROUNDUP(MONTH(B2341)/3,0)</f>
        <v>Q1</v>
      </c>
      <c r="E2341" s="21" t="s">
        <v>128</v>
      </c>
      <c r="F2341" s="21" t="s">
        <v>129</v>
      </c>
      <c r="G2341" s="21" t="s">
        <v>152</v>
      </c>
      <c r="H2341" s="21" t="s">
        <v>318</v>
      </c>
      <c r="I2341" s="21" t="s">
        <v>319</v>
      </c>
      <c r="J2341" s="21" t="s">
        <v>122</v>
      </c>
      <c r="K2341" s="21" t="s">
        <v>149</v>
      </c>
      <c r="L2341" s="21" t="s">
        <v>273</v>
      </c>
      <c r="M2341" s="23">
        <v>237.06</v>
      </c>
      <c r="N2341" s="24">
        <v>4</v>
      </c>
      <c r="O2341" s="25">
        <v>0.19409999999999999</v>
      </c>
      <c r="P2341" s="23">
        <v>127.98</v>
      </c>
      <c r="Q2341" s="23">
        <f>M2341*N2341*(1-O2341)</f>
        <v>764.18661600000007</v>
      </c>
      <c r="R2341" s="23">
        <f>M2341*N2341*O2341</f>
        <v>184.05338399999999</v>
      </c>
      <c r="S2341" s="23">
        <f>P2341*N2341</f>
        <v>511.92</v>
      </c>
      <c r="T2341" s="23">
        <f>Q2341-S2341</f>
        <v>252.26661600000006</v>
      </c>
      <c r="U2341" s="25">
        <f>IFERROR(T2341/Q2341,0)</f>
        <v>0.33011127219218406</v>
      </c>
      <c r="V2341" s="21" t="s">
        <v>125</v>
      </c>
      <c r="W2341" s="21" t="s">
        <v>136</v>
      </c>
    </row>
    <row r="2342" spans="1:23" ht="15" customHeight="1">
      <c r="A2342" s="21" t="s">
        <v>2820</v>
      </c>
      <c r="B2342" s="22">
        <v>45703</v>
      </c>
      <c r="C2342" s="21">
        <f>YEAR(B2342)</f>
        <v>2025</v>
      </c>
      <c r="D2342" s="21" t="str">
        <f>"Q"&amp;ROUNDUP(MONTH(B2342)/3,0)</f>
        <v>Q1</v>
      </c>
      <c r="E2342" s="21" t="s">
        <v>128</v>
      </c>
      <c r="F2342" s="21" t="s">
        <v>118</v>
      </c>
      <c r="G2342" s="21" t="s">
        <v>130</v>
      </c>
      <c r="H2342" s="21" t="s">
        <v>178</v>
      </c>
      <c r="I2342" s="21" t="s">
        <v>179</v>
      </c>
      <c r="J2342" s="21" t="s">
        <v>133</v>
      </c>
      <c r="K2342" s="21" t="s">
        <v>149</v>
      </c>
      <c r="L2342" s="21" t="s">
        <v>205</v>
      </c>
      <c r="M2342" s="23">
        <v>308.95999999999998</v>
      </c>
      <c r="N2342" s="24">
        <v>2</v>
      </c>
      <c r="O2342" s="25">
        <v>0.15629999999999999</v>
      </c>
      <c r="P2342" s="23">
        <v>132.44</v>
      </c>
      <c r="Q2342" s="23">
        <f>M2342*N2342*(1-O2342)</f>
        <v>521.33910400000002</v>
      </c>
      <c r="R2342" s="23">
        <f>M2342*N2342*O2342</f>
        <v>96.580895999999996</v>
      </c>
      <c r="S2342" s="23">
        <f>P2342*N2342</f>
        <v>264.88</v>
      </c>
      <c r="T2342" s="23">
        <f>Q2342-S2342</f>
        <v>256.45910400000002</v>
      </c>
      <c r="U2342" s="25">
        <f>IFERROR(T2342/Q2342,0)</f>
        <v>0.49192378249071456</v>
      </c>
      <c r="V2342" s="21" t="s">
        <v>125</v>
      </c>
      <c r="W2342" s="21" t="s">
        <v>136</v>
      </c>
    </row>
    <row r="2343" spans="1:23" ht="15" customHeight="1">
      <c r="A2343" s="21" t="s">
        <v>2821</v>
      </c>
      <c r="B2343" s="22">
        <v>45703</v>
      </c>
      <c r="C2343" s="21">
        <f>YEAR(B2343)</f>
        <v>2025</v>
      </c>
      <c r="D2343" s="21" t="str">
        <f>"Q"&amp;ROUNDUP(MONTH(B2343)/3,0)</f>
        <v>Q1</v>
      </c>
      <c r="E2343" s="21" t="s">
        <v>128</v>
      </c>
      <c r="F2343" s="21" t="s">
        <v>118</v>
      </c>
      <c r="G2343" s="21" t="s">
        <v>130</v>
      </c>
      <c r="H2343" s="21" t="s">
        <v>240</v>
      </c>
      <c r="I2343" s="21" t="s">
        <v>241</v>
      </c>
      <c r="J2343" s="21" t="s">
        <v>133</v>
      </c>
      <c r="K2343" s="21" t="s">
        <v>134</v>
      </c>
      <c r="L2343" s="21" t="s">
        <v>135</v>
      </c>
      <c r="M2343" s="23">
        <v>93.89</v>
      </c>
      <c r="N2343" s="24">
        <v>12</v>
      </c>
      <c r="O2343" s="25">
        <v>0.1691</v>
      </c>
      <c r="P2343" s="23">
        <v>57.53</v>
      </c>
      <c r="Q2343" s="23">
        <f>M2343*N2343*(1-O2343)</f>
        <v>936.158412</v>
      </c>
      <c r="R2343" s="23">
        <f>M2343*N2343*O2343</f>
        <v>190.52158800000001</v>
      </c>
      <c r="S2343" s="23">
        <f>P2343*N2343</f>
        <v>690.36</v>
      </c>
      <c r="T2343" s="23">
        <f>Q2343-S2343</f>
        <v>245.79841199999998</v>
      </c>
      <c r="U2343" s="25">
        <f>IFERROR(T2343/Q2343,0)</f>
        <v>0.26256070430951806</v>
      </c>
      <c r="V2343" s="21" t="s">
        <v>125</v>
      </c>
      <c r="W2343" s="21" t="s">
        <v>172</v>
      </c>
    </row>
    <row r="2344" spans="1:23" ht="15" customHeight="1">
      <c r="A2344" s="21" t="s">
        <v>2822</v>
      </c>
      <c r="B2344" s="22">
        <v>45703</v>
      </c>
      <c r="C2344" s="21">
        <f>YEAR(B2344)</f>
        <v>2025</v>
      </c>
      <c r="D2344" s="21" t="str">
        <f>"Q"&amp;ROUNDUP(MONTH(B2344)/3,0)</f>
        <v>Q1</v>
      </c>
      <c r="E2344" s="21" t="s">
        <v>117</v>
      </c>
      <c r="F2344" s="21" t="s">
        <v>118</v>
      </c>
      <c r="G2344" s="21" t="s">
        <v>119</v>
      </c>
      <c r="H2344" s="21" t="s">
        <v>224</v>
      </c>
      <c r="I2344" s="21" t="s">
        <v>225</v>
      </c>
      <c r="J2344" s="21" t="s">
        <v>122</v>
      </c>
      <c r="K2344" s="21" t="s">
        <v>165</v>
      </c>
      <c r="L2344" s="21" t="s">
        <v>166</v>
      </c>
      <c r="M2344" s="23">
        <v>116.85</v>
      </c>
      <c r="N2344" s="24">
        <v>1</v>
      </c>
      <c r="O2344" s="25">
        <v>0.20419999999999999</v>
      </c>
      <c r="P2344" s="23">
        <v>54.51</v>
      </c>
      <c r="Q2344" s="23">
        <f>M2344*N2344*(1-O2344)</f>
        <v>92.989230000000006</v>
      </c>
      <c r="R2344" s="23">
        <f>M2344*N2344*O2344</f>
        <v>23.860769999999999</v>
      </c>
      <c r="S2344" s="23">
        <f>P2344*N2344</f>
        <v>54.51</v>
      </c>
      <c r="T2344" s="23">
        <f>Q2344-S2344</f>
        <v>38.479230000000008</v>
      </c>
      <c r="U2344" s="25">
        <f>IFERROR(T2344/Q2344,0)</f>
        <v>0.4138030823569569</v>
      </c>
      <c r="V2344" s="21" t="s">
        <v>125</v>
      </c>
      <c r="W2344" s="21" t="s">
        <v>126</v>
      </c>
    </row>
    <row r="2345" spans="1:23" ht="15" customHeight="1">
      <c r="A2345" s="21" t="s">
        <v>2823</v>
      </c>
      <c r="B2345" s="22">
        <v>45703</v>
      </c>
      <c r="C2345" s="21">
        <f>YEAR(B2345)</f>
        <v>2025</v>
      </c>
      <c r="D2345" s="21" t="str">
        <f>"Q"&amp;ROUNDUP(MONTH(B2345)/3,0)</f>
        <v>Q1</v>
      </c>
      <c r="E2345" s="21" t="s">
        <v>138</v>
      </c>
      <c r="F2345" s="21" t="s">
        <v>118</v>
      </c>
      <c r="G2345" s="21" t="s">
        <v>139</v>
      </c>
      <c r="H2345" s="21" t="s">
        <v>243</v>
      </c>
      <c r="I2345" s="21" t="s">
        <v>244</v>
      </c>
      <c r="J2345" s="21" t="s">
        <v>122</v>
      </c>
      <c r="K2345" s="21" t="s">
        <v>134</v>
      </c>
      <c r="L2345" s="21" t="s">
        <v>299</v>
      </c>
      <c r="M2345" s="23">
        <v>207.85</v>
      </c>
      <c r="N2345" s="24">
        <v>3</v>
      </c>
      <c r="O2345" s="25">
        <v>0.1734</v>
      </c>
      <c r="P2345" s="23">
        <v>114.26</v>
      </c>
      <c r="Q2345" s="23">
        <f>M2345*N2345*(1-O2345)</f>
        <v>515.42642999999998</v>
      </c>
      <c r="R2345" s="23">
        <f>M2345*N2345*O2345</f>
        <v>108.12356999999999</v>
      </c>
      <c r="S2345" s="23">
        <f>P2345*N2345</f>
        <v>342.78000000000003</v>
      </c>
      <c r="T2345" s="23">
        <f>Q2345-S2345</f>
        <v>172.64642999999995</v>
      </c>
      <c r="U2345" s="25">
        <f>IFERROR(T2345/Q2345,0)</f>
        <v>0.33495843432010258</v>
      </c>
      <c r="V2345" s="21" t="s">
        <v>125</v>
      </c>
      <c r="W2345" s="21" t="s">
        <v>126</v>
      </c>
    </row>
    <row r="2346" spans="1:23" ht="15" customHeight="1">
      <c r="A2346" s="21" t="s">
        <v>2824</v>
      </c>
      <c r="B2346" s="22">
        <v>45704</v>
      </c>
      <c r="C2346" s="21">
        <f>YEAR(B2346)</f>
        <v>2025</v>
      </c>
      <c r="D2346" s="21" t="str">
        <f>"Q"&amp;ROUNDUP(MONTH(B2346)/3,0)</f>
        <v>Q1</v>
      </c>
      <c r="E2346" s="21" t="s">
        <v>138</v>
      </c>
      <c r="F2346" s="21" t="s">
        <v>129</v>
      </c>
      <c r="G2346" s="21" t="s">
        <v>146</v>
      </c>
      <c r="H2346" s="21" t="s">
        <v>243</v>
      </c>
      <c r="I2346" s="21" t="s">
        <v>244</v>
      </c>
      <c r="J2346" s="21" t="s">
        <v>122</v>
      </c>
      <c r="K2346" s="21" t="s">
        <v>165</v>
      </c>
      <c r="L2346" s="21" t="s">
        <v>166</v>
      </c>
      <c r="M2346" s="23">
        <v>60.63</v>
      </c>
      <c r="N2346" s="24">
        <v>1</v>
      </c>
      <c r="O2346" s="25">
        <v>0.13780000000000001</v>
      </c>
      <c r="P2346" s="23">
        <v>23.36</v>
      </c>
      <c r="Q2346" s="23">
        <f>M2346*N2346*(1-O2346)</f>
        <v>52.275185999999998</v>
      </c>
      <c r="R2346" s="23">
        <f>M2346*N2346*O2346</f>
        <v>8.3548140000000011</v>
      </c>
      <c r="S2346" s="23">
        <f>P2346*N2346</f>
        <v>23.36</v>
      </c>
      <c r="T2346" s="23">
        <f>Q2346-S2346</f>
        <v>28.915185999999999</v>
      </c>
      <c r="U2346" s="25">
        <f>IFERROR(T2346/Q2346,0)</f>
        <v>0.55313406249764463</v>
      </c>
      <c r="V2346" s="21" t="s">
        <v>125</v>
      </c>
      <c r="W2346" s="21" t="s">
        <v>126</v>
      </c>
    </row>
    <row r="2347" spans="1:23" ht="15" customHeight="1">
      <c r="A2347" s="21" t="s">
        <v>2825</v>
      </c>
      <c r="B2347" s="22">
        <v>45704</v>
      </c>
      <c r="C2347" s="21">
        <f>YEAR(B2347)</f>
        <v>2025</v>
      </c>
      <c r="D2347" s="21" t="str">
        <f>"Q"&amp;ROUNDUP(MONTH(B2347)/3,0)</f>
        <v>Q1</v>
      </c>
      <c r="E2347" s="21" t="s">
        <v>128</v>
      </c>
      <c r="F2347" s="21" t="s">
        <v>129</v>
      </c>
      <c r="G2347" s="21" t="s">
        <v>130</v>
      </c>
      <c r="H2347" s="21" t="s">
        <v>275</v>
      </c>
      <c r="I2347" s="21" t="s">
        <v>276</v>
      </c>
      <c r="J2347" s="21" t="s">
        <v>142</v>
      </c>
      <c r="K2347" s="21" t="s">
        <v>149</v>
      </c>
      <c r="L2347" s="21" t="s">
        <v>150</v>
      </c>
      <c r="M2347" s="23">
        <v>48.75</v>
      </c>
      <c r="N2347" s="24">
        <v>1</v>
      </c>
      <c r="O2347" s="25">
        <v>0.1343</v>
      </c>
      <c r="P2347" s="23">
        <v>21.49</v>
      </c>
      <c r="Q2347" s="23">
        <f>M2347*N2347*(1-O2347)</f>
        <v>42.202874999999999</v>
      </c>
      <c r="R2347" s="23">
        <f>M2347*N2347*O2347</f>
        <v>6.5471250000000003</v>
      </c>
      <c r="S2347" s="23">
        <f>P2347*N2347</f>
        <v>21.49</v>
      </c>
      <c r="T2347" s="23">
        <f>Q2347-S2347</f>
        <v>20.712875</v>
      </c>
      <c r="U2347" s="25">
        <f>IFERROR(T2347/Q2347,0)</f>
        <v>0.49079298507506897</v>
      </c>
      <c r="V2347" s="21" t="s">
        <v>125</v>
      </c>
      <c r="W2347" s="21" t="s">
        <v>156</v>
      </c>
    </row>
    <row r="2348" spans="1:23" ht="15" customHeight="1">
      <c r="A2348" s="21" t="s">
        <v>2826</v>
      </c>
      <c r="B2348" s="22">
        <v>45704</v>
      </c>
      <c r="C2348" s="21">
        <f>YEAR(B2348)</f>
        <v>2025</v>
      </c>
      <c r="D2348" s="21" t="str">
        <f>"Q"&amp;ROUNDUP(MONTH(B2348)/3,0)</f>
        <v>Q1</v>
      </c>
      <c r="E2348" s="21" t="s">
        <v>128</v>
      </c>
      <c r="F2348" s="21" t="s">
        <v>118</v>
      </c>
      <c r="G2348" s="21" t="s">
        <v>130</v>
      </c>
      <c r="H2348" s="21" t="s">
        <v>203</v>
      </c>
      <c r="I2348" s="21" t="s">
        <v>204</v>
      </c>
      <c r="J2348" s="21" t="s">
        <v>122</v>
      </c>
      <c r="K2348" s="21" t="s">
        <v>149</v>
      </c>
      <c r="L2348" s="21" t="s">
        <v>205</v>
      </c>
      <c r="M2348" s="23">
        <v>120.4</v>
      </c>
      <c r="N2348" s="24">
        <v>2</v>
      </c>
      <c r="O2348" s="25">
        <v>0.19639999999999999</v>
      </c>
      <c r="P2348" s="23">
        <v>62.26</v>
      </c>
      <c r="Q2348" s="23">
        <f>M2348*N2348*(1-O2348)</f>
        <v>193.50688</v>
      </c>
      <c r="R2348" s="23">
        <f>M2348*N2348*O2348</f>
        <v>47.293120000000002</v>
      </c>
      <c r="S2348" s="23">
        <f>P2348*N2348</f>
        <v>124.52</v>
      </c>
      <c r="T2348" s="23">
        <f>Q2348-S2348</f>
        <v>68.986879999999999</v>
      </c>
      <c r="U2348" s="25">
        <f>IFERROR(T2348/Q2348,0)</f>
        <v>0.35650866780550644</v>
      </c>
      <c r="V2348" s="21" t="s">
        <v>171</v>
      </c>
      <c r="W2348" s="21" t="s">
        <v>126</v>
      </c>
    </row>
    <row r="2349" spans="1:23" ht="15" customHeight="1">
      <c r="A2349" s="21" t="s">
        <v>2827</v>
      </c>
      <c r="B2349" s="22">
        <v>45704</v>
      </c>
      <c r="C2349" s="21">
        <f>YEAR(B2349)</f>
        <v>2025</v>
      </c>
      <c r="D2349" s="21" t="str">
        <f>"Q"&amp;ROUNDUP(MONTH(B2349)/3,0)</f>
        <v>Q1</v>
      </c>
      <c r="E2349" s="21" t="s">
        <v>138</v>
      </c>
      <c r="F2349" s="21" t="s">
        <v>118</v>
      </c>
      <c r="G2349" s="21" t="s">
        <v>146</v>
      </c>
      <c r="H2349" s="21" t="s">
        <v>120</v>
      </c>
      <c r="I2349" s="21" t="s">
        <v>121</v>
      </c>
      <c r="J2349" s="21" t="s">
        <v>122</v>
      </c>
      <c r="K2349" s="21" t="s">
        <v>143</v>
      </c>
      <c r="L2349" s="21" t="s">
        <v>230</v>
      </c>
      <c r="M2349" s="23">
        <v>301.18</v>
      </c>
      <c r="N2349" s="24">
        <v>4</v>
      </c>
      <c r="O2349" s="25">
        <v>0.20880000000000001</v>
      </c>
      <c r="P2349" s="23">
        <v>203.93</v>
      </c>
      <c r="Q2349" s="23">
        <f>M2349*N2349*(1-O2349)</f>
        <v>953.17446400000006</v>
      </c>
      <c r="R2349" s="23">
        <f>M2349*N2349*O2349</f>
        <v>251.54553600000003</v>
      </c>
      <c r="S2349" s="23">
        <f>P2349*N2349</f>
        <v>815.72</v>
      </c>
      <c r="T2349" s="23">
        <f>Q2349-S2349</f>
        <v>137.45446400000003</v>
      </c>
      <c r="U2349" s="25">
        <f>IFERROR(T2349/Q2349,0)</f>
        <v>0.14420703574366844</v>
      </c>
      <c r="V2349" s="21" t="s">
        <v>125</v>
      </c>
      <c r="W2349" s="21" t="s">
        <v>126</v>
      </c>
    </row>
    <row r="2350" spans="1:23" ht="15" customHeight="1">
      <c r="A2350" s="21" t="s">
        <v>2828</v>
      </c>
      <c r="B2350" s="22">
        <v>45705</v>
      </c>
      <c r="C2350" s="21">
        <f>YEAR(B2350)</f>
        <v>2025</v>
      </c>
      <c r="D2350" s="21" t="str">
        <f>"Q"&amp;ROUNDUP(MONTH(B2350)/3,0)</f>
        <v>Q1</v>
      </c>
      <c r="E2350" s="21" t="s">
        <v>128</v>
      </c>
      <c r="F2350" s="21" t="s">
        <v>129</v>
      </c>
      <c r="G2350" s="21" t="s">
        <v>152</v>
      </c>
      <c r="H2350" s="21" t="s">
        <v>275</v>
      </c>
      <c r="I2350" s="21" t="s">
        <v>276</v>
      </c>
      <c r="J2350" s="21" t="s">
        <v>142</v>
      </c>
      <c r="K2350" s="21" t="s">
        <v>143</v>
      </c>
      <c r="L2350" s="21" t="s">
        <v>201</v>
      </c>
      <c r="M2350" s="23">
        <v>196.78</v>
      </c>
      <c r="N2350" s="24">
        <v>2</v>
      </c>
      <c r="O2350" s="25">
        <v>0.15590000000000001</v>
      </c>
      <c r="P2350" s="23">
        <v>120.97</v>
      </c>
      <c r="Q2350" s="23">
        <f>M2350*N2350*(1-O2350)</f>
        <v>332.20399599999996</v>
      </c>
      <c r="R2350" s="23">
        <f>M2350*N2350*O2350</f>
        <v>61.356004000000006</v>
      </c>
      <c r="S2350" s="23">
        <f>P2350*N2350</f>
        <v>241.94</v>
      </c>
      <c r="T2350" s="23">
        <f>Q2350-S2350</f>
        <v>90.263995999999963</v>
      </c>
      <c r="U2350" s="25">
        <f>IFERROR(T2350/Q2350,0)</f>
        <v>0.27171255339144074</v>
      </c>
      <c r="V2350" s="21" t="s">
        <v>125</v>
      </c>
      <c r="W2350" s="21" t="s">
        <v>172</v>
      </c>
    </row>
    <row r="2351" spans="1:23" ht="15" customHeight="1">
      <c r="A2351" s="21" t="s">
        <v>2829</v>
      </c>
      <c r="B2351" s="22">
        <v>45705</v>
      </c>
      <c r="C2351" s="21">
        <f>YEAR(B2351)</f>
        <v>2025</v>
      </c>
      <c r="D2351" s="21" t="str">
        <f>"Q"&amp;ROUNDUP(MONTH(B2351)/3,0)</f>
        <v>Q1</v>
      </c>
      <c r="E2351" s="21" t="s">
        <v>117</v>
      </c>
      <c r="F2351" s="21" t="s">
        <v>118</v>
      </c>
      <c r="G2351" s="21" t="s">
        <v>194</v>
      </c>
      <c r="H2351" s="21" t="s">
        <v>224</v>
      </c>
      <c r="I2351" s="21" t="s">
        <v>225</v>
      </c>
      <c r="J2351" s="21" t="s">
        <v>122</v>
      </c>
      <c r="K2351" s="21" t="s">
        <v>143</v>
      </c>
      <c r="L2351" s="21" t="s">
        <v>322</v>
      </c>
      <c r="M2351" s="23">
        <v>243.33</v>
      </c>
      <c r="N2351" s="24">
        <v>1</v>
      </c>
      <c r="O2351" s="25">
        <v>0.13550000000000001</v>
      </c>
      <c r="P2351" s="23">
        <v>161.94999999999999</v>
      </c>
      <c r="Q2351" s="23">
        <f>M2351*N2351*(1-O2351)</f>
        <v>210.35878500000001</v>
      </c>
      <c r="R2351" s="23">
        <f>M2351*N2351*O2351</f>
        <v>32.971215000000001</v>
      </c>
      <c r="S2351" s="23">
        <f>P2351*N2351</f>
        <v>161.94999999999999</v>
      </c>
      <c r="T2351" s="23">
        <f>Q2351-S2351</f>
        <v>48.408785000000023</v>
      </c>
      <c r="U2351" s="25">
        <f>IFERROR(T2351/Q2351,0)</f>
        <v>0.23012485549391257</v>
      </c>
      <c r="V2351" s="21" t="s">
        <v>125</v>
      </c>
      <c r="W2351" s="21" t="s">
        <v>126</v>
      </c>
    </row>
    <row r="2352" spans="1:23" ht="15" customHeight="1">
      <c r="A2352" s="21" t="s">
        <v>2830</v>
      </c>
      <c r="B2352" s="22">
        <v>45705</v>
      </c>
      <c r="C2352" s="21">
        <f>YEAR(B2352)</f>
        <v>2025</v>
      </c>
      <c r="D2352" s="21" t="str">
        <f>"Q"&amp;ROUNDUP(MONTH(B2352)/3,0)</f>
        <v>Q1</v>
      </c>
      <c r="E2352" s="21" t="s">
        <v>138</v>
      </c>
      <c r="F2352" s="21" t="s">
        <v>129</v>
      </c>
      <c r="G2352" s="21" t="s">
        <v>146</v>
      </c>
      <c r="H2352" s="21" t="s">
        <v>250</v>
      </c>
      <c r="I2352" s="21" t="s">
        <v>251</v>
      </c>
      <c r="J2352" s="21" t="s">
        <v>142</v>
      </c>
      <c r="K2352" s="21" t="s">
        <v>143</v>
      </c>
      <c r="L2352" s="21" t="s">
        <v>322</v>
      </c>
      <c r="M2352" s="23">
        <v>262.3</v>
      </c>
      <c r="N2352" s="24">
        <v>12</v>
      </c>
      <c r="O2352" s="25">
        <v>0.10929999999999999</v>
      </c>
      <c r="P2352" s="23">
        <v>161.38</v>
      </c>
      <c r="Q2352" s="23">
        <f>M2352*N2352*(1-O2352)</f>
        <v>2803.5673200000006</v>
      </c>
      <c r="R2352" s="23">
        <f>M2352*N2352*O2352</f>
        <v>344.03268000000003</v>
      </c>
      <c r="S2352" s="23">
        <f>P2352*N2352</f>
        <v>1936.56</v>
      </c>
      <c r="T2352" s="23">
        <f>Q2352-S2352</f>
        <v>867.00732000000062</v>
      </c>
      <c r="U2352" s="25">
        <f>IFERROR(T2352/Q2352,0)</f>
        <v>0.30925147179986406</v>
      </c>
      <c r="V2352" s="21" t="s">
        <v>171</v>
      </c>
      <c r="W2352" s="21" t="s">
        <v>136</v>
      </c>
    </row>
    <row r="2353" spans="1:23" ht="15" customHeight="1">
      <c r="A2353" s="21" t="s">
        <v>2831</v>
      </c>
      <c r="B2353" s="22">
        <v>45705</v>
      </c>
      <c r="C2353" s="21">
        <f>YEAR(B2353)</f>
        <v>2025</v>
      </c>
      <c r="D2353" s="21" t="str">
        <f>"Q"&amp;ROUNDUP(MONTH(B2353)/3,0)</f>
        <v>Q1</v>
      </c>
      <c r="E2353" s="21" t="s">
        <v>117</v>
      </c>
      <c r="F2353" s="21" t="s">
        <v>118</v>
      </c>
      <c r="G2353" s="21" t="s">
        <v>119</v>
      </c>
      <c r="H2353" s="21" t="s">
        <v>328</v>
      </c>
      <c r="I2353" s="21" t="s">
        <v>329</v>
      </c>
      <c r="J2353" s="21" t="s">
        <v>142</v>
      </c>
      <c r="K2353" s="21" t="s">
        <v>134</v>
      </c>
      <c r="L2353" s="21" t="s">
        <v>299</v>
      </c>
      <c r="M2353" s="23">
        <v>110.05</v>
      </c>
      <c r="N2353" s="24">
        <v>1</v>
      </c>
      <c r="O2353" s="25">
        <v>0.1946</v>
      </c>
      <c r="P2353" s="23">
        <v>63.52</v>
      </c>
      <c r="Q2353" s="23">
        <f>M2353*N2353*(1-O2353)</f>
        <v>88.634270000000001</v>
      </c>
      <c r="R2353" s="23">
        <f>M2353*N2353*O2353</f>
        <v>21.41573</v>
      </c>
      <c r="S2353" s="23">
        <f>P2353*N2353</f>
        <v>63.52</v>
      </c>
      <c r="T2353" s="23">
        <f>Q2353-S2353</f>
        <v>25.114269999999998</v>
      </c>
      <c r="U2353" s="25">
        <f>IFERROR(T2353/Q2353,0)</f>
        <v>0.2833471748568584</v>
      </c>
      <c r="V2353" s="21" t="s">
        <v>125</v>
      </c>
      <c r="W2353" s="21" t="s">
        <v>126</v>
      </c>
    </row>
    <row r="2354" spans="1:23" ht="15" customHeight="1">
      <c r="A2354" s="21" t="s">
        <v>2832</v>
      </c>
      <c r="B2354" s="22">
        <v>45705</v>
      </c>
      <c r="C2354" s="21">
        <f>YEAR(B2354)</f>
        <v>2025</v>
      </c>
      <c r="D2354" s="21" t="str">
        <f>"Q"&amp;ROUNDUP(MONTH(B2354)/3,0)</f>
        <v>Q1</v>
      </c>
      <c r="E2354" s="21" t="s">
        <v>158</v>
      </c>
      <c r="F2354" s="21" t="s">
        <v>118</v>
      </c>
      <c r="G2354" s="21" t="s">
        <v>160</v>
      </c>
      <c r="H2354" s="21" t="s">
        <v>203</v>
      </c>
      <c r="I2354" s="21" t="s">
        <v>204</v>
      </c>
      <c r="J2354" s="21" t="s">
        <v>122</v>
      </c>
      <c r="K2354" s="21" t="s">
        <v>143</v>
      </c>
      <c r="L2354" s="21" t="s">
        <v>252</v>
      </c>
      <c r="M2354" s="23">
        <v>77.7</v>
      </c>
      <c r="N2354" s="24">
        <v>1</v>
      </c>
      <c r="O2354" s="25">
        <v>0.15820000000000001</v>
      </c>
      <c r="P2354" s="23">
        <v>50.17</v>
      </c>
      <c r="Q2354" s="23">
        <f>M2354*N2354*(1-O2354)</f>
        <v>65.407859999999999</v>
      </c>
      <c r="R2354" s="23">
        <f>M2354*N2354*O2354</f>
        <v>12.292140000000002</v>
      </c>
      <c r="S2354" s="23">
        <f>P2354*N2354</f>
        <v>50.17</v>
      </c>
      <c r="T2354" s="23">
        <f>Q2354-S2354</f>
        <v>15.237859999999998</v>
      </c>
      <c r="U2354" s="25">
        <f>IFERROR(T2354/Q2354,0)</f>
        <v>0.23296680246074397</v>
      </c>
      <c r="V2354" s="21" t="s">
        <v>125</v>
      </c>
      <c r="W2354" s="21" t="s">
        <v>172</v>
      </c>
    </row>
    <row r="2355" spans="1:23" ht="15" customHeight="1">
      <c r="A2355" s="21" t="s">
        <v>2833</v>
      </c>
      <c r="B2355" s="22">
        <v>45705</v>
      </c>
      <c r="C2355" s="21">
        <f>YEAR(B2355)</f>
        <v>2025</v>
      </c>
      <c r="D2355" s="21" t="str">
        <f>"Q"&amp;ROUNDUP(MONTH(B2355)/3,0)</f>
        <v>Q1</v>
      </c>
      <c r="E2355" s="21" t="s">
        <v>117</v>
      </c>
      <c r="F2355" s="21" t="s">
        <v>129</v>
      </c>
      <c r="G2355" s="21" t="s">
        <v>119</v>
      </c>
      <c r="H2355" s="21" t="s">
        <v>1035</v>
      </c>
      <c r="I2355" s="21" t="s">
        <v>1036</v>
      </c>
      <c r="J2355" s="21" t="s">
        <v>142</v>
      </c>
      <c r="K2355" s="21" t="s">
        <v>143</v>
      </c>
      <c r="L2355" s="21" t="s">
        <v>230</v>
      </c>
      <c r="M2355" s="23">
        <v>209.35</v>
      </c>
      <c r="N2355" s="24">
        <v>2</v>
      </c>
      <c r="O2355" s="25">
        <v>0.1212</v>
      </c>
      <c r="P2355" s="23">
        <v>127.56</v>
      </c>
      <c r="Q2355" s="23">
        <f>M2355*N2355*(1-O2355)</f>
        <v>367.95355999999998</v>
      </c>
      <c r="R2355" s="23">
        <f>M2355*N2355*O2355</f>
        <v>50.74644</v>
      </c>
      <c r="S2355" s="23">
        <f>P2355*N2355</f>
        <v>255.12</v>
      </c>
      <c r="T2355" s="23">
        <f>Q2355-S2355</f>
        <v>112.83355999999998</v>
      </c>
      <c r="U2355" s="25">
        <f>IFERROR(T2355/Q2355,0)</f>
        <v>0.30665163288541081</v>
      </c>
      <c r="V2355" s="21" t="s">
        <v>125</v>
      </c>
      <c r="W2355" s="21" t="s">
        <v>172</v>
      </c>
    </row>
    <row r="2356" spans="1:23" ht="15" customHeight="1">
      <c r="A2356" s="21" t="s">
        <v>2834</v>
      </c>
      <c r="B2356" s="22">
        <v>45705</v>
      </c>
      <c r="C2356" s="21">
        <f>YEAR(B2356)</f>
        <v>2025</v>
      </c>
      <c r="D2356" s="21" t="str">
        <f>"Q"&amp;ROUNDUP(MONTH(B2356)/3,0)</f>
        <v>Q1</v>
      </c>
      <c r="E2356" s="21" t="s">
        <v>128</v>
      </c>
      <c r="F2356" s="21" t="s">
        <v>129</v>
      </c>
      <c r="G2356" s="21" t="s">
        <v>130</v>
      </c>
      <c r="H2356" s="21" t="s">
        <v>2835</v>
      </c>
      <c r="I2356" s="21" t="s">
        <v>2836</v>
      </c>
      <c r="J2356" s="21" t="s">
        <v>142</v>
      </c>
      <c r="K2356" s="21" t="s">
        <v>165</v>
      </c>
      <c r="L2356" s="21" t="s">
        <v>184</v>
      </c>
      <c r="M2356" s="23">
        <v>127.47</v>
      </c>
      <c r="N2356" s="24">
        <v>4</v>
      </c>
      <c r="O2356" s="25">
        <v>0.1091</v>
      </c>
      <c r="P2356" s="23">
        <v>62.23</v>
      </c>
      <c r="Q2356" s="23">
        <f>M2356*N2356*(1-O2356)</f>
        <v>454.252092</v>
      </c>
      <c r="R2356" s="23">
        <f>M2356*N2356*O2356</f>
        <v>55.627907999999998</v>
      </c>
      <c r="S2356" s="23">
        <f>P2356*N2356</f>
        <v>248.92</v>
      </c>
      <c r="T2356" s="23">
        <f>Q2356-S2356</f>
        <v>205.33209200000002</v>
      </c>
      <c r="U2356" s="25">
        <f>IFERROR(T2356/Q2356,0)</f>
        <v>0.4520223365311436</v>
      </c>
      <c r="V2356" s="21" t="s">
        <v>125</v>
      </c>
      <c r="W2356" s="21" t="s">
        <v>156</v>
      </c>
    </row>
    <row r="2357" spans="1:23" ht="15" customHeight="1">
      <c r="A2357" s="21" t="s">
        <v>2837</v>
      </c>
      <c r="B2357" s="22">
        <v>45705</v>
      </c>
      <c r="C2357" s="21">
        <f>YEAR(B2357)</f>
        <v>2025</v>
      </c>
      <c r="D2357" s="21" t="str">
        <f>"Q"&amp;ROUNDUP(MONTH(B2357)/3,0)</f>
        <v>Q1</v>
      </c>
      <c r="E2357" s="21" t="s">
        <v>158</v>
      </c>
      <c r="F2357" s="21" t="s">
        <v>159</v>
      </c>
      <c r="G2357" s="21" t="s">
        <v>160</v>
      </c>
      <c r="H2357" s="21" t="s">
        <v>555</v>
      </c>
      <c r="I2357" s="21" t="s">
        <v>556</v>
      </c>
      <c r="J2357" s="21" t="s">
        <v>133</v>
      </c>
      <c r="K2357" s="21" t="s">
        <v>149</v>
      </c>
      <c r="L2357" s="21" t="s">
        <v>176</v>
      </c>
      <c r="M2357" s="23">
        <v>141.87</v>
      </c>
      <c r="N2357" s="24">
        <v>3</v>
      </c>
      <c r="O2357" s="25">
        <v>0.159</v>
      </c>
      <c r="P2357" s="23">
        <v>61.12</v>
      </c>
      <c r="Q2357" s="23">
        <f>M2357*N2357*(1-O2357)</f>
        <v>357.93801000000002</v>
      </c>
      <c r="R2357" s="23">
        <f>M2357*N2357*O2357</f>
        <v>67.671990000000008</v>
      </c>
      <c r="S2357" s="23">
        <f>P2357*N2357</f>
        <v>183.35999999999999</v>
      </c>
      <c r="T2357" s="23">
        <f>Q2357-S2357</f>
        <v>174.57801000000003</v>
      </c>
      <c r="U2357" s="25">
        <f>IFERROR(T2357/Q2357,0)</f>
        <v>0.48773252664616429</v>
      </c>
      <c r="V2357" s="21" t="s">
        <v>125</v>
      </c>
      <c r="W2357" s="21" t="s">
        <v>126</v>
      </c>
    </row>
    <row r="2358" spans="1:23" ht="15" customHeight="1">
      <c r="A2358" s="21" t="s">
        <v>2838</v>
      </c>
      <c r="B2358" s="22">
        <v>45706</v>
      </c>
      <c r="C2358" s="21">
        <f>YEAR(B2358)</f>
        <v>2025</v>
      </c>
      <c r="D2358" s="21" t="str">
        <f>"Q"&amp;ROUNDUP(MONTH(B2358)/3,0)</f>
        <v>Q1</v>
      </c>
      <c r="E2358" s="21" t="s">
        <v>188</v>
      </c>
      <c r="F2358" s="21" t="s">
        <v>118</v>
      </c>
      <c r="G2358" s="21" t="s">
        <v>189</v>
      </c>
      <c r="H2358" s="21" t="s">
        <v>762</v>
      </c>
      <c r="I2358" s="21" t="s">
        <v>763</v>
      </c>
      <c r="J2358" s="21" t="s">
        <v>133</v>
      </c>
      <c r="K2358" s="21" t="s">
        <v>143</v>
      </c>
      <c r="L2358" s="21" t="s">
        <v>252</v>
      </c>
      <c r="M2358" s="23">
        <v>278.58</v>
      </c>
      <c r="N2358" s="24">
        <v>1</v>
      </c>
      <c r="O2358" s="25">
        <v>0.2301</v>
      </c>
      <c r="P2358" s="23">
        <v>174.46</v>
      </c>
      <c r="Q2358" s="23">
        <f>M2358*N2358*(1-O2358)</f>
        <v>214.47874199999998</v>
      </c>
      <c r="R2358" s="23">
        <f>M2358*N2358*O2358</f>
        <v>64.101258000000001</v>
      </c>
      <c r="S2358" s="23">
        <f>P2358*N2358</f>
        <v>174.46</v>
      </c>
      <c r="T2358" s="23">
        <f>Q2358-S2358</f>
        <v>40.018741999999975</v>
      </c>
      <c r="U2358" s="25">
        <f>IFERROR(T2358/Q2358,0)</f>
        <v>0.18658605336280823</v>
      </c>
      <c r="V2358" s="21" t="s">
        <v>125</v>
      </c>
      <c r="W2358" s="21" t="s">
        <v>172</v>
      </c>
    </row>
    <row r="2359" spans="1:23" ht="15" customHeight="1">
      <c r="A2359" s="21" t="s">
        <v>2839</v>
      </c>
      <c r="B2359" s="22">
        <v>45707</v>
      </c>
      <c r="C2359" s="21">
        <f>YEAR(B2359)</f>
        <v>2025</v>
      </c>
      <c r="D2359" s="21" t="str">
        <f>"Q"&amp;ROUNDUP(MONTH(B2359)/3,0)</f>
        <v>Q1</v>
      </c>
      <c r="E2359" s="21" t="s">
        <v>138</v>
      </c>
      <c r="F2359" s="21" t="s">
        <v>129</v>
      </c>
      <c r="G2359" s="21" t="s">
        <v>139</v>
      </c>
      <c r="H2359" s="21" t="s">
        <v>318</v>
      </c>
      <c r="I2359" s="21" t="s">
        <v>319</v>
      </c>
      <c r="J2359" s="21" t="s">
        <v>122</v>
      </c>
      <c r="K2359" s="21" t="s">
        <v>165</v>
      </c>
      <c r="L2359" s="21" t="s">
        <v>184</v>
      </c>
      <c r="M2359" s="23">
        <v>138.41</v>
      </c>
      <c r="N2359" s="24">
        <v>3</v>
      </c>
      <c r="O2359" s="25">
        <v>0.15029999999999999</v>
      </c>
      <c r="P2359" s="23">
        <v>64.27</v>
      </c>
      <c r="Q2359" s="23">
        <f>M2359*N2359*(1-O2359)</f>
        <v>352.82093100000003</v>
      </c>
      <c r="R2359" s="23">
        <f>M2359*N2359*O2359</f>
        <v>62.409068999999995</v>
      </c>
      <c r="S2359" s="23">
        <f>P2359*N2359</f>
        <v>192.81</v>
      </c>
      <c r="T2359" s="23">
        <f>Q2359-S2359</f>
        <v>160.01093100000003</v>
      </c>
      <c r="U2359" s="25">
        <f>IFERROR(T2359/Q2359,0)</f>
        <v>0.45351881631988555</v>
      </c>
      <c r="V2359" s="21" t="s">
        <v>125</v>
      </c>
      <c r="W2359" s="21" t="s">
        <v>172</v>
      </c>
    </row>
    <row r="2360" spans="1:23" ht="15" customHeight="1">
      <c r="A2360" s="21" t="s">
        <v>2840</v>
      </c>
      <c r="B2360" s="22">
        <v>45707</v>
      </c>
      <c r="C2360" s="21">
        <f>YEAR(B2360)</f>
        <v>2025</v>
      </c>
      <c r="D2360" s="21" t="str">
        <f>"Q"&amp;ROUNDUP(MONTH(B2360)/3,0)</f>
        <v>Q1</v>
      </c>
      <c r="E2360" s="21" t="s">
        <v>128</v>
      </c>
      <c r="F2360" s="21" t="s">
        <v>118</v>
      </c>
      <c r="G2360" s="21" t="s">
        <v>152</v>
      </c>
      <c r="H2360" s="21" t="s">
        <v>287</v>
      </c>
      <c r="I2360" s="21" t="s">
        <v>288</v>
      </c>
      <c r="J2360" s="21" t="s">
        <v>133</v>
      </c>
      <c r="K2360" s="21" t="s">
        <v>134</v>
      </c>
      <c r="L2360" s="21" t="s">
        <v>339</v>
      </c>
      <c r="M2360" s="23">
        <v>175.87</v>
      </c>
      <c r="N2360" s="24">
        <v>1</v>
      </c>
      <c r="O2360" s="25">
        <v>0.16869999999999999</v>
      </c>
      <c r="P2360" s="23">
        <v>100.38</v>
      </c>
      <c r="Q2360" s="23">
        <f>M2360*N2360*(1-O2360)</f>
        <v>146.20073100000002</v>
      </c>
      <c r="R2360" s="23">
        <f>M2360*N2360*O2360</f>
        <v>29.669269</v>
      </c>
      <c r="S2360" s="23">
        <f>P2360*N2360</f>
        <v>100.38</v>
      </c>
      <c r="T2360" s="23">
        <f>Q2360-S2360</f>
        <v>45.820731000000023</v>
      </c>
      <c r="U2360" s="25">
        <f>IFERROR(T2360/Q2360,0)</f>
        <v>0.3134097257010296</v>
      </c>
      <c r="V2360" s="21" t="s">
        <v>125</v>
      </c>
      <c r="W2360" s="21" t="s">
        <v>172</v>
      </c>
    </row>
    <row r="2361" spans="1:23" ht="15" customHeight="1">
      <c r="A2361" s="21" t="s">
        <v>2841</v>
      </c>
      <c r="B2361" s="22">
        <v>45707</v>
      </c>
      <c r="C2361" s="21">
        <f>YEAR(B2361)</f>
        <v>2025</v>
      </c>
      <c r="D2361" s="21" t="str">
        <f>"Q"&amp;ROUNDUP(MONTH(B2361)/3,0)</f>
        <v>Q1</v>
      </c>
      <c r="E2361" s="21" t="s">
        <v>117</v>
      </c>
      <c r="F2361" s="21" t="s">
        <v>129</v>
      </c>
      <c r="G2361" s="21" t="s">
        <v>119</v>
      </c>
      <c r="H2361" s="21" t="s">
        <v>337</v>
      </c>
      <c r="I2361" s="21" t="s">
        <v>338</v>
      </c>
      <c r="J2361" s="21" t="s">
        <v>133</v>
      </c>
      <c r="K2361" s="21" t="s">
        <v>134</v>
      </c>
      <c r="L2361" s="21" t="s">
        <v>299</v>
      </c>
      <c r="M2361" s="23">
        <v>65.599999999999994</v>
      </c>
      <c r="N2361" s="24">
        <v>1</v>
      </c>
      <c r="O2361" s="25">
        <v>0.1736</v>
      </c>
      <c r="P2361" s="23">
        <v>38.15</v>
      </c>
      <c r="Q2361" s="23">
        <f>M2361*N2361*(1-O2361)</f>
        <v>54.211839999999995</v>
      </c>
      <c r="R2361" s="23">
        <f>M2361*N2361*O2361</f>
        <v>11.388159999999999</v>
      </c>
      <c r="S2361" s="23">
        <f>P2361*N2361</f>
        <v>38.15</v>
      </c>
      <c r="T2361" s="23">
        <f>Q2361-S2361</f>
        <v>16.061839999999997</v>
      </c>
      <c r="U2361" s="25">
        <f>IFERROR(T2361/Q2361,0)</f>
        <v>0.2962791891955705</v>
      </c>
      <c r="V2361" s="21" t="s">
        <v>125</v>
      </c>
      <c r="W2361" s="21" t="s">
        <v>126</v>
      </c>
    </row>
    <row r="2362" spans="1:23" ht="15" customHeight="1">
      <c r="A2362" s="21" t="s">
        <v>2842</v>
      </c>
      <c r="B2362" s="22">
        <v>45707</v>
      </c>
      <c r="C2362" s="21">
        <f>YEAR(B2362)</f>
        <v>2025</v>
      </c>
      <c r="D2362" s="21" t="str">
        <f>"Q"&amp;ROUNDUP(MONTH(B2362)/3,0)</f>
        <v>Q1</v>
      </c>
      <c r="E2362" s="21" t="s">
        <v>138</v>
      </c>
      <c r="F2362" s="21" t="s">
        <v>129</v>
      </c>
      <c r="G2362" s="21" t="s">
        <v>139</v>
      </c>
      <c r="H2362" s="21" t="s">
        <v>182</v>
      </c>
      <c r="I2362" s="21" t="s">
        <v>183</v>
      </c>
      <c r="J2362" s="21" t="s">
        <v>122</v>
      </c>
      <c r="K2362" s="21" t="s">
        <v>149</v>
      </c>
      <c r="L2362" s="21" t="s">
        <v>176</v>
      </c>
      <c r="M2362" s="23">
        <v>221.84</v>
      </c>
      <c r="N2362" s="24">
        <v>1</v>
      </c>
      <c r="O2362" s="25">
        <v>0.1424</v>
      </c>
      <c r="P2362" s="23">
        <v>116.76</v>
      </c>
      <c r="Q2362" s="23">
        <f>M2362*N2362*(1-O2362)</f>
        <v>190.24998400000001</v>
      </c>
      <c r="R2362" s="23">
        <f>M2362*N2362*O2362</f>
        <v>31.590015999999999</v>
      </c>
      <c r="S2362" s="23">
        <f>P2362*N2362</f>
        <v>116.76</v>
      </c>
      <c r="T2362" s="23">
        <f>Q2362-S2362</f>
        <v>73.489984000000007</v>
      </c>
      <c r="U2362" s="25">
        <f>IFERROR(T2362/Q2362,0)</f>
        <v>0.38628115732193702</v>
      </c>
      <c r="V2362" s="21" t="s">
        <v>125</v>
      </c>
      <c r="W2362" s="21" t="s">
        <v>126</v>
      </c>
    </row>
    <row r="2363" spans="1:23" ht="15" customHeight="1">
      <c r="A2363" s="21" t="s">
        <v>2843</v>
      </c>
      <c r="B2363" s="22">
        <v>45707</v>
      </c>
      <c r="C2363" s="21">
        <f>YEAR(B2363)</f>
        <v>2025</v>
      </c>
      <c r="D2363" s="21" t="str">
        <f>"Q"&amp;ROUNDUP(MONTH(B2363)/3,0)</f>
        <v>Q1</v>
      </c>
      <c r="E2363" s="21" t="s">
        <v>158</v>
      </c>
      <c r="F2363" s="21" t="s">
        <v>129</v>
      </c>
      <c r="G2363" s="21" t="s">
        <v>164</v>
      </c>
      <c r="H2363" s="21" t="s">
        <v>549</v>
      </c>
      <c r="I2363" s="21" t="s">
        <v>550</v>
      </c>
      <c r="J2363" s="21" t="s">
        <v>133</v>
      </c>
      <c r="K2363" s="21" t="s">
        <v>134</v>
      </c>
      <c r="L2363" s="21" t="s">
        <v>192</v>
      </c>
      <c r="M2363" s="23">
        <v>94.46</v>
      </c>
      <c r="N2363" s="24">
        <v>3</v>
      </c>
      <c r="O2363" s="25">
        <v>7.4800000000000005E-2</v>
      </c>
      <c r="P2363" s="23">
        <v>50.21</v>
      </c>
      <c r="Q2363" s="23">
        <f>M2363*N2363*(1-O2363)</f>
        <v>262.183176</v>
      </c>
      <c r="R2363" s="23">
        <f>M2363*N2363*O2363</f>
        <v>21.196823999999999</v>
      </c>
      <c r="S2363" s="23">
        <f>P2363*N2363</f>
        <v>150.63</v>
      </c>
      <c r="T2363" s="23">
        <f>Q2363-S2363</f>
        <v>111.55317600000001</v>
      </c>
      <c r="U2363" s="25">
        <f>IFERROR(T2363/Q2363,0)</f>
        <v>0.42547801007643604</v>
      </c>
      <c r="V2363" s="21" t="s">
        <v>125</v>
      </c>
      <c r="W2363" s="21" t="s">
        <v>172</v>
      </c>
    </row>
    <row r="2364" spans="1:23" ht="15" customHeight="1">
      <c r="A2364" s="21" t="s">
        <v>2844</v>
      </c>
      <c r="B2364" s="22">
        <v>45707</v>
      </c>
      <c r="C2364" s="21">
        <f>YEAR(B2364)</f>
        <v>2025</v>
      </c>
      <c r="D2364" s="21" t="str">
        <f>"Q"&amp;ROUNDUP(MONTH(B2364)/3,0)</f>
        <v>Q1</v>
      </c>
      <c r="E2364" s="21" t="s">
        <v>117</v>
      </c>
      <c r="F2364" s="21" t="s">
        <v>118</v>
      </c>
      <c r="G2364" s="21" t="s">
        <v>119</v>
      </c>
      <c r="H2364" s="21" t="s">
        <v>1250</v>
      </c>
      <c r="I2364" s="21" t="s">
        <v>1251</v>
      </c>
      <c r="J2364" s="21" t="s">
        <v>133</v>
      </c>
      <c r="K2364" s="21" t="s">
        <v>134</v>
      </c>
      <c r="L2364" s="21" t="s">
        <v>299</v>
      </c>
      <c r="M2364" s="23">
        <v>29.44</v>
      </c>
      <c r="N2364" s="24">
        <v>2</v>
      </c>
      <c r="O2364" s="25">
        <v>0.1862</v>
      </c>
      <c r="P2364" s="23">
        <v>16.05</v>
      </c>
      <c r="Q2364" s="23">
        <f>M2364*N2364*(1-O2364)</f>
        <v>47.916544000000002</v>
      </c>
      <c r="R2364" s="23">
        <f>M2364*N2364*O2364</f>
        <v>10.963456000000001</v>
      </c>
      <c r="S2364" s="23">
        <f>P2364*N2364</f>
        <v>32.1</v>
      </c>
      <c r="T2364" s="23">
        <f>Q2364-S2364</f>
        <v>15.816544</v>
      </c>
      <c r="U2364" s="25">
        <f>IFERROR(T2364/Q2364,0)</f>
        <v>0.33008524153995744</v>
      </c>
      <c r="V2364" s="21" t="s">
        <v>125</v>
      </c>
      <c r="W2364" s="21" t="s">
        <v>126</v>
      </c>
    </row>
    <row r="2365" spans="1:23" ht="15" customHeight="1">
      <c r="A2365" s="21" t="s">
        <v>2845</v>
      </c>
      <c r="B2365" s="22">
        <v>45707</v>
      </c>
      <c r="C2365" s="21">
        <f>YEAR(B2365)</f>
        <v>2025</v>
      </c>
      <c r="D2365" s="21" t="str">
        <f>"Q"&amp;ROUNDUP(MONTH(B2365)/3,0)</f>
        <v>Q1</v>
      </c>
      <c r="E2365" s="21" t="s">
        <v>117</v>
      </c>
      <c r="F2365" s="21" t="s">
        <v>118</v>
      </c>
      <c r="G2365" s="21" t="s">
        <v>119</v>
      </c>
      <c r="H2365" s="21" t="s">
        <v>337</v>
      </c>
      <c r="I2365" s="21" t="s">
        <v>338</v>
      </c>
      <c r="J2365" s="21" t="s">
        <v>133</v>
      </c>
      <c r="K2365" s="21" t="s">
        <v>149</v>
      </c>
      <c r="L2365" s="21" t="s">
        <v>150</v>
      </c>
      <c r="M2365" s="23">
        <v>267.29000000000002</v>
      </c>
      <c r="N2365" s="24">
        <v>2</v>
      </c>
      <c r="O2365" s="25">
        <v>0.1885</v>
      </c>
      <c r="P2365" s="23">
        <v>113.79</v>
      </c>
      <c r="Q2365" s="23">
        <f>M2365*N2365*(1-O2365)</f>
        <v>433.81167000000005</v>
      </c>
      <c r="R2365" s="23">
        <f>M2365*N2365*O2365</f>
        <v>100.76833000000001</v>
      </c>
      <c r="S2365" s="23">
        <f>P2365*N2365</f>
        <v>227.58</v>
      </c>
      <c r="T2365" s="23">
        <f>Q2365-S2365</f>
        <v>206.23167000000004</v>
      </c>
      <c r="U2365" s="25">
        <f>IFERROR(T2365/Q2365,0)</f>
        <v>0.47539447244469013</v>
      </c>
      <c r="V2365" s="21" t="s">
        <v>125</v>
      </c>
      <c r="W2365" s="21" t="s">
        <v>136</v>
      </c>
    </row>
    <row r="2366" spans="1:23" ht="15" customHeight="1">
      <c r="A2366" s="21" t="s">
        <v>2846</v>
      </c>
      <c r="B2366" s="22">
        <v>45707</v>
      </c>
      <c r="C2366" s="21">
        <f>YEAR(B2366)</f>
        <v>2025</v>
      </c>
      <c r="D2366" s="21" t="str">
        <f>"Q"&amp;ROUNDUP(MONTH(B2366)/3,0)</f>
        <v>Q1</v>
      </c>
      <c r="E2366" s="21" t="s">
        <v>128</v>
      </c>
      <c r="F2366" s="21" t="s">
        <v>129</v>
      </c>
      <c r="G2366" s="21" t="s">
        <v>130</v>
      </c>
      <c r="H2366" s="21" t="s">
        <v>601</v>
      </c>
      <c r="I2366" s="21" t="s">
        <v>602</v>
      </c>
      <c r="J2366" s="21" t="s">
        <v>142</v>
      </c>
      <c r="K2366" s="21" t="s">
        <v>165</v>
      </c>
      <c r="L2366" s="21" t="s">
        <v>320</v>
      </c>
      <c r="M2366" s="23">
        <v>92.27</v>
      </c>
      <c r="N2366" s="24">
        <v>1</v>
      </c>
      <c r="O2366" s="25">
        <v>0.14299999999999999</v>
      </c>
      <c r="P2366" s="23">
        <v>38.46</v>
      </c>
      <c r="Q2366" s="23">
        <f>M2366*N2366*(1-O2366)</f>
        <v>79.075389999999999</v>
      </c>
      <c r="R2366" s="23">
        <f>M2366*N2366*O2366</f>
        <v>13.194609999999999</v>
      </c>
      <c r="S2366" s="23">
        <f>P2366*N2366</f>
        <v>38.46</v>
      </c>
      <c r="T2366" s="23">
        <f>Q2366-S2366</f>
        <v>40.615389999999998</v>
      </c>
      <c r="U2366" s="25">
        <f>IFERROR(T2366/Q2366,0)</f>
        <v>0.51362870293779139</v>
      </c>
      <c r="V2366" s="21" t="s">
        <v>125</v>
      </c>
      <c r="W2366" s="21" t="s">
        <v>156</v>
      </c>
    </row>
    <row r="2367" spans="1:23" ht="15" customHeight="1">
      <c r="A2367" s="21" t="s">
        <v>2847</v>
      </c>
      <c r="B2367" s="22">
        <v>45708</v>
      </c>
      <c r="C2367" s="21">
        <f>YEAR(B2367)</f>
        <v>2025</v>
      </c>
      <c r="D2367" s="21" t="str">
        <f>"Q"&amp;ROUNDUP(MONTH(B2367)/3,0)</f>
        <v>Q1</v>
      </c>
      <c r="E2367" s="21" t="s">
        <v>128</v>
      </c>
      <c r="F2367" s="21" t="s">
        <v>118</v>
      </c>
      <c r="G2367" s="21" t="s">
        <v>152</v>
      </c>
      <c r="H2367" s="21" t="s">
        <v>120</v>
      </c>
      <c r="I2367" s="21" t="s">
        <v>121</v>
      </c>
      <c r="J2367" s="21" t="s">
        <v>122</v>
      </c>
      <c r="K2367" s="21" t="s">
        <v>165</v>
      </c>
      <c r="L2367" s="21" t="s">
        <v>180</v>
      </c>
      <c r="M2367" s="23">
        <v>93.37</v>
      </c>
      <c r="N2367" s="24">
        <v>3</v>
      </c>
      <c r="O2367" s="25">
        <v>0.18690000000000001</v>
      </c>
      <c r="P2367" s="23">
        <v>36.549999999999997</v>
      </c>
      <c r="Q2367" s="23">
        <f>M2367*N2367*(1-O2367)</f>
        <v>227.757441</v>
      </c>
      <c r="R2367" s="23">
        <f>M2367*N2367*O2367</f>
        <v>52.352559000000007</v>
      </c>
      <c r="S2367" s="23">
        <f>P2367*N2367</f>
        <v>109.64999999999999</v>
      </c>
      <c r="T2367" s="23">
        <f>Q2367-S2367</f>
        <v>118.10744100000001</v>
      </c>
      <c r="U2367" s="25">
        <f>IFERROR(T2367/Q2367,0)</f>
        <v>0.51856677209505531</v>
      </c>
      <c r="V2367" s="21" t="s">
        <v>125</v>
      </c>
      <c r="W2367" s="21" t="s">
        <v>156</v>
      </c>
    </row>
    <row r="2368" spans="1:23" ht="15" customHeight="1">
      <c r="A2368" s="21" t="s">
        <v>2848</v>
      </c>
      <c r="B2368" s="22">
        <v>45708</v>
      </c>
      <c r="C2368" s="21">
        <f>YEAR(B2368)</f>
        <v>2025</v>
      </c>
      <c r="D2368" s="21" t="str">
        <f>"Q"&amp;ROUNDUP(MONTH(B2368)/3,0)</f>
        <v>Q1</v>
      </c>
      <c r="E2368" s="21" t="s">
        <v>128</v>
      </c>
      <c r="F2368" s="21" t="s">
        <v>118</v>
      </c>
      <c r="G2368" s="21" t="s">
        <v>152</v>
      </c>
      <c r="H2368" s="21" t="s">
        <v>257</v>
      </c>
      <c r="I2368" s="21" t="s">
        <v>258</v>
      </c>
      <c r="J2368" s="21" t="s">
        <v>133</v>
      </c>
      <c r="K2368" s="21" t="s">
        <v>134</v>
      </c>
      <c r="L2368" s="21" t="s">
        <v>299</v>
      </c>
      <c r="M2368" s="23">
        <v>88.51</v>
      </c>
      <c r="N2368" s="24">
        <v>3</v>
      </c>
      <c r="O2368" s="25">
        <v>0.15570000000000001</v>
      </c>
      <c r="P2368" s="23">
        <v>48.69</v>
      </c>
      <c r="Q2368" s="23">
        <f>M2368*N2368*(1-O2368)</f>
        <v>224.18697900000004</v>
      </c>
      <c r="R2368" s="23">
        <f>M2368*N2368*O2368</f>
        <v>41.343021000000007</v>
      </c>
      <c r="S2368" s="23">
        <f>P2368*N2368</f>
        <v>146.07</v>
      </c>
      <c r="T2368" s="23">
        <f>Q2368-S2368</f>
        <v>78.116979000000043</v>
      </c>
      <c r="U2368" s="25">
        <f>IFERROR(T2368/Q2368,0)</f>
        <v>0.34844565615918321</v>
      </c>
      <c r="V2368" s="21" t="s">
        <v>125</v>
      </c>
      <c r="W2368" s="21" t="s">
        <v>172</v>
      </c>
    </row>
    <row r="2369" spans="1:23" ht="15" customHeight="1">
      <c r="A2369" s="21" t="s">
        <v>2849</v>
      </c>
      <c r="B2369" s="22">
        <v>45708</v>
      </c>
      <c r="C2369" s="21">
        <f>YEAR(B2369)</f>
        <v>2025</v>
      </c>
      <c r="D2369" s="21" t="str">
        <f>"Q"&amp;ROUNDUP(MONTH(B2369)/3,0)</f>
        <v>Q1</v>
      </c>
      <c r="E2369" s="21" t="s">
        <v>138</v>
      </c>
      <c r="F2369" s="21" t="s">
        <v>118</v>
      </c>
      <c r="G2369" s="21" t="s">
        <v>146</v>
      </c>
      <c r="H2369" s="21" t="s">
        <v>246</v>
      </c>
      <c r="I2369" s="21" t="s">
        <v>247</v>
      </c>
      <c r="J2369" s="21" t="s">
        <v>133</v>
      </c>
      <c r="K2369" s="21" t="s">
        <v>165</v>
      </c>
      <c r="L2369" s="21" t="s">
        <v>180</v>
      </c>
      <c r="M2369" s="23">
        <v>121.17</v>
      </c>
      <c r="N2369" s="24">
        <v>1</v>
      </c>
      <c r="O2369" s="25">
        <v>0.2016</v>
      </c>
      <c r="P2369" s="23">
        <v>58.24</v>
      </c>
      <c r="Q2369" s="23">
        <f>M2369*N2369*(1-O2369)</f>
        <v>96.742128000000008</v>
      </c>
      <c r="R2369" s="23">
        <f>M2369*N2369*O2369</f>
        <v>24.427872000000001</v>
      </c>
      <c r="S2369" s="23">
        <f>P2369*N2369</f>
        <v>58.24</v>
      </c>
      <c r="T2369" s="23">
        <f>Q2369-S2369</f>
        <v>38.502128000000006</v>
      </c>
      <c r="U2369" s="25">
        <f>IFERROR(T2369/Q2369,0)</f>
        <v>0.39798719333525517</v>
      </c>
      <c r="V2369" s="21" t="s">
        <v>125</v>
      </c>
      <c r="W2369" s="21" t="s">
        <v>126</v>
      </c>
    </row>
    <row r="2370" spans="1:23" ht="15" customHeight="1">
      <c r="A2370" s="21" t="s">
        <v>2850</v>
      </c>
      <c r="B2370" s="22">
        <v>45708</v>
      </c>
      <c r="C2370" s="21">
        <f>YEAR(B2370)</f>
        <v>2025</v>
      </c>
      <c r="D2370" s="21" t="str">
        <f>"Q"&amp;ROUNDUP(MONTH(B2370)/3,0)</f>
        <v>Q1</v>
      </c>
      <c r="E2370" s="21" t="s">
        <v>128</v>
      </c>
      <c r="F2370" s="21" t="s">
        <v>159</v>
      </c>
      <c r="G2370" s="21" t="s">
        <v>130</v>
      </c>
      <c r="H2370" s="21" t="s">
        <v>1250</v>
      </c>
      <c r="I2370" s="21" t="s">
        <v>1251</v>
      </c>
      <c r="J2370" s="21" t="s">
        <v>133</v>
      </c>
      <c r="K2370" s="21" t="s">
        <v>123</v>
      </c>
      <c r="L2370" s="21" t="s">
        <v>263</v>
      </c>
      <c r="M2370" s="23">
        <v>13.18</v>
      </c>
      <c r="N2370" s="24">
        <v>8</v>
      </c>
      <c r="O2370" s="25">
        <v>0.1376</v>
      </c>
      <c r="P2370" s="23">
        <v>6.78</v>
      </c>
      <c r="Q2370" s="23">
        <f>M2370*N2370*(1-O2370)</f>
        <v>90.931455999999997</v>
      </c>
      <c r="R2370" s="23">
        <f>M2370*N2370*O2370</f>
        <v>14.508544000000001</v>
      </c>
      <c r="S2370" s="23">
        <f>P2370*N2370</f>
        <v>54.24</v>
      </c>
      <c r="T2370" s="23">
        <f>Q2370-S2370</f>
        <v>36.691455999999995</v>
      </c>
      <c r="U2370" s="25">
        <f>IFERROR(T2370/Q2370,0)</f>
        <v>0.4035067468841585</v>
      </c>
      <c r="V2370" s="21" t="s">
        <v>125</v>
      </c>
      <c r="W2370" s="21" t="s">
        <v>172</v>
      </c>
    </row>
    <row r="2371" spans="1:23" ht="15" customHeight="1">
      <c r="A2371" s="21" t="s">
        <v>2851</v>
      </c>
      <c r="B2371" s="22">
        <v>45708</v>
      </c>
      <c r="C2371" s="21">
        <f>YEAR(B2371)</f>
        <v>2025</v>
      </c>
      <c r="D2371" s="21" t="str">
        <f>"Q"&amp;ROUNDUP(MONTH(B2371)/3,0)</f>
        <v>Q1</v>
      </c>
      <c r="E2371" s="21" t="s">
        <v>128</v>
      </c>
      <c r="F2371" s="21" t="s">
        <v>118</v>
      </c>
      <c r="G2371" s="21" t="s">
        <v>130</v>
      </c>
      <c r="H2371" s="21" t="s">
        <v>250</v>
      </c>
      <c r="I2371" s="21" t="s">
        <v>251</v>
      </c>
      <c r="J2371" s="21" t="s">
        <v>142</v>
      </c>
      <c r="K2371" s="21" t="s">
        <v>123</v>
      </c>
      <c r="L2371" s="21" t="s">
        <v>155</v>
      </c>
      <c r="M2371" s="23">
        <v>70.47</v>
      </c>
      <c r="N2371" s="24">
        <v>2</v>
      </c>
      <c r="O2371" s="25">
        <v>0.20119999999999999</v>
      </c>
      <c r="P2371" s="23">
        <v>33.450000000000003</v>
      </c>
      <c r="Q2371" s="23">
        <f>M2371*N2371*(1-O2371)</f>
        <v>112.58287199999999</v>
      </c>
      <c r="R2371" s="23">
        <f>M2371*N2371*O2371</f>
        <v>28.357127999999999</v>
      </c>
      <c r="S2371" s="23">
        <f>P2371*N2371</f>
        <v>66.900000000000006</v>
      </c>
      <c r="T2371" s="23">
        <f>Q2371-S2371</f>
        <v>45.682871999999989</v>
      </c>
      <c r="U2371" s="25">
        <f>IFERROR(T2371/Q2371,0)</f>
        <v>0.40577106613517544</v>
      </c>
      <c r="V2371" s="21" t="s">
        <v>125</v>
      </c>
      <c r="W2371" s="21" t="s">
        <v>136</v>
      </c>
    </row>
    <row r="2372" spans="1:23" ht="15" customHeight="1">
      <c r="A2372" s="21" t="s">
        <v>2852</v>
      </c>
      <c r="B2372" s="22">
        <v>45708</v>
      </c>
      <c r="C2372" s="21">
        <f>YEAR(B2372)</f>
        <v>2025</v>
      </c>
      <c r="D2372" s="21" t="str">
        <f>"Q"&amp;ROUNDUP(MONTH(B2372)/3,0)</f>
        <v>Q1</v>
      </c>
      <c r="E2372" s="21" t="s">
        <v>117</v>
      </c>
      <c r="F2372" s="21" t="s">
        <v>118</v>
      </c>
      <c r="G2372" s="21" t="s">
        <v>194</v>
      </c>
      <c r="H2372" s="21" t="s">
        <v>224</v>
      </c>
      <c r="I2372" s="21" t="s">
        <v>225</v>
      </c>
      <c r="J2372" s="21" t="s">
        <v>122</v>
      </c>
      <c r="K2372" s="21" t="s">
        <v>149</v>
      </c>
      <c r="L2372" s="21" t="s">
        <v>273</v>
      </c>
      <c r="M2372" s="23">
        <v>98.24</v>
      </c>
      <c r="N2372" s="24">
        <v>3</v>
      </c>
      <c r="O2372" s="25">
        <v>0.23230000000000001</v>
      </c>
      <c r="P2372" s="23">
        <v>52.77</v>
      </c>
      <c r="Q2372" s="23">
        <f>M2372*N2372*(1-O2372)</f>
        <v>226.25654399999999</v>
      </c>
      <c r="R2372" s="23">
        <f>M2372*N2372*O2372</f>
        <v>68.463455999999994</v>
      </c>
      <c r="S2372" s="23">
        <f>P2372*N2372</f>
        <v>158.31</v>
      </c>
      <c r="T2372" s="23">
        <f>Q2372-S2372</f>
        <v>67.946543999999989</v>
      </c>
      <c r="U2372" s="25">
        <f>IFERROR(T2372/Q2372,0)</f>
        <v>0.30030753055257481</v>
      </c>
      <c r="V2372" s="21" t="s">
        <v>125</v>
      </c>
      <c r="W2372" s="21" t="s">
        <v>156</v>
      </c>
    </row>
    <row r="2373" spans="1:23" ht="15" customHeight="1">
      <c r="A2373" s="21" t="s">
        <v>2853</v>
      </c>
      <c r="B2373" s="22">
        <v>45708</v>
      </c>
      <c r="C2373" s="21">
        <f>YEAR(B2373)</f>
        <v>2025</v>
      </c>
      <c r="D2373" s="21" t="str">
        <f>"Q"&amp;ROUNDUP(MONTH(B2373)/3,0)</f>
        <v>Q1</v>
      </c>
      <c r="E2373" s="21" t="s">
        <v>188</v>
      </c>
      <c r="F2373" s="21" t="s">
        <v>129</v>
      </c>
      <c r="G2373" s="21" t="s">
        <v>189</v>
      </c>
      <c r="H2373" s="21" t="s">
        <v>207</v>
      </c>
      <c r="I2373" s="21" t="s">
        <v>208</v>
      </c>
      <c r="J2373" s="21" t="s">
        <v>122</v>
      </c>
      <c r="K2373" s="21" t="s">
        <v>149</v>
      </c>
      <c r="L2373" s="21" t="s">
        <v>176</v>
      </c>
      <c r="M2373" s="23">
        <v>226.11</v>
      </c>
      <c r="N2373" s="24">
        <v>5</v>
      </c>
      <c r="O2373" s="25">
        <v>0.14369999999999999</v>
      </c>
      <c r="P2373" s="23">
        <v>110.48</v>
      </c>
      <c r="Q2373" s="23">
        <f>M2373*N2373*(1-O2373)</f>
        <v>968.08996500000023</v>
      </c>
      <c r="R2373" s="23">
        <f>M2373*N2373*O2373</f>
        <v>162.46003500000003</v>
      </c>
      <c r="S2373" s="23">
        <f>P2373*N2373</f>
        <v>552.4</v>
      </c>
      <c r="T2373" s="23">
        <f>Q2373-S2373</f>
        <v>415.68996500000026</v>
      </c>
      <c r="U2373" s="25">
        <f>IFERROR(T2373/Q2373,0)</f>
        <v>0.42939187475205381</v>
      </c>
      <c r="V2373" s="21" t="s">
        <v>125</v>
      </c>
      <c r="W2373" s="21" t="s">
        <v>172</v>
      </c>
    </row>
    <row r="2374" spans="1:23" ht="15" customHeight="1">
      <c r="A2374" s="21" t="s">
        <v>2854</v>
      </c>
      <c r="B2374" s="22">
        <v>45708</v>
      </c>
      <c r="C2374" s="21">
        <f>YEAR(B2374)</f>
        <v>2025</v>
      </c>
      <c r="D2374" s="21" t="str">
        <f>"Q"&amp;ROUNDUP(MONTH(B2374)/3,0)</f>
        <v>Q1</v>
      </c>
      <c r="E2374" s="21" t="s">
        <v>117</v>
      </c>
      <c r="F2374" s="21" t="s">
        <v>118</v>
      </c>
      <c r="G2374" s="21" t="s">
        <v>194</v>
      </c>
      <c r="H2374" s="21" t="s">
        <v>182</v>
      </c>
      <c r="I2374" s="21" t="s">
        <v>183</v>
      </c>
      <c r="J2374" s="21" t="s">
        <v>122</v>
      </c>
      <c r="K2374" s="21" t="s">
        <v>143</v>
      </c>
      <c r="L2374" s="21" t="s">
        <v>230</v>
      </c>
      <c r="M2374" s="23">
        <v>279.60000000000002</v>
      </c>
      <c r="N2374" s="24">
        <v>2</v>
      </c>
      <c r="O2374" s="25">
        <v>0.2495</v>
      </c>
      <c r="P2374" s="23">
        <v>170.63</v>
      </c>
      <c r="Q2374" s="23">
        <f>M2374*N2374*(1-O2374)</f>
        <v>419.67959999999999</v>
      </c>
      <c r="R2374" s="23">
        <f>M2374*N2374*O2374</f>
        <v>139.52040000000002</v>
      </c>
      <c r="S2374" s="23">
        <f>P2374*N2374</f>
        <v>341.26</v>
      </c>
      <c r="T2374" s="23">
        <f>Q2374-S2374</f>
        <v>78.419600000000003</v>
      </c>
      <c r="U2374" s="25">
        <f>IFERROR(T2374/Q2374,0)</f>
        <v>0.18685587767430203</v>
      </c>
      <c r="V2374" s="21" t="s">
        <v>125</v>
      </c>
      <c r="W2374" s="21" t="s">
        <v>136</v>
      </c>
    </row>
    <row r="2375" spans="1:23" ht="15" customHeight="1">
      <c r="A2375" s="21" t="s">
        <v>2855</v>
      </c>
      <c r="B2375" s="22">
        <v>45708</v>
      </c>
      <c r="C2375" s="21">
        <f>YEAR(B2375)</f>
        <v>2025</v>
      </c>
      <c r="D2375" s="21" t="str">
        <f>"Q"&amp;ROUNDUP(MONTH(B2375)/3,0)</f>
        <v>Q1</v>
      </c>
      <c r="E2375" s="21" t="s">
        <v>138</v>
      </c>
      <c r="F2375" s="21" t="s">
        <v>159</v>
      </c>
      <c r="G2375" s="21" t="s">
        <v>139</v>
      </c>
      <c r="H2375" s="21" t="s">
        <v>224</v>
      </c>
      <c r="I2375" s="21" t="s">
        <v>225</v>
      </c>
      <c r="J2375" s="21" t="s">
        <v>122</v>
      </c>
      <c r="K2375" s="21" t="s">
        <v>165</v>
      </c>
      <c r="L2375" s="21" t="s">
        <v>184</v>
      </c>
      <c r="M2375" s="23">
        <v>70.88</v>
      </c>
      <c r="N2375" s="24">
        <v>15</v>
      </c>
      <c r="O2375" s="25">
        <v>0.10970000000000001</v>
      </c>
      <c r="P2375" s="23">
        <v>30.62</v>
      </c>
      <c r="Q2375" s="23">
        <f>M2375*N2375*(1-O2375)</f>
        <v>946.56695999999977</v>
      </c>
      <c r="R2375" s="23">
        <f>M2375*N2375*O2375</f>
        <v>116.63303999999998</v>
      </c>
      <c r="S2375" s="23">
        <f>P2375*N2375</f>
        <v>459.3</v>
      </c>
      <c r="T2375" s="23">
        <f>Q2375-S2375</f>
        <v>487.26695999999976</v>
      </c>
      <c r="U2375" s="25">
        <f>IFERROR(T2375/Q2375,0)</f>
        <v>0.51477283762365833</v>
      </c>
      <c r="V2375" s="21" t="s">
        <v>125</v>
      </c>
      <c r="W2375" s="21" t="s">
        <v>136</v>
      </c>
    </row>
    <row r="2376" spans="1:23" ht="15" customHeight="1">
      <c r="A2376" s="21" t="s">
        <v>2856</v>
      </c>
      <c r="B2376" s="22">
        <v>45708</v>
      </c>
      <c r="C2376" s="21">
        <f>YEAR(B2376)</f>
        <v>2025</v>
      </c>
      <c r="D2376" s="21" t="str">
        <f>"Q"&amp;ROUNDUP(MONTH(B2376)/3,0)</f>
        <v>Q1</v>
      </c>
      <c r="E2376" s="21" t="s">
        <v>188</v>
      </c>
      <c r="F2376" s="21" t="s">
        <v>118</v>
      </c>
      <c r="G2376" s="21" t="s">
        <v>189</v>
      </c>
      <c r="H2376" s="21" t="s">
        <v>224</v>
      </c>
      <c r="I2376" s="21" t="s">
        <v>225</v>
      </c>
      <c r="J2376" s="21" t="s">
        <v>122</v>
      </c>
      <c r="K2376" s="21" t="s">
        <v>134</v>
      </c>
      <c r="L2376" s="21" t="s">
        <v>192</v>
      </c>
      <c r="M2376" s="23">
        <v>123.72</v>
      </c>
      <c r="N2376" s="24">
        <v>3</v>
      </c>
      <c r="O2376" s="25">
        <v>0.17349999999999999</v>
      </c>
      <c r="P2376" s="23">
        <v>65.33</v>
      </c>
      <c r="Q2376" s="23">
        <f>M2376*N2376*(1-O2376)</f>
        <v>306.76373999999998</v>
      </c>
      <c r="R2376" s="23">
        <f>M2376*N2376*O2376</f>
        <v>64.396259999999984</v>
      </c>
      <c r="S2376" s="23">
        <f>P2376*N2376</f>
        <v>195.99</v>
      </c>
      <c r="T2376" s="23">
        <f>Q2376-S2376</f>
        <v>110.77373999999998</v>
      </c>
      <c r="U2376" s="25">
        <f>IFERROR(T2376/Q2376,0)</f>
        <v>0.36110441214466865</v>
      </c>
      <c r="V2376" s="21" t="s">
        <v>125</v>
      </c>
      <c r="W2376" s="21" t="s">
        <v>126</v>
      </c>
    </row>
    <row r="2377" spans="1:23" ht="15" customHeight="1">
      <c r="A2377" s="21" t="s">
        <v>2857</v>
      </c>
      <c r="B2377" s="22">
        <v>45709</v>
      </c>
      <c r="C2377" s="21">
        <f>YEAR(B2377)</f>
        <v>2025</v>
      </c>
      <c r="D2377" s="21" t="str">
        <f>"Q"&amp;ROUNDUP(MONTH(B2377)/3,0)</f>
        <v>Q1</v>
      </c>
      <c r="E2377" s="21" t="s">
        <v>138</v>
      </c>
      <c r="F2377" s="21" t="s">
        <v>159</v>
      </c>
      <c r="G2377" s="21" t="s">
        <v>146</v>
      </c>
      <c r="H2377" s="21" t="s">
        <v>210</v>
      </c>
      <c r="I2377" s="21" t="s">
        <v>211</v>
      </c>
      <c r="J2377" s="21" t="s">
        <v>142</v>
      </c>
      <c r="K2377" s="21" t="s">
        <v>134</v>
      </c>
      <c r="L2377" s="21" t="s">
        <v>170</v>
      </c>
      <c r="M2377" s="23">
        <v>47.05</v>
      </c>
      <c r="N2377" s="24">
        <v>4</v>
      </c>
      <c r="O2377" s="25">
        <v>9.2399999999999996E-2</v>
      </c>
      <c r="P2377" s="23">
        <v>26.96</v>
      </c>
      <c r="Q2377" s="23">
        <f>M2377*N2377*(1-O2377)</f>
        <v>170.81031999999999</v>
      </c>
      <c r="R2377" s="23">
        <f>M2377*N2377*O2377</f>
        <v>17.389679999999998</v>
      </c>
      <c r="S2377" s="23">
        <f>P2377*N2377</f>
        <v>107.84</v>
      </c>
      <c r="T2377" s="23">
        <f>Q2377-S2377</f>
        <v>62.970319999999987</v>
      </c>
      <c r="U2377" s="25">
        <f>IFERROR(T2377/Q2377,0)</f>
        <v>0.36865641373425206</v>
      </c>
      <c r="V2377" s="21" t="s">
        <v>125</v>
      </c>
      <c r="W2377" s="21" t="s">
        <v>172</v>
      </c>
    </row>
    <row r="2378" spans="1:23" ht="15" customHeight="1">
      <c r="A2378" s="21" t="s">
        <v>2858</v>
      </c>
      <c r="B2378" s="22">
        <v>45709</v>
      </c>
      <c r="C2378" s="21">
        <f>YEAR(B2378)</f>
        <v>2025</v>
      </c>
      <c r="D2378" s="21" t="str">
        <f>"Q"&amp;ROUNDUP(MONTH(B2378)/3,0)</f>
        <v>Q1</v>
      </c>
      <c r="E2378" s="21" t="s">
        <v>158</v>
      </c>
      <c r="F2378" s="21" t="s">
        <v>118</v>
      </c>
      <c r="G2378" s="21" t="s">
        <v>160</v>
      </c>
      <c r="H2378" s="21" t="s">
        <v>945</v>
      </c>
      <c r="I2378" s="21" t="s">
        <v>946</v>
      </c>
      <c r="J2378" s="21" t="s">
        <v>142</v>
      </c>
      <c r="K2378" s="21" t="s">
        <v>123</v>
      </c>
      <c r="L2378" s="21" t="s">
        <v>292</v>
      </c>
      <c r="M2378" s="23">
        <v>126.88</v>
      </c>
      <c r="N2378" s="24">
        <v>2</v>
      </c>
      <c r="O2378" s="25">
        <v>0.19839999999999999</v>
      </c>
      <c r="P2378" s="23">
        <v>73.25</v>
      </c>
      <c r="Q2378" s="23">
        <f>M2378*N2378*(1-O2378)</f>
        <v>203.41401599999998</v>
      </c>
      <c r="R2378" s="23">
        <f>M2378*N2378*O2378</f>
        <v>50.345983999999994</v>
      </c>
      <c r="S2378" s="23">
        <f>P2378*N2378</f>
        <v>146.5</v>
      </c>
      <c r="T2378" s="23">
        <f>Q2378-S2378</f>
        <v>56.914015999999975</v>
      </c>
      <c r="U2378" s="25">
        <f>IFERROR(T2378/Q2378,0)</f>
        <v>0.2797939744722408</v>
      </c>
      <c r="V2378" s="21" t="s">
        <v>125</v>
      </c>
      <c r="W2378" s="21" t="s">
        <v>156</v>
      </c>
    </row>
    <row r="2379" spans="1:23" ht="15" customHeight="1">
      <c r="A2379" s="21" t="s">
        <v>2859</v>
      </c>
      <c r="B2379" s="22">
        <v>45709</v>
      </c>
      <c r="C2379" s="21">
        <f>YEAR(B2379)</f>
        <v>2025</v>
      </c>
      <c r="D2379" s="21" t="str">
        <f>"Q"&amp;ROUNDUP(MONTH(B2379)/3,0)</f>
        <v>Q1</v>
      </c>
      <c r="E2379" s="21" t="s">
        <v>128</v>
      </c>
      <c r="F2379" s="21" t="s">
        <v>118</v>
      </c>
      <c r="G2379" s="21" t="s">
        <v>130</v>
      </c>
      <c r="H2379" s="21" t="s">
        <v>895</v>
      </c>
      <c r="I2379" s="21" t="s">
        <v>896</v>
      </c>
      <c r="J2379" s="21" t="s">
        <v>133</v>
      </c>
      <c r="K2379" s="21" t="s">
        <v>123</v>
      </c>
      <c r="L2379" s="21" t="s">
        <v>292</v>
      </c>
      <c r="M2379" s="23">
        <v>49.94</v>
      </c>
      <c r="N2379" s="24">
        <v>3</v>
      </c>
      <c r="O2379" s="25"/>
      <c r="P2379" s="23">
        <v>27.58</v>
      </c>
      <c r="Q2379" s="23">
        <f>M2379*N2379*(1-O2379)</f>
        <v>149.82</v>
      </c>
      <c r="R2379" s="23">
        <f>M2379*N2379*O2379</f>
        <v>0</v>
      </c>
      <c r="S2379" s="23">
        <f>P2379*N2379</f>
        <v>82.74</v>
      </c>
      <c r="T2379" s="23">
        <f>Q2379-S2379</f>
        <v>67.08</v>
      </c>
      <c r="U2379" s="25">
        <f>IFERROR(T2379/Q2379,0)</f>
        <v>0.44773728474169006</v>
      </c>
      <c r="V2379" s="21" t="s">
        <v>125</v>
      </c>
      <c r="W2379" s="21" t="s">
        <v>172</v>
      </c>
    </row>
    <row r="2380" spans="1:23" ht="15" customHeight="1">
      <c r="A2380" s="21" t="s">
        <v>2860</v>
      </c>
      <c r="B2380" s="22">
        <v>45709</v>
      </c>
      <c r="C2380" s="21">
        <f>YEAR(B2380)</f>
        <v>2025</v>
      </c>
      <c r="D2380" s="21" t="str">
        <f>"Q"&amp;ROUNDUP(MONTH(B2380)/3,0)</f>
        <v>Q1</v>
      </c>
      <c r="E2380" s="21" t="s">
        <v>158</v>
      </c>
      <c r="F2380" s="21" t="s">
        <v>129</v>
      </c>
      <c r="G2380" s="21" t="s">
        <v>164</v>
      </c>
      <c r="H2380" s="21" t="s">
        <v>246</v>
      </c>
      <c r="I2380" s="21" t="s">
        <v>247</v>
      </c>
      <c r="J2380" s="21" t="s">
        <v>133</v>
      </c>
      <c r="K2380" s="21" t="s">
        <v>165</v>
      </c>
      <c r="L2380" s="21" t="s">
        <v>166</v>
      </c>
      <c r="M2380" s="23">
        <v>103.54</v>
      </c>
      <c r="N2380" s="24">
        <v>4</v>
      </c>
      <c r="O2380" s="25">
        <v>0.14299999999999999</v>
      </c>
      <c r="P2380" s="23">
        <v>47.83</v>
      </c>
      <c r="Q2380" s="23">
        <f>M2380*N2380*(1-O2380)</f>
        <v>354.93512000000004</v>
      </c>
      <c r="R2380" s="23">
        <f>M2380*N2380*O2380</f>
        <v>59.224879999999999</v>
      </c>
      <c r="S2380" s="23">
        <f>P2380*N2380</f>
        <v>191.32</v>
      </c>
      <c r="T2380" s="23">
        <f>Q2380-S2380</f>
        <v>163.61512000000005</v>
      </c>
      <c r="U2380" s="25">
        <f>IFERROR(T2380/Q2380,0)</f>
        <v>0.46097190945770605</v>
      </c>
      <c r="V2380" s="21" t="s">
        <v>125</v>
      </c>
      <c r="W2380" s="21" t="s">
        <v>126</v>
      </c>
    </row>
    <row r="2381" spans="1:23" ht="15" customHeight="1">
      <c r="A2381" s="21" t="s">
        <v>2861</v>
      </c>
      <c r="B2381" s="22">
        <v>45710</v>
      </c>
      <c r="C2381" s="21">
        <f>YEAR(B2381)</f>
        <v>2025</v>
      </c>
      <c r="D2381" s="21" t="str">
        <f>"Q"&amp;ROUNDUP(MONTH(B2381)/3,0)</f>
        <v>Q1</v>
      </c>
      <c r="E2381" s="21" t="s">
        <v>128</v>
      </c>
      <c r="F2381" s="21" t="s">
        <v>129</v>
      </c>
      <c r="G2381" s="21" t="s">
        <v>152</v>
      </c>
      <c r="H2381" s="21" t="s">
        <v>186</v>
      </c>
      <c r="I2381" s="21" t="s">
        <v>162</v>
      </c>
      <c r="J2381" s="21" t="s">
        <v>133</v>
      </c>
      <c r="K2381" s="21" t="s">
        <v>134</v>
      </c>
      <c r="L2381" s="21" t="s">
        <v>192</v>
      </c>
      <c r="M2381" s="23">
        <v>82.71</v>
      </c>
      <c r="N2381" s="24">
        <v>5</v>
      </c>
      <c r="O2381" s="25">
        <v>0.18140000000000001</v>
      </c>
      <c r="P2381" s="23">
        <v>47.32</v>
      </c>
      <c r="Q2381" s="23">
        <f>M2381*N2381*(1-O2381)</f>
        <v>338.53202999999996</v>
      </c>
      <c r="R2381" s="23">
        <f>M2381*N2381*O2381</f>
        <v>75.017969999999991</v>
      </c>
      <c r="S2381" s="23">
        <f>P2381*N2381</f>
        <v>236.6</v>
      </c>
      <c r="T2381" s="23">
        <f>Q2381-S2381</f>
        <v>101.93202999999997</v>
      </c>
      <c r="U2381" s="25">
        <f>IFERROR(T2381/Q2381,0)</f>
        <v>0.30110010565322276</v>
      </c>
      <c r="V2381" s="21" t="s">
        <v>125</v>
      </c>
      <c r="W2381" s="21" t="s">
        <v>126</v>
      </c>
    </row>
    <row r="2382" spans="1:23" ht="15" customHeight="1">
      <c r="A2382" s="21" t="s">
        <v>2862</v>
      </c>
      <c r="B2382" s="22">
        <v>45710</v>
      </c>
      <c r="C2382" s="21">
        <f>YEAR(B2382)</f>
        <v>2025</v>
      </c>
      <c r="D2382" s="21" t="str">
        <f>"Q"&amp;ROUNDUP(MONTH(B2382)/3,0)</f>
        <v>Q1</v>
      </c>
      <c r="E2382" s="21" t="s">
        <v>138</v>
      </c>
      <c r="F2382" s="21" t="s">
        <v>118</v>
      </c>
      <c r="G2382" s="21" t="s">
        <v>139</v>
      </c>
      <c r="H2382" s="21" t="s">
        <v>131</v>
      </c>
      <c r="I2382" s="21" t="s">
        <v>132</v>
      </c>
      <c r="J2382" s="21" t="s">
        <v>133</v>
      </c>
      <c r="K2382" s="21" t="s">
        <v>165</v>
      </c>
      <c r="L2382" s="21" t="s">
        <v>213</v>
      </c>
      <c r="M2382" s="23">
        <v>39.950000000000003</v>
      </c>
      <c r="N2382" s="24">
        <v>3</v>
      </c>
      <c r="O2382" s="25">
        <v>0.1966</v>
      </c>
      <c r="P2382" s="23">
        <v>18.79</v>
      </c>
      <c r="Q2382" s="23">
        <f>M2382*N2382*(1-O2382)</f>
        <v>96.287490000000005</v>
      </c>
      <c r="R2382" s="23">
        <f>M2382*N2382*O2382</f>
        <v>23.56251</v>
      </c>
      <c r="S2382" s="23">
        <f>P2382*N2382</f>
        <v>56.37</v>
      </c>
      <c r="T2382" s="23">
        <f>Q2382-S2382</f>
        <v>39.917490000000008</v>
      </c>
      <c r="U2382" s="25">
        <f>IFERROR(T2382/Q2382,0)</f>
        <v>0.41456569280183758</v>
      </c>
      <c r="V2382" s="21" t="s">
        <v>125</v>
      </c>
      <c r="W2382" s="21" t="s">
        <v>172</v>
      </c>
    </row>
    <row r="2383" spans="1:23" ht="15" customHeight="1">
      <c r="A2383" s="21" t="s">
        <v>2863</v>
      </c>
      <c r="B2383" s="22">
        <v>45711</v>
      </c>
      <c r="C2383" s="21">
        <f>YEAR(B2383)</f>
        <v>2025</v>
      </c>
      <c r="D2383" s="21" t="str">
        <f>"Q"&amp;ROUNDUP(MONTH(B2383)/3,0)</f>
        <v>Q1</v>
      </c>
      <c r="E2383" s="21" t="s">
        <v>158</v>
      </c>
      <c r="F2383" s="21" t="s">
        <v>159</v>
      </c>
      <c r="G2383" s="21" t="s">
        <v>160</v>
      </c>
      <c r="H2383" s="21" t="s">
        <v>203</v>
      </c>
      <c r="I2383" s="21" t="s">
        <v>204</v>
      </c>
      <c r="J2383" s="21" t="s">
        <v>122</v>
      </c>
      <c r="K2383" s="21" t="s">
        <v>123</v>
      </c>
      <c r="L2383" s="21" t="s">
        <v>292</v>
      </c>
      <c r="M2383" s="23">
        <v>29.05</v>
      </c>
      <c r="N2383" s="24">
        <v>3</v>
      </c>
      <c r="O2383" s="25">
        <v>6.9199999999999998E-2</v>
      </c>
      <c r="P2383" s="23">
        <v>15.93</v>
      </c>
      <c r="Q2383" s="23">
        <f>M2383*N2383*(1-O2383)</f>
        <v>81.119219999999999</v>
      </c>
      <c r="R2383" s="23">
        <f>M2383*N2383*O2383</f>
        <v>6.03078</v>
      </c>
      <c r="S2383" s="23">
        <f>P2383*N2383</f>
        <v>47.79</v>
      </c>
      <c r="T2383" s="23">
        <f>Q2383-S2383</f>
        <v>33.329219999999999</v>
      </c>
      <c r="U2383" s="25">
        <f>IFERROR(T2383/Q2383,0)</f>
        <v>0.41086711632582268</v>
      </c>
      <c r="V2383" s="21" t="s">
        <v>125</v>
      </c>
      <c r="W2383" s="21" t="s">
        <v>126</v>
      </c>
    </row>
    <row r="2384" spans="1:23" ht="15" customHeight="1">
      <c r="A2384" s="21" t="s">
        <v>2864</v>
      </c>
      <c r="B2384" s="22">
        <v>45711</v>
      </c>
      <c r="C2384" s="21">
        <f>YEAR(B2384)</f>
        <v>2025</v>
      </c>
      <c r="D2384" s="21" t="str">
        <f>"Q"&amp;ROUNDUP(MONTH(B2384)/3,0)</f>
        <v>Q1</v>
      </c>
      <c r="E2384" s="21" t="s">
        <v>138</v>
      </c>
      <c r="F2384" s="21" t="s">
        <v>129</v>
      </c>
      <c r="G2384" s="21" t="s">
        <v>139</v>
      </c>
      <c r="H2384" s="21" t="s">
        <v>265</v>
      </c>
      <c r="I2384" s="21" t="s">
        <v>266</v>
      </c>
      <c r="J2384" s="21" t="s">
        <v>142</v>
      </c>
      <c r="K2384" s="21" t="s">
        <v>165</v>
      </c>
      <c r="L2384" s="21" t="s">
        <v>184</v>
      </c>
      <c r="M2384" s="23">
        <v>108.5</v>
      </c>
      <c r="N2384" s="24">
        <v>1</v>
      </c>
      <c r="O2384" s="25">
        <v>0.1825</v>
      </c>
      <c r="P2384" s="23">
        <v>49.37</v>
      </c>
      <c r="Q2384" s="23">
        <f>M2384*N2384*(1-O2384)</f>
        <v>88.698750000000004</v>
      </c>
      <c r="R2384" s="23">
        <f>M2384*N2384*O2384</f>
        <v>19.80125</v>
      </c>
      <c r="S2384" s="23">
        <f>P2384*N2384</f>
        <v>49.37</v>
      </c>
      <c r="T2384" s="23">
        <f>Q2384-S2384</f>
        <v>39.328750000000007</v>
      </c>
      <c r="U2384" s="25">
        <f>IFERROR(T2384/Q2384,0)</f>
        <v>0.44339689116250236</v>
      </c>
      <c r="V2384" s="21" t="s">
        <v>125</v>
      </c>
      <c r="W2384" s="21" t="s">
        <v>156</v>
      </c>
    </row>
    <row r="2385" spans="1:23" ht="15" customHeight="1">
      <c r="A2385" s="21" t="s">
        <v>2865</v>
      </c>
      <c r="B2385" s="22">
        <v>45711</v>
      </c>
      <c r="C2385" s="21">
        <f>YEAR(B2385)</f>
        <v>2025</v>
      </c>
      <c r="D2385" s="21" t="str">
        <f>"Q"&amp;ROUNDUP(MONTH(B2385)/3,0)</f>
        <v>Q1</v>
      </c>
      <c r="E2385" s="21" t="s">
        <v>128</v>
      </c>
      <c r="F2385" s="21" t="s">
        <v>129</v>
      </c>
      <c r="G2385" s="21" t="s">
        <v>130</v>
      </c>
      <c r="H2385" s="21" t="s">
        <v>243</v>
      </c>
      <c r="I2385" s="21" t="s">
        <v>244</v>
      </c>
      <c r="J2385" s="21" t="s">
        <v>122</v>
      </c>
      <c r="K2385" s="21" t="s">
        <v>165</v>
      </c>
      <c r="L2385" s="21" t="s">
        <v>184</v>
      </c>
      <c r="M2385" s="23">
        <v>136.63</v>
      </c>
      <c r="N2385" s="24">
        <v>1</v>
      </c>
      <c r="O2385" s="25">
        <v>0.13980000000000001</v>
      </c>
      <c r="P2385" s="23">
        <v>48.11</v>
      </c>
      <c r="Q2385" s="23">
        <f>M2385*N2385*(1-O2385)</f>
        <v>117.52912599999999</v>
      </c>
      <c r="R2385" s="23">
        <f>M2385*N2385*O2385</f>
        <v>19.100874000000001</v>
      </c>
      <c r="S2385" s="23">
        <f>P2385*N2385</f>
        <v>48.11</v>
      </c>
      <c r="T2385" s="23">
        <f>Q2385-S2385</f>
        <v>69.419125999999991</v>
      </c>
      <c r="U2385" s="25">
        <f>IFERROR(T2385/Q2385,0)</f>
        <v>0.59065466036053049</v>
      </c>
      <c r="V2385" s="21" t="s">
        <v>125</v>
      </c>
      <c r="W2385" s="21" t="s">
        <v>172</v>
      </c>
    </row>
    <row r="2386" spans="1:23" ht="15" customHeight="1">
      <c r="A2386" s="21" t="s">
        <v>2866</v>
      </c>
      <c r="B2386" s="22">
        <v>45711</v>
      </c>
      <c r="C2386" s="21">
        <f>YEAR(B2386)</f>
        <v>2025</v>
      </c>
      <c r="D2386" s="21" t="str">
        <f>"Q"&amp;ROUNDUP(MONTH(B2386)/3,0)</f>
        <v>Q1</v>
      </c>
      <c r="E2386" s="21" t="s">
        <v>138</v>
      </c>
      <c r="F2386" s="21" t="s">
        <v>129</v>
      </c>
      <c r="G2386" s="21" t="s">
        <v>139</v>
      </c>
      <c r="H2386" s="21" t="s">
        <v>1250</v>
      </c>
      <c r="I2386" s="21" t="s">
        <v>1251</v>
      </c>
      <c r="J2386" s="21" t="s">
        <v>133</v>
      </c>
      <c r="K2386" s="21" t="s">
        <v>149</v>
      </c>
      <c r="L2386" s="21" t="s">
        <v>205</v>
      </c>
      <c r="M2386" s="23">
        <v>217.59</v>
      </c>
      <c r="N2386" s="24">
        <v>3</v>
      </c>
      <c r="O2386" s="25">
        <v>0.15240000000000001</v>
      </c>
      <c r="P2386" s="23">
        <v>113.5</v>
      </c>
      <c r="Q2386" s="23">
        <f>M2386*N2386*(1-O2386)</f>
        <v>553.28785200000004</v>
      </c>
      <c r="R2386" s="23">
        <f>M2386*N2386*O2386</f>
        <v>99.482147999999995</v>
      </c>
      <c r="S2386" s="23">
        <f>P2386*N2386</f>
        <v>340.5</v>
      </c>
      <c r="T2386" s="23">
        <f>Q2386-S2386</f>
        <v>212.78785200000004</v>
      </c>
      <c r="U2386" s="25">
        <f>IFERROR(T2386/Q2386,0)</f>
        <v>0.38458797031386843</v>
      </c>
      <c r="V2386" s="21" t="s">
        <v>125</v>
      </c>
      <c r="W2386" s="21" t="s">
        <v>172</v>
      </c>
    </row>
    <row r="2387" spans="1:23" ht="15" customHeight="1">
      <c r="A2387" s="21" t="s">
        <v>2867</v>
      </c>
      <c r="B2387" s="22">
        <v>45711</v>
      </c>
      <c r="C2387" s="21">
        <f>YEAR(B2387)</f>
        <v>2025</v>
      </c>
      <c r="D2387" s="21" t="str">
        <f>"Q"&amp;ROUNDUP(MONTH(B2387)/3,0)</f>
        <v>Q1</v>
      </c>
      <c r="E2387" s="21" t="s">
        <v>128</v>
      </c>
      <c r="F2387" s="21" t="s">
        <v>129</v>
      </c>
      <c r="G2387" s="21" t="s">
        <v>152</v>
      </c>
      <c r="H2387" s="21" t="s">
        <v>199</v>
      </c>
      <c r="I2387" s="21" t="s">
        <v>200</v>
      </c>
      <c r="J2387" s="21" t="s">
        <v>133</v>
      </c>
      <c r="K2387" s="21" t="s">
        <v>134</v>
      </c>
      <c r="L2387" s="21" t="s">
        <v>135</v>
      </c>
      <c r="M2387" s="23">
        <v>193.49</v>
      </c>
      <c r="N2387" s="24">
        <v>1</v>
      </c>
      <c r="O2387" s="25">
        <v>4.87E-2</v>
      </c>
      <c r="P2387" s="23">
        <v>111.88</v>
      </c>
      <c r="Q2387" s="23">
        <f>M2387*N2387*(1-O2387)</f>
        <v>184.06703700000003</v>
      </c>
      <c r="R2387" s="23">
        <f>M2387*N2387*O2387</f>
        <v>9.4229630000000011</v>
      </c>
      <c r="S2387" s="23">
        <f>P2387*N2387</f>
        <v>111.88</v>
      </c>
      <c r="T2387" s="23">
        <f>Q2387-S2387</f>
        <v>72.187037000000032</v>
      </c>
      <c r="U2387" s="25">
        <f>IFERROR(T2387/Q2387,0)</f>
        <v>0.39217797046409791</v>
      </c>
      <c r="V2387" s="21" t="s">
        <v>171</v>
      </c>
      <c r="W2387" s="21" t="s">
        <v>172</v>
      </c>
    </row>
    <row r="2388" spans="1:23" ht="15" customHeight="1">
      <c r="A2388" s="21" t="s">
        <v>2868</v>
      </c>
      <c r="B2388" s="22">
        <v>45712</v>
      </c>
      <c r="C2388" s="21">
        <f>YEAR(B2388)</f>
        <v>2025</v>
      </c>
      <c r="D2388" s="21" t="str">
        <f>"Q"&amp;ROUNDUP(MONTH(B2388)/3,0)</f>
        <v>Q1</v>
      </c>
      <c r="E2388" s="21" t="s">
        <v>158</v>
      </c>
      <c r="F2388" s="21" t="s">
        <v>118</v>
      </c>
      <c r="G2388" s="21" t="s">
        <v>164</v>
      </c>
      <c r="H2388" s="21" t="s">
        <v>425</v>
      </c>
      <c r="I2388" s="21" t="s">
        <v>426</v>
      </c>
      <c r="J2388" s="21" t="s">
        <v>133</v>
      </c>
      <c r="K2388" s="21" t="s">
        <v>123</v>
      </c>
      <c r="L2388" s="21" t="s">
        <v>263</v>
      </c>
      <c r="M2388" s="23">
        <v>120.49</v>
      </c>
      <c r="N2388" s="24">
        <v>3</v>
      </c>
      <c r="O2388" s="25">
        <v>0.2175</v>
      </c>
      <c r="P2388" s="23">
        <v>59.49</v>
      </c>
      <c r="Q2388" s="23">
        <f>M2388*N2388*(1-O2388)</f>
        <v>282.85027499999995</v>
      </c>
      <c r="R2388" s="23">
        <f>M2388*N2388*O2388</f>
        <v>78.619724999999988</v>
      </c>
      <c r="S2388" s="23">
        <f>P2388*N2388</f>
        <v>178.47</v>
      </c>
      <c r="T2388" s="23">
        <f>Q2388-S2388</f>
        <v>104.38027499999995</v>
      </c>
      <c r="U2388" s="25">
        <f>IFERROR(T2388/Q2388,0)</f>
        <v>0.36903013440591481</v>
      </c>
      <c r="V2388" s="21" t="s">
        <v>125</v>
      </c>
      <c r="W2388" s="21" t="s">
        <v>172</v>
      </c>
    </row>
    <row r="2389" spans="1:23" ht="15" customHeight="1">
      <c r="A2389" s="21" t="s">
        <v>2869</v>
      </c>
      <c r="B2389" s="22">
        <v>45713</v>
      </c>
      <c r="C2389" s="21">
        <f>YEAR(B2389)</f>
        <v>2025</v>
      </c>
      <c r="D2389" s="21" t="str">
        <f>"Q"&amp;ROUNDUP(MONTH(B2389)/3,0)</f>
        <v>Q1</v>
      </c>
      <c r="E2389" s="21" t="s">
        <v>128</v>
      </c>
      <c r="F2389" s="21" t="s">
        <v>118</v>
      </c>
      <c r="G2389" s="21" t="s">
        <v>152</v>
      </c>
      <c r="H2389" s="21" t="s">
        <v>240</v>
      </c>
      <c r="I2389" s="21" t="s">
        <v>241</v>
      </c>
      <c r="J2389" s="21" t="s">
        <v>133</v>
      </c>
      <c r="K2389" s="21" t="s">
        <v>149</v>
      </c>
      <c r="L2389" s="21" t="s">
        <v>238</v>
      </c>
      <c r="M2389" s="23">
        <v>245.59</v>
      </c>
      <c r="N2389" s="24">
        <v>1</v>
      </c>
      <c r="O2389" s="25">
        <v>0.19170000000000001</v>
      </c>
      <c r="P2389" s="23">
        <v>117.39</v>
      </c>
      <c r="Q2389" s="23">
        <f>M2389*N2389*(1-O2389)</f>
        <v>198.51039700000001</v>
      </c>
      <c r="R2389" s="23">
        <f>M2389*N2389*O2389</f>
        <v>47.079603000000006</v>
      </c>
      <c r="S2389" s="23">
        <f>P2389*N2389</f>
        <v>117.39</v>
      </c>
      <c r="T2389" s="23">
        <f>Q2389-S2389</f>
        <v>81.120397000000011</v>
      </c>
      <c r="U2389" s="25">
        <f>IFERROR(T2389/Q2389,0)</f>
        <v>0.40864558343510848</v>
      </c>
      <c r="V2389" s="21" t="s">
        <v>125</v>
      </c>
      <c r="W2389" s="21" t="s">
        <v>156</v>
      </c>
    </row>
    <row r="2390" spans="1:23" ht="15" customHeight="1">
      <c r="A2390" s="21" t="s">
        <v>2870</v>
      </c>
      <c r="B2390" s="22">
        <v>45713</v>
      </c>
      <c r="C2390" s="21">
        <f>YEAR(B2390)</f>
        <v>2025</v>
      </c>
      <c r="D2390" s="21" t="str">
        <f>"Q"&amp;ROUNDUP(MONTH(B2390)/3,0)</f>
        <v>Q1</v>
      </c>
      <c r="E2390" s="21" t="s">
        <v>117</v>
      </c>
      <c r="F2390" s="21" t="s">
        <v>159</v>
      </c>
      <c r="G2390" s="21" t="s">
        <v>194</v>
      </c>
      <c r="H2390" s="21" t="s">
        <v>513</v>
      </c>
      <c r="I2390" s="21" t="s">
        <v>514</v>
      </c>
      <c r="J2390" s="21" t="s">
        <v>142</v>
      </c>
      <c r="K2390" s="21" t="s">
        <v>143</v>
      </c>
      <c r="L2390" s="21" t="s">
        <v>230</v>
      </c>
      <c r="M2390" s="23">
        <v>295.89999999999998</v>
      </c>
      <c r="N2390" s="24">
        <v>8</v>
      </c>
      <c r="O2390" s="25">
        <v>0.15759999999999999</v>
      </c>
      <c r="P2390" s="23">
        <v>174.04</v>
      </c>
      <c r="Q2390" s="23">
        <f>M2390*N2390*(1-O2390)</f>
        <v>1994.1292799999999</v>
      </c>
      <c r="R2390" s="23">
        <f>M2390*N2390*O2390</f>
        <v>373.07071999999994</v>
      </c>
      <c r="S2390" s="23">
        <f>P2390*N2390</f>
        <v>1392.32</v>
      </c>
      <c r="T2390" s="23">
        <f>Q2390-S2390</f>
        <v>601.80927999999994</v>
      </c>
      <c r="U2390" s="25">
        <f>IFERROR(T2390/Q2390,0)</f>
        <v>0.30179050377315558</v>
      </c>
      <c r="V2390" s="21" t="s">
        <v>125</v>
      </c>
      <c r="W2390" s="21" t="s">
        <v>156</v>
      </c>
    </row>
    <row r="2391" spans="1:23" ht="15" customHeight="1">
      <c r="A2391" s="21" t="s">
        <v>2871</v>
      </c>
      <c r="B2391" s="22">
        <v>45714</v>
      </c>
      <c r="C2391" s="21">
        <f>YEAR(B2391)</f>
        <v>2025</v>
      </c>
      <c r="D2391" s="21" t="str">
        <f>"Q"&amp;ROUNDUP(MONTH(B2391)/3,0)</f>
        <v>Q1</v>
      </c>
      <c r="E2391" s="21" t="s">
        <v>138</v>
      </c>
      <c r="F2391" s="21" t="s">
        <v>118</v>
      </c>
      <c r="G2391" s="21" t="s">
        <v>146</v>
      </c>
      <c r="H2391" s="21" t="s">
        <v>271</v>
      </c>
      <c r="I2391" s="21" t="s">
        <v>272</v>
      </c>
      <c r="J2391" s="21" t="s">
        <v>133</v>
      </c>
      <c r="K2391" s="21" t="s">
        <v>134</v>
      </c>
      <c r="L2391" s="21" t="s">
        <v>339</v>
      </c>
      <c r="M2391" s="23">
        <v>175.02</v>
      </c>
      <c r="N2391" s="24">
        <v>8</v>
      </c>
      <c r="O2391" s="25">
        <v>0.1772</v>
      </c>
      <c r="P2391" s="23">
        <v>96.68</v>
      </c>
      <c r="Q2391" s="23">
        <f>M2391*N2391*(1-O2391)</f>
        <v>1152.0516480000001</v>
      </c>
      <c r="R2391" s="23">
        <f>M2391*N2391*O2391</f>
        <v>248.108352</v>
      </c>
      <c r="S2391" s="23">
        <f>P2391*N2391</f>
        <v>773.44</v>
      </c>
      <c r="T2391" s="23">
        <f>Q2391-S2391</f>
        <v>378.61164800000006</v>
      </c>
      <c r="U2391" s="25">
        <f>IFERROR(T2391/Q2391,0)</f>
        <v>0.32864121036351318</v>
      </c>
      <c r="V2391" s="21" t="s">
        <v>125</v>
      </c>
      <c r="W2391" s="21" t="s">
        <v>172</v>
      </c>
    </row>
    <row r="2392" spans="1:23" ht="15" customHeight="1">
      <c r="A2392" s="21" t="s">
        <v>2872</v>
      </c>
      <c r="B2392" s="22">
        <v>45714</v>
      </c>
      <c r="C2392" s="21">
        <f>YEAR(B2392)</f>
        <v>2025</v>
      </c>
      <c r="D2392" s="21" t="str">
        <f>"Q"&amp;ROUNDUP(MONTH(B2392)/3,0)</f>
        <v>Q1</v>
      </c>
      <c r="E2392" s="21" t="s">
        <v>138</v>
      </c>
      <c r="F2392" s="21" t="s">
        <v>118</v>
      </c>
      <c r="G2392" s="21" t="s">
        <v>146</v>
      </c>
      <c r="H2392" s="21" t="s">
        <v>261</v>
      </c>
      <c r="I2392" s="21" t="s">
        <v>262</v>
      </c>
      <c r="J2392" s="21" t="s">
        <v>133</v>
      </c>
      <c r="K2392" s="21" t="s">
        <v>134</v>
      </c>
      <c r="L2392" s="21" t="s">
        <v>170</v>
      </c>
      <c r="M2392" s="23">
        <v>170.3</v>
      </c>
      <c r="N2392" s="24">
        <v>4</v>
      </c>
      <c r="O2392" s="25">
        <v>0.1855</v>
      </c>
      <c r="P2392" s="23">
        <v>100.17</v>
      </c>
      <c r="Q2392" s="23">
        <f>M2392*N2392*(1-O2392)</f>
        <v>554.8374</v>
      </c>
      <c r="R2392" s="23">
        <f>M2392*N2392*O2392</f>
        <v>126.3626</v>
      </c>
      <c r="S2392" s="23">
        <f>P2392*N2392</f>
        <v>400.68</v>
      </c>
      <c r="T2392" s="23">
        <f>Q2392-S2392</f>
        <v>154.1574</v>
      </c>
      <c r="U2392" s="25">
        <f>IFERROR(T2392/Q2392,0)</f>
        <v>0.27784248141888057</v>
      </c>
      <c r="V2392" s="21" t="s">
        <v>125</v>
      </c>
      <c r="W2392" s="21" t="s">
        <v>136</v>
      </c>
    </row>
    <row r="2393" spans="1:23" ht="15" customHeight="1">
      <c r="A2393" s="21" t="s">
        <v>2873</v>
      </c>
      <c r="B2393" s="22">
        <v>45714</v>
      </c>
      <c r="C2393" s="21">
        <f>YEAR(B2393)</f>
        <v>2025</v>
      </c>
      <c r="D2393" s="21" t="str">
        <f>"Q"&amp;ROUNDUP(MONTH(B2393)/3,0)</f>
        <v>Q1</v>
      </c>
      <c r="E2393" s="21" t="s">
        <v>117</v>
      </c>
      <c r="F2393" s="21" t="s">
        <v>118</v>
      </c>
      <c r="G2393" s="21" t="s">
        <v>119</v>
      </c>
      <c r="H2393" s="21" t="s">
        <v>388</v>
      </c>
      <c r="I2393" s="21" t="s">
        <v>389</v>
      </c>
      <c r="J2393" s="21" t="s">
        <v>142</v>
      </c>
      <c r="K2393" s="21" t="s">
        <v>123</v>
      </c>
      <c r="L2393" s="21" t="s">
        <v>263</v>
      </c>
      <c r="M2393" s="23">
        <v>238.85</v>
      </c>
      <c r="N2393" s="24">
        <v>4</v>
      </c>
      <c r="O2393" s="25">
        <v>0.15659999999999999</v>
      </c>
      <c r="P2393" s="23">
        <v>119.53</v>
      </c>
      <c r="Q2393" s="23">
        <f>M2393*N2393*(1-O2393)</f>
        <v>805.78435999999999</v>
      </c>
      <c r="R2393" s="23">
        <f>M2393*N2393*O2393</f>
        <v>149.61563999999998</v>
      </c>
      <c r="S2393" s="23">
        <f>P2393*N2393</f>
        <v>478.12</v>
      </c>
      <c r="T2393" s="23">
        <f>Q2393-S2393</f>
        <v>327.66435999999999</v>
      </c>
      <c r="U2393" s="25">
        <f>IFERROR(T2393/Q2393,0)</f>
        <v>0.40664025794692765</v>
      </c>
      <c r="V2393" s="21" t="s">
        <v>125</v>
      </c>
      <c r="W2393" s="21" t="s">
        <v>126</v>
      </c>
    </row>
    <row r="2394" spans="1:23" ht="15" customHeight="1">
      <c r="A2394" s="21" t="s">
        <v>2874</v>
      </c>
      <c r="B2394" s="22">
        <v>45714</v>
      </c>
      <c r="C2394" s="21">
        <f>YEAR(B2394)</f>
        <v>2025</v>
      </c>
      <c r="D2394" s="21" t="str">
        <f>"Q"&amp;ROUNDUP(MONTH(B2394)/3,0)</f>
        <v>Q1</v>
      </c>
      <c r="E2394" s="21" t="s">
        <v>188</v>
      </c>
      <c r="F2394" s="21" t="s">
        <v>118</v>
      </c>
      <c r="G2394" s="21" t="s">
        <v>198</v>
      </c>
      <c r="H2394" s="21" t="s">
        <v>569</v>
      </c>
      <c r="I2394" s="21" t="s">
        <v>570</v>
      </c>
      <c r="J2394" s="21" t="s">
        <v>133</v>
      </c>
      <c r="K2394" s="21" t="s">
        <v>134</v>
      </c>
      <c r="L2394" s="21" t="s">
        <v>299</v>
      </c>
      <c r="M2394" s="23">
        <v>151.63</v>
      </c>
      <c r="N2394" s="24">
        <v>1</v>
      </c>
      <c r="O2394" s="25">
        <v>0.2107</v>
      </c>
      <c r="P2394" s="23">
        <v>77.84</v>
      </c>
      <c r="Q2394" s="23">
        <f>M2394*N2394*(1-O2394)</f>
        <v>119.68155899999999</v>
      </c>
      <c r="R2394" s="23">
        <f>M2394*N2394*O2394</f>
        <v>31.948440999999999</v>
      </c>
      <c r="S2394" s="23">
        <f>P2394*N2394</f>
        <v>77.84</v>
      </c>
      <c r="T2394" s="23">
        <f>Q2394-S2394</f>
        <v>41.84155899999999</v>
      </c>
      <c r="U2394" s="25">
        <f>IFERROR(T2394/Q2394,0)</f>
        <v>0.34960740275784669</v>
      </c>
      <c r="V2394" s="21" t="s">
        <v>125</v>
      </c>
      <c r="W2394" s="21" t="s">
        <v>126</v>
      </c>
    </row>
    <row r="2395" spans="1:23" ht="15" customHeight="1">
      <c r="A2395" s="21" t="s">
        <v>2875</v>
      </c>
      <c r="B2395" s="22">
        <v>45714</v>
      </c>
      <c r="C2395" s="21">
        <f>YEAR(B2395)</f>
        <v>2025</v>
      </c>
      <c r="D2395" s="21" t="str">
        <f>"Q"&amp;ROUNDUP(MONTH(B2395)/3,0)</f>
        <v>Q1</v>
      </c>
      <c r="E2395" s="21" t="s">
        <v>128</v>
      </c>
      <c r="F2395" s="21" t="s">
        <v>118</v>
      </c>
      <c r="G2395" s="21" t="s">
        <v>130</v>
      </c>
      <c r="H2395" s="21" t="s">
        <v>315</v>
      </c>
      <c r="I2395" s="21" t="s">
        <v>316</v>
      </c>
      <c r="J2395" s="21" t="s">
        <v>133</v>
      </c>
      <c r="K2395" s="21" t="s">
        <v>143</v>
      </c>
      <c r="L2395" s="21" t="s">
        <v>252</v>
      </c>
      <c r="M2395" s="23">
        <v>187.13</v>
      </c>
      <c r="N2395" s="24">
        <v>2</v>
      </c>
      <c r="O2395" s="25">
        <v>0.25559999999999999</v>
      </c>
      <c r="P2395" s="23">
        <v>108.91</v>
      </c>
      <c r="Q2395" s="23">
        <f>M2395*N2395*(1-O2395)</f>
        <v>278.59914399999997</v>
      </c>
      <c r="R2395" s="23">
        <f>M2395*N2395*O2395</f>
        <v>95.660855999999995</v>
      </c>
      <c r="S2395" s="23">
        <f>P2395*N2395</f>
        <v>217.82</v>
      </c>
      <c r="T2395" s="23">
        <f>Q2395-S2395</f>
        <v>60.779143999999974</v>
      </c>
      <c r="U2395" s="25">
        <f>IFERROR(T2395/Q2395,0)</f>
        <v>0.21815983756217133</v>
      </c>
      <c r="V2395" s="21" t="s">
        <v>125</v>
      </c>
      <c r="W2395" s="21" t="s">
        <v>136</v>
      </c>
    </row>
    <row r="2396" spans="1:23" ht="15" customHeight="1">
      <c r="A2396" s="21" t="s">
        <v>2876</v>
      </c>
      <c r="B2396" s="22">
        <v>45714</v>
      </c>
      <c r="C2396" s="21">
        <f>YEAR(B2396)</f>
        <v>2025</v>
      </c>
      <c r="D2396" s="21" t="str">
        <f>"Q"&amp;ROUNDUP(MONTH(B2396)/3,0)</f>
        <v>Q1</v>
      </c>
      <c r="E2396" s="21" t="s">
        <v>158</v>
      </c>
      <c r="F2396" s="21" t="s">
        <v>118</v>
      </c>
      <c r="G2396" s="21" t="s">
        <v>160</v>
      </c>
      <c r="H2396" s="21" t="s">
        <v>752</v>
      </c>
      <c r="I2396" s="21" t="s">
        <v>200</v>
      </c>
      <c r="J2396" s="21" t="s">
        <v>133</v>
      </c>
      <c r="K2396" s="21" t="s">
        <v>123</v>
      </c>
      <c r="L2396" s="21" t="s">
        <v>124</v>
      </c>
      <c r="M2396" s="23">
        <v>168.43</v>
      </c>
      <c r="N2396" s="24">
        <v>1</v>
      </c>
      <c r="O2396" s="25">
        <v>0.24890000000000001</v>
      </c>
      <c r="P2396" s="23">
        <v>83.59</v>
      </c>
      <c r="Q2396" s="23">
        <f>M2396*N2396*(1-O2396)</f>
        <v>126.507773</v>
      </c>
      <c r="R2396" s="23">
        <f>M2396*N2396*O2396</f>
        <v>41.922227000000007</v>
      </c>
      <c r="S2396" s="23">
        <f>P2396*N2396</f>
        <v>83.59</v>
      </c>
      <c r="T2396" s="23">
        <f>Q2396-S2396</f>
        <v>42.917772999999997</v>
      </c>
      <c r="U2396" s="25">
        <f>IFERROR(T2396/Q2396,0)</f>
        <v>0.33925008702824921</v>
      </c>
      <c r="V2396" s="21" t="s">
        <v>125</v>
      </c>
      <c r="W2396" s="21" t="s">
        <v>172</v>
      </c>
    </row>
    <row r="2397" spans="1:23" ht="15" customHeight="1">
      <c r="A2397" s="21" t="s">
        <v>2877</v>
      </c>
      <c r="B2397" s="22">
        <v>45714</v>
      </c>
      <c r="C2397" s="21">
        <f>YEAR(B2397)</f>
        <v>2025</v>
      </c>
      <c r="D2397" s="21" t="str">
        <f>"Q"&amp;ROUNDUP(MONTH(B2397)/3,0)</f>
        <v>Q1</v>
      </c>
      <c r="E2397" s="21" t="s">
        <v>117</v>
      </c>
      <c r="F2397" s="21" t="s">
        <v>159</v>
      </c>
      <c r="G2397" s="21" t="s">
        <v>119</v>
      </c>
      <c r="H2397" s="21" t="s">
        <v>736</v>
      </c>
      <c r="I2397" s="21" t="s">
        <v>132</v>
      </c>
      <c r="J2397" s="21" t="s">
        <v>133</v>
      </c>
      <c r="K2397" s="21" t="s">
        <v>123</v>
      </c>
      <c r="L2397" s="21" t="s">
        <v>124</v>
      </c>
      <c r="M2397" s="23">
        <v>135.16</v>
      </c>
      <c r="N2397" s="24">
        <v>15</v>
      </c>
      <c r="O2397" s="25">
        <v>0.10879999999999999</v>
      </c>
      <c r="P2397" s="23">
        <v>66</v>
      </c>
      <c r="Q2397" s="23">
        <f>M2397*N2397*(1-O2397)</f>
        <v>1806.8188799999998</v>
      </c>
      <c r="R2397" s="23">
        <f>M2397*N2397*O2397</f>
        <v>220.58111999999997</v>
      </c>
      <c r="S2397" s="23">
        <f>P2397*N2397</f>
        <v>990</v>
      </c>
      <c r="T2397" s="23">
        <f>Q2397-S2397</f>
        <v>816.81887999999981</v>
      </c>
      <c r="U2397" s="25">
        <f>IFERROR(T2397/Q2397,0)</f>
        <v>0.45207568342433962</v>
      </c>
      <c r="V2397" s="21" t="s">
        <v>125</v>
      </c>
      <c r="W2397" s="21" t="s">
        <v>156</v>
      </c>
    </row>
    <row r="2398" spans="1:23" ht="15" customHeight="1">
      <c r="A2398" s="21" t="s">
        <v>2878</v>
      </c>
      <c r="B2398" s="22">
        <v>45714</v>
      </c>
      <c r="C2398" s="21">
        <f>YEAR(B2398)</f>
        <v>2025</v>
      </c>
      <c r="D2398" s="21" t="str">
        <f>"Q"&amp;ROUNDUP(MONTH(B2398)/3,0)</f>
        <v>Q1</v>
      </c>
      <c r="E2398" s="21" t="s">
        <v>188</v>
      </c>
      <c r="F2398" s="21" t="s">
        <v>129</v>
      </c>
      <c r="G2398" s="21" t="s">
        <v>198</v>
      </c>
      <c r="H2398" s="21" t="s">
        <v>243</v>
      </c>
      <c r="I2398" s="21" t="s">
        <v>244</v>
      </c>
      <c r="J2398" s="21" t="s">
        <v>122</v>
      </c>
      <c r="K2398" s="21" t="s">
        <v>165</v>
      </c>
      <c r="L2398" s="21" t="s">
        <v>320</v>
      </c>
      <c r="M2398" s="23">
        <v>105.26</v>
      </c>
      <c r="N2398" s="24">
        <v>1</v>
      </c>
      <c r="O2398" s="25">
        <v>0.11119999999999999</v>
      </c>
      <c r="P2398" s="23">
        <v>52.29</v>
      </c>
      <c r="Q2398" s="23">
        <f>M2398*N2398*(1-O2398)</f>
        <v>93.555088000000012</v>
      </c>
      <c r="R2398" s="23">
        <f>M2398*N2398*O2398</f>
        <v>11.704912</v>
      </c>
      <c r="S2398" s="23">
        <f>P2398*N2398</f>
        <v>52.29</v>
      </c>
      <c r="T2398" s="23">
        <f>Q2398-S2398</f>
        <v>41.265088000000013</v>
      </c>
      <c r="U2398" s="25">
        <f>IFERROR(T2398/Q2398,0)</f>
        <v>0.44107796681245182</v>
      </c>
      <c r="V2398" s="21" t="s">
        <v>125</v>
      </c>
      <c r="W2398" s="21" t="s">
        <v>156</v>
      </c>
    </row>
    <row r="2399" spans="1:23" ht="15" customHeight="1">
      <c r="A2399" s="21" t="s">
        <v>2879</v>
      </c>
      <c r="B2399" s="22">
        <v>45714</v>
      </c>
      <c r="C2399" s="21">
        <f>YEAR(B2399)</f>
        <v>2025</v>
      </c>
      <c r="D2399" s="21" t="str">
        <f>"Q"&amp;ROUNDUP(MONTH(B2399)/3,0)</f>
        <v>Q1</v>
      </c>
      <c r="E2399" s="21" t="s">
        <v>138</v>
      </c>
      <c r="F2399" s="21" t="s">
        <v>118</v>
      </c>
      <c r="G2399" s="21" t="s">
        <v>146</v>
      </c>
      <c r="H2399" s="21" t="s">
        <v>147</v>
      </c>
      <c r="I2399" s="21" t="s">
        <v>148</v>
      </c>
      <c r="J2399" s="21" t="s">
        <v>122</v>
      </c>
      <c r="K2399" s="21" t="s">
        <v>123</v>
      </c>
      <c r="L2399" s="21" t="s">
        <v>124</v>
      </c>
      <c r="M2399" s="23">
        <v>29.4</v>
      </c>
      <c r="N2399" s="24">
        <v>2</v>
      </c>
      <c r="O2399" s="25">
        <v>0.15040000000000001</v>
      </c>
      <c r="P2399" s="23">
        <v>14.97</v>
      </c>
      <c r="Q2399" s="23">
        <f>M2399*N2399*(1-O2399)</f>
        <v>49.956479999999999</v>
      </c>
      <c r="R2399" s="23">
        <f>M2399*N2399*O2399</f>
        <v>8.8435199999999998</v>
      </c>
      <c r="S2399" s="23">
        <f>P2399*N2399</f>
        <v>29.94</v>
      </c>
      <c r="T2399" s="23">
        <f>Q2399-S2399</f>
        <v>20.016479999999998</v>
      </c>
      <c r="U2399" s="25">
        <f>IFERROR(T2399/Q2399,0)</f>
        <v>0.40067835043621963</v>
      </c>
      <c r="V2399" s="21" t="s">
        <v>171</v>
      </c>
      <c r="W2399" s="21" t="s">
        <v>136</v>
      </c>
    </row>
    <row r="2400" spans="1:23" ht="15" customHeight="1">
      <c r="A2400" s="21" t="s">
        <v>2880</v>
      </c>
      <c r="B2400" s="22">
        <v>45715</v>
      </c>
      <c r="C2400" s="21">
        <f>YEAR(B2400)</f>
        <v>2025</v>
      </c>
      <c r="D2400" s="21" t="str">
        <f>"Q"&amp;ROUNDUP(MONTH(B2400)/3,0)</f>
        <v>Q1</v>
      </c>
      <c r="E2400" s="21" t="s">
        <v>128</v>
      </c>
      <c r="F2400" s="21" t="s">
        <v>118</v>
      </c>
      <c r="G2400" s="21" t="s">
        <v>152</v>
      </c>
      <c r="H2400" s="21" t="s">
        <v>281</v>
      </c>
      <c r="I2400" s="21" t="s">
        <v>282</v>
      </c>
      <c r="J2400" s="21" t="s">
        <v>133</v>
      </c>
      <c r="K2400" s="21" t="s">
        <v>123</v>
      </c>
      <c r="L2400" s="21" t="s">
        <v>226</v>
      </c>
      <c r="M2400" s="23">
        <v>125.69</v>
      </c>
      <c r="N2400" s="24">
        <v>4</v>
      </c>
      <c r="O2400" s="25">
        <v>0.19789999999999999</v>
      </c>
      <c r="P2400" s="23">
        <v>57.64</v>
      </c>
      <c r="Q2400" s="23">
        <f>M2400*N2400*(1-O2400)</f>
        <v>403.26379600000001</v>
      </c>
      <c r="R2400" s="23">
        <f>M2400*N2400*O2400</f>
        <v>99.496203999999992</v>
      </c>
      <c r="S2400" s="23">
        <f>P2400*N2400</f>
        <v>230.56</v>
      </c>
      <c r="T2400" s="23">
        <f>Q2400-S2400</f>
        <v>172.70379600000001</v>
      </c>
      <c r="U2400" s="25">
        <f>IFERROR(T2400/Q2400,0)</f>
        <v>0.42826506548085957</v>
      </c>
      <c r="V2400" s="21" t="s">
        <v>125</v>
      </c>
      <c r="W2400" s="21" t="s">
        <v>156</v>
      </c>
    </row>
    <row r="2401" spans="1:23" ht="15" customHeight="1">
      <c r="A2401" s="21" t="s">
        <v>2881</v>
      </c>
      <c r="B2401" s="22">
        <v>45715</v>
      </c>
      <c r="C2401" s="21">
        <f>YEAR(B2401)</f>
        <v>2025</v>
      </c>
      <c r="D2401" s="21" t="str">
        <f>"Q"&amp;ROUNDUP(MONTH(B2401)/3,0)</f>
        <v>Q1</v>
      </c>
      <c r="E2401" s="21" t="s">
        <v>188</v>
      </c>
      <c r="F2401" s="21" t="s">
        <v>129</v>
      </c>
      <c r="G2401" s="21" t="s">
        <v>189</v>
      </c>
      <c r="H2401" s="21" t="s">
        <v>168</v>
      </c>
      <c r="I2401" s="21" t="s">
        <v>169</v>
      </c>
      <c r="J2401" s="21" t="s">
        <v>122</v>
      </c>
      <c r="K2401" s="21" t="s">
        <v>149</v>
      </c>
      <c r="L2401" s="21" t="s">
        <v>150</v>
      </c>
      <c r="M2401" s="23">
        <v>214.72</v>
      </c>
      <c r="N2401" s="24">
        <v>1</v>
      </c>
      <c r="O2401" s="25">
        <v>0.14560000000000001</v>
      </c>
      <c r="P2401" s="23">
        <v>94.86</v>
      </c>
      <c r="Q2401" s="23">
        <f>M2401*N2401*(1-O2401)</f>
        <v>183.45676800000001</v>
      </c>
      <c r="R2401" s="23">
        <f>M2401*N2401*O2401</f>
        <v>31.263232000000002</v>
      </c>
      <c r="S2401" s="23">
        <f>P2401*N2401</f>
        <v>94.86</v>
      </c>
      <c r="T2401" s="23">
        <f>Q2401-S2401</f>
        <v>88.596768000000012</v>
      </c>
      <c r="U2401" s="25">
        <f>IFERROR(T2401/Q2401,0)</f>
        <v>0.48292995110433867</v>
      </c>
      <c r="V2401" s="21" t="s">
        <v>125</v>
      </c>
      <c r="W2401" s="21" t="s">
        <v>126</v>
      </c>
    </row>
    <row r="2402" spans="1:23" ht="15" customHeight="1">
      <c r="A2402" s="21" t="s">
        <v>2882</v>
      </c>
      <c r="B2402" s="22">
        <v>45715</v>
      </c>
      <c r="C2402" s="21">
        <f>YEAR(B2402)</f>
        <v>2025</v>
      </c>
      <c r="D2402" s="21" t="str">
        <f>"Q"&amp;ROUNDUP(MONTH(B2402)/3,0)</f>
        <v>Q1</v>
      </c>
      <c r="E2402" s="21" t="s">
        <v>188</v>
      </c>
      <c r="F2402" s="21" t="s">
        <v>129</v>
      </c>
      <c r="G2402" s="21" t="s">
        <v>198</v>
      </c>
      <c r="H2402" s="21" t="s">
        <v>178</v>
      </c>
      <c r="I2402" s="21" t="s">
        <v>179</v>
      </c>
      <c r="J2402" s="21" t="s">
        <v>133</v>
      </c>
      <c r="K2402" s="21" t="s">
        <v>143</v>
      </c>
      <c r="L2402" s="21" t="s">
        <v>201</v>
      </c>
      <c r="M2402" s="23">
        <v>273.61</v>
      </c>
      <c r="N2402" s="24">
        <v>1</v>
      </c>
      <c r="O2402" s="25">
        <v>0.17549999999999999</v>
      </c>
      <c r="P2402" s="23">
        <v>175.03</v>
      </c>
      <c r="Q2402" s="23">
        <f>M2402*N2402*(1-O2402)</f>
        <v>225.59144500000002</v>
      </c>
      <c r="R2402" s="23">
        <f>M2402*N2402*O2402</f>
        <v>48.018554999999999</v>
      </c>
      <c r="S2402" s="23">
        <f>P2402*N2402</f>
        <v>175.03</v>
      </c>
      <c r="T2402" s="23">
        <f>Q2402-S2402</f>
        <v>50.56144500000002</v>
      </c>
      <c r="U2402" s="25">
        <f>IFERROR(T2402/Q2402,0)</f>
        <v>0.22412837951368242</v>
      </c>
      <c r="V2402" s="21" t="s">
        <v>125</v>
      </c>
      <c r="W2402" s="21" t="s">
        <v>136</v>
      </c>
    </row>
    <row r="2403" spans="1:23" ht="15" customHeight="1">
      <c r="A2403" s="21" t="s">
        <v>2883</v>
      </c>
      <c r="B2403" s="22">
        <v>45715</v>
      </c>
      <c r="C2403" s="21">
        <f>YEAR(B2403)</f>
        <v>2025</v>
      </c>
      <c r="D2403" s="21" t="str">
        <f>"Q"&amp;ROUNDUP(MONTH(B2403)/3,0)</f>
        <v>Q1</v>
      </c>
      <c r="E2403" s="21" t="s">
        <v>117</v>
      </c>
      <c r="F2403" s="21" t="s">
        <v>118</v>
      </c>
      <c r="G2403" s="21" t="s">
        <v>119</v>
      </c>
      <c r="H2403" s="21" t="s">
        <v>203</v>
      </c>
      <c r="I2403" s="21" t="s">
        <v>204</v>
      </c>
      <c r="J2403" s="21" t="s">
        <v>122</v>
      </c>
      <c r="K2403" s="21" t="s">
        <v>165</v>
      </c>
      <c r="L2403" s="21" t="s">
        <v>184</v>
      </c>
      <c r="M2403" s="23">
        <v>59.14</v>
      </c>
      <c r="N2403" s="24">
        <v>2</v>
      </c>
      <c r="O2403" s="25">
        <v>0.14280000000000001</v>
      </c>
      <c r="P2403" s="23">
        <v>26.96</v>
      </c>
      <c r="Q2403" s="23">
        <f>M2403*N2403*(1-O2403)</f>
        <v>101.38961599999999</v>
      </c>
      <c r="R2403" s="23">
        <f>M2403*N2403*O2403</f>
        <v>16.890384000000001</v>
      </c>
      <c r="S2403" s="23">
        <f>P2403*N2403</f>
        <v>53.92</v>
      </c>
      <c r="T2403" s="23">
        <f>Q2403-S2403</f>
        <v>47.469615999999988</v>
      </c>
      <c r="U2403" s="25">
        <f>IFERROR(T2403/Q2403,0)</f>
        <v>0.46819011524809395</v>
      </c>
      <c r="V2403" s="21" t="s">
        <v>125</v>
      </c>
      <c r="W2403" s="21" t="s">
        <v>172</v>
      </c>
    </row>
    <row r="2404" spans="1:23" ht="15" customHeight="1">
      <c r="A2404" s="21" t="s">
        <v>2884</v>
      </c>
      <c r="B2404" s="22">
        <v>45715</v>
      </c>
      <c r="C2404" s="21">
        <f>YEAR(B2404)</f>
        <v>2025</v>
      </c>
      <c r="D2404" s="21" t="str">
        <f>"Q"&amp;ROUNDUP(MONTH(B2404)/3,0)</f>
        <v>Q1</v>
      </c>
      <c r="E2404" s="21" t="s">
        <v>117</v>
      </c>
      <c r="F2404" s="21" t="s">
        <v>118</v>
      </c>
      <c r="G2404" s="21" t="s">
        <v>119</v>
      </c>
      <c r="H2404" s="21" t="s">
        <v>287</v>
      </c>
      <c r="I2404" s="21" t="s">
        <v>288</v>
      </c>
      <c r="J2404" s="21" t="s">
        <v>133</v>
      </c>
      <c r="K2404" s="21" t="s">
        <v>134</v>
      </c>
      <c r="L2404" s="21" t="s">
        <v>135</v>
      </c>
      <c r="M2404" s="23">
        <v>101.31</v>
      </c>
      <c r="N2404" s="24">
        <v>1</v>
      </c>
      <c r="O2404" s="25">
        <v>0.1472</v>
      </c>
      <c r="P2404" s="23">
        <v>57.15</v>
      </c>
      <c r="Q2404" s="23">
        <f>M2404*N2404*(1-O2404)</f>
        <v>86.397168000000008</v>
      </c>
      <c r="R2404" s="23">
        <f>M2404*N2404*O2404</f>
        <v>14.912832</v>
      </c>
      <c r="S2404" s="23">
        <f>P2404*N2404</f>
        <v>57.15</v>
      </c>
      <c r="T2404" s="23">
        <f>Q2404-S2404</f>
        <v>29.247168000000009</v>
      </c>
      <c r="U2404" s="25">
        <f>IFERROR(T2404/Q2404,0)</f>
        <v>0.3385199848217248</v>
      </c>
      <c r="V2404" s="21" t="s">
        <v>125</v>
      </c>
      <c r="W2404" s="21" t="s">
        <v>172</v>
      </c>
    </row>
    <row r="2405" spans="1:23" ht="15" customHeight="1">
      <c r="A2405" s="21" t="s">
        <v>2885</v>
      </c>
      <c r="B2405" s="22">
        <v>45716</v>
      </c>
      <c r="C2405" s="21">
        <f>YEAR(B2405)</f>
        <v>2025</v>
      </c>
      <c r="D2405" s="21" t="str">
        <f>"Q"&amp;ROUNDUP(MONTH(B2405)/3,0)</f>
        <v>Q1</v>
      </c>
      <c r="E2405" s="21" t="s">
        <v>188</v>
      </c>
      <c r="F2405" s="21" t="s">
        <v>118</v>
      </c>
      <c r="G2405" s="21" t="s">
        <v>198</v>
      </c>
      <c r="H2405" s="21" t="s">
        <v>425</v>
      </c>
      <c r="I2405" s="21" t="s">
        <v>426</v>
      </c>
      <c r="J2405" s="21" t="s">
        <v>133</v>
      </c>
      <c r="K2405" s="21" t="s">
        <v>143</v>
      </c>
      <c r="L2405" s="21" t="s">
        <v>201</v>
      </c>
      <c r="M2405" s="23">
        <v>204.32</v>
      </c>
      <c r="N2405" s="24">
        <v>5</v>
      </c>
      <c r="O2405" s="25">
        <v>0.15359999999999999</v>
      </c>
      <c r="P2405" s="23">
        <v>113.08</v>
      </c>
      <c r="Q2405" s="23">
        <f>M2405*N2405*(1-O2405)</f>
        <v>864.68223999999998</v>
      </c>
      <c r="R2405" s="23">
        <f>M2405*N2405*O2405</f>
        <v>156.91775999999996</v>
      </c>
      <c r="S2405" s="23">
        <f>P2405*N2405</f>
        <v>565.4</v>
      </c>
      <c r="T2405" s="23">
        <f>Q2405-S2405</f>
        <v>299.28224</v>
      </c>
      <c r="U2405" s="25">
        <f>IFERROR(T2405/Q2405,0)</f>
        <v>0.34611817631411051</v>
      </c>
      <c r="V2405" s="21" t="s">
        <v>125</v>
      </c>
      <c r="W2405" s="21" t="s">
        <v>156</v>
      </c>
    </row>
    <row r="2406" spans="1:23" ht="15" customHeight="1">
      <c r="A2406" s="21" t="s">
        <v>2886</v>
      </c>
      <c r="B2406" s="22">
        <v>45716</v>
      </c>
      <c r="C2406" s="21">
        <f>YEAR(B2406)</f>
        <v>2025</v>
      </c>
      <c r="D2406" s="21" t="str">
        <f>"Q"&amp;ROUNDUP(MONTH(B2406)/3,0)</f>
        <v>Q1</v>
      </c>
      <c r="E2406" s="21" t="s">
        <v>128</v>
      </c>
      <c r="F2406" s="21" t="s">
        <v>118</v>
      </c>
      <c r="G2406" s="21" t="s">
        <v>130</v>
      </c>
      <c r="H2406" s="21" t="s">
        <v>467</v>
      </c>
      <c r="I2406" s="21" t="s">
        <v>468</v>
      </c>
      <c r="J2406" s="21" t="s">
        <v>133</v>
      </c>
      <c r="K2406" s="21" t="s">
        <v>143</v>
      </c>
      <c r="L2406" s="21" t="s">
        <v>144</v>
      </c>
      <c r="M2406" s="23">
        <v>179.04</v>
      </c>
      <c r="N2406" s="24">
        <v>1</v>
      </c>
      <c r="O2406" s="25">
        <v>0.1913</v>
      </c>
      <c r="P2406" s="23">
        <v>107.42</v>
      </c>
      <c r="Q2406" s="23">
        <f>M2406*N2406*(1-O2406)</f>
        <v>144.789648</v>
      </c>
      <c r="R2406" s="23">
        <f>M2406*N2406*O2406</f>
        <v>34.250351999999999</v>
      </c>
      <c r="S2406" s="23">
        <f>P2406*N2406</f>
        <v>107.42</v>
      </c>
      <c r="T2406" s="23">
        <f>Q2406-S2406</f>
        <v>37.369647999999998</v>
      </c>
      <c r="U2406" s="25">
        <f>IFERROR(T2406/Q2406,0)</f>
        <v>0.25809613129248021</v>
      </c>
      <c r="V2406" s="21" t="s">
        <v>171</v>
      </c>
      <c r="W2406" s="21" t="s">
        <v>172</v>
      </c>
    </row>
    <row r="2407" spans="1:23" ht="15" customHeight="1">
      <c r="A2407" s="21" t="s">
        <v>2887</v>
      </c>
      <c r="B2407" s="22">
        <v>45716</v>
      </c>
      <c r="C2407" s="21">
        <f>YEAR(B2407)</f>
        <v>2025</v>
      </c>
      <c r="D2407" s="21" t="str">
        <f>"Q"&amp;ROUNDUP(MONTH(B2407)/3,0)</f>
        <v>Q1</v>
      </c>
      <c r="E2407" s="21" t="s">
        <v>158</v>
      </c>
      <c r="F2407" s="21" t="s">
        <v>129</v>
      </c>
      <c r="G2407" s="21" t="s">
        <v>160</v>
      </c>
      <c r="H2407" s="21" t="s">
        <v>250</v>
      </c>
      <c r="I2407" s="21" t="s">
        <v>251</v>
      </c>
      <c r="J2407" s="21" t="s">
        <v>142</v>
      </c>
      <c r="K2407" s="21" t="s">
        <v>134</v>
      </c>
      <c r="L2407" s="21" t="s">
        <v>299</v>
      </c>
      <c r="M2407" s="23">
        <v>98.99</v>
      </c>
      <c r="N2407" s="24">
        <v>1</v>
      </c>
      <c r="O2407" s="25">
        <v>9.6299999999999997E-2</v>
      </c>
      <c r="P2407" s="23">
        <v>50.91</v>
      </c>
      <c r="Q2407" s="23">
        <f>M2407*N2407*(1-O2407)</f>
        <v>89.457262999999983</v>
      </c>
      <c r="R2407" s="23">
        <f>M2407*N2407*O2407</f>
        <v>9.5327369999999991</v>
      </c>
      <c r="S2407" s="23">
        <f>P2407*N2407</f>
        <v>50.91</v>
      </c>
      <c r="T2407" s="23">
        <f>Q2407-S2407</f>
        <v>38.547262999999987</v>
      </c>
      <c r="U2407" s="25">
        <f>IFERROR(T2407/Q2407,0)</f>
        <v>0.43090143502378331</v>
      </c>
      <c r="V2407" s="21" t="s">
        <v>125</v>
      </c>
      <c r="W2407" s="21" t="s">
        <v>126</v>
      </c>
    </row>
    <row r="2408" spans="1:23" ht="15" customHeight="1">
      <c r="A2408" s="21" t="s">
        <v>2888</v>
      </c>
      <c r="B2408" s="22">
        <v>45716</v>
      </c>
      <c r="C2408" s="21">
        <f>YEAR(B2408)</f>
        <v>2025</v>
      </c>
      <c r="D2408" s="21" t="str">
        <f>"Q"&amp;ROUNDUP(MONTH(B2408)/3,0)</f>
        <v>Q1</v>
      </c>
      <c r="E2408" s="21" t="s">
        <v>128</v>
      </c>
      <c r="F2408" s="21" t="s">
        <v>159</v>
      </c>
      <c r="G2408" s="21" t="s">
        <v>152</v>
      </c>
      <c r="H2408" s="21" t="s">
        <v>131</v>
      </c>
      <c r="I2408" s="21" t="s">
        <v>132</v>
      </c>
      <c r="J2408" s="21" t="s">
        <v>133</v>
      </c>
      <c r="K2408" s="21" t="s">
        <v>143</v>
      </c>
      <c r="L2408" s="21" t="s">
        <v>144</v>
      </c>
      <c r="M2408" s="23">
        <v>30.86</v>
      </c>
      <c r="N2408" s="24">
        <v>24</v>
      </c>
      <c r="O2408" s="25">
        <v>0.1338</v>
      </c>
      <c r="P2408" s="23">
        <v>17.96</v>
      </c>
      <c r="Q2408" s="23">
        <f>M2408*N2408*(1-O2408)</f>
        <v>641.54236800000001</v>
      </c>
      <c r="R2408" s="23">
        <f>M2408*N2408*O2408</f>
        <v>99.097632000000004</v>
      </c>
      <c r="S2408" s="23">
        <f>P2408*N2408</f>
        <v>431.04</v>
      </c>
      <c r="T2408" s="23">
        <f>Q2408-S2408</f>
        <v>210.50236799999999</v>
      </c>
      <c r="U2408" s="25">
        <f>IFERROR(T2408/Q2408,0)</f>
        <v>0.32811919913604209</v>
      </c>
      <c r="V2408" s="21" t="s">
        <v>171</v>
      </c>
      <c r="W2408" s="21" t="s">
        <v>156</v>
      </c>
    </row>
    <row r="2409" spans="1:23" ht="15" customHeight="1">
      <c r="A2409" s="21" t="s">
        <v>2889</v>
      </c>
      <c r="B2409" s="22">
        <v>45716</v>
      </c>
      <c r="C2409" s="21">
        <f>YEAR(B2409)</f>
        <v>2025</v>
      </c>
      <c r="D2409" s="21" t="str">
        <f>"Q"&amp;ROUNDUP(MONTH(B2409)/3,0)</f>
        <v>Q1</v>
      </c>
      <c r="E2409" s="21" t="s">
        <v>117</v>
      </c>
      <c r="F2409" s="21" t="s">
        <v>129</v>
      </c>
      <c r="G2409" s="21" t="s">
        <v>194</v>
      </c>
      <c r="H2409" s="21" t="s">
        <v>669</v>
      </c>
      <c r="I2409" s="21" t="s">
        <v>670</v>
      </c>
      <c r="J2409" s="21" t="s">
        <v>142</v>
      </c>
      <c r="K2409" s="21" t="s">
        <v>149</v>
      </c>
      <c r="L2409" s="21" t="s">
        <v>150</v>
      </c>
      <c r="M2409" s="23">
        <v>170.39</v>
      </c>
      <c r="N2409" s="24">
        <v>1</v>
      </c>
      <c r="O2409" s="25">
        <v>0.2167</v>
      </c>
      <c r="P2409" s="23">
        <v>90.49</v>
      </c>
      <c r="Q2409" s="23">
        <f>M2409*N2409*(1-O2409)</f>
        <v>133.466487</v>
      </c>
      <c r="R2409" s="23">
        <f>M2409*N2409*O2409</f>
        <v>36.923513</v>
      </c>
      <c r="S2409" s="23">
        <f>P2409*N2409</f>
        <v>90.49</v>
      </c>
      <c r="T2409" s="23">
        <f>Q2409-S2409</f>
        <v>42.976487000000006</v>
      </c>
      <c r="U2409" s="25">
        <f>IFERROR(T2409/Q2409,0)</f>
        <v>0.32200208431349514</v>
      </c>
      <c r="V2409" s="21" t="s">
        <v>125</v>
      </c>
      <c r="W2409" s="21" t="s">
        <v>156</v>
      </c>
    </row>
    <row r="2410" spans="1:23" ht="15" customHeight="1">
      <c r="A2410" s="21" t="s">
        <v>2890</v>
      </c>
      <c r="B2410" s="22">
        <v>45716</v>
      </c>
      <c r="C2410" s="21">
        <f>YEAR(B2410)</f>
        <v>2025</v>
      </c>
      <c r="D2410" s="21" t="str">
        <f>"Q"&amp;ROUNDUP(MONTH(B2410)/3,0)</f>
        <v>Q1</v>
      </c>
      <c r="E2410" s="21" t="s">
        <v>188</v>
      </c>
      <c r="F2410" s="21" t="s">
        <v>118</v>
      </c>
      <c r="G2410" s="21" t="s">
        <v>198</v>
      </c>
      <c r="H2410" s="21" t="s">
        <v>467</v>
      </c>
      <c r="I2410" s="21" t="s">
        <v>468</v>
      </c>
      <c r="J2410" s="21" t="s">
        <v>133</v>
      </c>
      <c r="K2410" s="21" t="s">
        <v>143</v>
      </c>
      <c r="L2410" s="21" t="s">
        <v>230</v>
      </c>
      <c r="M2410" s="23">
        <v>104.39</v>
      </c>
      <c r="N2410" s="24">
        <v>12</v>
      </c>
      <c r="O2410" s="25">
        <v>0.1585</v>
      </c>
      <c r="P2410" s="23">
        <v>65.260000000000005</v>
      </c>
      <c r="Q2410" s="23">
        <f>M2410*N2410*(1-O2410)</f>
        <v>1054.13022</v>
      </c>
      <c r="R2410" s="23">
        <f>M2410*N2410*O2410</f>
        <v>198.54978</v>
      </c>
      <c r="S2410" s="23">
        <f>P2410*N2410</f>
        <v>783.12000000000012</v>
      </c>
      <c r="T2410" s="23">
        <f>Q2410-S2410</f>
        <v>271.01021999999989</v>
      </c>
      <c r="U2410" s="25">
        <f>IFERROR(T2410/Q2410,0)</f>
        <v>0.25709368241050889</v>
      </c>
      <c r="V2410" s="21" t="s">
        <v>125</v>
      </c>
      <c r="W2410" s="21" t="s">
        <v>136</v>
      </c>
    </row>
    <row r="2411" spans="1:23" ht="15" customHeight="1">
      <c r="A2411" s="21" t="s">
        <v>2891</v>
      </c>
      <c r="B2411" s="22">
        <v>45716</v>
      </c>
      <c r="C2411" s="21">
        <f>YEAR(B2411)</f>
        <v>2025</v>
      </c>
      <c r="D2411" s="21" t="str">
        <f>"Q"&amp;ROUNDUP(MONTH(B2411)/3,0)</f>
        <v>Q1</v>
      </c>
      <c r="E2411" s="21" t="s">
        <v>117</v>
      </c>
      <c r="F2411" s="21" t="s">
        <v>129</v>
      </c>
      <c r="G2411" s="21" t="s">
        <v>194</v>
      </c>
      <c r="H2411" s="21" t="s">
        <v>243</v>
      </c>
      <c r="I2411" s="21" t="s">
        <v>244</v>
      </c>
      <c r="J2411" s="21" t="s">
        <v>122</v>
      </c>
      <c r="K2411" s="21" t="s">
        <v>143</v>
      </c>
      <c r="L2411" s="21" t="s">
        <v>144</v>
      </c>
      <c r="M2411" s="23">
        <v>230.05</v>
      </c>
      <c r="N2411" s="24">
        <v>1</v>
      </c>
      <c r="O2411" s="25">
        <v>0.13750000000000001</v>
      </c>
      <c r="P2411" s="23">
        <v>155.27000000000001</v>
      </c>
      <c r="Q2411" s="23">
        <f>M2411*N2411*(1-O2411)</f>
        <v>198.41812500000003</v>
      </c>
      <c r="R2411" s="23">
        <f>M2411*N2411*O2411</f>
        <v>31.631875000000004</v>
      </c>
      <c r="S2411" s="23">
        <f>P2411*N2411</f>
        <v>155.27000000000001</v>
      </c>
      <c r="T2411" s="23">
        <f>Q2411-S2411</f>
        <v>43.148125000000022</v>
      </c>
      <c r="U2411" s="25">
        <f>IFERROR(T2411/Q2411,0)</f>
        <v>0.21746060245252299</v>
      </c>
      <c r="V2411" s="21" t="s">
        <v>125</v>
      </c>
      <c r="W2411" s="21" t="s">
        <v>156</v>
      </c>
    </row>
    <row r="2412" spans="1:23" ht="15" customHeight="1">
      <c r="A2412" s="21" t="s">
        <v>2892</v>
      </c>
      <c r="B2412" s="22">
        <v>45717</v>
      </c>
      <c r="C2412" s="21">
        <f>YEAR(B2412)</f>
        <v>2025</v>
      </c>
      <c r="D2412" s="21" t="str">
        <f>"Q"&amp;ROUNDUP(MONTH(B2412)/3,0)</f>
        <v>Q1</v>
      </c>
      <c r="E2412" s="21" t="s">
        <v>158</v>
      </c>
      <c r="F2412" s="21" t="s">
        <v>159</v>
      </c>
      <c r="G2412" s="21" t="s">
        <v>164</v>
      </c>
      <c r="H2412" s="21" t="s">
        <v>186</v>
      </c>
      <c r="I2412" s="21" t="s">
        <v>162</v>
      </c>
      <c r="J2412" s="21" t="s">
        <v>133</v>
      </c>
      <c r="K2412" s="21" t="s">
        <v>149</v>
      </c>
      <c r="L2412" s="21" t="s">
        <v>176</v>
      </c>
      <c r="M2412" s="23">
        <v>250.51</v>
      </c>
      <c r="N2412" s="24">
        <v>6</v>
      </c>
      <c r="O2412" s="25">
        <v>0.12540000000000001</v>
      </c>
      <c r="P2412" s="23">
        <v>103.52</v>
      </c>
      <c r="Q2412" s="23">
        <f>M2412*N2412*(1-O2412)</f>
        <v>1314.576276</v>
      </c>
      <c r="R2412" s="23">
        <f>M2412*N2412*O2412</f>
        <v>188.48372400000002</v>
      </c>
      <c r="S2412" s="23">
        <f>P2412*N2412</f>
        <v>621.12</v>
      </c>
      <c r="T2412" s="23">
        <f>Q2412-S2412</f>
        <v>693.456276</v>
      </c>
      <c r="U2412" s="25">
        <f>IFERROR(T2412/Q2412,0)</f>
        <v>0.5275131528389152</v>
      </c>
      <c r="V2412" s="21" t="s">
        <v>171</v>
      </c>
      <c r="W2412" s="21" t="s">
        <v>136</v>
      </c>
    </row>
    <row r="2413" spans="1:23" ht="15" customHeight="1">
      <c r="A2413" s="21" t="s">
        <v>2893</v>
      </c>
      <c r="B2413" s="22">
        <v>45717</v>
      </c>
      <c r="C2413" s="21">
        <f>YEAR(B2413)</f>
        <v>2025</v>
      </c>
      <c r="D2413" s="21" t="str">
        <f>"Q"&amp;ROUNDUP(MONTH(B2413)/3,0)</f>
        <v>Q1</v>
      </c>
      <c r="E2413" s="21" t="s">
        <v>138</v>
      </c>
      <c r="F2413" s="21" t="s">
        <v>159</v>
      </c>
      <c r="G2413" s="21" t="s">
        <v>139</v>
      </c>
      <c r="H2413" s="21" t="s">
        <v>1509</v>
      </c>
      <c r="I2413" s="21" t="s">
        <v>414</v>
      </c>
      <c r="J2413" s="21" t="s">
        <v>142</v>
      </c>
      <c r="K2413" s="21" t="s">
        <v>134</v>
      </c>
      <c r="L2413" s="21" t="s">
        <v>339</v>
      </c>
      <c r="M2413" s="23">
        <v>164.58</v>
      </c>
      <c r="N2413" s="24">
        <v>9</v>
      </c>
      <c r="O2413" s="25">
        <v>0.12909999999999999</v>
      </c>
      <c r="P2413" s="23">
        <v>94.46</v>
      </c>
      <c r="Q2413" s="23">
        <f>M2413*N2413*(1-O2413)</f>
        <v>1289.994498</v>
      </c>
      <c r="R2413" s="23">
        <f>M2413*N2413*O2413</f>
        <v>191.22550200000001</v>
      </c>
      <c r="S2413" s="23">
        <f>P2413*N2413</f>
        <v>850.14</v>
      </c>
      <c r="T2413" s="23">
        <f>Q2413-S2413</f>
        <v>439.85449800000004</v>
      </c>
      <c r="U2413" s="25">
        <f>IFERROR(T2413/Q2413,0)</f>
        <v>0.34097393336324139</v>
      </c>
      <c r="V2413" s="21" t="s">
        <v>125</v>
      </c>
      <c r="W2413" s="21" t="s">
        <v>136</v>
      </c>
    </row>
    <row r="2414" spans="1:23" ht="15" customHeight="1">
      <c r="A2414" s="21" t="s">
        <v>2894</v>
      </c>
      <c r="B2414" s="22">
        <v>45717</v>
      </c>
      <c r="C2414" s="21">
        <f>YEAR(B2414)</f>
        <v>2025</v>
      </c>
      <c r="D2414" s="21" t="str">
        <f>"Q"&amp;ROUNDUP(MONTH(B2414)/3,0)</f>
        <v>Q1</v>
      </c>
      <c r="E2414" s="21" t="s">
        <v>138</v>
      </c>
      <c r="F2414" s="21" t="s">
        <v>159</v>
      </c>
      <c r="G2414" s="21" t="s">
        <v>139</v>
      </c>
      <c r="H2414" s="21" t="s">
        <v>207</v>
      </c>
      <c r="I2414" s="21" t="s">
        <v>208</v>
      </c>
      <c r="J2414" s="21" t="s">
        <v>122</v>
      </c>
      <c r="K2414" s="21" t="s">
        <v>134</v>
      </c>
      <c r="L2414" s="21" t="s">
        <v>299</v>
      </c>
      <c r="M2414" s="23">
        <v>183.88</v>
      </c>
      <c r="N2414" s="24">
        <v>6</v>
      </c>
      <c r="O2414" s="25">
        <v>0.15229999999999999</v>
      </c>
      <c r="P2414" s="23">
        <v>108.52</v>
      </c>
      <c r="Q2414" s="23">
        <f>M2414*N2414*(1-O2414)</f>
        <v>935.25045599999999</v>
      </c>
      <c r="R2414" s="23">
        <f>M2414*N2414*O2414</f>
        <v>168.02954399999999</v>
      </c>
      <c r="S2414" s="23">
        <f>P2414*N2414</f>
        <v>651.12</v>
      </c>
      <c r="T2414" s="23">
        <f>Q2414-S2414</f>
        <v>284.13045599999998</v>
      </c>
      <c r="U2414" s="25">
        <f>IFERROR(T2414/Q2414,0)</f>
        <v>0.30380146214010506</v>
      </c>
      <c r="V2414" s="21" t="s">
        <v>125</v>
      </c>
      <c r="W2414" s="21" t="s">
        <v>172</v>
      </c>
    </row>
    <row r="2415" spans="1:23" ht="15" customHeight="1">
      <c r="A2415" s="21" t="s">
        <v>2895</v>
      </c>
      <c r="B2415" s="22">
        <v>45717</v>
      </c>
      <c r="C2415" s="21">
        <f>YEAR(B2415)</f>
        <v>2025</v>
      </c>
      <c r="D2415" s="21" t="str">
        <f>"Q"&amp;ROUNDUP(MONTH(B2415)/3,0)</f>
        <v>Q1</v>
      </c>
      <c r="E2415" s="21" t="s">
        <v>128</v>
      </c>
      <c r="F2415" s="21" t="s">
        <v>118</v>
      </c>
      <c r="G2415" s="21" t="s">
        <v>130</v>
      </c>
      <c r="H2415" s="21" t="s">
        <v>218</v>
      </c>
      <c r="I2415" s="21" t="s">
        <v>219</v>
      </c>
      <c r="J2415" s="21" t="s">
        <v>133</v>
      </c>
      <c r="K2415" s="21" t="s">
        <v>123</v>
      </c>
      <c r="L2415" s="21" t="s">
        <v>226</v>
      </c>
      <c r="M2415" s="23">
        <v>88.73</v>
      </c>
      <c r="N2415" s="24">
        <v>4</v>
      </c>
      <c r="O2415" s="25">
        <v>0.17649999999999999</v>
      </c>
      <c r="P2415" s="23">
        <v>50.99</v>
      </c>
      <c r="Q2415" s="23">
        <f>M2415*N2415*(1-O2415)</f>
        <v>292.27662000000004</v>
      </c>
      <c r="R2415" s="23">
        <f>M2415*N2415*O2415</f>
        <v>62.643380000000001</v>
      </c>
      <c r="S2415" s="23">
        <f>P2415*N2415</f>
        <v>203.96</v>
      </c>
      <c r="T2415" s="23">
        <f>Q2415-S2415</f>
        <v>88.316620000000029</v>
      </c>
      <c r="U2415" s="25">
        <f>IFERROR(T2415/Q2415,0)</f>
        <v>0.3021679257136613</v>
      </c>
      <c r="V2415" s="21" t="s">
        <v>125</v>
      </c>
      <c r="W2415" s="21" t="s">
        <v>136</v>
      </c>
    </row>
    <row r="2416" spans="1:23" ht="15" customHeight="1">
      <c r="A2416" s="21" t="s">
        <v>2896</v>
      </c>
      <c r="B2416" s="22">
        <v>45717</v>
      </c>
      <c r="C2416" s="21">
        <f>YEAR(B2416)</f>
        <v>2025</v>
      </c>
      <c r="D2416" s="21" t="str">
        <f>"Q"&amp;ROUNDUP(MONTH(B2416)/3,0)</f>
        <v>Q1</v>
      </c>
      <c r="E2416" s="21" t="s">
        <v>138</v>
      </c>
      <c r="F2416" s="21" t="s">
        <v>129</v>
      </c>
      <c r="G2416" s="21" t="s">
        <v>146</v>
      </c>
      <c r="H2416" s="21" t="s">
        <v>404</v>
      </c>
      <c r="I2416" s="21" t="s">
        <v>405</v>
      </c>
      <c r="J2416" s="21" t="s">
        <v>142</v>
      </c>
      <c r="K2416" s="21" t="s">
        <v>149</v>
      </c>
      <c r="L2416" s="21" t="s">
        <v>238</v>
      </c>
      <c r="M2416" s="23">
        <v>54.01</v>
      </c>
      <c r="N2416" s="24">
        <v>8</v>
      </c>
      <c r="O2416" s="25">
        <v>0.19639999999999999</v>
      </c>
      <c r="P2416" s="23">
        <v>29.19</v>
      </c>
      <c r="Q2416" s="23">
        <f>M2416*N2416*(1-O2416)</f>
        <v>347.21948799999996</v>
      </c>
      <c r="R2416" s="23">
        <f>M2416*N2416*O2416</f>
        <v>84.860512</v>
      </c>
      <c r="S2416" s="23">
        <f>P2416*N2416</f>
        <v>233.52</v>
      </c>
      <c r="T2416" s="23">
        <f>Q2416-S2416</f>
        <v>113.69948799999995</v>
      </c>
      <c r="U2416" s="25">
        <f>IFERROR(T2416/Q2416,0)</f>
        <v>0.3274571040206129</v>
      </c>
      <c r="V2416" s="21" t="s">
        <v>125</v>
      </c>
      <c r="W2416" s="21" t="s">
        <v>172</v>
      </c>
    </row>
    <row r="2417" spans="1:23" ht="15" customHeight="1">
      <c r="A2417" s="21" t="s">
        <v>2897</v>
      </c>
      <c r="B2417" s="22">
        <v>45717</v>
      </c>
      <c r="C2417" s="21">
        <f>YEAR(B2417)</f>
        <v>2025</v>
      </c>
      <c r="D2417" s="21" t="str">
        <f>"Q"&amp;ROUNDUP(MONTH(B2417)/3,0)</f>
        <v>Q1</v>
      </c>
      <c r="E2417" s="21" t="s">
        <v>188</v>
      </c>
      <c r="F2417" s="21" t="s">
        <v>118</v>
      </c>
      <c r="G2417" s="21" t="s">
        <v>189</v>
      </c>
      <c r="H2417" s="21" t="s">
        <v>257</v>
      </c>
      <c r="I2417" s="21" t="s">
        <v>258</v>
      </c>
      <c r="J2417" s="21" t="s">
        <v>133</v>
      </c>
      <c r="K2417" s="21" t="s">
        <v>149</v>
      </c>
      <c r="L2417" s="21" t="s">
        <v>150</v>
      </c>
      <c r="M2417" s="23">
        <v>45.77</v>
      </c>
      <c r="N2417" s="24">
        <v>1</v>
      </c>
      <c r="O2417" s="25">
        <v>0.1729</v>
      </c>
      <c r="P2417" s="23">
        <v>23.27</v>
      </c>
      <c r="Q2417" s="23">
        <f>M2417*N2417*(1-O2417)</f>
        <v>37.856366999999999</v>
      </c>
      <c r="R2417" s="23">
        <f>M2417*N2417*O2417</f>
        <v>7.9136330000000008</v>
      </c>
      <c r="S2417" s="23">
        <f>P2417*N2417</f>
        <v>23.27</v>
      </c>
      <c r="T2417" s="23">
        <f>Q2417-S2417</f>
        <v>14.586366999999999</v>
      </c>
      <c r="U2417" s="25">
        <f>IFERROR(T2417/Q2417,0)</f>
        <v>0.38530815701358767</v>
      </c>
      <c r="V2417" s="21" t="s">
        <v>171</v>
      </c>
      <c r="W2417" s="21" t="s">
        <v>136</v>
      </c>
    </row>
    <row r="2418" spans="1:23" ht="15" customHeight="1">
      <c r="A2418" s="21" t="s">
        <v>2898</v>
      </c>
      <c r="B2418" s="22">
        <v>45717</v>
      </c>
      <c r="C2418" s="21">
        <f>YEAR(B2418)</f>
        <v>2025</v>
      </c>
      <c r="D2418" s="21" t="str">
        <f>"Q"&amp;ROUNDUP(MONTH(B2418)/3,0)</f>
        <v>Q1</v>
      </c>
      <c r="E2418" s="21" t="s">
        <v>128</v>
      </c>
      <c r="F2418" s="21" t="s">
        <v>118</v>
      </c>
      <c r="G2418" s="21" t="s">
        <v>130</v>
      </c>
      <c r="H2418" s="21" t="s">
        <v>583</v>
      </c>
      <c r="I2418" s="21" t="s">
        <v>584</v>
      </c>
      <c r="J2418" s="21" t="s">
        <v>133</v>
      </c>
      <c r="K2418" s="21" t="s">
        <v>134</v>
      </c>
      <c r="L2418" s="21" t="s">
        <v>299</v>
      </c>
      <c r="M2418" s="23">
        <v>174.63</v>
      </c>
      <c r="N2418" s="24">
        <v>5</v>
      </c>
      <c r="O2418" s="25">
        <v>0.15629999999999999</v>
      </c>
      <c r="P2418" s="23">
        <v>100.95</v>
      </c>
      <c r="Q2418" s="23">
        <f>M2418*N2418*(1-O2418)</f>
        <v>736.67665499999998</v>
      </c>
      <c r="R2418" s="23">
        <f>M2418*N2418*O2418</f>
        <v>136.47334499999999</v>
      </c>
      <c r="S2418" s="23">
        <f>P2418*N2418</f>
        <v>504.75</v>
      </c>
      <c r="T2418" s="23">
        <f>Q2418-S2418</f>
        <v>231.92665499999998</v>
      </c>
      <c r="U2418" s="25">
        <f>IFERROR(T2418/Q2418,0)</f>
        <v>0.31482829464712708</v>
      </c>
      <c r="V2418" s="21" t="s">
        <v>125</v>
      </c>
      <c r="W2418" s="21" t="s">
        <v>172</v>
      </c>
    </row>
    <row r="2419" spans="1:23" ht="15" customHeight="1">
      <c r="A2419" s="21" t="s">
        <v>2899</v>
      </c>
      <c r="B2419" s="22">
        <v>45718</v>
      </c>
      <c r="C2419" s="21">
        <f>YEAR(B2419)</f>
        <v>2025</v>
      </c>
      <c r="D2419" s="21" t="str">
        <f>"Q"&amp;ROUNDUP(MONTH(B2419)/3,0)</f>
        <v>Q1</v>
      </c>
      <c r="E2419" s="21" t="s">
        <v>128</v>
      </c>
      <c r="F2419" s="21" t="s">
        <v>159</v>
      </c>
      <c r="G2419" s="21" t="s">
        <v>152</v>
      </c>
      <c r="H2419" s="21" t="s">
        <v>147</v>
      </c>
      <c r="I2419" s="21" t="s">
        <v>148</v>
      </c>
      <c r="J2419" s="21" t="s">
        <v>122</v>
      </c>
      <c r="K2419" s="21" t="s">
        <v>165</v>
      </c>
      <c r="L2419" s="21" t="s">
        <v>166</v>
      </c>
      <c r="M2419" s="23">
        <v>113.11</v>
      </c>
      <c r="N2419" s="24">
        <v>10</v>
      </c>
      <c r="O2419" s="25">
        <v>0.14749999999999999</v>
      </c>
      <c r="P2419" s="23">
        <v>45.01</v>
      </c>
      <c r="Q2419" s="23">
        <f>M2419*N2419*(1-O2419)</f>
        <v>964.26274999999998</v>
      </c>
      <c r="R2419" s="23">
        <f>M2419*N2419*O2419</f>
        <v>166.83724999999998</v>
      </c>
      <c r="S2419" s="23">
        <f>P2419*N2419</f>
        <v>450.09999999999997</v>
      </c>
      <c r="T2419" s="23">
        <f>Q2419-S2419</f>
        <v>514.16274999999996</v>
      </c>
      <c r="U2419" s="25">
        <f>IFERROR(T2419/Q2419,0)</f>
        <v>0.53321851331496517</v>
      </c>
      <c r="V2419" s="21" t="s">
        <v>171</v>
      </c>
      <c r="W2419" s="21" t="s">
        <v>156</v>
      </c>
    </row>
    <row r="2420" spans="1:23" ht="15" customHeight="1">
      <c r="A2420" s="21" t="s">
        <v>2900</v>
      </c>
      <c r="B2420" s="22">
        <v>45718</v>
      </c>
      <c r="C2420" s="21">
        <f>YEAR(B2420)</f>
        <v>2025</v>
      </c>
      <c r="D2420" s="21" t="str">
        <f>"Q"&amp;ROUNDUP(MONTH(B2420)/3,0)</f>
        <v>Q1</v>
      </c>
      <c r="E2420" s="21" t="s">
        <v>128</v>
      </c>
      <c r="F2420" s="21" t="s">
        <v>129</v>
      </c>
      <c r="G2420" s="21" t="s">
        <v>130</v>
      </c>
      <c r="H2420" s="21" t="s">
        <v>318</v>
      </c>
      <c r="I2420" s="21" t="s">
        <v>319</v>
      </c>
      <c r="J2420" s="21" t="s">
        <v>122</v>
      </c>
      <c r="K2420" s="21" t="s">
        <v>123</v>
      </c>
      <c r="L2420" s="21" t="s">
        <v>124</v>
      </c>
      <c r="M2420" s="23">
        <v>210.63</v>
      </c>
      <c r="N2420" s="24">
        <v>1</v>
      </c>
      <c r="O2420" s="25">
        <v>0.1094</v>
      </c>
      <c r="P2420" s="23">
        <v>101.03</v>
      </c>
      <c r="Q2420" s="23">
        <f>M2420*N2420*(1-O2420)</f>
        <v>187.58707800000002</v>
      </c>
      <c r="R2420" s="23">
        <f>M2420*N2420*O2420</f>
        <v>23.042921999999997</v>
      </c>
      <c r="S2420" s="23">
        <f>P2420*N2420</f>
        <v>101.03</v>
      </c>
      <c r="T2420" s="23">
        <f>Q2420-S2420</f>
        <v>86.557078000000018</v>
      </c>
      <c r="U2420" s="25">
        <f>IFERROR(T2420/Q2420,0)</f>
        <v>0.46142345689717501</v>
      </c>
      <c r="V2420" s="21" t="s">
        <v>125</v>
      </c>
      <c r="W2420" s="21" t="s">
        <v>126</v>
      </c>
    </row>
    <row r="2421" spans="1:23" ht="15" customHeight="1">
      <c r="A2421" s="21" t="s">
        <v>2901</v>
      </c>
      <c r="B2421" s="22">
        <v>45718</v>
      </c>
      <c r="C2421" s="21">
        <f>YEAR(B2421)</f>
        <v>2025</v>
      </c>
      <c r="D2421" s="21" t="str">
        <f>"Q"&amp;ROUNDUP(MONTH(B2421)/3,0)</f>
        <v>Q1</v>
      </c>
      <c r="E2421" s="21" t="s">
        <v>188</v>
      </c>
      <c r="F2421" s="21" t="s">
        <v>159</v>
      </c>
      <c r="G2421" s="21" t="s">
        <v>189</v>
      </c>
      <c r="H2421" s="21" t="s">
        <v>224</v>
      </c>
      <c r="I2421" s="21" t="s">
        <v>225</v>
      </c>
      <c r="J2421" s="21" t="s">
        <v>122</v>
      </c>
      <c r="K2421" s="21" t="s">
        <v>123</v>
      </c>
      <c r="L2421" s="21" t="s">
        <v>124</v>
      </c>
      <c r="M2421" s="23">
        <v>70.069999999999993</v>
      </c>
      <c r="N2421" s="24">
        <v>60</v>
      </c>
      <c r="O2421" s="25">
        <v>0.11459999999999999</v>
      </c>
      <c r="P2421" s="23">
        <v>32.69</v>
      </c>
      <c r="Q2421" s="23">
        <f>M2421*N2421*(1-O2421)</f>
        <v>3722.3986799999998</v>
      </c>
      <c r="R2421" s="23">
        <f>M2421*N2421*O2421</f>
        <v>481.80131999999998</v>
      </c>
      <c r="S2421" s="23">
        <f>P2421*N2421</f>
        <v>1961.3999999999999</v>
      </c>
      <c r="T2421" s="23">
        <f>Q2421-S2421</f>
        <v>1760.9986799999999</v>
      </c>
      <c r="U2421" s="25">
        <f>IFERROR(T2421/Q2421,0)</f>
        <v>0.47308169580588827</v>
      </c>
      <c r="V2421" s="21" t="s">
        <v>171</v>
      </c>
      <c r="W2421" s="21" t="s">
        <v>126</v>
      </c>
    </row>
    <row r="2422" spans="1:23" ht="15" customHeight="1">
      <c r="A2422" s="21" t="s">
        <v>2902</v>
      </c>
      <c r="B2422" s="22">
        <v>45718</v>
      </c>
      <c r="C2422" s="21">
        <f>YEAR(B2422)</f>
        <v>2025</v>
      </c>
      <c r="D2422" s="21" t="str">
        <f>"Q"&amp;ROUNDUP(MONTH(B2422)/3,0)</f>
        <v>Q1</v>
      </c>
      <c r="E2422" s="21" t="s">
        <v>188</v>
      </c>
      <c r="F2422" s="21" t="s">
        <v>118</v>
      </c>
      <c r="G2422" s="21" t="s">
        <v>232</v>
      </c>
      <c r="H2422" s="21" t="s">
        <v>543</v>
      </c>
      <c r="I2422" s="21" t="s">
        <v>544</v>
      </c>
      <c r="J2422" s="21" t="s">
        <v>142</v>
      </c>
      <c r="K2422" s="21" t="s">
        <v>123</v>
      </c>
      <c r="L2422" s="21" t="s">
        <v>263</v>
      </c>
      <c r="M2422" s="23">
        <v>46.61</v>
      </c>
      <c r="N2422" s="24">
        <v>3</v>
      </c>
      <c r="O2422" s="25">
        <v>0.1777</v>
      </c>
      <c r="P2422" s="23">
        <v>21.27</v>
      </c>
      <c r="Q2422" s="23">
        <f>M2422*N2422*(1-O2422)</f>
        <v>114.982209</v>
      </c>
      <c r="R2422" s="23">
        <f>M2422*N2422*O2422</f>
        <v>24.847790999999997</v>
      </c>
      <c r="S2422" s="23">
        <f>P2422*N2422</f>
        <v>63.81</v>
      </c>
      <c r="T2422" s="23">
        <f>Q2422-S2422</f>
        <v>51.172208999999995</v>
      </c>
      <c r="U2422" s="25">
        <f>IFERROR(T2422/Q2422,0)</f>
        <v>0.44504458076640357</v>
      </c>
      <c r="V2422" s="21" t="s">
        <v>125</v>
      </c>
      <c r="W2422" s="21" t="s">
        <v>156</v>
      </c>
    </row>
    <row r="2423" spans="1:23" ht="15" customHeight="1">
      <c r="A2423" s="21" t="s">
        <v>2903</v>
      </c>
      <c r="B2423" s="22">
        <v>45718</v>
      </c>
      <c r="C2423" s="21">
        <f>YEAR(B2423)</f>
        <v>2025</v>
      </c>
      <c r="D2423" s="21" t="str">
        <f>"Q"&amp;ROUNDUP(MONTH(B2423)/3,0)</f>
        <v>Q1</v>
      </c>
      <c r="E2423" s="21" t="s">
        <v>138</v>
      </c>
      <c r="F2423" s="21" t="s">
        <v>129</v>
      </c>
      <c r="G2423" s="21" t="s">
        <v>146</v>
      </c>
      <c r="H2423" s="21" t="s">
        <v>207</v>
      </c>
      <c r="I2423" s="21" t="s">
        <v>208</v>
      </c>
      <c r="J2423" s="21" t="s">
        <v>122</v>
      </c>
      <c r="K2423" s="21" t="s">
        <v>134</v>
      </c>
      <c r="L2423" s="21" t="s">
        <v>299</v>
      </c>
      <c r="M2423" s="23">
        <v>151.43</v>
      </c>
      <c r="N2423" s="24">
        <v>2</v>
      </c>
      <c r="O2423" s="25">
        <v>0.15179999999999999</v>
      </c>
      <c r="P2423" s="23">
        <v>86.99</v>
      </c>
      <c r="Q2423" s="23">
        <f>M2423*N2423*(1-O2423)</f>
        <v>256.88585200000006</v>
      </c>
      <c r="R2423" s="23">
        <f>M2423*N2423*O2423</f>
        <v>45.974148</v>
      </c>
      <c r="S2423" s="23">
        <f>P2423*N2423</f>
        <v>173.98</v>
      </c>
      <c r="T2423" s="23">
        <f>Q2423-S2423</f>
        <v>82.905852000000067</v>
      </c>
      <c r="U2423" s="25">
        <f>IFERROR(T2423/Q2423,0)</f>
        <v>0.32273420803260139</v>
      </c>
      <c r="V2423" s="21" t="s">
        <v>125</v>
      </c>
      <c r="W2423" s="21" t="s">
        <v>156</v>
      </c>
    </row>
    <row r="2424" spans="1:23" ht="15" customHeight="1">
      <c r="A2424" s="21" t="s">
        <v>2904</v>
      </c>
      <c r="B2424" s="22">
        <v>45719</v>
      </c>
      <c r="C2424" s="21">
        <f>YEAR(B2424)</f>
        <v>2025</v>
      </c>
      <c r="D2424" s="21" t="str">
        <f>"Q"&amp;ROUNDUP(MONTH(B2424)/3,0)</f>
        <v>Q1</v>
      </c>
      <c r="E2424" s="21" t="s">
        <v>188</v>
      </c>
      <c r="F2424" s="21" t="s">
        <v>118</v>
      </c>
      <c r="G2424" s="21" t="s">
        <v>232</v>
      </c>
      <c r="H2424" s="21" t="s">
        <v>221</v>
      </c>
      <c r="I2424" s="21" t="s">
        <v>222</v>
      </c>
      <c r="J2424" s="21" t="s">
        <v>133</v>
      </c>
      <c r="K2424" s="21" t="s">
        <v>123</v>
      </c>
      <c r="L2424" s="21" t="s">
        <v>155</v>
      </c>
      <c r="M2424" s="23">
        <v>52.6</v>
      </c>
      <c r="N2424" s="24">
        <v>3</v>
      </c>
      <c r="O2424" s="25">
        <v>0.22389999999999999</v>
      </c>
      <c r="P2424" s="23">
        <v>29.93</v>
      </c>
      <c r="Q2424" s="23">
        <f>M2424*N2424*(1-O2424)</f>
        <v>122.46858000000002</v>
      </c>
      <c r="R2424" s="23">
        <f>M2424*N2424*O2424</f>
        <v>35.331420000000001</v>
      </c>
      <c r="S2424" s="23">
        <f>P2424*N2424</f>
        <v>89.789999999999992</v>
      </c>
      <c r="T2424" s="23">
        <f>Q2424-S2424</f>
        <v>32.678580000000025</v>
      </c>
      <c r="U2424" s="25">
        <f>IFERROR(T2424/Q2424,0)</f>
        <v>0.26683235814443201</v>
      </c>
      <c r="V2424" s="21" t="s">
        <v>171</v>
      </c>
      <c r="W2424" s="21" t="s">
        <v>126</v>
      </c>
    </row>
    <row r="2425" spans="1:23" ht="15" customHeight="1">
      <c r="A2425" s="21" t="s">
        <v>2905</v>
      </c>
      <c r="B2425" s="22">
        <v>45719</v>
      </c>
      <c r="C2425" s="21">
        <f>YEAR(B2425)</f>
        <v>2025</v>
      </c>
      <c r="D2425" s="21" t="str">
        <f>"Q"&amp;ROUNDUP(MONTH(B2425)/3,0)</f>
        <v>Q1</v>
      </c>
      <c r="E2425" s="21" t="s">
        <v>117</v>
      </c>
      <c r="F2425" s="21" t="s">
        <v>129</v>
      </c>
      <c r="G2425" s="21" t="s">
        <v>119</v>
      </c>
      <c r="H2425" s="21" t="s">
        <v>178</v>
      </c>
      <c r="I2425" s="21" t="s">
        <v>179</v>
      </c>
      <c r="J2425" s="21" t="s">
        <v>133</v>
      </c>
      <c r="K2425" s="21" t="s">
        <v>143</v>
      </c>
      <c r="L2425" s="21" t="s">
        <v>201</v>
      </c>
      <c r="M2425" s="23">
        <v>89.25</v>
      </c>
      <c r="N2425" s="24">
        <v>2</v>
      </c>
      <c r="O2425" s="25">
        <v>0.15909999999999999</v>
      </c>
      <c r="P2425" s="23">
        <v>49.68</v>
      </c>
      <c r="Q2425" s="23">
        <f>M2425*N2425*(1-O2425)</f>
        <v>150.10065</v>
      </c>
      <c r="R2425" s="23">
        <f>M2425*N2425*O2425</f>
        <v>28.399349999999998</v>
      </c>
      <c r="S2425" s="23">
        <f>P2425*N2425</f>
        <v>99.36</v>
      </c>
      <c r="T2425" s="23">
        <f>Q2425-S2425</f>
        <v>50.740650000000002</v>
      </c>
      <c r="U2425" s="25">
        <f>IFERROR(T2425/Q2425,0)</f>
        <v>0.33804417236034623</v>
      </c>
      <c r="V2425" s="21" t="s">
        <v>125</v>
      </c>
      <c r="W2425" s="21" t="s">
        <v>136</v>
      </c>
    </row>
    <row r="2426" spans="1:23" ht="15" customHeight="1">
      <c r="A2426" s="21" t="s">
        <v>2906</v>
      </c>
      <c r="B2426" s="22">
        <v>45719</v>
      </c>
      <c r="C2426" s="21">
        <f>YEAR(B2426)</f>
        <v>2025</v>
      </c>
      <c r="D2426" s="21" t="str">
        <f>"Q"&amp;ROUNDUP(MONTH(B2426)/3,0)</f>
        <v>Q1</v>
      </c>
      <c r="E2426" s="21" t="s">
        <v>128</v>
      </c>
      <c r="F2426" s="21" t="s">
        <v>118</v>
      </c>
      <c r="G2426" s="21" t="s">
        <v>130</v>
      </c>
      <c r="H2426" s="21" t="s">
        <v>224</v>
      </c>
      <c r="I2426" s="21" t="s">
        <v>225</v>
      </c>
      <c r="J2426" s="21" t="s">
        <v>122</v>
      </c>
      <c r="K2426" s="21" t="s">
        <v>149</v>
      </c>
      <c r="L2426" s="21" t="s">
        <v>238</v>
      </c>
      <c r="M2426" s="23">
        <v>253.87</v>
      </c>
      <c r="N2426" s="24">
        <v>1</v>
      </c>
      <c r="O2426" s="25">
        <v>0.19950000000000001</v>
      </c>
      <c r="P2426" s="23">
        <v>114.39</v>
      </c>
      <c r="Q2426" s="23">
        <f>M2426*N2426*(1-O2426)</f>
        <v>203.22293500000001</v>
      </c>
      <c r="R2426" s="23">
        <f>M2426*N2426*O2426</f>
        <v>50.647065000000005</v>
      </c>
      <c r="S2426" s="23">
        <f>P2426*N2426</f>
        <v>114.39</v>
      </c>
      <c r="T2426" s="23">
        <f>Q2426-S2426</f>
        <v>88.832935000000006</v>
      </c>
      <c r="U2426" s="25">
        <f>IFERROR(T2426/Q2426,0)</f>
        <v>0.43712061830029175</v>
      </c>
      <c r="V2426" s="21" t="s">
        <v>125</v>
      </c>
      <c r="W2426" s="21" t="s">
        <v>172</v>
      </c>
    </row>
    <row r="2427" spans="1:23" ht="15" customHeight="1">
      <c r="A2427" s="21" t="s">
        <v>2907</v>
      </c>
      <c r="B2427" s="22">
        <v>45719</v>
      </c>
      <c r="C2427" s="21">
        <f>YEAR(B2427)</f>
        <v>2025</v>
      </c>
      <c r="D2427" s="21" t="str">
        <f>"Q"&amp;ROUNDUP(MONTH(B2427)/3,0)</f>
        <v>Q1</v>
      </c>
      <c r="E2427" s="21" t="s">
        <v>128</v>
      </c>
      <c r="F2427" s="21" t="s">
        <v>118</v>
      </c>
      <c r="G2427" s="21" t="s">
        <v>130</v>
      </c>
      <c r="H2427" s="21" t="s">
        <v>388</v>
      </c>
      <c r="I2427" s="21" t="s">
        <v>389</v>
      </c>
      <c r="J2427" s="21" t="s">
        <v>142</v>
      </c>
      <c r="K2427" s="21" t="s">
        <v>123</v>
      </c>
      <c r="L2427" s="21" t="s">
        <v>263</v>
      </c>
      <c r="M2427" s="23">
        <v>223.8</v>
      </c>
      <c r="N2427" s="24">
        <v>2</v>
      </c>
      <c r="O2427" s="25">
        <v>0.16139999999999999</v>
      </c>
      <c r="P2427" s="23">
        <v>126.42</v>
      </c>
      <c r="Q2427" s="23">
        <f>M2427*N2427*(1-O2427)</f>
        <v>375.35736000000003</v>
      </c>
      <c r="R2427" s="23">
        <f>M2427*N2427*O2427</f>
        <v>72.242639999999994</v>
      </c>
      <c r="S2427" s="23">
        <f>P2427*N2427</f>
        <v>252.84</v>
      </c>
      <c r="T2427" s="23">
        <f>Q2427-S2427</f>
        <v>122.51736000000002</v>
      </c>
      <c r="U2427" s="25">
        <f>IFERROR(T2427/Q2427,0)</f>
        <v>0.32640191203390823</v>
      </c>
      <c r="V2427" s="21" t="s">
        <v>125</v>
      </c>
      <c r="W2427" s="21" t="s">
        <v>126</v>
      </c>
    </row>
    <row r="2428" spans="1:23" ht="15" customHeight="1">
      <c r="A2428" s="21" t="s">
        <v>2908</v>
      </c>
      <c r="B2428" s="22">
        <v>45719</v>
      </c>
      <c r="C2428" s="21">
        <f>YEAR(B2428)</f>
        <v>2025</v>
      </c>
      <c r="D2428" s="21" t="str">
        <f>"Q"&amp;ROUNDUP(MONTH(B2428)/3,0)</f>
        <v>Q1</v>
      </c>
      <c r="E2428" s="21" t="s">
        <v>138</v>
      </c>
      <c r="F2428" s="21" t="s">
        <v>159</v>
      </c>
      <c r="G2428" s="21" t="s">
        <v>139</v>
      </c>
      <c r="H2428" s="21" t="s">
        <v>140</v>
      </c>
      <c r="I2428" s="21" t="s">
        <v>141</v>
      </c>
      <c r="J2428" s="21" t="s">
        <v>142</v>
      </c>
      <c r="K2428" s="21" t="s">
        <v>123</v>
      </c>
      <c r="L2428" s="21" t="s">
        <v>292</v>
      </c>
      <c r="M2428" s="23">
        <v>119.93</v>
      </c>
      <c r="N2428" s="24">
        <v>8</v>
      </c>
      <c r="O2428" s="25">
        <v>0.17799999999999999</v>
      </c>
      <c r="P2428" s="23">
        <v>56.31</v>
      </c>
      <c r="Q2428" s="23">
        <f>M2428*N2428*(1-O2428)</f>
        <v>788.65968000000009</v>
      </c>
      <c r="R2428" s="23">
        <f>M2428*N2428*O2428</f>
        <v>170.78031999999999</v>
      </c>
      <c r="S2428" s="23">
        <f>P2428*N2428</f>
        <v>450.48</v>
      </c>
      <c r="T2428" s="23">
        <f>Q2428-S2428</f>
        <v>338.17968000000008</v>
      </c>
      <c r="U2428" s="25">
        <f>IFERROR(T2428/Q2428,0)</f>
        <v>0.42880305482334286</v>
      </c>
      <c r="V2428" s="21" t="s">
        <v>125</v>
      </c>
      <c r="W2428" s="21" t="s">
        <v>172</v>
      </c>
    </row>
    <row r="2429" spans="1:23" ht="15" customHeight="1">
      <c r="A2429" s="21" t="s">
        <v>2909</v>
      </c>
      <c r="B2429" s="22">
        <v>45719</v>
      </c>
      <c r="C2429" s="21">
        <f>YEAR(B2429)</f>
        <v>2025</v>
      </c>
      <c r="D2429" s="21" t="str">
        <f>"Q"&amp;ROUNDUP(MONTH(B2429)/3,0)</f>
        <v>Q1</v>
      </c>
      <c r="E2429" s="21" t="s">
        <v>158</v>
      </c>
      <c r="F2429" s="21" t="s">
        <v>118</v>
      </c>
      <c r="G2429" s="21" t="s">
        <v>164</v>
      </c>
      <c r="H2429" s="21" t="s">
        <v>246</v>
      </c>
      <c r="I2429" s="21" t="s">
        <v>247</v>
      </c>
      <c r="J2429" s="21" t="s">
        <v>133</v>
      </c>
      <c r="K2429" s="21" t="s">
        <v>165</v>
      </c>
      <c r="L2429" s="21" t="s">
        <v>184</v>
      </c>
      <c r="M2429" s="23">
        <v>130.76</v>
      </c>
      <c r="N2429" s="24">
        <v>1</v>
      </c>
      <c r="O2429" s="25">
        <v>0.1532</v>
      </c>
      <c r="P2429" s="23">
        <v>54.09</v>
      </c>
      <c r="Q2429" s="23">
        <f>M2429*N2429*(1-O2429)</f>
        <v>110.72756799999999</v>
      </c>
      <c r="R2429" s="23">
        <f>M2429*N2429*O2429</f>
        <v>20.032432</v>
      </c>
      <c r="S2429" s="23">
        <f>P2429*N2429</f>
        <v>54.09</v>
      </c>
      <c r="T2429" s="23">
        <f>Q2429-S2429</f>
        <v>56.637567999999987</v>
      </c>
      <c r="U2429" s="25">
        <f>IFERROR(T2429/Q2429,0)</f>
        <v>0.51150376571081191</v>
      </c>
      <c r="V2429" s="21" t="s">
        <v>125</v>
      </c>
      <c r="W2429" s="21" t="s">
        <v>136</v>
      </c>
    </row>
    <row r="2430" spans="1:23" ht="15" customHeight="1">
      <c r="A2430" s="21" t="s">
        <v>2910</v>
      </c>
      <c r="B2430" s="22">
        <v>45719</v>
      </c>
      <c r="C2430" s="21">
        <f>YEAR(B2430)</f>
        <v>2025</v>
      </c>
      <c r="D2430" s="21" t="str">
        <f>"Q"&amp;ROUNDUP(MONTH(B2430)/3,0)</f>
        <v>Q1</v>
      </c>
      <c r="E2430" s="21" t="s">
        <v>138</v>
      </c>
      <c r="F2430" s="21" t="s">
        <v>118</v>
      </c>
      <c r="G2430" s="21" t="s">
        <v>146</v>
      </c>
      <c r="H2430" s="21" t="s">
        <v>569</v>
      </c>
      <c r="I2430" s="21" t="s">
        <v>570</v>
      </c>
      <c r="J2430" s="21" t="s">
        <v>133</v>
      </c>
      <c r="K2430" s="21" t="s">
        <v>123</v>
      </c>
      <c r="L2430" s="21" t="s">
        <v>124</v>
      </c>
      <c r="M2430" s="23">
        <v>190.12</v>
      </c>
      <c r="N2430" s="24">
        <v>12</v>
      </c>
      <c r="O2430" s="25">
        <v>0.21010000000000001</v>
      </c>
      <c r="P2430" s="23">
        <v>101.55</v>
      </c>
      <c r="Q2430" s="23">
        <f>M2430*N2430*(1-O2430)</f>
        <v>1802.1094560000001</v>
      </c>
      <c r="R2430" s="23">
        <f>M2430*N2430*O2430</f>
        <v>479.33054400000003</v>
      </c>
      <c r="S2430" s="23">
        <f>P2430*N2430</f>
        <v>1218.5999999999999</v>
      </c>
      <c r="T2430" s="23">
        <f>Q2430-S2430</f>
        <v>583.50945600000023</v>
      </c>
      <c r="U2430" s="25">
        <f>IFERROR(T2430/Q2430,0)</f>
        <v>0.32379246113894217</v>
      </c>
      <c r="V2430" s="21" t="s">
        <v>125</v>
      </c>
      <c r="W2430" s="21" t="s">
        <v>172</v>
      </c>
    </row>
    <row r="2431" spans="1:23" ht="15" customHeight="1">
      <c r="A2431" s="21" t="s">
        <v>2911</v>
      </c>
      <c r="B2431" s="22">
        <v>45719</v>
      </c>
      <c r="C2431" s="21">
        <f>YEAR(B2431)</f>
        <v>2025</v>
      </c>
      <c r="D2431" s="21" t="str">
        <f>"Q"&amp;ROUNDUP(MONTH(B2431)/3,0)</f>
        <v>Q1</v>
      </c>
      <c r="E2431" s="21" t="s">
        <v>138</v>
      </c>
      <c r="F2431" s="21" t="s">
        <v>118</v>
      </c>
      <c r="G2431" s="21" t="s">
        <v>139</v>
      </c>
      <c r="H2431" s="21" t="s">
        <v>315</v>
      </c>
      <c r="I2431" s="21" t="s">
        <v>316</v>
      </c>
      <c r="J2431" s="21" t="s">
        <v>133</v>
      </c>
      <c r="K2431" s="21" t="s">
        <v>123</v>
      </c>
      <c r="L2431" s="21" t="s">
        <v>263</v>
      </c>
      <c r="M2431" s="23">
        <v>112.92</v>
      </c>
      <c r="N2431" s="24">
        <v>1</v>
      </c>
      <c r="O2431" s="25">
        <v>0.25659999999999999</v>
      </c>
      <c r="P2431" s="23">
        <v>63.86</v>
      </c>
      <c r="Q2431" s="23">
        <f>M2431*N2431*(1-O2431)</f>
        <v>83.944728000000012</v>
      </c>
      <c r="R2431" s="23">
        <f>M2431*N2431*O2431</f>
        <v>28.975272</v>
      </c>
      <c r="S2431" s="23">
        <f>P2431*N2431</f>
        <v>63.86</v>
      </c>
      <c r="T2431" s="23">
        <f>Q2431-S2431</f>
        <v>20.084728000000013</v>
      </c>
      <c r="U2431" s="25">
        <f>IFERROR(T2431/Q2431,0)</f>
        <v>0.23926133872278446</v>
      </c>
      <c r="V2431" s="21" t="s">
        <v>125</v>
      </c>
      <c r="W2431" s="21" t="s">
        <v>156</v>
      </c>
    </row>
    <row r="2432" spans="1:23" ht="15" customHeight="1">
      <c r="A2432" s="21" t="s">
        <v>2912</v>
      </c>
      <c r="B2432" s="22">
        <v>45720</v>
      </c>
      <c r="C2432" s="21">
        <f>YEAR(B2432)</f>
        <v>2025</v>
      </c>
      <c r="D2432" s="21" t="str">
        <f>"Q"&amp;ROUNDUP(MONTH(B2432)/3,0)</f>
        <v>Q1</v>
      </c>
      <c r="E2432" s="21" t="s">
        <v>117</v>
      </c>
      <c r="F2432" s="21" t="s">
        <v>129</v>
      </c>
      <c r="G2432" s="21" t="s">
        <v>194</v>
      </c>
      <c r="H2432" s="21" t="s">
        <v>120</v>
      </c>
      <c r="I2432" s="21" t="s">
        <v>121</v>
      </c>
      <c r="J2432" s="21" t="s">
        <v>122</v>
      </c>
      <c r="K2432" s="21" t="s">
        <v>143</v>
      </c>
      <c r="L2432" s="21" t="s">
        <v>230</v>
      </c>
      <c r="M2432" s="23">
        <v>128.22</v>
      </c>
      <c r="N2432" s="24">
        <v>1</v>
      </c>
      <c r="O2432" s="25">
        <v>0.2389</v>
      </c>
      <c r="P2432" s="23">
        <v>83.41</v>
      </c>
      <c r="Q2432" s="23">
        <f>M2432*N2432*(1-O2432)</f>
        <v>97.588241999999994</v>
      </c>
      <c r="R2432" s="23">
        <f>M2432*N2432*O2432</f>
        <v>30.631758000000001</v>
      </c>
      <c r="S2432" s="23">
        <f>P2432*N2432</f>
        <v>83.41</v>
      </c>
      <c r="T2432" s="23">
        <f>Q2432-S2432</f>
        <v>14.178241999999997</v>
      </c>
      <c r="U2432" s="25">
        <f>IFERROR(T2432/Q2432,0)</f>
        <v>0.14528637579105072</v>
      </c>
      <c r="V2432" s="21" t="s">
        <v>171</v>
      </c>
      <c r="W2432" s="21" t="s">
        <v>136</v>
      </c>
    </row>
    <row r="2433" spans="1:23" ht="15" customHeight="1">
      <c r="A2433" s="21" t="s">
        <v>2913</v>
      </c>
      <c r="B2433" s="22">
        <v>45720</v>
      </c>
      <c r="C2433" s="21">
        <f>YEAR(B2433)</f>
        <v>2025</v>
      </c>
      <c r="D2433" s="21" t="str">
        <f>"Q"&amp;ROUNDUP(MONTH(B2433)/3,0)</f>
        <v>Q1</v>
      </c>
      <c r="E2433" s="21" t="s">
        <v>138</v>
      </c>
      <c r="F2433" s="21" t="s">
        <v>159</v>
      </c>
      <c r="G2433" s="21" t="s">
        <v>139</v>
      </c>
      <c r="H2433" s="21" t="s">
        <v>348</v>
      </c>
      <c r="I2433" s="21" t="s">
        <v>349</v>
      </c>
      <c r="J2433" s="21" t="s">
        <v>142</v>
      </c>
      <c r="K2433" s="21" t="s">
        <v>165</v>
      </c>
      <c r="L2433" s="21" t="s">
        <v>180</v>
      </c>
      <c r="M2433" s="23">
        <v>98.74</v>
      </c>
      <c r="N2433" s="24">
        <v>3</v>
      </c>
      <c r="O2433" s="25">
        <v>0.13619999999999999</v>
      </c>
      <c r="P2433" s="23">
        <v>44.92</v>
      </c>
      <c r="Q2433" s="23">
        <f>M2433*N2433*(1-O2433)</f>
        <v>255.87483599999999</v>
      </c>
      <c r="R2433" s="23">
        <f>M2433*N2433*O2433</f>
        <v>40.34516399999999</v>
      </c>
      <c r="S2433" s="23">
        <f>P2433*N2433</f>
        <v>134.76</v>
      </c>
      <c r="T2433" s="23">
        <f>Q2433-S2433</f>
        <v>121.114836</v>
      </c>
      <c r="U2433" s="25">
        <f>IFERROR(T2433/Q2433,0)</f>
        <v>0.47333625257311351</v>
      </c>
      <c r="V2433" s="21" t="s">
        <v>125</v>
      </c>
      <c r="W2433" s="21" t="s">
        <v>136</v>
      </c>
    </row>
    <row r="2434" spans="1:23" ht="15" customHeight="1">
      <c r="A2434" s="21" t="s">
        <v>2914</v>
      </c>
      <c r="B2434" s="22">
        <v>45720</v>
      </c>
      <c r="C2434" s="21">
        <f>YEAR(B2434)</f>
        <v>2025</v>
      </c>
      <c r="D2434" s="21" t="str">
        <f>"Q"&amp;ROUNDUP(MONTH(B2434)/3,0)</f>
        <v>Q1</v>
      </c>
      <c r="E2434" s="21" t="s">
        <v>128</v>
      </c>
      <c r="F2434" s="21" t="s">
        <v>129</v>
      </c>
      <c r="G2434" s="21" t="s">
        <v>130</v>
      </c>
      <c r="H2434" s="21" t="s">
        <v>666</v>
      </c>
      <c r="I2434" s="21" t="s">
        <v>667</v>
      </c>
      <c r="J2434" s="21" t="s">
        <v>142</v>
      </c>
      <c r="K2434" s="21" t="s">
        <v>123</v>
      </c>
      <c r="L2434" s="21" t="s">
        <v>155</v>
      </c>
      <c r="M2434" s="23">
        <v>96.97</v>
      </c>
      <c r="N2434" s="24">
        <v>2</v>
      </c>
      <c r="O2434" s="25">
        <v>0.1711</v>
      </c>
      <c r="P2434" s="23">
        <v>52</v>
      </c>
      <c r="Q2434" s="23">
        <f>M2434*N2434*(1-O2434)</f>
        <v>160.756866</v>
      </c>
      <c r="R2434" s="23">
        <f>M2434*N2434*O2434</f>
        <v>33.183134000000003</v>
      </c>
      <c r="S2434" s="23">
        <f>P2434*N2434</f>
        <v>104</v>
      </c>
      <c r="T2434" s="23">
        <f>Q2434-S2434</f>
        <v>56.756866000000002</v>
      </c>
      <c r="U2434" s="25">
        <f>IFERROR(T2434/Q2434,0)</f>
        <v>0.35306029168296926</v>
      </c>
      <c r="V2434" s="21" t="s">
        <v>125</v>
      </c>
      <c r="W2434" s="21" t="s">
        <v>156</v>
      </c>
    </row>
    <row r="2435" spans="1:23" ht="15" customHeight="1">
      <c r="A2435" s="21" t="s">
        <v>2915</v>
      </c>
      <c r="B2435" s="22">
        <v>45720</v>
      </c>
      <c r="C2435" s="21">
        <f>YEAR(B2435)</f>
        <v>2025</v>
      </c>
      <c r="D2435" s="21" t="str">
        <f>"Q"&amp;ROUNDUP(MONTH(B2435)/3,0)</f>
        <v>Q1</v>
      </c>
      <c r="E2435" s="21" t="s">
        <v>138</v>
      </c>
      <c r="F2435" s="21" t="s">
        <v>118</v>
      </c>
      <c r="G2435" s="21" t="s">
        <v>146</v>
      </c>
      <c r="H2435" s="21" t="s">
        <v>168</v>
      </c>
      <c r="I2435" s="21" t="s">
        <v>169</v>
      </c>
      <c r="J2435" s="21" t="s">
        <v>122</v>
      </c>
      <c r="K2435" s="21" t="s">
        <v>165</v>
      </c>
      <c r="L2435" s="21" t="s">
        <v>320</v>
      </c>
      <c r="M2435" s="23">
        <v>116.26</v>
      </c>
      <c r="N2435" s="24">
        <v>1</v>
      </c>
      <c r="O2435" s="25">
        <v>0.14829999999999999</v>
      </c>
      <c r="P2435" s="23">
        <v>54.71</v>
      </c>
      <c r="Q2435" s="23">
        <f>M2435*N2435*(1-O2435)</f>
        <v>99.018642</v>
      </c>
      <c r="R2435" s="23">
        <f>M2435*N2435*O2435</f>
        <v>17.241357999999998</v>
      </c>
      <c r="S2435" s="23">
        <f>P2435*N2435</f>
        <v>54.71</v>
      </c>
      <c r="T2435" s="23">
        <f>Q2435-S2435</f>
        <v>44.308641999999999</v>
      </c>
      <c r="U2435" s="25">
        <f>IFERROR(T2435/Q2435,0)</f>
        <v>0.44747777898226476</v>
      </c>
      <c r="V2435" s="21" t="s">
        <v>125</v>
      </c>
      <c r="W2435" s="21" t="s">
        <v>136</v>
      </c>
    </row>
    <row r="2436" spans="1:23" ht="15" customHeight="1">
      <c r="A2436" s="21" t="s">
        <v>2916</v>
      </c>
      <c r="B2436" s="22">
        <v>45721</v>
      </c>
      <c r="C2436" s="21">
        <f>YEAR(B2436)</f>
        <v>2025</v>
      </c>
      <c r="D2436" s="21" t="str">
        <f>"Q"&amp;ROUNDUP(MONTH(B2436)/3,0)</f>
        <v>Q1</v>
      </c>
      <c r="E2436" s="21" t="s">
        <v>117</v>
      </c>
      <c r="F2436" s="21" t="s">
        <v>118</v>
      </c>
      <c r="G2436" s="21" t="s">
        <v>119</v>
      </c>
      <c r="H2436" s="21" t="s">
        <v>271</v>
      </c>
      <c r="I2436" s="21" t="s">
        <v>272</v>
      </c>
      <c r="J2436" s="21" t="s">
        <v>133</v>
      </c>
      <c r="K2436" s="21" t="s">
        <v>149</v>
      </c>
      <c r="L2436" s="21" t="s">
        <v>176</v>
      </c>
      <c r="M2436" s="23">
        <v>306.20999999999998</v>
      </c>
      <c r="N2436" s="24">
        <v>1</v>
      </c>
      <c r="O2436" s="25">
        <v>0.26</v>
      </c>
      <c r="P2436" s="23">
        <v>156.79</v>
      </c>
      <c r="Q2436" s="23">
        <f>M2436*N2436*(1-O2436)</f>
        <v>226.59539999999998</v>
      </c>
      <c r="R2436" s="23">
        <f>M2436*N2436*O2436</f>
        <v>79.614599999999996</v>
      </c>
      <c r="S2436" s="23">
        <f>P2436*N2436</f>
        <v>156.79</v>
      </c>
      <c r="T2436" s="23">
        <f>Q2436-S2436</f>
        <v>69.805399999999992</v>
      </c>
      <c r="U2436" s="25">
        <f>IFERROR(T2436/Q2436,0)</f>
        <v>0.30806185827249799</v>
      </c>
      <c r="V2436" s="21" t="s">
        <v>125</v>
      </c>
      <c r="W2436" s="21" t="s">
        <v>136</v>
      </c>
    </row>
    <row r="2437" spans="1:23" ht="15" customHeight="1">
      <c r="A2437" s="21" t="s">
        <v>2917</v>
      </c>
      <c r="B2437" s="22">
        <v>45721</v>
      </c>
      <c r="C2437" s="21">
        <f>YEAR(B2437)</f>
        <v>2025</v>
      </c>
      <c r="D2437" s="21" t="str">
        <f>"Q"&amp;ROUNDUP(MONTH(B2437)/3,0)</f>
        <v>Q1</v>
      </c>
      <c r="E2437" s="21" t="s">
        <v>128</v>
      </c>
      <c r="F2437" s="21" t="s">
        <v>129</v>
      </c>
      <c r="G2437" s="21" t="s">
        <v>130</v>
      </c>
      <c r="H2437" s="21" t="s">
        <v>147</v>
      </c>
      <c r="I2437" s="21" t="s">
        <v>148</v>
      </c>
      <c r="J2437" s="21" t="s">
        <v>122</v>
      </c>
      <c r="K2437" s="21" t="s">
        <v>123</v>
      </c>
      <c r="L2437" s="21" t="s">
        <v>226</v>
      </c>
      <c r="M2437" s="23">
        <v>236.21</v>
      </c>
      <c r="N2437" s="24">
        <v>1</v>
      </c>
      <c r="O2437" s="25">
        <v>0.13150000000000001</v>
      </c>
      <c r="P2437" s="23">
        <v>127.49</v>
      </c>
      <c r="Q2437" s="23">
        <f>M2437*N2437*(1-O2437)</f>
        <v>205.14838500000002</v>
      </c>
      <c r="R2437" s="23">
        <f>M2437*N2437*O2437</f>
        <v>31.061615000000003</v>
      </c>
      <c r="S2437" s="23">
        <f>P2437*N2437</f>
        <v>127.49</v>
      </c>
      <c r="T2437" s="23">
        <f>Q2437-S2437</f>
        <v>77.658385000000024</v>
      </c>
      <c r="U2437" s="25">
        <f>IFERROR(T2437/Q2437,0)</f>
        <v>0.37854738656607029</v>
      </c>
      <c r="V2437" s="21" t="s">
        <v>125</v>
      </c>
      <c r="W2437" s="21" t="s">
        <v>136</v>
      </c>
    </row>
    <row r="2438" spans="1:23" ht="15" customHeight="1">
      <c r="A2438" s="21" t="s">
        <v>2918</v>
      </c>
      <c r="B2438" s="22">
        <v>45721</v>
      </c>
      <c r="C2438" s="21">
        <f>YEAR(B2438)</f>
        <v>2025</v>
      </c>
      <c r="D2438" s="21" t="str">
        <f>"Q"&amp;ROUNDUP(MONTH(B2438)/3,0)</f>
        <v>Q1</v>
      </c>
      <c r="E2438" s="21" t="s">
        <v>188</v>
      </c>
      <c r="F2438" s="21" t="s">
        <v>118</v>
      </c>
      <c r="G2438" s="21" t="s">
        <v>232</v>
      </c>
      <c r="H2438" s="21" t="s">
        <v>281</v>
      </c>
      <c r="I2438" s="21" t="s">
        <v>282</v>
      </c>
      <c r="J2438" s="21" t="s">
        <v>133</v>
      </c>
      <c r="K2438" s="21" t="s">
        <v>143</v>
      </c>
      <c r="L2438" s="21" t="s">
        <v>252</v>
      </c>
      <c r="M2438" s="23">
        <v>287.95</v>
      </c>
      <c r="N2438" s="24">
        <v>5</v>
      </c>
      <c r="O2438" s="25">
        <v>0.1709</v>
      </c>
      <c r="P2438" s="23">
        <v>185.33</v>
      </c>
      <c r="Q2438" s="23">
        <f>M2438*N2438*(1-O2438)</f>
        <v>1193.696725</v>
      </c>
      <c r="R2438" s="23">
        <f>M2438*N2438*O2438</f>
        <v>246.05327499999999</v>
      </c>
      <c r="S2438" s="23">
        <f>P2438*N2438</f>
        <v>926.65000000000009</v>
      </c>
      <c r="T2438" s="23">
        <f>Q2438-S2438</f>
        <v>267.04672499999992</v>
      </c>
      <c r="U2438" s="25">
        <f>IFERROR(T2438/Q2438,0)</f>
        <v>0.22371404679861204</v>
      </c>
      <c r="V2438" s="21" t="s">
        <v>125</v>
      </c>
      <c r="W2438" s="21" t="s">
        <v>156</v>
      </c>
    </row>
    <row r="2439" spans="1:23" ht="15" customHeight="1">
      <c r="A2439" s="21" t="s">
        <v>2919</v>
      </c>
      <c r="B2439" s="22">
        <v>45721</v>
      </c>
      <c r="C2439" s="21">
        <f>YEAR(B2439)</f>
        <v>2025</v>
      </c>
      <c r="D2439" s="21" t="str">
        <f>"Q"&amp;ROUNDUP(MONTH(B2439)/3,0)</f>
        <v>Q1</v>
      </c>
      <c r="E2439" s="21" t="s">
        <v>138</v>
      </c>
      <c r="F2439" s="21" t="s">
        <v>129</v>
      </c>
      <c r="G2439" s="21" t="s">
        <v>139</v>
      </c>
      <c r="H2439" s="21" t="s">
        <v>224</v>
      </c>
      <c r="I2439" s="21" t="s">
        <v>225</v>
      </c>
      <c r="J2439" s="21" t="s">
        <v>122</v>
      </c>
      <c r="K2439" s="21" t="s">
        <v>143</v>
      </c>
      <c r="L2439" s="21" t="s">
        <v>322</v>
      </c>
      <c r="M2439" s="23">
        <v>87.87</v>
      </c>
      <c r="N2439" s="24">
        <v>1</v>
      </c>
      <c r="O2439" s="25">
        <v>0.21329999999999999</v>
      </c>
      <c r="P2439" s="23">
        <v>53.31</v>
      </c>
      <c r="Q2439" s="23">
        <f>M2439*N2439*(1-O2439)</f>
        <v>69.127329000000003</v>
      </c>
      <c r="R2439" s="23">
        <f>M2439*N2439*O2439</f>
        <v>18.742671000000001</v>
      </c>
      <c r="S2439" s="23">
        <f>P2439*N2439</f>
        <v>53.31</v>
      </c>
      <c r="T2439" s="23">
        <f>Q2439-S2439</f>
        <v>15.817329000000001</v>
      </c>
      <c r="U2439" s="25">
        <f>IFERROR(T2439/Q2439,0)</f>
        <v>0.22881440999984246</v>
      </c>
      <c r="V2439" s="21" t="s">
        <v>125</v>
      </c>
      <c r="W2439" s="21" t="s">
        <v>156</v>
      </c>
    </row>
    <row r="2440" spans="1:23" ht="15" customHeight="1">
      <c r="A2440" s="21" t="s">
        <v>2920</v>
      </c>
      <c r="B2440" s="22">
        <v>45721</v>
      </c>
      <c r="C2440" s="21">
        <f>YEAR(B2440)</f>
        <v>2025</v>
      </c>
      <c r="D2440" s="21" t="str">
        <f>"Q"&amp;ROUNDUP(MONTH(B2440)/3,0)</f>
        <v>Q1</v>
      </c>
      <c r="E2440" s="21" t="s">
        <v>128</v>
      </c>
      <c r="F2440" s="21" t="s">
        <v>129</v>
      </c>
      <c r="G2440" s="21" t="s">
        <v>152</v>
      </c>
      <c r="H2440" s="21" t="s">
        <v>182</v>
      </c>
      <c r="I2440" s="21" t="s">
        <v>183</v>
      </c>
      <c r="J2440" s="21" t="s">
        <v>122</v>
      </c>
      <c r="K2440" s="21" t="s">
        <v>134</v>
      </c>
      <c r="L2440" s="21" t="s">
        <v>299</v>
      </c>
      <c r="M2440" s="23">
        <v>190.2</v>
      </c>
      <c r="N2440" s="24">
        <v>2</v>
      </c>
      <c r="O2440" s="25">
        <v>0.1449</v>
      </c>
      <c r="P2440" s="23">
        <v>104.41</v>
      </c>
      <c r="Q2440" s="23">
        <f>M2440*N2440*(1-O2440)</f>
        <v>325.28003999999999</v>
      </c>
      <c r="R2440" s="23">
        <f>M2440*N2440*O2440</f>
        <v>55.119959999999999</v>
      </c>
      <c r="S2440" s="23">
        <f>P2440*N2440</f>
        <v>208.82</v>
      </c>
      <c r="T2440" s="23">
        <f>Q2440-S2440</f>
        <v>116.46003999999999</v>
      </c>
      <c r="U2440" s="25">
        <f>IFERROR(T2440/Q2440,0)</f>
        <v>0.35803008386250812</v>
      </c>
      <c r="V2440" s="21" t="s">
        <v>125</v>
      </c>
      <c r="W2440" s="21" t="s">
        <v>126</v>
      </c>
    </row>
    <row r="2441" spans="1:23" ht="15" customHeight="1">
      <c r="A2441" s="21" t="s">
        <v>2921</v>
      </c>
      <c r="B2441" s="22">
        <v>45721</v>
      </c>
      <c r="C2441" s="21">
        <f>YEAR(B2441)</f>
        <v>2025</v>
      </c>
      <c r="D2441" s="21" t="str">
        <f>"Q"&amp;ROUNDUP(MONTH(B2441)/3,0)</f>
        <v>Q1</v>
      </c>
      <c r="E2441" s="21" t="s">
        <v>188</v>
      </c>
      <c r="F2441" s="21" t="s">
        <v>118</v>
      </c>
      <c r="G2441" s="21" t="s">
        <v>189</v>
      </c>
      <c r="H2441" s="21" t="s">
        <v>257</v>
      </c>
      <c r="I2441" s="21" t="s">
        <v>258</v>
      </c>
      <c r="J2441" s="21" t="s">
        <v>133</v>
      </c>
      <c r="K2441" s="21" t="s">
        <v>165</v>
      </c>
      <c r="L2441" s="21" t="s">
        <v>166</v>
      </c>
      <c r="M2441" s="23">
        <v>56.92</v>
      </c>
      <c r="N2441" s="24">
        <v>1</v>
      </c>
      <c r="O2441" s="25">
        <v>0.1946</v>
      </c>
      <c r="P2441" s="23">
        <v>20.71</v>
      </c>
      <c r="Q2441" s="23">
        <f>M2441*N2441*(1-O2441)</f>
        <v>45.843367999999998</v>
      </c>
      <c r="R2441" s="23">
        <f>M2441*N2441*O2441</f>
        <v>11.076632</v>
      </c>
      <c r="S2441" s="23">
        <f>P2441*N2441</f>
        <v>20.71</v>
      </c>
      <c r="T2441" s="23">
        <f>Q2441-S2441</f>
        <v>25.133367999999997</v>
      </c>
      <c r="U2441" s="25">
        <f>IFERROR(T2441/Q2441,0)</f>
        <v>0.54824436110366059</v>
      </c>
      <c r="V2441" s="21" t="s">
        <v>125</v>
      </c>
      <c r="W2441" s="21" t="s">
        <v>126</v>
      </c>
    </row>
    <row r="2442" spans="1:23" ht="15" customHeight="1">
      <c r="A2442" s="21" t="s">
        <v>2922</v>
      </c>
      <c r="B2442" s="22">
        <v>45722</v>
      </c>
      <c r="C2442" s="21">
        <f>YEAR(B2442)</f>
        <v>2025</v>
      </c>
      <c r="D2442" s="21" t="str">
        <f>"Q"&amp;ROUNDUP(MONTH(B2442)/3,0)</f>
        <v>Q1</v>
      </c>
      <c r="E2442" s="21" t="s">
        <v>138</v>
      </c>
      <c r="F2442" s="21" t="s">
        <v>129</v>
      </c>
      <c r="G2442" s="21" t="s">
        <v>146</v>
      </c>
      <c r="H2442" s="21" t="s">
        <v>337</v>
      </c>
      <c r="I2442" s="21" t="s">
        <v>338</v>
      </c>
      <c r="J2442" s="21" t="s">
        <v>133</v>
      </c>
      <c r="K2442" s="21" t="s">
        <v>143</v>
      </c>
      <c r="L2442" s="21" t="s">
        <v>144</v>
      </c>
      <c r="M2442" s="23">
        <v>213.49</v>
      </c>
      <c r="N2442" s="24">
        <v>2</v>
      </c>
      <c r="O2442" s="25">
        <v>0.13189999999999999</v>
      </c>
      <c r="P2442" s="23">
        <v>117.97</v>
      </c>
      <c r="Q2442" s="23">
        <f>M2442*N2442*(1-O2442)</f>
        <v>370.661338</v>
      </c>
      <c r="R2442" s="23">
        <f>M2442*N2442*O2442</f>
        <v>56.318661999999996</v>
      </c>
      <c r="S2442" s="23">
        <f>P2442*N2442</f>
        <v>235.94</v>
      </c>
      <c r="T2442" s="23">
        <f>Q2442-S2442</f>
        <v>134.721338</v>
      </c>
      <c r="U2442" s="25">
        <f>IFERROR(T2442/Q2442,0)</f>
        <v>0.36346207221644466</v>
      </c>
      <c r="V2442" s="21" t="s">
        <v>125</v>
      </c>
      <c r="W2442" s="21" t="s">
        <v>156</v>
      </c>
    </row>
    <row r="2443" spans="1:23" ht="15" customHeight="1">
      <c r="A2443" s="21" t="s">
        <v>2923</v>
      </c>
      <c r="B2443" s="22">
        <v>45722</v>
      </c>
      <c r="C2443" s="21">
        <f>YEAR(B2443)</f>
        <v>2025</v>
      </c>
      <c r="D2443" s="21" t="str">
        <f>"Q"&amp;ROUNDUP(MONTH(B2443)/3,0)</f>
        <v>Q1</v>
      </c>
      <c r="E2443" s="21" t="s">
        <v>158</v>
      </c>
      <c r="F2443" s="21" t="s">
        <v>159</v>
      </c>
      <c r="G2443" s="21" t="s">
        <v>160</v>
      </c>
      <c r="H2443" s="21" t="s">
        <v>315</v>
      </c>
      <c r="I2443" s="21" t="s">
        <v>316</v>
      </c>
      <c r="J2443" s="21" t="s">
        <v>133</v>
      </c>
      <c r="K2443" s="21" t="s">
        <v>123</v>
      </c>
      <c r="L2443" s="21" t="s">
        <v>263</v>
      </c>
      <c r="M2443" s="23">
        <v>104.2</v>
      </c>
      <c r="N2443" s="24">
        <v>8</v>
      </c>
      <c r="O2443" s="25">
        <v>0.1128</v>
      </c>
      <c r="P2443" s="23">
        <v>49.39</v>
      </c>
      <c r="Q2443" s="23">
        <f>M2443*N2443*(1-O2443)</f>
        <v>739.56992000000002</v>
      </c>
      <c r="R2443" s="23">
        <f>M2443*N2443*O2443</f>
        <v>94.030079999999998</v>
      </c>
      <c r="S2443" s="23">
        <f>P2443*N2443</f>
        <v>395.12</v>
      </c>
      <c r="T2443" s="23">
        <f>Q2443-S2443</f>
        <v>344.44992000000002</v>
      </c>
      <c r="U2443" s="25">
        <f>IFERROR(T2443/Q2443,0)</f>
        <v>0.46574354998104844</v>
      </c>
      <c r="V2443" s="21" t="s">
        <v>125</v>
      </c>
      <c r="W2443" s="21" t="s">
        <v>156</v>
      </c>
    </row>
    <row r="2444" spans="1:23" ht="15" customHeight="1">
      <c r="A2444" s="21" t="s">
        <v>2924</v>
      </c>
      <c r="B2444" s="22">
        <v>45723</v>
      </c>
      <c r="C2444" s="21">
        <f>YEAR(B2444)</f>
        <v>2025</v>
      </c>
      <c r="D2444" s="21" t="str">
        <f>"Q"&amp;ROUNDUP(MONTH(B2444)/3,0)</f>
        <v>Q1</v>
      </c>
      <c r="E2444" s="21" t="s">
        <v>188</v>
      </c>
      <c r="F2444" s="21" t="s">
        <v>118</v>
      </c>
      <c r="G2444" s="21" t="s">
        <v>232</v>
      </c>
      <c r="H2444" s="21" t="s">
        <v>373</v>
      </c>
      <c r="I2444" s="21" t="s">
        <v>374</v>
      </c>
      <c r="J2444" s="21" t="s">
        <v>142</v>
      </c>
      <c r="K2444" s="21" t="s">
        <v>123</v>
      </c>
      <c r="L2444" s="21" t="s">
        <v>226</v>
      </c>
      <c r="M2444" s="23">
        <v>214.32</v>
      </c>
      <c r="N2444" s="24">
        <v>3</v>
      </c>
      <c r="O2444" s="25">
        <v>0.2014</v>
      </c>
      <c r="P2444" s="23">
        <v>107.8</v>
      </c>
      <c r="Q2444" s="23">
        <f>M2444*N2444*(1-O2444)</f>
        <v>513.46785599999998</v>
      </c>
      <c r="R2444" s="23">
        <f>M2444*N2444*O2444</f>
        <v>129.492144</v>
      </c>
      <c r="S2444" s="23">
        <f>P2444*N2444</f>
        <v>323.39999999999998</v>
      </c>
      <c r="T2444" s="23">
        <f>Q2444-S2444</f>
        <v>190.06785600000001</v>
      </c>
      <c r="U2444" s="25">
        <f>IFERROR(T2444/Q2444,0)</f>
        <v>0.37016505274674877</v>
      </c>
      <c r="V2444" s="21" t="s">
        <v>125</v>
      </c>
      <c r="W2444" s="21" t="s">
        <v>172</v>
      </c>
    </row>
    <row r="2445" spans="1:23" ht="15" customHeight="1">
      <c r="A2445" s="21" t="s">
        <v>2925</v>
      </c>
      <c r="B2445" s="22">
        <v>45723</v>
      </c>
      <c r="C2445" s="21">
        <f>YEAR(B2445)</f>
        <v>2025</v>
      </c>
      <c r="D2445" s="21" t="str">
        <f>"Q"&amp;ROUNDUP(MONTH(B2445)/3,0)</f>
        <v>Q1</v>
      </c>
      <c r="E2445" s="21" t="s">
        <v>128</v>
      </c>
      <c r="F2445" s="21" t="s">
        <v>129</v>
      </c>
      <c r="G2445" s="21" t="s">
        <v>130</v>
      </c>
      <c r="H2445" s="21" t="s">
        <v>182</v>
      </c>
      <c r="I2445" s="21" t="s">
        <v>183</v>
      </c>
      <c r="J2445" s="21" t="s">
        <v>122</v>
      </c>
      <c r="K2445" s="21" t="s">
        <v>123</v>
      </c>
      <c r="L2445" s="21" t="s">
        <v>263</v>
      </c>
      <c r="M2445" s="23">
        <v>160.03</v>
      </c>
      <c r="N2445" s="24">
        <v>1</v>
      </c>
      <c r="O2445" s="25">
        <v>0.14849999999999999</v>
      </c>
      <c r="P2445" s="23">
        <v>74.260000000000005</v>
      </c>
      <c r="Q2445" s="23">
        <f>M2445*N2445*(1-O2445)</f>
        <v>136.265545</v>
      </c>
      <c r="R2445" s="23">
        <f>M2445*N2445*O2445</f>
        <v>23.764454999999998</v>
      </c>
      <c r="S2445" s="23">
        <f>P2445*N2445</f>
        <v>74.260000000000005</v>
      </c>
      <c r="T2445" s="23">
        <f>Q2445-S2445</f>
        <v>62.005544999999998</v>
      </c>
      <c r="U2445" s="25">
        <f>IFERROR(T2445/Q2445,0)</f>
        <v>0.45503465311058638</v>
      </c>
      <c r="V2445" s="21" t="s">
        <v>125</v>
      </c>
      <c r="W2445" s="21" t="s">
        <v>136</v>
      </c>
    </row>
    <row r="2446" spans="1:23" ht="15" customHeight="1">
      <c r="A2446" s="21" t="s">
        <v>2926</v>
      </c>
      <c r="B2446" s="22">
        <v>45723</v>
      </c>
      <c r="C2446" s="21">
        <f>YEAR(B2446)</f>
        <v>2025</v>
      </c>
      <c r="D2446" s="21" t="str">
        <f>"Q"&amp;ROUNDUP(MONTH(B2446)/3,0)</f>
        <v>Q1</v>
      </c>
      <c r="E2446" s="21" t="s">
        <v>188</v>
      </c>
      <c r="F2446" s="21" t="s">
        <v>118</v>
      </c>
      <c r="G2446" s="21" t="s">
        <v>189</v>
      </c>
      <c r="H2446" s="21" t="s">
        <v>246</v>
      </c>
      <c r="I2446" s="21" t="s">
        <v>247</v>
      </c>
      <c r="J2446" s="21" t="s">
        <v>133</v>
      </c>
      <c r="K2446" s="21" t="s">
        <v>123</v>
      </c>
      <c r="L2446" s="21" t="s">
        <v>155</v>
      </c>
      <c r="M2446" s="23">
        <v>95.62</v>
      </c>
      <c r="N2446" s="24">
        <v>2</v>
      </c>
      <c r="O2446" s="25">
        <v>0.1862</v>
      </c>
      <c r="P2446" s="23">
        <v>43.92</v>
      </c>
      <c r="Q2446" s="23">
        <f>M2446*N2446*(1-O2446)</f>
        <v>155.631112</v>
      </c>
      <c r="R2446" s="23">
        <f>M2446*N2446*O2446</f>
        <v>35.608888</v>
      </c>
      <c r="S2446" s="23">
        <f>P2446*N2446</f>
        <v>87.84</v>
      </c>
      <c r="T2446" s="23">
        <f>Q2446-S2446</f>
        <v>67.791111999999998</v>
      </c>
      <c r="U2446" s="25">
        <f>IFERROR(T2446/Q2446,0)</f>
        <v>0.43558843170123979</v>
      </c>
      <c r="V2446" s="21" t="s">
        <v>125</v>
      </c>
      <c r="W2446" s="21" t="s">
        <v>172</v>
      </c>
    </row>
    <row r="2447" spans="1:23" ht="15" customHeight="1">
      <c r="A2447" s="21" t="s">
        <v>2927</v>
      </c>
      <c r="B2447" s="22">
        <v>45723</v>
      </c>
      <c r="C2447" s="21">
        <f>YEAR(B2447)</f>
        <v>2025</v>
      </c>
      <c r="D2447" s="21" t="str">
        <f>"Q"&amp;ROUNDUP(MONTH(B2447)/3,0)</f>
        <v>Q1</v>
      </c>
      <c r="E2447" s="21" t="s">
        <v>158</v>
      </c>
      <c r="F2447" s="21" t="s">
        <v>118</v>
      </c>
      <c r="G2447" s="21" t="s">
        <v>160</v>
      </c>
      <c r="H2447" s="21" t="s">
        <v>612</v>
      </c>
      <c r="I2447" s="21" t="s">
        <v>613</v>
      </c>
      <c r="J2447" s="21" t="s">
        <v>142</v>
      </c>
      <c r="K2447" s="21" t="s">
        <v>165</v>
      </c>
      <c r="L2447" s="21" t="s">
        <v>213</v>
      </c>
      <c r="M2447" s="23">
        <v>132.29</v>
      </c>
      <c r="N2447" s="24">
        <v>1</v>
      </c>
      <c r="O2447" s="25">
        <v>0.16650000000000001</v>
      </c>
      <c r="P2447" s="23">
        <v>50.64</v>
      </c>
      <c r="Q2447" s="23">
        <f>M2447*N2447*(1-O2447)</f>
        <v>110.26371499999999</v>
      </c>
      <c r="R2447" s="23">
        <f>M2447*N2447*O2447</f>
        <v>22.026285000000001</v>
      </c>
      <c r="S2447" s="23">
        <f>P2447*N2447</f>
        <v>50.64</v>
      </c>
      <c r="T2447" s="23">
        <f>Q2447-S2447</f>
        <v>59.62371499999999</v>
      </c>
      <c r="U2447" s="25">
        <f>IFERROR(T2447/Q2447,0)</f>
        <v>0.5407374039592262</v>
      </c>
      <c r="V2447" s="21" t="s">
        <v>125</v>
      </c>
      <c r="W2447" s="21" t="s">
        <v>126</v>
      </c>
    </row>
    <row r="2448" spans="1:23" ht="15" customHeight="1">
      <c r="A2448" s="21" t="s">
        <v>2928</v>
      </c>
      <c r="B2448" s="22">
        <v>45723</v>
      </c>
      <c r="C2448" s="21">
        <f>YEAR(B2448)</f>
        <v>2025</v>
      </c>
      <c r="D2448" s="21" t="str">
        <f>"Q"&amp;ROUNDUP(MONTH(B2448)/3,0)</f>
        <v>Q1</v>
      </c>
      <c r="E2448" s="21" t="s">
        <v>117</v>
      </c>
      <c r="F2448" s="21" t="s">
        <v>118</v>
      </c>
      <c r="G2448" s="21" t="s">
        <v>119</v>
      </c>
      <c r="H2448" s="21" t="s">
        <v>377</v>
      </c>
      <c r="I2448" s="21" t="s">
        <v>378</v>
      </c>
      <c r="J2448" s="21" t="s">
        <v>133</v>
      </c>
      <c r="K2448" s="21" t="s">
        <v>134</v>
      </c>
      <c r="L2448" s="21" t="s">
        <v>135</v>
      </c>
      <c r="M2448" s="23">
        <v>88.19</v>
      </c>
      <c r="N2448" s="24">
        <v>2</v>
      </c>
      <c r="O2448" s="25">
        <v>0.1769</v>
      </c>
      <c r="P2448" s="23">
        <v>45.76</v>
      </c>
      <c r="Q2448" s="23">
        <f>M2448*N2448*(1-O2448)</f>
        <v>145.17837799999998</v>
      </c>
      <c r="R2448" s="23">
        <f>M2448*N2448*O2448</f>
        <v>31.201622</v>
      </c>
      <c r="S2448" s="23">
        <f>P2448*N2448</f>
        <v>91.52</v>
      </c>
      <c r="T2448" s="23">
        <f>Q2448-S2448</f>
        <v>53.658377999999985</v>
      </c>
      <c r="U2448" s="25">
        <f>IFERROR(T2448/Q2448,0)</f>
        <v>0.36960309613047193</v>
      </c>
      <c r="V2448" s="21" t="s">
        <v>125</v>
      </c>
      <c r="W2448" s="21" t="s">
        <v>172</v>
      </c>
    </row>
    <row r="2449" spans="1:23" ht="15" customHeight="1">
      <c r="A2449" s="21" t="s">
        <v>2929</v>
      </c>
      <c r="B2449" s="22">
        <v>45724</v>
      </c>
      <c r="C2449" s="21">
        <f>YEAR(B2449)</f>
        <v>2025</v>
      </c>
      <c r="D2449" s="21" t="str">
        <f>"Q"&amp;ROUNDUP(MONTH(B2449)/3,0)</f>
        <v>Q1</v>
      </c>
      <c r="E2449" s="21" t="s">
        <v>138</v>
      </c>
      <c r="F2449" s="21" t="s">
        <v>118</v>
      </c>
      <c r="G2449" s="21" t="s">
        <v>146</v>
      </c>
      <c r="H2449" s="21" t="s">
        <v>467</v>
      </c>
      <c r="I2449" s="21" t="s">
        <v>468</v>
      </c>
      <c r="J2449" s="21" t="s">
        <v>133</v>
      </c>
      <c r="K2449" s="21" t="s">
        <v>123</v>
      </c>
      <c r="L2449" s="21" t="s">
        <v>263</v>
      </c>
      <c r="M2449" s="23">
        <v>100.46</v>
      </c>
      <c r="N2449" s="24">
        <v>1</v>
      </c>
      <c r="O2449" s="25">
        <v>0.15229999999999999</v>
      </c>
      <c r="P2449" s="23">
        <v>48.92</v>
      </c>
      <c r="Q2449" s="23">
        <f>M2449*N2449*(1-O2449)</f>
        <v>85.159942000000001</v>
      </c>
      <c r="R2449" s="23">
        <f>M2449*N2449*O2449</f>
        <v>15.300057999999998</v>
      </c>
      <c r="S2449" s="23">
        <f>P2449*N2449</f>
        <v>48.92</v>
      </c>
      <c r="T2449" s="23">
        <f>Q2449-S2449</f>
        <v>36.239941999999999</v>
      </c>
      <c r="U2449" s="25">
        <f>IFERROR(T2449/Q2449,0)</f>
        <v>0.42555151106138611</v>
      </c>
      <c r="V2449" s="21" t="s">
        <v>125</v>
      </c>
      <c r="W2449" s="21" t="s">
        <v>136</v>
      </c>
    </row>
    <row r="2450" spans="1:23" ht="15" customHeight="1">
      <c r="A2450" s="21" t="s">
        <v>2930</v>
      </c>
      <c r="B2450" s="22">
        <v>45724</v>
      </c>
      <c r="C2450" s="21">
        <f>YEAR(B2450)</f>
        <v>2025</v>
      </c>
      <c r="D2450" s="21" t="str">
        <f>"Q"&amp;ROUNDUP(MONTH(B2450)/3,0)</f>
        <v>Q1</v>
      </c>
      <c r="E2450" s="21" t="s">
        <v>138</v>
      </c>
      <c r="F2450" s="21" t="s">
        <v>129</v>
      </c>
      <c r="G2450" s="21" t="s">
        <v>146</v>
      </c>
      <c r="H2450" s="21" t="s">
        <v>120</v>
      </c>
      <c r="I2450" s="21" t="s">
        <v>121</v>
      </c>
      <c r="J2450" s="21" t="s">
        <v>122</v>
      </c>
      <c r="K2450" s="21" t="s">
        <v>165</v>
      </c>
      <c r="L2450" s="21" t="s">
        <v>184</v>
      </c>
      <c r="M2450" s="23">
        <v>40.89</v>
      </c>
      <c r="N2450" s="24">
        <v>1</v>
      </c>
      <c r="O2450" s="25">
        <v>0.13270000000000001</v>
      </c>
      <c r="P2450" s="23">
        <v>18.02</v>
      </c>
      <c r="Q2450" s="23">
        <f>M2450*N2450*(1-O2450)</f>
        <v>35.463896999999996</v>
      </c>
      <c r="R2450" s="23">
        <f>M2450*N2450*O2450</f>
        <v>5.4261030000000003</v>
      </c>
      <c r="S2450" s="23">
        <f>P2450*N2450</f>
        <v>18.02</v>
      </c>
      <c r="T2450" s="23">
        <f>Q2450-S2450</f>
        <v>17.443896999999996</v>
      </c>
      <c r="U2450" s="25">
        <f>IFERROR(T2450/Q2450,0)</f>
        <v>0.49187761288614157</v>
      </c>
      <c r="V2450" s="21" t="s">
        <v>125</v>
      </c>
      <c r="W2450" s="21" t="s">
        <v>126</v>
      </c>
    </row>
    <row r="2451" spans="1:23" ht="15" customHeight="1">
      <c r="A2451" s="21" t="s">
        <v>2931</v>
      </c>
      <c r="B2451" s="22">
        <v>45724</v>
      </c>
      <c r="C2451" s="21">
        <f>YEAR(B2451)</f>
        <v>2025</v>
      </c>
      <c r="D2451" s="21" t="str">
        <f>"Q"&amp;ROUNDUP(MONTH(B2451)/3,0)</f>
        <v>Q1</v>
      </c>
      <c r="E2451" s="21" t="s">
        <v>128</v>
      </c>
      <c r="F2451" s="21" t="s">
        <v>129</v>
      </c>
      <c r="G2451" s="21" t="s">
        <v>130</v>
      </c>
      <c r="H2451" s="21" t="s">
        <v>752</v>
      </c>
      <c r="I2451" s="21" t="s">
        <v>200</v>
      </c>
      <c r="J2451" s="21" t="s">
        <v>133</v>
      </c>
      <c r="K2451" s="21" t="s">
        <v>149</v>
      </c>
      <c r="L2451" s="21" t="s">
        <v>176</v>
      </c>
      <c r="M2451" s="23">
        <v>40.06</v>
      </c>
      <c r="N2451" s="24">
        <v>5</v>
      </c>
      <c r="O2451" s="25">
        <v>0.1208</v>
      </c>
      <c r="P2451" s="23">
        <v>17.97</v>
      </c>
      <c r="Q2451" s="23">
        <f>M2451*N2451*(1-O2451)</f>
        <v>176.10375999999999</v>
      </c>
      <c r="R2451" s="23">
        <f>M2451*N2451*O2451</f>
        <v>24.196240000000003</v>
      </c>
      <c r="S2451" s="23">
        <f>P2451*N2451</f>
        <v>89.85</v>
      </c>
      <c r="T2451" s="23">
        <f>Q2451-S2451</f>
        <v>86.25376</v>
      </c>
      <c r="U2451" s="25">
        <f>IFERROR(T2451/Q2451,0)</f>
        <v>0.48978942868681513</v>
      </c>
      <c r="V2451" s="21" t="s">
        <v>125</v>
      </c>
      <c r="W2451" s="21" t="s">
        <v>136</v>
      </c>
    </row>
    <row r="2452" spans="1:23" ht="15" customHeight="1">
      <c r="A2452" s="21" t="s">
        <v>2932</v>
      </c>
      <c r="B2452" s="22">
        <v>45724</v>
      </c>
      <c r="C2452" s="21">
        <f>YEAR(B2452)</f>
        <v>2025</v>
      </c>
      <c r="D2452" s="21" t="str">
        <f>"Q"&amp;ROUNDUP(MONTH(B2452)/3,0)</f>
        <v>Q1</v>
      </c>
      <c r="E2452" s="21" t="s">
        <v>188</v>
      </c>
      <c r="F2452" s="21" t="s">
        <v>129</v>
      </c>
      <c r="G2452" s="21" t="s">
        <v>198</v>
      </c>
      <c r="H2452" s="21" t="s">
        <v>549</v>
      </c>
      <c r="I2452" s="21" t="s">
        <v>550</v>
      </c>
      <c r="J2452" s="21" t="s">
        <v>133</v>
      </c>
      <c r="K2452" s="21" t="s">
        <v>134</v>
      </c>
      <c r="L2452" s="21" t="s">
        <v>135</v>
      </c>
      <c r="M2452" s="23">
        <v>136.11000000000001</v>
      </c>
      <c r="N2452" s="24">
        <v>2</v>
      </c>
      <c r="O2452" s="25">
        <v>0.1009</v>
      </c>
      <c r="P2452" s="23">
        <v>79.319999999999993</v>
      </c>
      <c r="Q2452" s="23">
        <f>M2452*N2452*(1-O2452)</f>
        <v>244.75300200000004</v>
      </c>
      <c r="R2452" s="23">
        <f>M2452*N2452*O2452</f>
        <v>27.466998000000004</v>
      </c>
      <c r="S2452" s="23">
        <f>P2452*N2452</f>
        <v>158.63999999999999</v>
      </c>
      <c r="T2452" s="23">
        <f>Q2452-S2452</f>
        <v>86.113002000000051</v>
      </c>
      <c r="U2452" s="25">
        <f>IFERROR(T2452/Q2452,0)</f>
        <v>0.35183634642405748</v>
      </c>
      <c r="V2452" s="21" t="s">
        <v>125</v>
      </c>
      <c r="W2452" s="21" t="s">
        <v>172</v>
      </c>
    </row>
    <row r="2453" spans="1:23" ht="15" customHeight="1">
      <c r="A2453" s="21" t="s">
        <v>2932</v>
      </c>
      <c r="B2453" s="22">
        <v>45724</v>
      </c>
      <c r="C2453" s="21">
        <f>YEAR(B2453)</f>
        <v>2025</v>
      </c>
      <c r="D2453" s="21" t="str">
        <f>"Q"&amp;ROUNDUP(MONTH(B2453)/3,0)</f>
        <v>Q1</v>
      </c>
      <c r="E2453" s="21" t="s">
        <v>138</v>
      </c>
      <c r="F2453" s="21" t="s">
        <v>118</v>
      </c>
      <c r="G2453" s="21" t="s">
        <v>146</v>
      </c>
      <c r="H2453" s="21" t="s">
        <v>120</v>
      </c>
      <c r="I2453" s="21" t="s">
        <v>121</v>
      </c>
      <c r="J2453" s="21" t="s">
        <v>122</v>
      </c>
      <c r="K2453" s="21" t="s">
        <v>149</v>
      </c>
      <c r="L2453" s="21" t="s">
        <v>150</v>
      </c>
      <c r="M2453" s="23">
        <v>133.78</v>
      </c>
      <c r="N2453" s="24">
        <v>1</v>
      </c>
      <c r="O2453" s="25">
        <v>0.20649999999999999</v>
      </c>
      <c r="P2453" s="23">
        <v>55.62</v>
      </c>
      <c r="Q2453" s="23">
        <f>M2453*N2453*(1-O2453)</f>
        <v>106.15443</v>
      </c>
      <c r="R2453" s="23">
        <f>M2453*N2453*O2453</f>
        <v>27.62557</v>
      </c>
      <c r="S2453" s="23">
        <f>P2453*N2453</f>
        <v>55.62</v>
      </c>
      <c r="T2453" s="23">
        <f>Q2453-S2453</f>
        <v>50.534430000000008</v>
      </c>
      <c r="U2453" s="25">
        <f>IFERROR(T2453/Q2453,0)</f>
        <v>0.47604636000588957</v>
      </c>
      <c r="V2453" s="21" t="s">
        <v>125</v>
      </c>
      <c r="W2453" s="21" t="s">
        <v>156</v>
      </c>
    </row>
    <row r="2454" spans="1:23" ht="15" customHeight="1">
      <c r="A2454" s="21" t="s">
        <v>2933</v>
      </c>
      <c r="B2454" s="22">
        <v>45725</v>
      </c>
      <c r="C2454" s="21">
        <f>YEAR(B2454)</f>
        <v>2025</v>
      </c>
      <c r="D2454" s="21" t="str">
        <f>"Q"&amp;ROUNDUP(MONTH(B2454)/3,0)</f>
        <v>Q1</v>
      </c>
      <c r="E2454" s="21" t="s">
        <v>138</v>
      </c>
      <c r="F2454" s="21" t="s">
        <v>118</v>
      </c>
      <c r="G2454" s="21" t="s">
        <v>139</v>
      </c>
      <c r="H2454" s="21" t="s">
        <v>940</v>
      </c>
      <c r="I2454" s="21" t="s">
        <v>154</v>
      </c>
      <c r="J2454" s="21" t="s">
        <v>142</v>
      </c>
      <c r="K2454" s="21" t="s">
        <v>123</v>
      </c>
      <c r="L2454" s="21" t="s">
        <v>292</v>
      </c>
      <c r="M2454" s="23">
        <v>93.31</v>
      </c>
      <c r="N2454" s="24">
        <v>3</v>
      </c>
      <c r="O2454" s="25">
        <v>0.20899999999999999</v>
      </c>
      <c r="P2454" s="23">
        <v>44.62</v>
      </c>
      <c r="Q2454" s="23">
        <f>M2454*N2454*(1-O2454)</f>
        <v>221.42463000000001</v>
      </c>
      <c r="R2454" s="23">
        <f>M2454*N2454*O2454</f>
        <v>58.505369999999999</v>
      </c>
      <c r="S2454" s="23">
        <f>P2454*N2454</f>
        <v>133.85999999999999</v>
      </c>
      <c r="T2454" s="23">
        <f>Q2454-S2454</f>
        <v>87.564630000000022</v>
      </c>
      <c r="U2454" s="25">
        <f>IFERROR(T2454/Q2454,0)</f>
        <v>0.395460206933619</v>
      </c>
      <c r="V2454" s="21" t="s">
        <v>125</v>
      </c>
      <c r="W2454" s="21" t="s">
        <v>136</v>
      </c>
    </row>
    <row r="2455" spans="1:23" ht="15" customHeight="1">
      <c r="A2455" s="21" t="s">
        <v>2934</v>
      </c>
      <c r="B2455" s="22">
        <v>45725</v>
      </c>
      <c r="C2455" s="21">
        <f>YEAR(B2455)</f>
        <v>2025</v>
      </c>
      <c r="D2455" s="21" t="str">
        <f>"Q"&amp;ROUNDUP(MONTH(B2455)/3,0)</f>
        <v>Q1</v>
      </c>
      <c r="E2455" s="21" t="s">
        <v>128</v>
      </c>
      <c r="F2455" s="21" t="s">
        <v>129</v>
      </c>
      <c r="G2455" s="21" t="s">
        <v>130</v>
      </c>
      <c r="H2455" s="21" t="s">
        <v>318</v>
      </c>
      <c r="I2455" s="21" t="s">
        <v>319</v>
      </c>
      <c r="J2455" s="21" t="s">
        <v>122</v>
      </c>
      <c r="K2455" s="21" t="s">
        <v>143</v>
      </c>
      <c r="L2455" s="21" t="s">
        <v>201</v>
      </c>
      <c r="M2455" s="23">
        <v>293.85000000000002</v>
      </c>
      <c r="N2455" s="24">
        <v>1</v>
      </c>
      <c r="O2455" s="25">
        <v>0.13519999999999999</v>
      </c>
      <c r="P2455" s="23">
        <v>170.03</v>
      </c>
      <c r="Q2455" s="23">
        <f>M2455*N2455*(1-O2455)</f>
        <v>254.12148000000002</v>
      </c>
      <c r="R2455" s="23">
        <f>M2455*N2455*O2455</f>
        <v>39.728519999999996</v>
      </c>
      <c r="S2455" s="23">
        <f>P2455*N2455</f>
        <v>170.03</v>
      </c>
      <c r="T2455" s="23">
        <f>Q2455-S2455</f>
        <v>84.091480000000018</v>
      </c>
      <c r="U2455" s="25">
        <f>IFERROR(T2455/Q2455,0)</f>
        <v>0.33091055506209083</v>
      </c>
      <c r="V2455" s="21" t="s">
        <v>125</v>
      </c>
      <c r="W2455" s="21" t="s">
        <v>126</v>
      </c>
    </row>
    <row r="2456" spans="1:23" ht="15" customHeight="1">
      <c r="A2456" s="21" t="s">
        <v>2935</v>
      </c>
      <c r="B2456" s="22">
        <v>45725</v>
      </c>
      <c r="C2456" s="21">
        <f>YEAR(B2456)</f>
        <v>2025</v>
      </c>
      <c r="D2456" s="21" t="str">
        <f>"Q"&amp;ROUNDUP(MONTH(B2456)/3,0)</f>
        <v>Q1</v>
      </c>
      <c r="E2456" s="21" t="s">
        <v>158</v>
      </c>
      <c r="F2456" s="21" t="s">
        <v>129</v>
      </c>
      <c r="G2456" s="21" t="s">
        <v>164</v>
      </c>
      <c r="H2456" s="21" t="s">
        <v>318</v>
      </c>
      <c r="I2456" s="21" t="s">
        <v>319</v>
      </c>
      <c r="J2456" s="21" t="s">
        <v>122</v>
      </c>
      <c r="K2456" s="21" t="s">
        <v>123</v>
      </c>
      <c r="L2456" s="21" t="s">
        <v>226</v>
      </c>
      <c r="M2456" s="23">
        <v>82.52</v>
      </c>
      <c r="N2456" s="24">
        <v>1</v>
      </c>
      <c r="O2456" s="25">
        <v>0.16389999999999999</v>
      </c>
      <c r="P2456" s="23">
        <v>37.56</v>
      </c>
      <c r="Q2456" s="23">
        <f>M2456*N2456*(1-O2456)</f>
        <v>68.994972000000004</v>
      </c>
      <c r="R2456" s="23">
        <f>M2456*N2456*O2456</f>
        <v>13.525027999999999</v>
      </c>
      <c r="S2456" s="23">
        <f>P2456*N2456</f>
        <v>37.56</v>
      </c>
      <c r="T2456" s="23">
        <f>Q2456-S2456</f>
        <v>31.434972000000002</v>
      </c>
      <c r="U2456" s="25">
        <f>IFERROR(T2456/Q2456,0)</f>
        <v>0.45561250463294628</v>
      </c>
      <c r="V2456" s="21" t="s">
        <v>171</v>
      </c>
      <c r="W2456" s="21" t="s">
        <v>172</v>
      </c>
    </row>
    <row r="2457" spans="1:23" ht="15" customHeight="1">
      <c r="A2457" s="21" t="s">
        <v>2936</v>
      </c>
      <c r="B2457" s="22">
        <v>45725</v>
      </c>
      <c r="C2457" s="21">
        <f>YEAR(B2457)</f>
        <v>2025</v>
      </c>
      <c r="D2457" s="21" t="str">
        <f>"Q"&amp;ROUNDUP(MONTH(B2457)/3,0)</f>
        <v>Q1</v>
      </c>
      <c r="E2457" s="21" t="s">
        <v>158</v>
      </c>
      <c r="F2457" s="21" t="s">
        <v>118</v>
      </c>
      <c r="G2457" s="21" t="s">
        <v>164</v>
      </c>
      <c r="H2457" s="21" t="s">
        <v>287</v>
      </c>
      <c r="I2457" s="21" t="s">
        <v>288</v>
      </c>
      <c r="J2457" s="21" t="s">
        <v>133</v>
      </c>
      <c r="K2457" s="21" t="s">
        <v>134</v>
      </c>
      <c r="L2457" s="21" t="s">
        <v>170</v>
      </c>
      <c r="M2457" s="23">
        <v>122.46</v>
      </c>
      <c r="N2457" s="24">
        <v>1</v>
      </c>
      <c r="O2457" s="25">
        <v>0.16500000000000001</v>
      </c>
      <c r="P2457" s="23">
        <v>72.5</v>
      </c>
      <c r="Q2457" s="23">
        <f>M2457*N2457*(1-O2457)</f>
        <v>102.25409999999999</v>
      </c>
      <c r="R2457" s="23">
        <f>M2457*N2457*O2457</f>
        <v>20.2059</v>
      </c>
      <c r="S2457" s="23">
        <f>P2457*N2457</f>
        <v>72.5</v>
      </c>
      <c r="T2457" s="23">
        <f>Q2457-S2457</f>
        <v>29.754099999999994</v>
      </c>
      <c r="U2457" s="25">
        <f>IFERROR(T2457/Q2457,0)</f>
        <v>0.29098197529487813</v>
      </c>
      <c r="V2457" s="21" t="s">
        <v>125</v>
      </c>
      <c r="W2457" s="21" t="s">
        <v>136</v>
      </c>
    </row>
    <row r="2458" spans="1:23" ht="15" customHeight="1">
      <c r="A2458" s="21" t="s">
        <v>2937</v>
      </c>
      <c r="B2458" s="22">
        <v>45725</v>
      </c>
      <c r="C2458" s="21">
        <f>YEAR(B2458)</f>
        <v>2025</v>
      </c>
      <c r="D2458" s="21" t="str">
        <f>"Q"&amp;ROUNDUP(MONTH(B2458)/3,0)</f>
        <v>Q1</v>
      </c>
      <c r="E2458" s="21" t="s">
        <v>158</v>
      </c>
      <c r="F2458" s="21" t="s">
        <v>118</v>
      </c>
      <c r="G2458" s="21" t="s">
        <v>160</v>
      </c>
      <c r="H2458" s="21" t="s">
        <v>120</v>
      </c>
      <c r="I2458" s="21" t="s">
        <v>121</v>
      </c>
      <c r="J2458" s="21" t="s">
        <v>122</v>
      </c>
      <c r="K2458" s="21" t="s">
        <v>143</v>
      </c>
      <c r="L2458" s="21" t="s">
        <v>322</v>
      </c>
      <c r="M2458" s="23">
        <v>299.51</v>
      </c>
      <c r="N2458" s="24">
        <v>1</v>
      </c>
      <c r="O2458" s="25">
        <v>0.25</v>
      </c>
      <c r="P2458" s="23">
        <v>179.3</v>
      </c>
      <c r="Q2458" s="23">
        <f>M2458*N2458*(1-O2458)</f>
        <v>224.63249999999999</v>
      </c>
      <c r="R2458" s="23">
        <f>M2458*N2458*O2458</f>
        <v>74.877499999999998</v>
      </c>
      <c r="S2458" s="23">
        <f>P2458*N2458</f>
        <v>179.3</v>
      </c>
      <c r="T2458" s="23">
        <f>Q2458-S2458</f>
        <v>45.332499999999982</v>
      </c>
      <c r="U2458" s="25">
        <f>IFERROR(T2458/Q2458,0)</f>
        <v>0.20180739652543592</v>
      </c>
      <c r="V2458" s="21" t="s">
        <v>125</v>
      </c>
      <c r="W2458" s="21" t="s">
        <v>126</v>
      </c>
    </row>
    <row r="2459" spans="1:23" ht="15" customHeight="1">
      <c r="A2459" s="21" t="s">
        <v>2938</v>
      </c>
      <c r="B2459" s="22">
        <v>45726</v>
      </c>
      <c r="C2459" s="21">
        <f>YEAR(B2459)</f>
        <v>2025</v>
      </c>
      <c r="D2459" s="21" t="str">
        <f>"Q"&amp;ROUNDUP(MONTH(B2459)/3,0)</f>
        <v>Q1</v>
      </c>
      <c r="E2459" s="21" t="s">
        <v>128</v>
      </c>
      <c r="F2459" s="21" t="s">
        <v>159</v>
      </c>
      <c r="G2459" s="21" t="s">
        <v>152</v>
      </c>
      <c r="H2459" s="21" t="s">
        <v>240</v>
      </c>
      <c r="I2459" s="21" t="s">
        <v>241</v>
      </c>
      <c r="J2459" s="21" t="s">
        <v>133</v>
      </c>
      <c r="K2459" s="21" t="s">
        <v>143</v>
      </c>
      <c r="L2459" s="21" t="s">
        <v>230</v>
      </c>
      <c r="M2459" s="23">
        <v>211.73</v>
      </c>
      <c r="N2459" s="24">
        <v>5</v>
      </c>
      <c r="O2459" s="25">
        <v>0.2054</v>
      </c>
      <c r="P2459" s="23">
        <v>124.24</v>
      </c>
      <c r="Q2459" s="23">
        <f>M2459*N2459*(1-O2459)</f>
        <v>841.20328999999981</v>
      </c>
      <c r="R2459" s="23">
        <f>M2459*N2459*O2459</f>
        <v>217.44670999999997</v>
      </c>
      <c r="S2459" s="23">
        <f>P2459*N2459</f>
        <v>621.19999999999993</v>
      </c>
      <c r="T2459" s="23">
        <f>Q2459-S2459</f>
        <v>220.00328999999988</v>
      </c>
      <c r="U2459" s="25">
        <f>IFERROR(T2459/Q2459,0)</f>
        <v>0.26153403418096466</v>
      </c>
      <c r="V2459" s="21" t="s">
        <v>125</v>
      </c>
      <c r="W2459" s="21" t="s">
        <v>136</v>
      </c>
    </row>
    <row r="2460" spans="1:23" ht="15" customHeight="1">
      <c r="A2460" s="21" t="s">
        <v>2939</v>
      </c>
      <c r="B2460" s="22">
        <v>45726</v>
      </c>
      <c r="C2460" s="21">
        <f>YEAR(B2460)</f>
        <v>2025</v>
      </c>
      <c r="D2460" s="21" t="str">
        <f>"Q"&amp;ROUNDUP(MONTH(B2460)/3,0)</f>
        <v>Q1</v>
      </c>
      <c r="E2460" s="21" t="s">
        <v>188</v>
      </c>
      <c r="F2460" s="21" t="s">
        <v>129</v>
      </c>
      <c r="G2460" s="21" t="s">
        <v>189</v>
      </c>
      <c r="H2460" s="21" t="s">
        <v>265</v>
      </c>
      <c r="I2460" s="21" t="s">
        <v>266</v>
      </c>
      <c r="J2460" s="21" t="s">
        <v>142</v>
      </c>
      <c r="K2460" s="21" t="s">
        <v>165</v>
      </c>
      <c r="L2460" s="21" t="s">
        <v>320</v>
      </c>
      <c r="M2460" s="23">
        <v>35.67</v>
      </c>
      <c r="N2460" s="24">
        <v>3</v>
      </c>
      <c r="O2460" s="25">
        <v>0.1242</v>
      </c>
      <c r="P2460" s="23">
        <v>12.73</v>
      </c>
      <c r="Q2460" s="23">
        <f>M2460*N2460*(1-O2460)</f>
        <v>93.719358000000014</v>
      </c>
      <c r="R2460" s="23">
        <f>M2460*N2460*O2460</f>
        <v>13.290642000000002</v>
      </c>
      <c r="S2460" s="23">
        <f>P2460*N2460</f>
        <v>38.19</v>
      </c>
      <c r="T2460" s="23">
        <f>Q2460-S2460</f>
        <v>55.529358000000016</v>
      </c>
      <c r="U2460" s="25">
        <f>IFERROR(T2460/Q2460,0)</f>
        <v>0.59250681166637964</v>
      </c>
      <c r="V2460" s="21" t="s">
        <v>125</v>
      </c>
      <c r="W2460" s="21" t="s">
        <v>126</v>
      </c>
    </row>
    <row r="2461" spans="1:23" ht="15" customHeight="1">
      <c r="A2461" s="21" t="s">
        <v>2940</v>
      </c>
      <c r="B2461" s="22">
        <v>45726</v>
      </c>
      <c r="C2461" s="21">
        <f>YEAR(B2461)</f>
        <v>2025</v>
      </c>
      <c r="D2461" s="21" t="str">
        <f>"Q"&amp;ROUNDUP(MONTH(B2461)/3,0)</f>
        <v>Q1</v>
      </c>
      <c r="E2461" s="21" t="s">
        <v>158</v>
      </c>
      <c r="F2461" s="21" t="s">
        <v>118</v>
      </c>
      <c r="G2461" s="21" t="s">
        <v>164</v>
      </c>
      <c r="H2461" s="21" t="s">
        <v>240</v>
      </c>
      <c r="I2461" s="21" t="s">
        <v>241</v>
      </c>
      <c r="J2461" s="21" t="s">
        <v>133</v>
      </c>
      <c r="K2461" s="21" t="s">
        <v>143</v>
      </c>
      <c r="L2461" s="21" t="s">
        <v>230</v>
      </c>
      <c r="M2461" s="23">
        <v>181.24</v>
      </c>
      <c r="N2461" s="24">
        <v>2</v>
      </c>
      <c r="O2461" s="25">
        <v>0.1817</v>
      </c>
      <c r="P2461" s="23">
        <v>119.26</v>
      </c>
      <c r="Q2461" s="23">
        <f>M2461*N2461*(1-O2461)</f>
        <v>296.61738400000002</v>
      </c>
      <c r="R2461" s="23">
        <f>M2461*N2461*O2461</f>
        <v>65.862616000000003</v>
      </c>
      <c r="S2461" s="23">
        <f>P2461*N2461</f>
        <v>238.52</v>
      </c>
      <c r="T2461" s="23">
        <f>Q2461-S2461</f>
        <v>58.097384000000005</v>
      </c>
      <c r="U2461" s="25">
        <f>IFERROR(T2461/Q2461,0)</f>
        <v>0.19586641624484155</v>
      </c>
      <c r="V2461" s="21" t="s">
        <v>125</v>
      </c>
      <c r="W2461" s="21" t="s">
        <v>136</v>
      </c>
    </row>
    <row r="2462" spans="1:23" ht="15" customHeight="1">
      <c r="A2462" s="21" t="s">
        <v>2941</v>
      </c>
      <c r="B2462" s="22">
        <v>45726</v>
      </c>
      <c r="C2462" s="21">
        <f>YEAR(B2462)</f>
        <v>2025</v>
      </c>
      <c r="D2462" s="21" t="str">
        <f>"Q"&amp;ROUNDUP(MONTH(B2462)/3,0)</f>
        <v>Q1</v>
      </c>
      <c r="E2462" s="21" t="s">
        <v>188</v>
      </c>
      <c r="F2462" s="21" t="s">
        <v>118</v>
      </c>
      <c r="G2462" s="21" t="s">
        <v>232</v>
      </c>
      <c r="H2462" s="21" t="s">
        <v>565</v>
      </c>
      <c r="I2462" s="21" t="s">
        <v>566</v>
      </c>
      <c r="J2462" s="21" t="s">
        <v>142</v>
      </c>
      <c r="K2462" s="21" t="s">
        <v>149</v>
      </c>
      <c r="L2462" s="21" t="s">
        <v>238</v>
      </c>
      <c r="M2462" s="23">
        <v>66.150000000000006</v>
      </c>
      <c r="N2462" s="24">
        <v>1</v>
      </c>
      <c r="O2462" s="25">
        <v>0.16420000000000001</v>
      </c>
      <c r="P2462" s="23">
        <v>26.86</v>
      </c>
      <c r="Q2462" s="23">
        <f>M2462*N2462*(1-O2462)</f>
        <v>55.288170000000001</v>
      </c>
      <c r="R2462" s="23">
        <f>M2462*N2462*O2462</f>
        <v>10.861830000000001</v>
      </c>
      <c r="S2462" s="23">
        <f>P2462*N2462</f>
        <v>26.86</v>
      </c>
      <c r="T2462" s="23">
        <f>Q2462-S2462</f>
        <v>28.428170000000001</v>
      </c>
      <c r="U2462" s="25">
        <f>IFERROR(T2462/Q2462,0)</f>
        <v>0.51418178608552245</v>
      </c>
      <c r="V2462" s="21" t="s">
        <v>125</v>
      </c>
      <c r="W2462" s="21" t="s">
        <v>172</v>
      </c>
    </row>
    <row r="2463" spans="1:23" ht="15" customHeight="1">
      <c r="A2463" s="21" t="s">
        <v>2942</v>
      </c>
      <c r="B2463" s="22">
        <v>45726</v>
      </c>
      <c r="C2463" s="21">
        <f>YEAR(B2463)</f>
        <v>2025</v>
      </c>
      <c r="D2463" s="21" t="str">
        <f>"Q"&amp;ROUNDUP(MONTH(B2463)/3,0)</f>
        <v>Q1</v>
      </c>
      <c r="E2463" s="21" t="s">
        <v>128</v>
      </c>
      <c r="F2463" s="21" t="s">
        <v>118</v>
      </c>
      <c r="G2463" s="21" t="s">
        <v>152</v>
      </c>
      <c r="H2463" s="21" t="s">
        <v>203</v>
      </c>
      <c r="I2463" s="21" t="s">
        <v>204</v>
      </c>
      <c r="J2463" s="21" t="s">
        <v>122</v>
      </c>
      <c r="K2463" s="21" t="s">
        <v>165</v>
      </c>
      <c r="L2463" s="21" t="s">
        <v>166</v>
      </c>
      <c r="M2463" s="23">
        <v>22.47</v>
      </c>
      <c r="N2463" s="24">
        <v>1</v>
      </c>
      <c r="O2463" s="25">
        <v>0.17899999999999999</v>
      </c>
      <c r="P2463" s="23">
        <v>10.02</v>
      </c>
      <c r="Q2463" s="23">
        <f>M2463*N2463*(1-O2463)</f>
        <v>18.447869999999998</v>
      </c>
      <c r="R2463" s="23">
        <f>M2463*N2463*O2463</f>
        <v>4.0221299999999998</v>
      </c>
      <c r="S2463" s="23">
        <f>P2463*N2463</f>
        <v>10.02</v>
      </c>
      <c r="T2463" s="23">
        <f>Q2463-S2463</f>
        <v>8.4278699999999986</v>
      </c>
      <c r="U2463" s="25">
        <f>IFERROR(T2463/Q2463,0)</f>
        <v>0.45684786373711433</v>
      </c>
      <c r="V2463" s="21" t="s">
        <v>125</v>
      </c>
      <c r="W2463" s="21" t="s">
        <v>136</v>
      </c>
    </row>
    <row r="2464" spans="1:23" ht="15" customHeight="1">
      <c r="A2464" s="21" t="s">
        <v>2943</v>
      </c>
      <c r="B2464" s="22">
        <v>45726</v>
      </c>
      <c r="C2464" s="21">
        <f>YEAR(B2464)</f>
        <v>2025</v>
      </c>
      <c r="D2464" s="21" t="str">
        <f>"Q"&amp;ROUNDUP(MONTH(B2464)/3,0)</f>
        <v>Q1</v>
      </c>
      <c r="E2464" s="21" t="s">
        <v>158</v>
      </c>
      <c r="F2464" s="21" t="s">
        <v>118</v>
      </c>
      <c r="G2464" s="21" t="s">
        <v>160</v>
      </c>
      <c r="H2464" s="21" t="s">
        <v>221</v>
      </c>
      <c r="I2464" s="21" t="s">
        <v>222</v>
      </c>
      <c r="J2464" s="21" t="s">
        <v>133</v>
      </c>
      <c r="K2464" s="21" t="s">
        <v>134</v>
      </c>
      <c r="L2464" s="21" t="s">
        <v>192</v>
      </c>
      <c r="M2464" s="23">
        <v>89.76</v>
      </c>
      <c r="N2464" s="24">
        <v>1</v>
      </c>
      <c r="O2464" s="25">
        <v>0.2162</v>
      </c>
      <c r="P2464" s="23">
        <v>51.97</v>
      </c>
      <c r="Q2464" s="23">
        <f>M2464*N2464*(1-O2464)</f>
        <v>70.353888000000012</v>
      </c>
      <c r="R2464" s="23">
        <f>M2464*N2464*O2464</f>
        <v>19.406112</v>
      </c>
      <c r="S2464" s="23">
        <f>P2464*N2464</f>
        <v>51.97</v>
      </c>
      <c r="T2464" s="23">
        <f>Q2464-S2464</f>
        <v>18.383888000000013</v>
      </c>
      <c r="U2464" s="25">
        <f>IFERROR(T2464/Q2464,0)</f>
        <v>0.26130592811018505</v>
      </c>
      <c r="V2464" s="21" t="s">
        <v>125</v>
      </c>
      <c r="W2464" s="21" t="s">
        <v>136</v>
      </c>
    </row>
    <row r="2465" spans="1:23" ht="15" customHeight="1">
      <c r="A2465" s="21" t="s">
        <v>2944</v>
      </c>
      <c r="B2465" s="22">
        <v>45726</v>
      </c>
      <c r="C2465" s="21">
        <f>YEAR(B2465)</f>
        <v>2025</v>
      </c>
      <c r="D2465" s="21" t="str">
        <f>"Q"&amp;ROUNDUP(MONTH(B2465)/3,0)</f>
        <v>Q1</v>
      </c>
      <c r="E2465" s="21" t="s">
        <v>138</v>
      </c>
      <c r="F2465" s="21" t="s">
        <v>118</v>
      </c>
      <c r="G2465" s="21" t="s">
        <v>139</v>
      </c>
      <c r="H2465" s="21" t="s">
        <v>240</v>
      </c>
      <c r="I2465" s="21" t="s">
        <v>241</v>
      </c>
      <c r="J2465" s="21" t="s">
        <v>133</v>
      </c>
      <c r="K2465" s="21" t="s">
        <v>143</v>
      </c>
      <c r="L2465" s="21" t="s">
        <v>252</v>
      </c>
      <c r="M2465" s="23">
        <v>282.55</v>
      </c>
      <c r="N2465" s="24">
        <v>4</v>
      </c>
      <c r="O2465" s="25">
        <v>0.1734</v>
      </c>
      <c r="P2465" s="23">
        <v>168.66</v>
      </c>
      <c r="Q2465" s="23">
        <f>M2465*N2465*(1-O2465)</f>
        <v>934.22332000000006</v>
      </c>
      <c r="R2465" s="23">
        <f>M2465*N2465*O2465</f>
        <v>195.97668000000002</v>
      </c>
      <c r="S2465" s="23">
        <f>P2465*N2465</f>
        <v>674.64</v>
      </c>
      <c r="T2465" s="23">
        <f>Q2465-S2465</f>
        <v>259.58332000000007</v>
      </c>
      <c r="U2465" s="25">
        <f>IFERROR(T2465/Q2465,0)</f>
        <v>0.27786003029768092</v>
      </c>
      <c r="V2465" s="21" t="s">
        <v>171</v>
      </c>
      <c r="W2465" s="21" t="s">
        <v>172</v>
      </c>
    </row>
    <row r="2466" spans="1:23" ht="15" customHeight="1">
      <c r="A2466" s="21" t="s">
        <v>2945</v>
      </c>
      <c r="B2466" s="22">
        <v>45726</v>
      </c>
      <c r="C2466" s="21">
        <f>YEAR(B2466)</f>
        <v>2025</v>
      </c>
      <c r="D2466" s="21" t="str">
        <f>"Q"&amp;ROUNDUP(MONTH(B2466)/3,0)</f>
        <v>Q1</v>
      </c>
      <c r="E2466" s="21" t="s">
        <v>138</v>
      </c>
      <c r="F2466" s="21" t="s">
        <v>129</v>
      </c>
      <c r="G2466" s="21" t="s">
        <v>146</v>
      </c>
      <c r="H2466" s="21" t="s">
        <v>168</v>
      </c>
      <c r="I2466" s="21" t="s">
        <v>169</v>
      </c>
      <c r="J2466" s="21" t="s">
        <v>122</v>
      </c>
      <c r="K2466" s="21" t="s">
        <v>165</v>
      </c>
      <c r="L2466" s="21" t="s">
        <v>166</v>
      </c>
      <c r="M2466" s="23">
        <v>125.17</v>
      </c>
      <c r="N2466" s="24">
        <v>2</v>
      </c>
      <c r="O2466" s="25">
        <v>0.17749999999999999</v>
      </c>
      <c r="P2466" s="23">
        <v>56.77</v>
      </c>
      <c r="Q2466" s="23">
        <f>M2466*N2466*(1-O2466)</f>
        <v>205.90465</v>
      </c>
      <c r="R2466" s="23">
        <f>M2466*N2466*O2466</f>
        <v>44.43535</v>
      </c>
      <c r="S2466" s="23">
        <f>P2466*N2466</f>
        <v>113.54</v>
      </c>
      <c r="T2466" s="23">
        <f>Q2466-S2466</f>
        <v>92.364649999999997</v>
      </c>
      <c r="U2466" s="25">
        <f>IFERROR(T2466/Q2466,0)</f>
        <v>0.44857971881645214</v>
      </c>
      <c r="V2466" s="21" t="s">
        <v>125</v>
      </c>
      <c r="W2466" s="21" t="s">
        <v>156</v>
      </c>
    </row>
    <row r="2467" spans="1:23" ht="15" customHeight="1">
      <c r="A2467" s="21" t="s">
        <v>2946</v>
      </c>
      <c r="B2467" s="22">
        <v>45726</v>
      </c>
      <c r="C2467" s="21">
        <f>YEAR(B2467)</f>
        <v>2025</v>
      </c>
      <c r="D2467" s="21" t="str">
        <f>"Q"&amp;ROUNDUP(MONTH(B2467)/3,0)</f>
        <v>Q1</v>
      </c>
      <c r="E2467" s="21" t="s">
        <v>158</v>
      </c>
      <c r="F2467" s="21" t="s">
        <v>118</v>
      </c>
      <c r="G2467" s="21" t="s">
        <v>164</v>
      </c>
      <c r="H2467" s="21" t="s">
        <v>555</v>
      </c>
      <c r="I2467" s="21" t="s">
        <v>556</v>
      </c>
      <c r="J2467" s="21" t="s">
        <v>133</v>
      </c>
      <c r="K2467" s="21" t="s">
        <v>123</v>
      </c>
      <c r="L2467" s="21" t="s">
        <v>124</v>
      </c>
      <c r="M2467" s="23">
        <v>182.63</v>
      </c>
      <c r="N2467" s="24">
        <v>3</v>
      </c>
      <c r="O2467" s="25">
        <v>0.18490000000000001</v>
      </c>
      <c r="P2467" s="23">
        <v>102.76</v>
      </c>
      <c r="Q2467" s="23">
        <f>M2467*N2467*(1-O2467)</f>
        <v>446.58513899999997</v>
      </c>
      <c r="R2467" s="23">
        <f>M2467*N2467*O2467</f>
        <v>101.304861</v>
      </c>
      <c r="S2467" s="23">
        <f>P2467*N2467</f>
        <v>308.28000000000003</v>
      </c>
      <c r="T2467" s="23">
        <f>Q2467-S2467</f>
        <v>138.30513899999994</v>
      </c>
      <c r="U2467" s="25">
        <f>IFERROR(T2467/Q2467,0)</f>
        <v>0.30969489784119292</v>
      </c>
      <c r="V2467" s="21" t="s">
        <v>171</v>
      </c>
      <c r="W2467" s="21" t="s">
        <v>126</v>
      </c>
    </row>
    <row r="2468" spans="1:23" ht="15" customHeight="1">
      <c r="A2468" s="21" t="s">
        <v>2947</v>
      </c>
      <c r="B2468" s="22">
        <v>45726</v>
      </c>
      <c r="C2468" s="21">
        <f>YEAR(B2468)</f>
        <v>2025</v>
      </c>
      <c r="D2468" s="21" t="str">
        <f>"Q"&amp;ROUNDUP(MONTH(B2468)/3,0)</f>
        <v>Q1</v>
      </c>
      <c r="E2468" s="21" t="s">
        <v>138</v>
      </c>
      <c r="F2468" s="21" t="s">
        <v>118</v>
      </c>
      <c r="G2468" s="21" t="s">
        <v>146</v>
      </c>
      <c r="H2468" s="21" t="s">
        <v>131</v>
      </c>
      <c r="I2468" s="21" t="s">
        <v>132</v>
      </c>
      <c r="J2468" s="21" t="s">
        <v>133</v>
      </c>
      <c r="K2468" s="21" t="s">
        <v>165</v>
      </c>
      <c r="L2468" s="21" t="s">
        <v>180</v>
      </c>
      <c r="M2468" s="23">
        <v>100.74</v>
      </c>
      <c r="N2468" s="24">
        <v>2</v>
      </c>
      <c r="O2468" s="25">
        <v>0.25669999999999998</v>
      </c>
      <c r="P2468" s="23">
        <v>42.52</v>
      </c>
      <c r="Q2468" s="23">
        <f>M2468*N2468*(1-O2468)</f>
        <v>149.76008400000001</v>
      </c>
      <c r="R2468" s="23">
        <f>M2468*N2468*O2468</f>
        <v>51.719915999999991</v>
      </c>
      <c r="S2468" s="23">
        <f>P2468*N2468</f>
        <v>85.04</v>
      </c>
      <c r="T2468" s="23">
        <f>Q2468-S2468</f>
        <v>64.720084</v>
      </c>
      <c r="U2468" s="25">
        <f>IFERROR(T2468/Q2468,0)</f>
        <v>0.43215843815899568</v>
      </c>
      <c r="V2468" s="21" t="s">
        <v>125</v>
      </c>
      <c r="W2468" s="21" t="s">
        <v>136</v>
      </c>
    </row>
    <row r="2469" spans="1:23" ht="15" customHeight="1">
      <c r="A2469" s="21" t="s">
        <v>2948</v>
      </c>
      <c r="B2469" s="22">
        <v>45726</v>
      </c>
      <c r="C2469" s="21">
        <f>YEAR(B2469)</f>
        <v>2025</v>
      </c>
      <c r="D2469" s="21" t="str">
        <f>"Q"&amp;ROUNDUP(MONTH(B2469)/3,0)</f>
        <v>Q1</v>
      </c>
      <c r="E2469" s="21" t="s">
        <v>188</v>
      </c>
      <c r="F2469" s="21" t="s">
        <v>118</v>
      </c>
      <c r="G2469" s="21" t="s">
        <v>198</v>
      </c>
      <c r="H2469" s="21" t="s">
        <v>942</v>
      </c>
      <c r="I2469" s="21" t="s">
        <v>943</v>
      </c>
      <c r="J2469" s="21" t="s">
        <v>142</v>
      </c>
      <c r="K2469" s="21" t="s">
        <v>134</v>
      </c>
      <c r="L2469" s="21" t="s">
        <v>135</v>
      </c>
      <c r="M2469" s="23">
        <v>141.55000000000001</v>
      </c>
      <c r="N2469" s="24">
        <v>1</v>
      </c>
      <c r="O2469" s="25">
        <v>0.17849999999999999</v>
      </c>
      <c r="P2469" s="23">
        <v>80</v>
      </c>
      <c r="Q2469" s="23">
        <f>M2469*N2469*(1-O2469)</f>
        <v>116.283325</v>
      </c>
      <c r="R2469" s="23">
        <f>M2469*N2469*O2469</f>
        <v>25.266674999999999</v>
      </c>
      <c r="S2469" s="23">
        <f>P2469*N2469</f>
        <v>80</v>
      </c>
      <c r="T2469" s="23">
        <f>Q2469-S2469</f>
        <v>36.283325000000005</v>
      </c>
      <c r="U2469" s="25">
        <f>IFERROR(T2469/Q2469,0)</f>
        <v>0.31202517643866828</v>
      </c>
      <c r="V2469" s="21" t="s">
        <v>171</v>
      </c>
      <c r="W2469" s="21" t="s">
        <v>126</v>
      </c>
    </row>
    <row r="2470" spans="1:23" ht="15" customHeight="1">
      <c r="A2470" s="21" t="s">
        <v>2949</v>
      </c>
      <c r="B2470" s="22">
        <v>45726</v>
      </c>
      <c r="C2470" s="21">
        <f>YEAR(B2470)</f>
        <v>2025</v>
      </c>
      <c r="D2470" s="21" t="str">
        <f>"Q"&amp;ROUNDUP(MONTH(B2470)/3,0)</f>
        <v>Q1</v>
      </c>
      <c r="E2470" s="21" t="s">
        <v>128</v>
      </c>
      <c r="F2470" s="21" t="s">
        <v>118</v>
      </c>
      <c r="G2470" s="21" t="s">
        <v>130</v>
      </c>
      <c r="H2470" s="21" t="s">
        <v>203</v>
      </c>
      <c r="I2470" s="21" t="s">
        <v>204</v>
      </c>
      <c r="J2470" s="21" t="s">
        <v>122</v>
      </c>
      <c r="K2470" s="21" t="s">
        <v>143</v>
      </c>
      <c r="L2470" s="21" t="s">
        <v>144</v>
      </c>
      <c r="M2470" s="23">
        <v>126.77</v>
      </c>
      <c r="N2470" s="24">
        <v>1</v>
      </c>
      <c r="O2470" s="25">
        <v>0.16259999999999999</v>
      </c>
      <c r="P2470" s="23">
        <v>84.55</v>
      </c>
      <c r="Q2470" s="23">
        <f>M2470*N2470*(1-O2470)</f>
        <v>106.15719799999999</v>
      </c>
      <c r="R2470" s="23">
        <f>M2470*N2470*O2470</f>
        <v>20.612801999999999</v>
      </c>
      <c r="S2470" s="23">
        <f>P2470*N2470</f>
        <v>84.55</v>
      </c>
      <c r="T2470" s="23">
        <f>Q2470-S2470</f>
        <v>21.607197999999997</v>
      </c>
      <c r="U2470" s="25">
        <f>IFERROR(T2470/Q2470,0)</f>
        <v>0.2035396412780224</v>
      </c>
      <c r="V2470" s="21" t="s">
        <v>125</v>
      </c>
      <c r="W2470" s="21" t="s">
        <v>126</v>
      </c>
    </row>
    <row r="2471" spans="1:23" ht="15" customHeight="1">
      <c r="A2471" s="21" t="s">
        <v>2950</v>
      </c>
      <c r="B2471" s="22">
        <v>45727</v>
      </c>
      <c r="C2471" s="21">
        <f>YEAR(B2471)</f>
        <v>2025</v>
      </c>
      <c r="D2471" s="21" t="str">
        <f>"Q"&amp;ROUNDUP(MONTH(B2471)/3,0)</f>
        <v>Q1</v>
      </c>
      <c r="E2471" s="21" t="s">
        <v>128</v>
      </c>
      <c r="F2471" s="21" t="s">
        <v>118</v>
      </c>
      <c r="G2471" s="21" t="s">
        <v>152</v>
      </c>
      <c r="H2471" s="21" t="s">
        <v>195</v>
      </c>
      <c r="I2471" s="21" t="s">
        <v>196</v>
      </c>
      <c r="J2471" s="21" t="s">
        <v>142</v>
      </c>
      <c r="K2471" s="21" t="s">
        <v>149</v>
      </c>
      <c r="L2471" s="21" t="s">
        <v>273</v>
      </c>
      <c r="M2471" s="23">
        <v>195.73</v>
      </c>
      <c r="N2471" s="24">
        <v>1</v>
      </c>
      <c r="O2471" s="25">
        <v>0.18129999999999999</v>
      </c>
      <c r="P2471" s="23">
        <v>85.05</v>
      </c>
      <c r="Q2471" s="23">
        <f>M2471*N2471*(1-O2471)</f>
        <v>160.24415099999999</v>
      </c>
      <c r="R2471" s="23">
        <f>M2471*N2471*O2471</f>
        <v>35.485848999999995</v>
      </c>
      <c r="S2471" s="23">
        <f>P2471*N2471</f>
        <v>85.05</v>
      </c>
      <c r="T2471" s="23">
        <f>Q2471-S2471</f>
        <v>75.194150999999991</v>
      </c>
      <c r="U2471" s="25">
        <f>IFERROR(T2471/Q2471,0)</f>
        <v>0.46924739861487985</v>
      </c>
      <c r="V2471" s="21" t="s">
        <v>125</v>
      </c>
      <c r="W2471" s="21" t="s">
        <v>172</v>
      </c>
    </row>
    <row r="2472" spans="1:23" ht="15" customHeight="1">
      <c r="A2472" s="21" t="s">
        <v>2951</v>
      </c>
      <c r="B2472" s="22">
        <v>45727</v>
      </c>
      <c r="C2472" s="21">
        <f>YEAR(B2472)</f>
        <v>2025</v>
      </c>
      <c r="D2472" s="21" t="str">
        <f>"Q"&amp;ROUNDUP(MONTH(B2472)/3,0)</f>
        <v>Q1</v>
      </c>
      <c r="E2472" s="21" t="s">
        <v>128</v>
      </c>
      <c r="F2472" s="21" t="s">
        <v>129</v>
      </c>
      <c r="G2472" s="21" t="s">
        <v>152</v>
      </c>
      <c r="H2472" s="21" t="s">
        <v>583</v>
      </c>
      <c r="I2472" s="21" t="s">
        <v>584</v>
      </c>
      <c r="J2472" s="21" t="s">
        <v>133</v>
      </c>
      <c r="K2472" s="21" t="s">
        <v>134</v>
      </c>
      <c r="L2472" s="21" t="s">
        <v>192</v>
      </c>
      <c r="M2472" s="23">
        <v>193.27</v>
      </c>
      <c r="N2472" s="24">
        <v>4</v>
      </c>
      <c r="O2472" s="25">
        <v>0.18790000000000001</v>
      </c>
      <c r="P2472" s="23">
        <v>114.4</v>
      </c>
      <c r="Q2472" s="23">
        <f>M2472*N2472*(1-O2472)</f>
        <v>627.8182680000001</v>
      </c>
      <c r="R2472" s="23">
        <f>M2472*N2472*O2472</f>
        <v>145.26173200000002</v>
      </c>
      <c r="S2472" s="23">
        <f>P2472*N2472</f>
        <v>457.6</v>
      </c>
      <c r="T2472" s="23">
        <f>Q2472-S2472</f>
        <v>170.21826800000008</v>
      </c>
      <c r="U2472" s="25">
        <f>IFERROR(T2472/Q2472,0)</f>
        <v>0.27112665667129021</v>
      </c>
      <c r="V2472" s="21" t="s">
        <v>125</v>
      </c>
      <c r="W2472" s="21" t="s">
        <v>136</v>
      </c>
    </row>
    <row r="2473" spans="1:23" ht="15" customHeight="1">
      <c r="A2473" s="21" t="s">
        <v>2952</v>
      </c>
      <c r="B2473" s="22">
        <v>45727</v>
      </c>
      <c r="C2473" s="21">
        <f>YEAR(B2473)</f>
        <v>2025</v>
      </c>
      <c r="D2473" s="21" t="str">
        <f>"Q"&amp;ROUNDUP(MONTH(B2473)/3,0)</f>
        <v>Q1</v>
      </c>
      <c r="E2473" s="21" t="s">
        <v>138</v>
      </c>
      <c r="F2473" s="21" t="s">
        <v>159</v>
      </c>
      <c r="G2473" s="21" t="s">
        <v>146</v>
      </c>
      <c r="H2473" s="21" t="s">
        <v>383</v>
      </c>
      <c r="I2473" s="21" t="s">
        <v>298</v>
      </c>
      <c r="J2473" s="21" t="s">
        <v>142</v>
      </c>
      <c r="K2473" s="21" t="s">
        <v>143</v>
      </c>
      <c r="L2473" s="21" t="s">
        <v>201</v>
      </c>
      <c r="M2473" s="23">
        <v>61.82</v>
      </c>
      <c r="N2473" s="24">
        <v>4</v>
      </c>
      <c r="O2473" s="25">
        <v>0.1022</v>
      </c>
      <c r="P2473" s="23">
        <v>37.54</v>
      </c>
      <c r="Q2473" s="23">
        <f>M2473*N2473*(1-O2473)</f>
        <v>222.00798400000002</v>
      </c>
      <c r="R2473" s="23">
        <f>M2473*N2473*O2473</f>
        <v>25.272016000000001</v>
      </c>
      <c r="S2473" s="23">
        <f>P2473*N2473</f>
        <v>150.16</v>
      </c>
      <c r="T2473" s="23">
        <f>Q2473-S2473</f>
        <v>71.847984000000025</v>
      </c>
      <c r="U2473" s="25">
        <f>IFERROR(T2473/Q2473,0)</f>
        <v>0.32362792862440487</v>
      </c>
      <c r="V2473" s="21" t="s">
        <v>125</v>
      </c>
      <c r="W2473" s="21" t="s">
        <v>172</v>
      </c>
    </row>
    <row r="2474" spans="1:23" ht="15" customHeight="1">
      <c r="A2474" s="21" t="s">
        <v>2953</v>
      </c>
      <c r="B2474" s="22">
        <v>45728</v>
      </c>
      <c r="C2474" s="21">
        <f>YEAR(B2474)</f>
        <v>2025</v>
      </c>
      <c r="D2474" s="21" t="str">
        <f>"Q"&amp;ROUNDUP(MONTH(B2474)/3,0)</f>
        <v>Q1</v>
      </c>
      <c r="E2474" s="21" t="s">
        <v>158</v>
      </c>
      <c r="F2474" s="21" t="s">
        <v>118</v>
      </c>
      <c r="G2474" s="21" t="s">
        <v>160</v>
      </c>
      <c r="H2474" s="21" t="s">
        <v>380</v>
      </c>
      <c r="I2474" s="21" t="s">
        <v>255</v>
      </c>
      <c r="J2474" s="21" t="s">
        <v>142</v>
      </c>
      <c r="K2474" s="21" t="s">
        <v>134</v>
      </c>
      <c r="L2474" s="21" t="s">
        <v>299</v>
      </c>
      <c r="M2474" s="23">
        <v>139.57</v>
      </c>
      <c r="N2474" s="24">
        <v>8</v>
      </c>
      <c r="O2474" s="25">
        <v>0.16769999999999999</v>
      </c>
      <c r="P2474" s="23">
        <v>77.489999999999995</v>
      </c>
      <c r="Q2474" s="23">
        <f>M2474*N2474*(1-O2474)</f>
        <v>929.31288800000004</v>
      </c>
      <c r="R2474" s="23">
        <f>M2474*N2474*O2474</f>
        <v>187.24711199999999</v>
      </c>
      <c r="S2474" s="23">
        <f>P2474*N2474</f>
        <v>619.91999999999996</v>
      </c>
      <c r="T2474" s="23">
        <f>Q2474-S2474</f>
        <v>309.39288800000008</v>
      </c>
      <c r="U2474" s="25">
        <f>IFERROR(T2474/Q2474,0)</f>
        <v>0.33292650085360709</v>
      </c>
      <c r="V2474" s="21" t="s">
        <v>125</v>
      </c>
      <c r="W2474" s="21" t="s">
        <v>156</v>
      </c>
    </row>
    <row r="2475" spans="1:23" ht="15" customHeight="1">
      <c r="A2475" s="21" t="s">
        <v>2954</v>
      </c>
      <c r="B2475" s="22">
        <v>45728</v>
      </c>
      <c r="C2475" s="21">
        <f>YEAR(B2475)</f>
        <v>2025</v>
      </c>
      <c r="D2475" s="21" t="str">
        <f>"Q"&amp;ROUNDUP(MONTH(B2475)/3,0)</f>
        <v>Q1</v>
      </c>
      <c r="E2475" s="21" t="s">
        <v>138</v>
      </c>
      <c r="F2475" s="21" t="s">
        <v>118</v>
      </c>
      <c r="G2475" s="21" t="s">
        <v>146</v>
      </c>
      <c r="H2475" s="21" t="s">
        <v>278</v>
      </c>
      <c r="I2475" s="21" t="s">
        <v>279</v>
      </c>
      <c r="J2475" s="21" t="s">
        <v>133</v>
      </c>
      <c r="K2475" s="21" t="s">
        <v>134</v>
      </c>
      <c r="L2475" s="21" t="s">
        <v>299</v>
      </c>
      <c r="M2475" s="23">
        <v>48.57</v>
      </c>
      <c r="N2475" s="24">
        <v>3</v>
      </c>
      <c r="O2475" s="25">
        <v>0.18440000000000001</v>
      </c>
      <c r="P2475" s="23">
        <v>25.15</v>
      </c>
      <c r="Q2475" s="23">
        <f>M2475*N2475*(1-O2475)</f>
        <v>118.841076</v>
      </c>
      <c r="R2475" s="23">
        <f>M2475*N2475*O2475</f>
        <v>26.868924000000003</v>
      </c>
      <c r="S2475" s="23">
        <f>P2475*N2475</f>
        <v>75.449999999999989</v>
      </c>
      <c r="T2475" s="23">
        <f>Q2475-S2475</f>
        <v>43.391076000000012</v>
      </c>
      <c r="U2475" s="25">
        <f>IFERROR(T2475/Q2475,0)</f>
        <v>0.3651185049855995</v>
      </c>
      <c r="V2475" s="21" t="s">
        <v>125</v>
      </c>
      <c r="W2475" s="21" t="s">
        <v>172</v>
      </c>
    </row>
    <row r="2476" spans="1:23" ht="15" customHeight="1">
      <c r="A2476" s="21" t="s">
        <v>2955</v>
      </c>
      <c r="B2476" s="22">
        <v>45728</v>
      </c>
      <c r="C2476" s="21">
        <f>YEAR(B2476)</f>
        <v>2025</v>
      </c>
      <c r="D2476" s="21" t="str">
        <f>"Q"&amp;ROUNDUP(MONTH(B2476)/3,0)</f>
        <v>Q1</v>
      </c>
      <c r="E2476" s="21" t="s">
        <v>138</v>
      </c>
      <c r="F2476" s="21" t="s">
        <v>118</v>
      </c>
      <c r="G2476" s="21" t="s">
        <v>146</v>
      </c>
      <c r="H2476" s="21" t="s">
        <v>565</v>
      </c>
      <c r="I2476" s="21" t="s">
        <v>566</v>
      </c>
      <c r="J2476" s="21" t="s">
        <v>142</v>
      </c>
      <c r="K2476" s="21" t="s">
        <v>165</v>
      </c>
      <c r="L2476" s="21" t="s">
        <v>180</v>
      </c>
      <c r="M2476" s="23">
        <v>52.79</v>
      </c>
      <c r="N2476" s="24">
        <v>1</v>
      </c>
      <c r="O2476" s="25">
        <v>0.23200000000000001</v>
      </c>
      <c r="P2476" s="23">
        <v>24.65</v>
      </c>
      <c r="Q2476" s="23">
        <f>M2476*N2476*(1-O2476)</f>
        <v>40.542720000000003</v>
      </c>
      <c r="R2476" s="23">
        <f>M2476*N2476*O2476</f>
        <v>12.24728</v>
      </c>
      <c r="S2476" s="23">
        <f>P2476*N2476</f>
        <v>24.65</v>
      </c>
      <c r="T2476" s="23">
        <f>Q2476-S2476</f>
        <v>15.892720000000004</v>
      </c>
      <c r="U2476" s="25">
        <f>IFERROR(T2476/Q2476,0)</f>
        <v>0.3919993527814612</v>
      </c>
      <c r="V2476" s="21" t="s">
        <v>125</v>
      </c>
      <c r="W2476" s="21" t="s">
        <v>172</v>
      </c>
    </row>
    <row r="2477" spans="1:23" ht="15" customHeight="1">
      <c r="A2477" s="21" t="s">
        <v>2956</v>
      </c>
      <c r="B2477" s="22">
        <v>45728</v>
      </c>
      <c r="C2477" s="21">
        <f>YEAR(B2477)</f>
        <v>2025</v>
      </c>
      <c r="D2477" s="21" t="str">
        <f>"Q"&amp;ROUNDUP(MONTH(B2477)/3,0)</f>
        <v>Q1</v>
      </c>
      <c r="E2477" s="21" t="s">
        <v>117</v>
      </c>
      <c r="F2477" s="21" t="s">
        <v>129</v>
      </c>
      <c r="G2477" s="21" t="s">
        <v>194</v>
      </c>
      <c r="H2477" s="21" t="s">
        <v>318</v>
      </c>
      <c r="I2477" s="21" t="s">
        <v>319</v>
      </c>
      <c r="J2477" s="21" t="s">
        <v>122</v>
      </c>
      <c r="K2477" s="21" t="s">
        <v>123</v>
      </c>
      <c r="L2477" s="21" t="s">
        <v>124</v>
      </c>
      <c r="M2477" s="23">
        <v>62.17</v>
      </c>
      <c r="N2477" s="24">
        <v>1</v>
      </c>
      <c r="O2477" s="25">
        <v>0.14530000000000001</v>
      </c>
      <c r="P2477" s="23">
        <v>35.82</v>
      </c>
      <c r="Q2477" s="23">
        <f>M2477*N2477*(1-O2477)</f>
        <v>53.136699</v>
      </c>
      <c r="R2477" s="23">
        <f>M2477*N2477*O2477</f>
        <v>9.0333010000000016</v>
      </c>
      <c r="S2477" s="23">
        <f>P2477*N2477</f>
        <v>35.82</v>
      </c>
      <c r="T2477" s="23">
        <f>Q2477-S2477</f>
        <v>17.316699</v>
      </c>
      <c r="U2477" s="25">
        <f>IFERROR(T2477/Q2477,0)</f>
        <v>0.32588962667778815</v>
      </c>
      <c r="V2477" s="21" t="s">
        <v>125</v>
      </c>
      <c r="W2477" s="21" t="s">
        <v>156</v>
      </c>
    </row>
    <row r="2478" spans="1:23" ht="15" customHeight="1">
      <c r="A2478" s="21" t="s">
        <v>2957</v>
      </c>
      <c r="B2478" s="22">
        <v>45729</v>
      </c>
      <c r="C2478" s="21">
        <f>YEAR(B2478)</f>
        <v>2025</v>
      </c>
      <c r="D2478" s="21" t="str">
        <f>"Q"&amp;ROUNDUP(MONTH(B2478)/3,0)</f>
        <v>Q1</v>
      </c>
      <c r="E2478" s="21" t="s">
        <v>128</v>
      </c>
      <c r="F2478" s="21" t="s">
        <v>159</v>
      </c>
      <c r="G2478" s="21" t="s">
        <v>152</v>
      </c>
      <c r="H2478" s="21" t="s">
        <v>502</v>
      </c>
      <c r="I2478" s="21" t="s">
        <v>503</v>
      </c>
      <c r="J2478" s="21" t="s">
        <v>142</v>
      </c>
      <c r="K2478" s="21" t="s">
        <v>149</v>
      </c>
      <c r="L2478" s="21" t="s">
        <v>150</v>
      </c>
      <c r="M2478" s="23">
        <v>305.45999999999998</v>
      </c>
      <c r="N2478" s="24">
        <v>12</v>
      </c>
      <c r="O2478" s="25">
        <v>0.1605</v>
      </c>
      <c r="P2478" s="23">
        <v>139.93</v>
      </c>
      <c r="Q2478" s="23">
        <f>M2478*N2478*(1-O2478)</f>
        <v>3077.2040399999996</v>
      </c>
      <c r="R2478" s="23">
        <f>M2478*N2478*O2478</f>
        <v>588.3159599999999</v>
      </c>
      <c r="S2478" s="23">
        <f>P2478*N2478</f>
        <v>1679.16</v>
      </c>
      <c r="T2478" s="23">
        <f>Q2478-S2478</f>
        <v>1398.0440399999995</v>
      </c>
      <c r="U2478" s="25">
        <f>IFERROR(T2478/Q2478,0)</f>
        <v>0.45432282741965974</v>
      </c>
      <c r="V2478" s="21" t="s">
        <v>125</v>
      </c>
      <c r="W2478" s="21" t="s">
        <v>172</v>
      </c>
    </row>
    <row r="2479" spans="1:23" ht="15" customHeight="1">
      <c r="A2479" s="21" t="s">
        <v>2958</v>
      </c>
      <c r="B2479" s="22">
        <v>45729</v>
      </c>
      <c r="C2479" s="21">
        <f>YEAR(B2479)</f>
        <v>2025</v>
      </c>
      <c r="D2479" s="21" t="str">
        <f>"Q"&amp;ROUNDUP(MONTH(B2479)/3,0)</f>
        <v>Q1</v>
      </c>
      <c r="E2479" s="21" t="s">
        <v>188</v>
      </c>
      <c r="F2479" s="21" t="s">
        <v>118</v>
      </c>
      <c r="G2479" s="21" t="s">
        <v>198</v>
      </c>
      <c r="H2479" s="21" t="s">
        <v>1201</v>
      </c>
      <c r="I2479" s="21" t="s">
        <v>1202</v>
      </c>
      <c r="J2479" s="21" t="s">
        <v>142</v>
      </c>
      <c r="K2479" s="21" t="s">
        <v>143</v>
      </c>
      <c r="L2479" s="21" t="s">
        <v>201</v>
      </c>
      <c r="M2479" s="23">
        <v>137.91999999999999</v>
      </c>
      <c r="N2479" s="24">
        <v>2</v>
      </c>
      <c r="O2479" s="25">
        <v>0.19320000000000001</v>
      </c>
      <c r="P2479" s="23">
        <v>76</v>
      </c>
      <c r="Q2479" s="23">
        <f>M2479*N2479*(1-O2479)</f>
        <v>222.54771199999996</v>
      </c>
      <c r="R2479" s="23">
        <f>M2479*N2479*O2479</f>
        <v>53.292287999999999</v>
      </c>
      <c r="S2479" s="23">
        <f>P2479*N2479</f>
        <v>152</v>
      </c>
      <c r="T2479" s="23">
        <f>Q2479-S2479</f>
        <v>70.547711999999962</v>
      </c>
      <c r="U2479" s="25">
        <f>IFERROR(T2479/Q2479,0)</f>
        <v>0.3170003922574588</v>
      </c>
      <c r="V2479" s="21" t="s">
        <v>171</v>
      </c>
      <c r="W2479" s="21" t="s">
        <v>126</v>
      </c>
    </row>
    <row r="2480" spans="1:23" ht="15" customHeight="1">
      <c r="A2480" s="21" t="s">
        <v>2959</v>
      </c>
      <c r="B2480" s="22">
        <v>45729</v>
      </c>
      <c r="C2480" s="21">
        <f>YEAR(B2480)</f>
        <v>2025</v>
      </c>
      <c r="D2480" s="21" t="str">
        <f>"Q"&amp;ROUNDUP(MONTH(B2480)/3,0)</f>
        <v>Q1</v>
      </c>
      <c r="E2480" s="21" t="s">
        <v>188</v>
      </c>
      <c r="F2480" s="21" t="s">
        <v>159</v>
      </c>
      <c r="G2480" s="21" t="s">
        <v>198</v>
      </c>
      <c r="H2480" s="21" t="s">
        <v>315</v>
      </c>
      <c r="I2480" s="21" t="s">
        <v>316</v>
      </c>
      <c r="J2480" s="21" t="s">
        <v>133</v>
      </c>
      <c r="K2480" s="21" t="s">
        <v>165</v>
      </c>
      <c r="L2480" s="21" t="s">
        <v>213</v>
      </c>
      <c r="M2480" s="23">
        <v>84.03</v>
      </c>
      <c r="N2480" s="24">
        <v>20</v>
      </c>
      <c r="O2480" s="25">
        <v>0.14729999999999999</v>
      </c>
      <c r="P2480" s="23">
        <v>30.25</v>
      </c>
      <c r="Q2480" s="23">
        <f>M2480*N2480*(1-O2480)</f>
        <v>1433.0476200000001</v>
      </c>
      <c r="R2480" s="23">
        <f>M2480*N2480*O2480</f>
        <v>247.55237999999997</v>
      </c>
      <c r="S2480" s="23">
        <f>P2480*N2480</f>
        <v>605</v>
      </c>
      <c r="T2480" s="23">
        <f>Q2480-S2480</f>
        <v>828.04762000000005</v>
      </c>
      <c r="U2480" s="25">
        <f>IFERROR(T2480/Q2480,0)</f>
        <v>0.57782282210552083</v>
      </c>
      <c r="V2480" s="21" t="s">
        <v>125</v>
      </c>
      <c r="W2480" s="21" t="s">
        <v>136</v>
      </c>
    </row>
    <row r="2481" spans="1:23" ht="15" customHeight="1">
      <c r="A2481" s="21" t="s">
        <v>2960</v>
      </c>
      <c r="B2481" s="22">
        <v>45730</v>
      </c>
      <c r="C2481" s="21">
        <f>YEAR(B2481)</f>
        <v>2025</v>
      </c>
      <c r="D2481" s="21" t="str">
        <f>"Q"&amp;ROUNDUP(MONTH(B2481)/3,0)</f>
        <v>Q1</v>
      </c>
      <c r="E2481" s="21" t="s">
        <v>128</v>
      </c>
      <c r="F2481" s="21" t="s">
        <v>118</v>
      </c>
      <c r="G2481" s="21" t="s">
        <v>130</v>
      </c>
      <c r="H2481" s="21" t="s">
        <v>917</v>
      </c>
      <c r="I2481" s="21" t="s">
        <v>918</v>
      </c>
      <c r="J2481" s="21" t="s">
        <v>142</v>
      </c>
      <c r="K2481" s="21" t="s">
        <v>143</v>
      </c>
      <c r="L2481" s="21" t="s">
        <v>252</v>
      </c>
      <c r="M2481" s="23">
        <v>144.63</v>
      </c>
      <c r="N2481" s="24">
        <v>1</v>
      </c>
      <c r="O2481" s="25">
        <v>0.20300000000000001</v>
      </c>
      <c r="P2481" s="23">
        <v>88.68</v>
      </c>
      <c r="Q2481" s="23">
        <f>M2481*N2481*(1-O2481)</f>
        <v>115.27010999999999</v>
      </c>
      <c r="R2481" s="23">
        <f>M2481*N2481*O2481</f>
        <v>29.35989</v>
      </c>
      <c r="S2481" s="23">
        <f>P2481*N2481</f>
        <v>88.68</v>
      </c>
      <c r="T2481" s="23">
        <f>Q2481-S2481</f>
        <v>26.590109999999981</v>
      </c>
      <c r="U2481" s="25">
        <f>IFERROR(T2481/Q2481,0)</f>
        <v>0.2306765387835579</v>
      </c>
      <c r="V2481" s="21" t="s">
        <v>125</v>
      </c>
      <c r="W2481" s="21" t="s">
        <v>126</v>
      </c>
    </row>
    <row r="2482" spans="1:23" ht="15" customHeight="1">
      <c r="A2482" s="21" t="s">
        <v>2961</v>
      </c>
      <c r="B2482" s="22">
        <v>45730</v>
      </c>
      <c r="C2482" s="21">
        <f>YEAR(B2482)</f>
        <v>2025</v>
      </c>
      <c r="D2482" s="21" t="str">
        <f>"Q"&amp;ROUNDUP(MONTH(B2482)/3,0)</f>
        <v>Q1</v>
      </c>
      <c r="E2482" s="21" t="s">
        <v>158</v>
      </c>
      <c r="F2482" s="21" t="s">
        <v>129</v>
      </c>
      <c r="G2482" s="21" t="s">
        <v>164</v>
      </c>
      <c r="H2482" s="21" t="s">
        <v>1885</v>
      </c>
      <c r="I2482" s="21" t="s">
        <v>234</v>
      </c>
      <c r="J2482" s="21" t="s">
        <v>142</v>
      </c>
      <c r="K2482" s="21" t="s">
        <v>123</v>
      </c>
      <c r="L2482" s="21" t="s">
        <v>124</v>
      </c>
      <c r="M2482" s="23">
        <v>188.19</v>
      </c>
      <c r="N2482" s="24">
        <v>3</v>
      </c>
      <c r="O2482" s="25">
        <v>0.16439999999999999</v>
      </c>
      <c r="P2482" s="23">
        <v>105.05</v>
      </c>
      <c r="Q2482" s="23">
        <f>M2482*N2482*(1-O2482)</f>
        <v>471.75469199999998</v>
      </c>
      <c r="R2482" s="23">
        <f>M2482*N2482*O2482</f>
        <v>92.815307999999987</v>
      </c>
      <c r="S2482" s="23">
        <f>P2482*N2482</f>
        <v>315.14999999999998</v>
      </c>
      <c r="T2482" s="23">
        <f>Q2482-S2482</f>
        <v>156.604692</v>
      </c>
      <c r="U2482" s="25">
        <f>IFERROR(T2482/Q2482,0)</f>
        <v>0.33196212916521456</v>
      </c>
      <c r="V2482" s="21" t="s">
        <v>171</v>
      </c>
      <c r="W2482" s="21" t="s">
        <v>126</v>
      </c>
    </row>
    <row r="2483" spans="1:23" ht="15" customHeight="1">
      <c r="A2483" s="21" t="s">
        <v>2962</v>
      </c>
      <c r="B2483" s="22">
        <v>45730</v>
      </c>
      <c r="C2483" s="21">
        <f>YEAR(B2483)</f>
        <v>2025</v>
      </c>
      <c r="D2483" s="21" t="str">
        <f>"Q"&amp;ROUNDUP(MONTH(B2483)/3,0)</f>
        <v>Q1</v>
      </c>
      <c r="E2483" s="21" t="s">
        <v>117</v>
      </c>
      <c r="F2483" s="21" t="s">
        <v>159</v>
      </c>
      <c r="G2483" s="21" t="s">
        <v>119</v>
      </c>
      <c r="H2483" s="21" t="s">
        <v>240</v>
      </c>
      <c r="I2483" s="21" t="s">
        <v>241</v>
      </c>
      <c r="J2483" s="21" t="s">
        <v>133</v>
      </c>
      <c r="K2483" s="21" t="s">
        <v>149</v>
      </c>
      <c r="L2483" s="21" t="s">
        <v>273</v>
      </c>
      <c r="M2483" s="23">
        <v>80.13</v>
      </c>
      <c r="N2483" s="24">
        <v>3</v>
      </c>
      <c r="O2483" s="25">
        <v>0.16320000000000001</v>
      </c>
      <c r="P2483" s="23">
        <v>41.53</v>
      </c>
      <c r="Q2483" s="23">
        <f>M2483*N2483*(1-O2483)</f>
        <v>201.15835199999998</v>
      </c>
      <c r="R2483" s="23">
        <f>M2483*N2483*O2483</f>
        <v>39.231648</v>
      </c>
      <c r="S2483" s="23">
        <f>P2483*N2483</f>
        <v>124.59</v>
      </c>
      <c r="T2483" s="23">
        <f>Q2483-S2483</f>
        <v>76.568351999999976</v>
      </c>
      <c r="U2483" s="25">
        <f>IFERROR(T2483/Q2483,0)</f>
        <v>0.3806372006865516</v>
      </c>
      <c r="V2483" s="21" t="s">
        <v>171</v>
      </c>
      <c r="W2483" s="21" t="s">
        <v>136</v>
      </c>
    </row>
    <row r="2484" spans="1:23" ht="15" customHeight="1">
      <c r="A2484" s="21" t="s">
        <v>2963</v>
      </c>
      <c r="B2484" s="22">
        <v>45730</v>
      </c>
      <c r="C2484" s="21">
        <f>YEAR(B2484)</f>
        <v>2025</v>
      </c>
      <c r="D2484" s="21" t="str">
        <f>"Q"&amp;ROUNDUP(MONTH(B2484)/3,0)</f>
        <v>Q1</v>
      </c>
      <c r="E2484" s="21" t="s">
        <v>158</v>
      </c>
      <c r="F2484" s="21" t="s">
        <v>118</v>
      </c>
      <c r="G2484" s="21" t="s">
        <v>164</v>
      </c>
      <c r="H2484" s="21" t="s">
        <v>301</v>
      </c>
      <c r="I2484" s="21" t="s">
        <v>302</v>
      </c>
      <c r="J2484" s="21" t="s">
        <v>133</v>
      </c>
      <c r="K2484" s="21" t="s">
        <v>143</v>
      </c>
      <c r="L2484" s="21" t="s">
        <v>322</v>
      </c>
      <c r="M2484" s="23">
        <v>315.68</v>
      </c>
      <c r="N2484" s="24">
        <v>2</v>
      </c>
      <c r="O2484" s="25">
        <v>0.17630000000000001</v>
      </c>
      <c r="P2484" s="23">
        <v>211.27</v>
      </c>
      <c r="Q2484" s="23">
        <f>M2484*N2484*(1-O2484)</f>
        <v>520.05123200000003</v>
      </c>
      <c r="R2484" s="23">
        <f>M2484*N2484*O2484</f>
        <v>111.30876800000001</v>
      </c>
      <c r="S2484" s="23">
        <f>P2484*N2484</f>
        <v>422.54</v>
      </c>
      <c r="T2484" s="23">
        <f>Q2484-S2484</f>
        <v>97.511232000000007</v>
      </c>
      <c r="U2484" s="25">
        <f>IFERROR(T2484/Q2484,0)</f>
        <v>0.18750312661503318</v>
      </c>
      <c r="V2484" s="21" t="s">
        <v>125</v>
      </c>
      <c r="W2484" s="21" t="s">
        <v>126</v>
      </c>
    </row>
    <row r="2485" spans="1:23" ht="15" customHeight="1">
      <c r="A2485" s="21" t="s">
        <v>2964</v>
      </c>
      <c r="B2485" s="22">
        <v>45730</v>
      </c>
      <c r="C2485" s="21">
        <f>YEAR(B2485)</f>
        <v>2025</v>
      </c>
      <c r="D2485" s="21" t="str">
        <f>"Q"&amp;ROUNDUP(MONTH(B2485)/3,0)</f>
        <v>Q1</v>
      </c>
      <c r="E2485" s="21" t="s">
        <v>128</v>
      </c>
      <c r="F2485" s="21" t="s">
        <v>118</v>
      </c>
      <c r="G2485" s="21" t="s">
        <v>130</v>
      </c>
      <c r="H2485" s="21" t="s">
        <v>301</v>
      </c>
      <c r="I2485" s="21" t="s">
        <v>302</v>
      </c>
      <c r="J2485" s="21" t="s">
        <v>133</v>
      </c>
      <c r="K2485" s="21" t="s">
        <v>165</v>
      </c>
      <c r="L2485" s="21" t="s">
        <v>320</v>
      </c>
      <c r="M2485" s="23">
        <v>56.11</v>
      </c>
      <c r="N2485" s="24">
        <v>2</v>
      </c>
      <c r="O2485" s="25">
        <v>0.13789999999999999</v>
      </c>
      <c r="P2485" s="23">
        <v>25.18</v>
      </c>
      <c r="Q2485" s="23">
        <f>M2485*N2485*(1-O2485)</f>
        <v>96.744861999999998</v>
      </c>
      <c r="R2485" s="23">
        <f>M2485*N2485*O2485</f>
        <v>15.475137999999999</v>
      </c>
      <c r="S2485" s="23">
        <f>P2485*N2485</f>
        <v>50.36</v>
      </c>
      <c r="T2485" s="23">
        <f>Q2485-S2485</f>
        <v>46.384861999999998</v>
      </c>
      <c r="U2485" s="25">
        <f>IFERROR(T2485/Q2485,0)</f>
        <v>0.47945556013093493</v>
      </c>
      <c r="V2485" s="21" t="s">
        <v>125</v>
      </c>
      <c r="W2485" s="21" t="s">
        <v>136</v>
      </c>
    </row>
    <row r="2486" spans="1:23" ht="15" customHeight="1">
      <c r="A2486" s="21" t="s">
        <v>2965</v>
      </c>
      <c r="B2486" s="22">
        <v>45730</v>
      </c>
      <c r="C2486" s="21">
        <f>YEAR(B2486)</f>
        <v>2025</v>
      </c>
      <c r="D2486" s="21" t="str">
        <f>"Q"&amp;ROUNDUP(MONTH(B2486)/3,0)</f>
        <v>Q1</v>
      </c>
      <c r="E2486" s="21" t="s">
        <v>138</v>
      </c>
      <c r="F2486" s="21" t="s">
        <v>129</v>
      </c>
      <c r="G2486" s="21" t="s">
        <v>139</v>
      </c>
      <c r="H2486" s="21" t="s">
        <v>607</v>
      </c>
      <c r="I2486" s="21" t="s">
        <v>608</v>
      </c>
      <c r="J2486" s="21" t="s">
        <v>142</v>
      </c>
      <c r="K2486" s="21" t="s">
        <v>134</v>
      </c>
      <c r="L2486" s="21" t="s">
        <v>299</v>
      </c>
      <c r="M2486" s="23">
        <v>110.47</v>
      </c>
      <c r="N2486" s="24">
        <v>1</v>
      </c>
      <c r="O2486" s="25">
        <v>0.1376</v>
      </c>
      <c r="P2486" s="23">
        <v>58.86</v>
      </c>
      <c r="Q2486" s="23">
        <f>M2486*N2486*(1-O2486)</f>
        <v>95.269328000000002</v>
      </c>
      <c r="R2486" s="23">
        <f>M2486*N2486*O2486</f>
        <v>15.200671999999999</v>
      </c>
      <c r="S2486" s="23">
        <f>P2486*N2486</f>
        <v>58.86</v>
      </c>
      <c r="T2486" s="23">
        <f>Q2486-S2486</f>
        <v>36.409328000000002</v>
      </c>
      <c r="U2486" s="25">
        <f>IFERROR(T2486/Q2486,0)</f>
        <v>0.38217261278467296</v>
      </c>
      <c r="V2486" s="21" t="s">
        <v>125</v>
      </c>
      <c r="W2486" s="21" t="s">
        <v>126</v>
      </c>
    </row>
    <row r="2487" spans="1:23" ht="15" customHeight="1">
      <c r="A2487" s="21" t="s">
        <v>2966</v>
      </c>
      <c r="B2487" s="22">
        <v>45730</v>
      </c>
      <c r="C2487" s="21">
        <f>YEAR(B2487)</f>
        <v>2025</v>
      </c>
      <c r="D2487" s="21" t="str">
        <f>"Q"&amp;ROUNDUP(MONTH(B2487)/3,0)</f>
        <v>Q1</v>
      </c>
      <c r="E2487" s="21" t="s">
        <v>128</v>
      </c>
      <c r="F2487" s="21" t="s">
        <v>118</v>
      </c>
      <c r="G2487" s="21" t="s">
        <v>152</v>
      </c>
      <c r="H2487" s="21" t="s">
        <v>178</v>
      </c>
      <c r="I2487" s="21" t="s">
        <v>179</v>
      </c>
      <c r="J2487" s="21" t="s">
        <v>133</v>
      </c>
      <c r="K2487" s="21" t="s">
        <v>143</v>
      </c>
      <c r="L2487" s="21" t="s">
        <v>322</v>
      </c>
      <c r="M2487" s="23">
        <v>34.65</v>
      </c>
      <c r="N2487" s="24">
        <v>2</v>
      </c>
      <c r="O2487" s="25">
        <v>0.17430000000000001</v>
      </c>
      <c r="P2487" s="23">
        <v>20.87</v>
      </c>
      <c r="Q2487" s="23">
        <f>M2487*N2487*(1-O2487)</f>
        <v>57.22101</v>
      </c>
      <c r="R2487" s="23">
        <f>M2487*N2487*O2487</f>
        <v>12.078990000000001</v>
      </c>
      <c r="S2487" s="23">
        <f>P2487*N2487</f>
        <v>41.74</v>
      </c>
      <c r="T2487" s="23">
        <f>Q2487-S2487</f>
        <v>15.481009999999998</v>
      </c>
      <c r="U2487" s="25">
        <f>IFERROR(T2487/Q2487,0)</f>
        <v>0.27054765373767431</v>
      </c>
      <c r="V2487" s="21" t="s">
        <v>125</v>
      </c>
      <c r="W2487" s="21" t="s">
        <v>172</v>
      </c>
    </row>
    <row r="2488" spans="1:23" ht="15" customHeight="1">
      <c r="A2488" s="21" t="s">
        <v>2967</v>
      </c>
      <c r="B2488" s="22">
        <v>45731</v>
      </c>
      <c r="C2488" s="21">
        <f>YEAR(B2488)</f>
        <v>2025</v>
      </c>
      <c r="D2488" s="21" t="str">
        <f>"Q"&amp;ROUNDUP(MONTH(B2488)/3,0)</f>
        <v>Q1</v>
      </c>
      <c r="E2488" s="21" t="s">
        <v>158</v>
      </c>
      <c r="F2488" s="21" t="s">
        <v>118</v>
      </c>
      <c r="G2488" s="21" t="s">
        <v>160</v>
      </c>
      <c r="H2488" s="21" t="s">
        <v>182</v>
      </c>
      <c r="I2488" s="21" t="s">
        <v>183</v>
      </c>
      <c r="J2488" s="21" t="s">
        <v>122</v>
      </c>
      <c r="K2488" s="21" t="s">
        <v>149</v>
      </c>
      <c r="L2488" s="21" t="s">
        <v>150</v>
      </c>
      <c r="M2488" s="23">
        <v>56.24</v>
      </c>
      <c r="N2488" s="24">
        <v>1</v>
      </c>
      <c r="O2488" s="25">
        <v>0.24379999999999999</v>
      </c>
      <c r="P2488" s="23">
        <v>24.85</v>
      </c>
      <c r="Q2488" s="23">
        <f>M2488*N2488*(1-O2488)</f>
        <v>42.528688000000002</v>
      </c>
      <c r="R2488" s="23">
        <f>M2488*N2488*O2488</f>
        <v>13.711312</v>
      </c>
      <c r="S2488" s="23">
        <f>P2488*N2488</f>
        <v>24.85</v>
      </c>
      <c r="T2488" s="23">
        <f>Q2488-S2488</f>
        <v>17.678688000000001</v>
      </c>
      <c r="U2488" s="25">
        <f>IFERROR(T2488/Q2488,0)</f>
        <v>0.41568853476034812</v>
      </c>
      <c r="V2488" s="21" t="s">
        <v>125</v>
      </c>
      <c r="W2488" s="21" t="s">
        <v>156</v>
      </c>
    </row>
    <row r="2489" spans="1:23" ht="15" customHeight="1">
      <c r="A2489" s="21" t="s">
        <v>2968</v>
      </c>
      <c r="B2489" s="22">
        <v>45731</v>
      </c>
      <c r="C2489" s="21">
        <f>YEAR(B2489)</f>
        <v>2025</v>
      </c>
      <c r="D2489" s="21" t="str">
        <f>"Q"&amp;ROUNDUP(MONTH(B2489)/3,0)</f>
        <v>Q1</v>
      </c>
      <c r="E2489" s="21" t="s">
        <v>188</v>
      </c>
      <c r="F2489" s="21" t="s">
        <v>129</v>
      </c>
      <c r="G2489" s="21" t="s">
        <v>198</v>
      </c>
      <c r="H2489" s="21" t="s">
        <v>471</v>
      </c>
      <c r="I2489" s="21" t="s">
        <v>472</v>
      </c>
      <c r="J2489" s="21" t="s">
        <v>142</v>
      </c>
      <c r="K2489" s="21" t="s">
        <v>143</v>
      </c>
      <c r="L2489" s="21" t="s">
        <v>230</v>
      </c>
      <c r="M2489" s="23">
        <v>148.38999999999999</v>
      </c>
      <c r="N2489" s="24">
        <v>2</v>
      </c>
      <c r="O2489" s="25">
        <v>0.16339999999999999</v>
      </c>
      <c r="P2489" s="23">
        <v>92.42</v>
      </c>
      <c r="Q2489" s="23">
        <f>M2489*N2489*(1-O2489)</f>
        <v>248.28614799999997</v>
      </c>
      <c r="R2489" s="23">
        <f>M2489*N2489*O2489</f>
        <v>48.49385199999999</v>
      </c>
      <c r="S2489" s="23">
        <f>P2489*N2489</f>
        <v>184.84</v>
      </c>
      <c r="T2489" s="23">
        <f>Q2489-S2489</f>
        <v>63.446147999999965</v>
      </c>
      <c r="U2489" s="25">
        <f>IFERROR(T2489/Q2489,0)</f>
        <v>0.25553639826898428</v>
      </c>
      <c r="V2489" s="21" t="s">
        <v>125</v>
      </c>
      <c r="W2489" s="21" t="s">
        <v>126</v>
      </c>
    </row>
    <row r="2490" spans="1:23" ht="15" customHeight="1">
      <c r="A2490" s="21" t="s">
        <v>2969</v>
      </c>
      <c r="B2490" s="22">
        <v>45731</v>
      </c>
      <c r="C2490" s="21">
        <f>YEAR(B2490)</f>
        <v>2025</v>
      </c>
      <c r="D2490" s="21" t="str">
        <f>"Q"&amp;ROUNDUP(MONTH(B2490)/3,0)</f>
        <v>Q1</v>
      </c>
      <c r="E2490" s="21" t="s">
        <v>138</v>
      </c>
      <c r="F2490" s="21" t="s">
        <v>129</v>
      </c>
      <c r="G2490" s="21" t="s">
        <v>146</v>
      </c>
      <c r="H2490" s="21" t="s">
        <v>246</v>
      </c>
      <c r="I2490" s="21" t="s">
        <v>247</v>
      </c>
      <c r="J2490" s="21" t="s">
        <v>133</v>
      </c>
      <c r="K2490" s="21" t="s">
        <v>165</v>
      </c>
      <c r="L2490" s="21" t="s">
        <v>320</v>
      </c>
      <c r="M2490" s="23">
        <v>115.1</v>
      </c>
      <c r="N2490" s="24">
        <v>2</v>
      </c>
      <c r="O2490" s="25">
        <v>0.13689999999999999</v>
      </c>
      <c r="P2490" s="23">
        <v>48.71</v>
      </c>
      <c r="Q2490" s="23">
        <f>M2490*N2490*(1-O2490)</f>
        <v>198.68561999999997</v>
      </c>
      <c r="R2490" s="23">
        <f>M2490*N2490*O2490</f>
        <v>31.514379999999996</v>
      </c>
      <c r="S2490" s="23">
        <f>P2490*N2490</f>
        <v>97.42</v>
      </c>
      <c r="T2490" s="23">
        <f>Q2490-S2490</f>
        <v>101.26561999999997</v>
      </c>
      <c r="U2490" s="25">
        <f>IFERROR(T2490/Q2490,0)</f>
        <v>0.50967765055166037</v>
      </c>
      <c r="V2490" s="21" t="s">
        <v>125</v>
      </c>
      <c r="W2490" s="21" t="s">
        <v>156</v>
      </c>
    </row>
    <row r="2491" spans="1:23" ht="15" customHeight="1">
      <c r="A2491" s="21" t="s">
        <v>2970</v>
      </c>
      <c r="B2491" s="22">
        <v>45731</v>
      </c>
      <c r="C2491" s="21">
        <f>YEAR(B2491)</f>
        <v>2025</v>
      </c>
      <c r="D2491" s="21" t="str">
        <f>"Q"&amp;ROUNDUP(MONTH(B2491)/3,0)</f>
        <v>Q1</v>
      </c>
      <c r="E2491" s="21" t="s">
        <v>138</v>
      </c>
      <c r="F2491" s="21" t="s">
        <v>129</v>
      </c>
      <c r="G2491" s="21" t="s">
        <v>146</v>
      </c>
      <c r="H2491" s="21" t="s">
        <v>182</v>
      </c>
      <c r="I2491" s="21" t="s">
        <v>183</v>
      </c>
      <c r="J2491" s="21" t="s">
        <v>122</v>
      </c>
      <c r="K2491" s="21" t="s">
        <v>123</v>
      </c>
      <c r="L2491" s="21" t="s">
        <v>226</v>
      </c>
      <c r="M2491" s="23">
        <v>111.75</v>
      </c>
      <c r="N2491" s="24">
        <v>1</v>
      </c>
      <c r="O2491" s="25">
        <v>0.14829999999999999</v>
      </c>
      <c r="P2491" s="23">
        <v>53.48</v>
      </c>
      <c r="Q2491" s="23">
        <f>M2491*N2491*(1-O2491)</f>
        <v>95.177475000000001</v>
      </c>
      <c r="R2491" s="23">
        <f>M2491*N2491*O2491</f>
        <v>16.572524999999999</v>
      </c>
      <c r="S2491" s="23">
        <f>P2491*N2491</f>
        <v>53.48</v>
      </c>
      <c r="T2491" s="23">
        <f>Q2491-S2491</f>
        <v>41.697475000000004</v>
      </c>
      <c r="U2491" s="25">
        <f>IFERROR(T2491/Q2491,0)</f>
        <v>0.43810234511894758</v>
      </c>
      <c r="V2491" s="21" t="s">
        <v>125</v>
      </c>
      <c r="W2491" s="21" t="s">
        <v>136</v>
      </c>
    </row>
    <row r="2492" spans="1:23" ht="15" customHeight="1">
      <c r="A2492" s="21" t="s">
        <v>2971</v>
      </c>
      <c r="B2492" s="22">
        <v>45732</v>
      </c>
      <c r="C2492" s="21">
        <f>YEAR(B2492)</f>
        <v>2025</v>
      </c>
      <c r="D2492" s="21" t="str">
        <f>"Q"&amp;ROUNDUP(MONTH(B2492)/3,0)</f>
        <v>Q1</v>
      </c>
      <c r="E2492" s="21" t="s">
        <v>128</v>
      </c>
      <c r="F2492" s="21" t="s">
        <v>159</v>
      </c>
      <c r="G2492" s="21" t="s">
        <v>130</v>
      </c>
      <c r="H2492" s="21" t="s">
        <v>203</v>
      </c>
      <c r="I2492" s="21" t="s">
        <v>204</v>
      </c>
      <c r="J2492" s="21" t="s">
        <v>122</v>
      </c>
      <c r="K2492" s="21" t="s">
        <v>134</v>
      </c>
      <c r="L2492" s="21" t="s">
        <v>170</v>
      </c>
      <c r="M2492" s="23">
        <v>43.24</v>
      </c>
      <c r="N2492" s="24">
        <v>10</v>
      </c>
      <c r="O2492" s="25">
        <v>0.14899999999999999</v>
      </c>
      <c r="P2492" s="23">
        <v>24.32</v>
      </c>
      <c r="Q2492" s="23">
        <f>M2492*N2492*(1-O2492)</f>
        <v>367.97239999999999</v>
      </c>
      <c r="R2492" s="23">
        <f>M2492*N2492*O2492</f>
        <v>64.427599999999998</v>
      </c>
      <c r="S2492" s="23">
        <f>P2492*N2492</f>
        <v>243.2</v>
      </c>
      <c r="T2492" s="23">
        <f>Q2492-S2492</f>
        <v>124.7724</v>
      </c>
      <c r="U2492" s="25">
        <f>IFERROR(T2492/Q2492,0)</f>
        <v>0.33908086584754726</v>
      </c>
      <c r="V2492" s="21" t="s">
        <v>125</v>
      </c>
      <c r="W2492" s="21" t="s">
        <v>136</v>
      </c>
    </row>
    <row r="2493" spans="1:23" ht="15" customHeight="1">
      <c r="A2493" s="21" t="s">
        <v>2972</v>
      </c>
      <c r="B2493" s="22">
        <v>45732</v>
      </c>
      <c r="C2493" s="21">
        <f>YEAR(B2493)</f>
        <v>2025</v>
      </c>
      <c r="D2493" s="21" t="str">
        <f>"Q"&amp;ROUNDUP(MONTH(B2493)/3,0)</f>
        <v>Q1</v>
      </c>
      <c r="E2493" s="21" t="s">
        <v>128</v>
      </c>
      <c r="F2493" s="21" t="s">
        <v>129</v>
      </c>
      <c r="G2493" s="21" t="s">
        <v>130</v>
      </c>
      <c r="H2493" s="21" t="s">
        <v>457</v>
      </c>
      <c r="I2493" s="21" t="s">
        <v>458</v>
      </c>
      <c r="J2493" s="21" t="s">
        <v>133</v>
      </c>
      <c r="K2493" s="21" t="s">
        <v>134</v>
      </c>
      <c r="L2493" s="21" t="s">
        <v>170</v>
      </c>
      <c r="M2493" s="23">
        <v>69.209999999999994</v>
      </c>
      <c r="N2493" s="24">
        <v>1</v>
      </c>
      <c r="O2493" s="25">
        <v>0.1158</v>
      </c>
      <c r="P2493" s="23">
        <v>35.86</v>
      </c>
      <c r="Q2493" s="23">
        <f>M2493*N2493*(1-O2493)</f>
        <v>61.195481999999991</v>
      </c>
      <c r="R2493" s="23">
        <f>M2493*N2493*O2493</f>
        <v>8.0145179999999989</v>
      </c>
      <c r="S2493" s="23">
        <f>P2493*N2493</f>
        <v>35.86</v>
      </c>
      <c r="T2493" s="23">
        <f>Q2493-S2493</f>
        <v>25.335481999999992</v>
      </c>
      <c r="U2493" s="25">
        <f>IFERROR(T2493/Q2493,0)</f>
        <v>0.41400902765991771</v>
      </c>
      <c r="V2493" s="21" t="s">
        <v>125</v>
      </c>
      <c r="W2493" s="21" t="s">
        <v>126</v>
      </c>
    </row>
    <row r="2494" spans="1:23" ht="15" customHeight="1">
      <c r="A2494" s="21" t="s">
        <v>2973</v>
      </c>
      <c r="B2494" s="22">
        <v>45732</v>
      </c>
      <c r="C2494" s="21">
        <f>YEAR(B2494)</f>
        <v>2025</v>
      </c>
      <c r="D2494" s="21" t="str">
        <f>"Q"&amp;ROUNDUP(MONTH(B2494)/3,0)</f>
        <v>Q1</v>
      </c>
      <c r="E2494" s="21" t="s">
        <v>188</v>
      </c>
      <c r="F2494" s="21" t="s">
        <v>129</v>
      </c>
      <c r="G2494" s="21" t="s">
        <v>198</v>
      </c>
      <c r="H2494" s="21" t="s">
        <v>221</v>
      </c>
      <c r="I2494" s="21" t="s">
        <v>222</v>
      </c>
      <c r="J2494" s="21" t="s">
        <v>133</v>
      </c>
      <c r="K2494" s="21" t="s">
        <v>123</v>
      </c>
      <c r="L2494" s="21" t="s">
        <v>292</v>
      </c>
      <c r="M2494" s="23">
        <v>154.79</v>
      </c>
      <c r="N2494" s="24">
        <v>1</v>
      </c>
      <c r="O2494" s="25">
        <v>0.12740000000000001</v>
      </c>
      <c r="P2494" s="23">
        <v>84</v>
      </c>
      <c r="Q2494" s="23">
        <f>M2494*N2494*(1-O2494)</f>
        <v>135.06975399999999</v>
      </c>
      <c r="R2494" s="23">
        <f>M2494*N2494*O2494</f>
        <v>19.720245999999999</v>
      </c>
      <c r="S2494" s="23">
        <f>P2494*N2494</f>
        <v>84</v>
      </c>
      <c r="T2494" s="23">
        <f>Q2494-S2494</f>
        <v>51.069753999999989</v>
      </c>
      <c r="U2494" s="25">
        <f>IFERROR(T2494/Q2494,0)</f>
        <v>0.37809911166344462</v>
      </c>
      <c r="V2494" s="21" t="s">
        <v>125</v>
      </c>
      <c r="W2494" s="21" t="s">
        <v>172</v>
      </c>
    </row>
    <row r="2495" spans="1:23" ht="15" customHeight="1">
      <c r="A2495" s="21" t="s">
        <v>2974</v>
      </c>
      <c r="B2495" s="22">
        <v>45732</v>
      </c>
      <c r="C2495" s="21">
        <f>YEAR(B2495)</f>
        <v>2025</v>
      </c>
      <c r="D2495" s="21" t="str">
        <f>"Q"&amp;ROUNDUP(MONTH(B2495)/3,0)</f>
        <v>Q1</v>
      </c>
      <c r="E2495" s="21" t="s">
        <v>158</v>
      </c>
      <c r="F2495" s="21" t="s">
        <v>129</v>
      </c>
      <c r="G2495" s="21" t="s">
        <v>164</v>
      </c>
      <c r="H2495" s="21" t="s">
        <v>917</v>
      </c>
      <c r="I2495" s="21" t="s">
        <v>918</v>
      </c>
      <c r="J2495" s="21" t="s">
        <v>142</v>
      </c>
      <c r="K2495" s="21" t="s">
        <v>123</v>
      </c>
      <c r="L2495" s="21" t="s">
        <v>226</v>
      </c>
      <c r="M2495" s="23">
        <v>192.41</v>
      </c>
      <c r="N2495" s="24">
        <v>2</v>
      </c>
      <c r="O2495" s="25">
        <v>0.14749999999999999</v>
      </c>
      <c r="P2495" s="23">
        <v>108.57</v>
      </c>
      <c r="Q2495" s="23">
        <f>M2495*N2495*(1-O2495)</f>
        <v>328.05905000000001</v>
      </c>
      <c r="R2495" s="23">
        <f>M2495*N2495*O2495</f>
        <v>56.760949999999994</v>
      </c>
      <c r="S2495" s="23">
        <f>P2495*N2495</f>
        <v>217.14</v>
      </c>
      <c r="T2495" s="23">
        <f>Q2495-S2495</f>
        <v>110.91905000000003</v>
      </c>
      <c r="U2495" s="25">
        <f>IFERROR(T2495/Q2495,0)</f>
        <v>0.33810696580386984</v>
      </c>
      <c r="V2495" s="21" t="s">
        <v>125</v>
      </c>
      <c r="W2495" s="21" t="s">
        <v>172</v>
      </c>
    </row>
    <row r="2496" spans="1:23" ht="15" customHeight="1">
      <c r="A2496" s="21" t="s">
        <v>2975</v>
      </c>
      <c r="B2496" s="22">
        <v>45732</v>
      </c>
      <c r="C2496" s="21">
        <f>YEAR(B2496)</f>
        <v>2025</v>
      </c>
      <c r="D2496" s="21" t="str">
        <f>"Q"&amp;ROUNDUP(MONTH(B2496)/3,0)</f>
        <v>Q1</v>
      </c>
      <c r="E2496" s="21" t="s">
        <v>138</v>
      </c>
      <c r="F2496" s="21" t="s">
        <v>118</v>
      </c>
      <c r="G2496" s="21" t="s">
        <v>139</v>
      </c>
      <c r="H2496" s="21" t="s">
        <v>207</v>
      </c>
      <c r="I2496" s="21" t="s">
        <v>208</v>
      </c>
      <c r="J2496" s="21" t="s">
        <v>122</v>
      </c>
      <c r="K2496" s="21" t="s">
        <v>134</v>
      </c>
      <c r="L2496" s="21" t="s">
        <v>135</v>
      </c>
      <c r="M2496" s="23">
        <v>58.52</v>
      </c>
      <c r="N2496" s="24">
        <v>1</v>
      </c>
      <c r="O2496" s="25">
        <v>0.22470000000000001</v>
      </c>
      <c r="P2496" s="23">
        <v>36.28</v>
      </c>
      <c r="Q2496" s="23">
        <f>M2496*N2496*(1-O2496)</f>
        <v>45.370556000000001</v>
      </c>
      <c r="R2496" s="23">
        <f>M2496*N2496*O2496</f>
        <v>13.149444000000001</v>
      </c>
      <c r="S2496" s="23">
        <f>P2496*N2496</f>
        <v>36.28</v>
      </c>
      <c r="T2496" s="23">
        <f>Q2496-S2496</f>
        <v>9.0905559999999994</v>
      </c>
      <c r="U2496" s="25">
        <f>IFERROR(T2496/Q2496,0)</f>
        <v>0.20036245533336641</v>
      </c>
      <c r="V2496" s="21" t="s">
        <v>125</v>
      </c>
      <c r="W2496" s="21" t="s">
        <v>156</v>
      </c>
    </row>
    <row r="2497" spans="1:23" ht="15" customHeight="1">
      <c r="A2497" s="21" t="s">
        <v>2976</v>
      </c>
      <c r="B2497" s="22">
        <v>45732</v>
      </c>
      <c r="C2497" s="21">
        <f>YEAR(B2497)</f>
        <v>2025</v>
      </c>
      <c r="D2497" s="21" t="str">
        <f>"Q"&amp;ROUNDUP(MONTH(B2497)/3,0)</f>
        <v>Q1</v>
      </c>
      <c r="E2497" s="21" t="s">
        <v>128</v>
      </c>
      <c r="F2497" s="21" t="s">
        <v>118</v>
      </c>
      <c r="G2497" s="21" t="s">
        <v>152</v>
      </c>
      <c r="H2497" s="21" t="s">
        <v>120</v>
      </c>
      <c r="I2497" s="21" t="s">
        <v>121</v>
      </c>
      <c r="J2497" s="21" t="s">
        <v>122</v>
      </c>
      <c r="K2497" s="21" t="s">
        <v>143</v>
      </c>
      <c r="L2497" s="21" t="s">
        <v>201</v>
      </c>
      <c r="M2497" s="23">
        <v>35.96</v>
      </c>
      <c r="N2497" s="24">
        <v>5</v>
      </c>
      <c r="O2497" s="25">
        <v>0.20649999999999999</v>
      </c>
      <c r="P2497" s="23">
        <v>23.06</v>
      </c>
      <c r="Q2497" s="23">
        <f>M2497*N2497*(1-O2497)</f>
        <v>142.6713</v>
      </c>
      <c r="R2497" s="23">
        <f>M2497*N2497*O2497</f>
        <v>37.128700000000002</v>
      </c>
      <c r="S2497" s="23">
        <f>P2497*N2497</f>
        <v>115.3</v>
      </c>
      <c r="T2497" s="23">
        <f>Q2497-S2497</f>
        <v>27.371300000000005</v>
      </c>
      <c r="U2497" s="25">
        <f>IFERROR(T2497/Q2497,0)</f>
        <v>0.19184867594253369</v>
      </c>
      <c r="V2497" s="21" t="s">
        <v>171</v>
      </c>
      <c r="W2497" s="21" t="s">
        <v>136</v>
      </c>
    </row>
    <row r="2498" spans="1:23" ht="15" customHeight="1">
      <c r="A2498" s="21" t="s">
        <v>2977</v>
      </c>
      <c r="B2498" s="22">
        <v>45732</v>
      </c>
      <c r="C2498" s="21">
        <f>YEAR(B2498)</f>
        <v>2025</v>
      </c>
      <c r="D2498" s="21" t="str">
        <f>"Q"&amp;ROUNDUP(MONTH(B2498)/3,0)</f>
        <v>Q1</v>
      </c>
      <c r="E2498" s="21" t="s">
        <v>128</v>
      </c>
      <c r="F2498" s="21" t="s">
        <v>129</v>
      </c>
      <c r="G2498" s="21" t="s">
        <v>130</v>
      </c>
      <c r="H2498" s="21" t="s">
        <v>228</v>
      </c>
      <c r="I2498" s="21" t="s">
        <v>229</v>
      </c>
      <c r="J2498" s="21" t="s">
        <v>133</v>
      </c>
      <c r="K2498" s="21" t="s">
        <v>123</v>
      </c>
      <c r="L2498" s="21" t="s">
        <v>292</v>
      </c>
      <c r="M2498" s="23">
        <v>98.07</v>
      </c>
      <c r="N2498" s="24">
        <v>1</v>
      </c>
      <c r="O2498" s="25">
        <v>0.1179</v>
      </c>
      <c r="P2498" s="23">
        <v>44.77</v>
      </c>
      <c r="Q2498" s="23">
        <f>M2498*N2498*(1-O2498)</f>
        <v>86.507546999999988</v>
      </c>
      <c r="R2498" s="23">
        <f>M2498*N2498*O2498</f>
        <v>11.562453</v>
      </c>
      <c r="S2498" s="23">
        <f>P2498*N2498</f>
        <v>44.77</v>
      </c>
      <c r="T2498" s="23">
        <f>Q2498-S2498</f>
        <v>41.737546999999985</v>
      </c>
      <c r="U2498" s="25">
        <f>IFERROR(T2498/Q2498,0)</f>
        <v>0.48247289915641683</v>
      </c>
      <c r="V2498" s="21" t="s">
        <v>171</v>
      </c>
      <c r="W2498" s="21" t="s">
        <v>126</v>
      </c>
    </row>
    <row r="2499" spans="1:23" ht="15" customHeight="1">
      <c r="A2499" s="21" t="s">
        <v>2978</v>
      </c>
      <c r="B2499" s="22">
        <v>45733</v>
      </c>
      <c r="C2499" s="21">
        <f>YEAR(B2499)</f>
        <v>2025</v>
      </c>
      <c r="D2499" s="21" t="str">
        <f>"Q"&amp;ROUNDUP(MONTH(B2499)/3,0)</f>
        <v>Q1</v>
      </c>
      <c r="E2499" s="21" t="s">
        <v>117</v>
      </c>
      <c r="F2499" s="21" t="s">
        <v>118</v>
      </c>
      <c r="G2499" s="21" t="s">
        <v>194</v>
      </c>
      <c r="H2499" s="21" t="s">
        <v>1099</v>
      </c>
      <c r="I2499" s="21" t="s">
        <v>371</v>
      </c>
      <c r="J2499" s="21" t="s">
        <v>142</v>
      </c>
      <c r="K2499" s="21" t="s">
        <v>143</v>
      </c>
      <c r="L2499" s="21" t="s">
        <v>144</v>
      </c>
      <c r="M2499" s="23">
        <v>106.19</v>
      </c>
      <c r="N2499" s="24">
        <v>1</v>
      </c>
      <c r="O2499" s="25">
        <v>0.11840000000000001</v>
      </c>
      <c r="P2499" s="23">
        <v>66.3</v>
      </c>
      <c r="Q2499" s="23">
        <f>M2499*N2499*(1-O2499)</f>
        <v>93.617103999999998</v>
      </c>
      <c r="R2499" s="23">
        <f>M2499*N2499*O2499</f>
        <v>12.572896</v>
      </c>
      <c r="S2499" s="23">
        <f>P2499*N2499</f>
        <v>66.3</v>
      </c>
      <c r="T2499" s="23">
        <f>Q2499-S2499</f>
        <v>27.317104</v>
      </c>
      <c r="U2499" s="25">
        <f>IFERROR(T2499/Q2499,0)</f>
        <v>0.29179608034019083</v>
      </c>
      <c r="V2499" s="21" t="s">
        <v>125</v>
      </c>
      <c r="W2499" s="21" t="s">
        <v>136</v>
      </c>
    </row>
    <row r="2500" spans="1:23" ht="15" customHeight="1">
      <c r="A2500" s="21" t="s">
        <v>2979</v>
      </c>
      <c r="B2500" s="22">
        <v>45733</v>
      </c>
      <c r="C2500" s="21">
        <f>YEAR(B2500)</f>
        <v>2025</v>
      </c>
      <c r="D2500" s="21" t="str">
        <f>"Q"&amp;ROUNDUP(MONTH(B2500)/3,0)</f>
        <v>Q1</v>
      </c>
      <c r="E2500" s="21" t="s">
        <v>158</v>
      </c>
      <c r="F2500" s="21" t="s">
        <v>118</v>
      </c>
      <c r="G2500" s="21" t="s">
        <v>164</v>
      </c>
      <c r="H2500" s="21" t="s">
        <v>578</v>
      </c>
      <c r="I2500" s="21" t="s">
        <v>368</v>
      </c>
      <c r="J2500" s="21" t="s">
        <v>133</v>
      </c>
      <c r="K2500" s="21" t="s">
        <v>123</v>
      </c>
      <c r="L2500" s="21" t="s">
        <v>263</v>
      </c>
      <c r="M2500" s="23">
        <v>17.309999999999999</v>
      </c>
      <c r="N2500" s="24">
        <v>2</v>
      </c>
      <c r="O2500" s="25">
        <v>0.19750000000000001</v>
      </c>
      <c r="P2500" s="23">
        <v>7.84</v>
      </c>
      <c r="Q2500" s="23">
        <f>M2500*N2500*(1-O2500)</f>
        <v>27.782549999999997</v>
      </c>
      <c r="R2500" s="23">
        <f>M2500*N2500*O2500</f>
        <v>6.8374499999999996</v>
      </c>
      <c r="S2500" s="23">
        <f>P2500*N2500</f>
        <v>15.68</v>
      </c>
      <c r="T2500" s="23">
        <f>Q2500-S2500</f>
        <v>12.102549999999997</v>
      </c>
      <c r="U2500" s="25">
        <f>IFERROR(T2500/Q2500,0)</f>
        <v>0.43561696100609909</v>
      </c>
      <c r="V2500" s="21" t="s">
        <v>125</v>
      </c>
      <c r="W2500" s="21" t="s">
        <v>136</v>
      </c>
    </row>
    <row r="2501" spans="1:23" ht="15" customHeight="1">
      <c r="A2501" s="21" t="s">
        <v>2980</v>
      </c>
      <c r="B2501" s="22">
        <v>45733</v>
      </c>
      <c r="C2501" s="21">
        <f>YEAR(B2501)</f>
        <v>2025</v>
      </c>
      <c r="D2501" s="21" t="str">
        <f>"Q"&amp;ROUNDUP(MONTH(B2501)/3,0)</f>
        <v>Q1</v>
      </c>
      <c r="E2501" s="21" t="s">
        <v>128</v>
      </c>
      <c r="F2501" s="21" t="s">
        <v>118</v>
      </c>
      <c r="G2501" s="21" t="s">
        <v>130</v>
      </c>
      <c r="H2501" s="21" t="s">
        <v>218</v>
      </c>
      <c r="I2501" s="21" t="s">
        <v>219</v>
      </c>
      <c r="J2501" s="21" t="s">
        <v>133</v>
      </c>
      <c r="K2501" s="21" t="s">
        <v>165</v>
      </c>
      <c r="L2501" s="21" t="s">
        <v>166</v>
      </c>
      <c r="M2501" s="23">
        <v>25.63</v>
      </c>
      <c r="N2501" s="24">
        <v>4</v>
      </c>
      <c r="O2501" s="25">
        <v>0.2452</v>
      </c>
      <c r="P2501" s="23">
        <v>9.89</v>
      </c>
      <c r="Q2501" s="23">
        <f>M2501*N2501*(1-O2501)</f>
        <v>77.382096000000004</v>
      </c>
      <c r="R2501" s="23">
        <f>M2501*N2501*O2501</f>
        <v>25.137903999999999</v>
      </c>
      <c r="S2501" s="23">
        <f>P2501*N2501</f>
        <v>39.56</v>
      </c>
      <c r="T2501" s="23">
        <f>Q2501-S2501</f>
        <v>37.822096000000002</v>
      </c>
      <c r="U2501" s="25">
        <f>IFERROR(T2501/Q2501,0)</f>
        <v>0.4887706324212257</v>
      </c>
      <c r="V2501" s="21" t="s">
        <v>125</v>
      </c>
      <c r="W2501" s="21" t="s">
        <v>136</v>
      </c>
    </row>
    <row r="2502" spans="1:23" ht="15" customHeight="1">
      <c r="A2502" s="21" t="s">
        <v>2981</v>
      </c>
      <c r="B2502" s="22">
        <v>45734</v>
      </c>
      <c r="C2502" s="21">
        <f>YEAR(B2502)</f>
        <v>2025</v>
      </c>
      <c r="D2502" s="21" t="str">
        <f>"Q"&amp;ROUNDUP(MONTH(B2502)/3,0)</f>
        <v>Q1</v>
      </c>
      <c r="E2502" s="21" t="s">
        <v>158</v>
      </c>
      <c r="F2502" s="21" t="s">
        <v>129</v>
      </c>
      <c r="G2502" s="21" t="s">
        <v>164</v>
      </c>
      <c r="H2502" s="21" t="s">
        <v>804</v>
      </c>
      <c r="I2502" s="21" t="s">
        <v>805</v>
      </c>
      <c r="J2502" s="21" t="s">
        <v>142</v>
      </c>
      <c r="K2502" s="21" t="s">
        <v>143</v>
      </c>
      <c r="L2502" s="21" t="s">
        <v>322</v>
      </c>
      <c r="M2502" s="23">
        <v>202.66</v>
      </c>
      <c r="N2502" s="24">
        <v>2</v>
      </c>
      <c r="O2502" s="25">
        <v>0.1298</v>
      </c>
      <c r="P2502" s="23">
        <v>117.96</v>
      </c>
      <c r="Q2502" s="23">
        <f>M2502*N2502*(1-O2502)</f>
        <v>352.70946399999997</v>
      </c>
      <c r="R2502" s="23">
        <f>M2502*N2502*O2502</f>
        <v>52.610535999999996</v>
      </c>
      <c r="S2502" s="23">
        <f>P2502*N2502</f>
        <v>235.92</v>
      </c>
      <c r="T2502" s="23">
        <f>Q2502-S2502</f>
        <v>116.78946399999998</v>
      </c>
      <c r="U2502" s="25">
        <f>IFERROR(T2502/Q2502,0)</f>
        <v>0.33112086836433735</v>
      </c>
      <c r="V2502" s="21" t="s">
        <v>171</v>
      </c>
      <c r="W2502" s="21" t="s">
        <v>172</v>
      </c>
    </row>
    <row r="2503" spans="1:23" ht="15" customHeight="1">
      <c r="A2503" s="21" t="s">
        <v>2982</v>
      </c>
      <c r="B2503" s="22">
        <v>45734</v>
      </c>
      <c r="C2503" s="21">
        <f>YEAR(B2503)</f>
        <v>2025</v>
      </c>
      <c r="D2503" s="21" t="str">
        <f>"Q"&amp;ROUNDUP(MONTH(B2503)/3,0)</f>
        <v>Q1</v>
      </c>
      <c r="E2503" s="21" t="s">
        <v>128</v>
      </c>
      <c r="F2503" s="21" t="s">
        <v>129</v>
      </c>
      <c r="G2503" s="21" t="s">
        <v>152</v>
      </c>
      <c r="H2503" s="21" t="s">
        <v>131</v>
      </c>
      <c r="I2503" s="21" t="s">
        <v>132</v>
      </c>
      <c r="J2503" s="21" t="s">
        <v>133</v>
      </c>
      <c r="K2503" s="21" t="s">
        <v>134</v>
      </c>
      <c r="L2503" s="21" t="s">
        <v>192</v>
      </c>
      <c r="M2503" s="23">
        <v>192.4</v>
      </c>
      <c r="N2503" s="24">
        <v>4</v>
      </c>
      <c r="O2503" s="25">
        <v>0.15029999999999999</v>
      </c>
      <c r="P2503" s="23">
        <v>106.19</v>
      </c>
      <c r="Q2503" s="23">
        <f>M2503*N2503*(1-O2503)</f>
        <v>653.92912000000001</v>
      </c>
      <c r="R2503" s="23">
        <f>M2503*N2503*O2503</f>
        <v>115.67088</v>
      </c>
      <c r="S2503" s="23">
        <f>P2503*N2503</f>
        <v>424.76</v>
      </c>
      <c r="T2503" s="23">
        <f>Q2503-S2503</f>
        <v>229.16912000000002</v>
      </c>
      <c r="U2503" s="25">
        <f>IFERROR(T2503/Q2503,0)</f>
        <v>0.35044947990693548</v>
      </c>
      <c r="V2503" s="21" t="s">
        <v>125</v>
      </c>
      <c r="W2503" s="21" t="s">
        <v>136</v>
      </c>
    </row>
    <row r="2504" spans="1:23" ht="15" customHeight="1">
      <c r="A2504" s="21" t="s">
        <v>2983</v>
      </c>
      <c r="B2504" s="22">
        <v>45734</v>
      </c>
      <c r="C2504" s="21">
        <f>YEAR(B2504)</f>
        <v>2025</v>
      </c>
      <c r="D2504" s="21" t="str">
        <f>"Q"&amp;ROUNDUP(MONTH(B2504)/3,0)</f>
        <v>Q1</v>
      </c>
      <c r="E2504" s="21" t="s">
        <v>128</v>
      </c>
      <c r="F2504" s="21" t="s">
        <v>118</v>
      </c>
      <c r="G2504" s="21" t="s">
        <v>152</v>
      </c>
      <c r="H2504" s="21" t="s">
        <v>278</v>
      </c>
      <c r="I2504" s="21" t="s">
        <v>279</v>
      </c>
      <c r="J2504" s="21" t="s">
        <v>133</v>
      </c>
      <c r="K2504" s="21" t="s">
        <v>165</v>
      </c>
      <c r="L2504" s="21" t="s">
        <v>213</v>
      </c>
      <c r="M2504" s="23">
        <v>39.200000000000003</v>
      </c>
      <c r="N2504" s="24">
        <v>4</v>
      </c>
      <c r="O2504" s="25">
        <v>0.22339999999999999</v>
      </c>
      <c r="P2504" s="23">
        <v>17.600000000000001</v>
      </c>
      <c r="Q2504" s="23">
        <f>M2504*N2504*(1-O2504)</f>
        <v>121.77088000000001</v>
      </c>
      <c r="R2504" s="23">
        <f>M2504*N2504*O2504</f>
        <v>35.029119999999999</v>
      </c>
      <c r="S2504" s="23">
        <f>P2504*N2504</f>
        <v>70.400000000000006</v>
      </c>
      <c r="T2504" s="23">
        <f>Q2504-S2504</f>
        <v>51.37088</v>
      </c>
      <c r="U2504" s="25">
        <f>IFERROR(T2504/Q2504,0)</f>
        <v>0.42186506330577556</v>
      </c>
      <c r="V2504" s="21" t="s">
        <v>125</v>
      </c>
      <c r="W2504" s="21" t="s">
        <v>156</v>
      </c>
    </row>
    <row r="2505" spans="1:23" ht="15" customHeight="1">
      <c r="A2505" s="21" t="s">
        <v>2984</v>
      </c>
      <c r="B2505" s="22">
        <v>45735</v>
      </c>
      <c r="C2505" s="21">
        <f>YEAR(B2505)</f>
        <v>2025</v>
      </c>
      <c r="D2505" s="21" t="str">
        <f>"Q"&amp;ROUNDUP(MONTH(B2505)/3,0)</f>
        <v>Q1</v>
      </c>
      <c r="E2505" s="21" t="s">
        <v>158</v>
      </c>
      <c r="F2505" s="21" t="s">
        <v>118</v>
      </c>
      <c r="G2505" s="21" t="s">
        <v>164</v>
      </c>
      <c r="H2505" s="21" t="s">
        <v>207</v>
      </c>
      <c r="I2505" s="21" t="s">
        <v>208</v>
      </c>
      <c r="J2505" s="21" t="s">
        <v>122</v>
      </c>
      <c r="K2505" s="21" t="s">
        <v>165</v>
      </c>
      <c r="L2505" s="21" t="s">
        <v>180</v>
      </c>
      <c r="M2505" s="23">
        <v>61.65</v>
      </c>
      <c r="N2505" s="24">
        <v>3</v>
      </c>
      <c r="O2505" s="25">
        <v>0.15759999999999999</v>
      </c>
      <c r="P2505" s="23">
        <v>27.68</v>
      </c>
      <c r="Q2505" s="23">
        <f>M2505*N2505*(1-O2505)</f>
        <v>155.80188000000001</v>
      </c>
      <c r="R2505" s="23">
        <f>M2505*N2505*O2505</f>
        <v>29.148119999999995</v>
      </c>
      <c r="S2505" s="23">
        <f>P2505*N2505</f>
        <v>83.039999999999992</v>
      </c>
      <c r="T2505" s="23">
        <f>Q2505-S2505</f>
        <v>72.761880000000019</v>
      </c>
      <c r="U2505" s="25">
        <f>IFERROR(T2505/Q2505,0)</f>
        <v>0.46701541727224355</v>
      </c>
      <c r="V2505" s="21" t="s">
        <v>171</v>
      </c>
      <c r="W2505" s="21" t="s">
        <v>136</v>
      </c>
    </row>
    <row r="2506" spans="1:23" ht="15" customHeight="1">
      <c r="A2506" s="21" t="s">
        <v>2985</v>
      </c>
      <c r="B2506" s="22">
        <v>45735</v>
      </c>
      <c r="C2506" s="21">
        <f>YEAR(B2506)</f>
        <v>2025</v>
      </c>
      <c r="D2506" s="21" t="str">
        <f>"Q"&amp;ROUNDUP(MONTH(B2506)/3,0)</f>
        <v>Q1</v>
      </c>
      <c r="E2506" s="21" t="s">
        <v>138</v>
      </c>
      <c r="F2506" s="21" t="s">
        <v>118</v>
      </c>
      <c r="G2506" s="21" t="s">
        <v>146</v>
      </c>
      <c r="H2506" s="21" t="s">
        <v>224</v>
      </c>
      <c r="I2506" s="21" t="s">
        <v>225</v>
      </c>
      <c r="J2506" s="21" t="s">
        <v>122</v>
      </c>
      <c r="K2506" s="21" t="s">
        <v>165</v>
      </c>
      <c r="L2506" s="21" t="s">
        <v>213</v>
      </c>
      <c r="M2506" s="23">
        <v>20.91</v>
      </c>
      <c r="N2506" s="24">
        <v>8</v>
      </c>
      <c r="O2506" s="25">
        <v>0.19639999999999999</v>
      </c>
      <c r="P2506" s="23">
        <v>8.48</v>
      </c>
      <c r="Q2506" s="23">
        <f>M2506*N2506*(1-O2506)</f>
        <v>134.426208</v>
      </c>
      <c r="R2506" s="23">
        <f>M2506*N2506*O2506</f>
        <v>32.853791999999999</v>
      </c>
      <c r="S2506" s="23">
        <f>P2506*N2506</f>
        <v>67.84</v>
      </c>
      <c r="T2506" s="23">
        <f>Q2506-S2506</f>
        <v>66.586207999999999</v>
      </c>
      <c r="U2506" s="25">
        <f>IFERROR(T2506/Q2506,0)</f>
        <v>0.49533650461969436</v>
      </c>
      <c r="V2506" s="21" t="s">
        <v>125</v>
      </c>
      <c r="W2506" s="21" t="s">
        <v>126</v>
      </c>
    </row>
    <row r="2507" spans="1:23" ht="15" customHeight="1">
      <c r="A2507" s="21" t="s">
        <v>2986</v>
      </c>
      <c r="B2507" s="22">
        <v>45735</v>
      </c>
      <c r="C2507" s="21">
        <f>YEAR(B2507)</f>
        <v>2025</v>
      </c>
      <c r="D2507" s="21" t="str">
        <f>"Q"&amp;ROUNDUP(MONTH(B2507)/3,0)</f>
        <v>Q1</v>
      </c>
      <c r="E2507" s="21" t="s">
        <v>117</v>
      </c>
      <c r="F2507" s="21" t="s">
        <v>118</v>
      </c>
      <c r="G2507" s="21" t="s">
        <v>194</v>
      </c>
      <c r="H2507" s="21" t="s">
        <v>318</v>
      </c>
      <c r="I2507" s="21" t="s">
        <v>319</v>
      </c>
      <c r="J2507" s="21" t="s">
        <v>122</v>
      </c>
      <c r="K2507" s="21" t="s">
        <v>134</v>
      </c>
      <c r="L2507" s="21" t="s">
        <v>170</v>
      </c>
      <c r="M2507" s="23">
        <v>195.63</v>
      </c>
      <c r="N2507" s="24">
        <v>2</v>
      </c>
      <c r="O2507" s="25">
        <v>0.20799999999999999</v>
      </c>
      <c r="P2507" s="23">
        <v>116.07</v>
      </c>
      <c r="Q2507" s="23">
        <f>M2507*N2507*(1-O2507)</f>
        <v>309.87792000000002</v>
      </c>
      <c r="R2507" s="23">
        <f>M2507*N2507*O2507</f>
        <v>81.382079999999988</v>
      </c>
      <c r="S2507" s="23">
        <f>P2507*N2507</f>
        <v>232.14</v>
      </c>
      <c r="T2507" s="23">
        <f>Q2507-S2507</f>
        <v>77.737920000000031</v>
      </c>
      <c r="U2507" s="25">
        <f>IFERROR(T2507/Q2507,0)</f>
        <v>0.25086627662919653</v>
      </c>
      <c r="V2507" s="21" t="s">
        <v>125</v>
      </c>
      <c r="W2507" s="21" t="s">
        <v>136</v>
      </c>
    </row>
    <row r="2508" spans="1:23" ht="15" customHeight="1">
      <c r="A2508" s="21" t="s">
        <v>2987</v>
      </c>
      <c r="B2508" s="22">
        <v>45735</v>
      </c>
      <c r="C2508" s="21">
        <f>YEAR(B2508)</f>
        <v>2025</v>
      </c>
      <c r="D2508" s="21" t="str">
        <f>"Q"&amp;ROUNDUP(MONTH(B2508)/3,0)</f>
        <v>Q1</v>
      </c>
      <c r="E2508" s="21" t="s">
        <v>117</v>
      </c>
      <c r="F2508" s="21" t="s">
        <v>118</v>
      </c>
      <c r="G2508" s="21" t="s">
        <v>119</v>
      </c>
      <c r="H2508" s="21" t="s">
        <v>287</v>
      </c>
      <c r="I2508" s="21" t="s">
        <v>288</v>
      </c>
      <c r="J2508" s="21" t="s">
        <v>133</v>
      </c>
      <c r="K2508" s="21" t="s">
        <v>143</v>
      </c>
      <c r="L2508" s="21" t="s">
        <v>144</v>
      </c>
      <c r="M2508" s="23">
        <v>110.33</v>
      </c>
      <c r="N2508" s="24">
        <v>3</v>
      </c>
      <c r="O2508" s="25">
        <v>0.18479999999999999</v>
      </c>
      <c r="P2508" s="23">
        <v>69.849999999999994</v>
      </c>
      <c r="Q2508" s="23">
        <f>M2508*N2508*(1-O2508)</f>
        <v>269.82304800000003</v>
      </c>
      <c r="R2508" s="23">
        <f>M2508*N2508*O2508</f>
        <v>61.166952000000002</v>
      </c>
      <c r="S2508" s="23">
        <f>P2508*N2508</f>
        <v>209.54999999999998</v>
      </c>
      <c r="T2508" s="23">
        <f>Q2508-S2508</f>
        <v>60.273048000000045</v>
      </c>
      <c r="U2508" s="25">
        <f>IFERROR(T2508/Q2508,0)</f>
        <v>0.22337990933969451</v>
      </c>
      <c r="V2508" s="21" t="s">
        <v>125</v>
      </c>
      <c r="W2508" s="21" t="s">
        <v>156</v>
      </c>
    </row>
    <row r="2509" spans="1:23" ht="15" customHeight="1">
      <c r="A2509" s="21" t="s">
        <v>2988</v>
      </c>
      <c r="B2509" s="22">
        <v>45735</v>
      </c>
      <c r="C2509" s="21">
        <f>YEAR(B2509)</f>
        <v>2025</v>
      </c>
      <c r="D2509" s="21" t="str">
        <f>"Q"&amp;ROUNDUP(MONTH(B2509)/3,0)</f>
        <v>Q1</v>
      </c>
      <c r="E2509" s="21" t="s">
        <v>138</v>
      </c>
      <c r="F2509" s="21" t="s">
        <v>129</v>
      </c>
      <c r="G2509" s="21" t="s">
        <v>146</v>
      </c>
      <c r="H2509" s="21" t="s">
        <v>218</v>
      </c>
      <c r="I2509" s="21" t="s">
        <v>219</v>
      </c>
      <c r="J2509" s="21" t="s">
        <v>133</v>
      </c>
      <c r="K2509" s="21" t="s">
        <v>165</v>
      </c>
      <c r="L2509" s="21" t="s">
        <v>166</v>
      </c>
      <c r="M2509" s="23">
        <v>123.19</v>
      </c>
      <c r="N2509" s="24">
        <v>5</v>
      </c>
      <c r="O2509" s="25">
        <v>0.14449999999999999</v>
      </c>
      <c r="P2509" s="23">
        <v>55.25</v>
      </c>
      <c r="Q2509" s="23">
        <f>M2509*N2509*(1-O2509)</f>
        <v>526.94522500000005</v>
      </c>
      <c r="R2509" s="23">
        <f>M2509*N2509*O2509</f>
        <v>89.004774999999995</v>
      </c>
      <c r="S2509" s="23">
        <f>P2509*N2509</f>
        <v>276.25</v>
      </c>
      <c r="T2509" s="23">
        <f>Q2509-S2509</f>
        <v>250.69522500000005</v>
      </c>
      <c r="U2509" s="25">
        <f>IFERROR(T2509/Q2509,0)</f>
        <v>0.47575196264469427</v>
      </c>
      <c r="V2509" s="21" t="s">
        <v>125</v>
      </c>
      <c r="W2509" s="21" t="s">
        <v>172</v>
      </c>
    </row>
    <row r="2510" spans="1:23" ht="15" customHeight="1">
      <c r="A2510" s="21" t="s">
        <v>2989</v>
      </c>
      <c r="B2510" s="22">
        <v>45735</v>
      </c>
      <c r="C2510" s="21">
        <f>YEAR(B2510)</f>
        <v>2025</v>
      </c>
      <c r="D2510" s="21" t="str">
        <f>"Q"&amp;ROUNDUP(MONTH(B2510)/3,0)</f>
        <v>Q1</v>
      </c>
      <c r="E2510" s="21" t="s">
        <v>138</v>
      </c>
      <c r="F2510" s="21" t="s">
        <v>118</v>
      </c>
      <c r="G2510" s="21" t="s">
        <v>139</v>
      </c>
      <c r="H2510" s="21" t="s">
        <v>2417</v>
      </c>
      <c r="I2510" s="21" t="s">
        <v>295</v>
      </c>
      <c r="J2510" s="21" t="s">
        <v>142</v>
      </c>
      <c r="K2510" s="21" t="s">
        <v>134</v>
      </c>
      <c r="L2510" s="21" t="s">
        <v>299</v>
      </c>
      <c r="M2510" s="23">
        <v>77.930000000000007</v>
      </c>
      <c r="N2510" s="24">
        <v>1</v>
      </c>
      <c r="O2510" s="25">
        <v>0.19889999999999999</v>
      </c>
      <c r="P2510" s="23">
        <v>47.17</v>
      </c>
      <c r="Q2510" s="23">
        <f>M2510*N2510*(1-O2510)</f>
        <v>62.42972300000001</v>
      </c>
      <c r="R2510" s="23">
        <f>M2510*N2510*O2510</f>
        <v>15.500277000000001</v>
      </c>
      <c r="S2510" s="23">
        <f>P2510*N2510</f>
        <v>47.17</v>
      </c>
      <c r="T2510" s="23">
        <f>Q2510-S2510</f>
        <v>15.259723000000008</v>
      </c>
      <c r="U2510" s="25">
        <f>IFERROR(T2510/Q2510,0)</f>
        <v>0.24443041337857618</v>
      </c>
      <c r="V2510" s="21" t="s">
        <v>125</v>
      </c>
      <c r="W2510" s="21" t="s">
        <v>136</v>
      </c>
    </row>
    <row r="2511" spans="1:23" ht="15" customHeight="1">
      <c r="A2511" s="21" t="s">
        <v>2990</v>
      </c>
      <c r="B2511" s="22">
        <v>45735</v>
      </c>
      <c r="C2511" s="21">
        <f>YEAR(B2511)</f>
        <v>2025</v>
      </c>
      <c r="D2511" s="21" t="str">
        <f>"Q"&amp;ROUNDUP(MONTH(B2511)/3,0)</f>
        <v>Q1</v>
      </c>
      <c r="E2511" s="21" t="s">
        <v>128</v>
      </c>
      <c r="F2511" s="21" t="s">
        <v>159</v>
      </c>
      <c r="G2511" s="21" t="s">
        <v>152</v>
      </c>
      <c r="H2511" s="21" t="s">
        <v>178</v>
      </c>
      <c r="I2511" s="21" t="s">
        <v>179</v>
      </c>
      <c r="J2511" s="21" t="s">
        <v>133</v>
      </c>
      <c r="K2511" s="21" t="s">
        <v>134</v>
      </c>
      <c r="L2511" s="21" t="s">
        <v>339</v>
      </c>
      <c r="M2511" s="23">
        <v>106.45</v>
      </c>
      <c r="N2511" s="24">
        <v>20</v>
      </c>
      <c r="O2511" s="25">
        <v>0.16450000000000001</v>
      </c>
      <c r="P2511" s="23">
        <v>58.89</v>
      </c>
      <c r="Q2511" s="23">
        <f>M2511*N2511*(1-O2511)</f>
        <v>1778.7795000000001</v>
      </c>
      <c r="R2511" s="23">
        <f>M2511*N2511*O2511</f>
        <v>350.22050000000002</v>
      </c>
      <c r="S2511" s="23">
        <f>P2511*N2511</f>
        <v>1177.8</v>
      </c>
      <c r="T2511" s="23">
        <f>Q2511-S2511</f>
        <v>600.97950000000014</v>
      </c>
      <c r="U2511" s="25">
        <f>IFERROR(T2511/Q2511,0)</f>
        <v>0.3378605948629384</v>
      </c>
      <c r="V2511" s="21" t="s">
        <v>125</v>
      </c>
      <c r="W2511" s="21" t="s">
        <v>172</v>
      </c>
    </row>
    <row r="2512" spans="1:23" ht="15" customHeight="1">
      <c r="A2512" s="21" t="s">
        <v>2991</v>
      </c>
      <c r="B2512" s="22">
        <v>45735</v>
      </c>
      <c r="C2512" s="21">
        <f>YEAR(B2512)</f>
        <v>2025</v>
      </c>
      <c r="D2512" s="21" t="str">
        <f>"Q"&amp;ROUNDUP(MONTH(B2512)/3,0)</f>
        <v>Q1</v>
      </c>
      <c r="E2512" s="21" t="s">
        <v>138</v>
      </c>
      <c r="F2512" s="21" t="s">
        <v>159</v>
      </c>
      <c r="G2512" s="21" t="s">
        <v>139</v>
      </c>
      <c r="H2512" s="21" t="s">
        <v>341</v>
      </c>
      <c r="I2512" s="21" t="s">
        <v>342</v>
      </c>
      <c r="J2512" s="21" t="s">
        <v>142</v>
      </c>
      <c r="K2512" s="21" t="s">
        <v>149</v>
      </c>
      <c r="L2512" s="21" t="s">
        <v>273</v>
      </c>
      <c r="M2512" s="23">
        <v>308.02999999999997</v>
      </c>
      <c r="N2512" s="24">
        <v>10</v>
      </c>
      <c r="O2512" s="25">
        <v>0.1069</v>
      </c>
      <c r="P2512" s="23">
        <v>128.29</v>
      </c>
      <c r="Q2512" s="23">
        <f>M2512*N2512*(1-O2512)</f>
        <v>2751.0159299999996</v>
      </c>
      <c r="R2512" s="23">
        <f>M2512*N2512*O2512</f>
        <v>329.28406999999993</v>
      </c>
      <c r="S2512" s="23">
        <f>P2512*N2512</f>
        <v>1282.8999999999999</v>
      </c>
      <c r="T2512" s="23">
        <f>Q2512-S2512</f>
        <v>1468.1159299999997</v>
      </c>
      <c r="U2512" s="25">
        <f>IFERROR(T2512/Q2512,0)</f>
        <v>0.53366318747561736</v>
      </c>
      <c r="V2512" s="21" t="s">
        <v>125</v>
      </c>
      <c r="W2512" s="21" t="s">
        <v>136</v>
      </c>
    </row>
    <row r="2513" spans="1:23" ht="15" customHeight="1">
      <c r="A2513" s="21" t="s">
        <v>2992</v>
      </c>
      <c r="B2513" s="22">
        <v>45735</v>
      </c>
      <c r="C2513" s="21">
        <f>YEAR(B2513)</f>
        <v>2025</v>
      </c>
      <c r="D2513" s="21" t="str">
        <f>"Q"&amp;ROUNDUP(MONTH(B2513)/3,0)</f>
        <v>Q1</v>
      </c>
      <c r="E2513" s="21" t="s">
        <v>158</v>
      </c>
      <c r="F2513" s="21" t="s">
        <v>129</v>
      </c>
      <c r="G2513" s="21" t="s">
        <v>164</v>
      </c>
      <c r="H2513" s="21" t="s">
        <v>1239</v>
      </c>
      <c r="I2513" s="21" t="s">
        <v>162</v>
      </c>
      <c r="J2513" s="21" t="s">
        <v>142</v>
      </c>
      <c r="K2513" s="21" t="s">
        <v>149</v>
      </c>
      <c r="L2513" s="21" t="s">
        <v>273</v>
      </c>
      <c r="M2513" s="23">
        <v>256.05</v>
      </c>
      <c r="N2513" s="24">
        <v>1</v>
      </c>
      <c r="O2513" s="25">
        <v>0.13869999999999999</v>
      </c>
      <c r="P2513" s="23">
        <v>127.31</v>
      </c>
      <c r="Q2513" s="23">
        <f>M2513*N2513*(1-O2513)</f>
        <v>220.535865</v>
      </c>
      <c r="R2513" s="23">
        <f>M2513*N2513*O2513</f>
        <v>35.514134999999996</v>
      </c>
      <c r="S2513" s="23">
        <f>P2513*N2513</f>
        <v>127.31</v>
      </c>
      <c r="T2513" s="23">
        <f>Q2513-S2513</f>
        <v>93.225864999999999</v>
      </c>
      <c r="U2513" s="25">
        <f>IFERROR(T2513/Q2513,0)</f>
        <v>0.42272428115036981</v>
      </c>
      <c r="V2513" s="21" t="s">
        <v>125</v>
      </c>
      <c r="W2513" s="21" t="s">
        <v>126</v>
      </c>
    </row>
    <row r="2514" spans="1:23" ht="15" customHeight="1">
      <c r="A2514" s="21" t="s">
        <v>2993</v>
      </c>
      <c r="B2514" s="22">
        <v>45736</v>
      </c>
      <c r="C2514" s="21">
        <f>YEAR(B2514)</f>
        <v>2025</v>
      </c>
      <c r="D2514" s="21" t="str">
        <f>"Q"&amp;ROUNDUP(MONTH(B2514)/3,0)</f>
        <v>Q1</v>
      </c>
      <c r="E2514" s="21" t="s">
        <v>158</v>
      </c>
      <c r="F2514" s="21" t="s">
        <v>129</v>
      </c>
      <c r="G2514" s="21" t="s">
        <v>164</v>
      </c>
      <c r="H2514" s="21" t="s">
        <v>254</v>
      </c>
      <c r="I2514" s="21" t="s">
        <v>255</v>
      </c>
      <c r="J2514" s="21" t="s">
        <v>142</v>
      </c>
      <c r="K2514" s="21" t="s">
        <v>143</v>
      </c>
      <c r="L2514" s="21" t="s">
        <v>201</v>
      </c>
      <c r="M2514" s="23">
        <v>158.57</v>
      </c>
      <c r="N2514" s="24">
        <v>1</v>
      </c>
      <c r="O2514" s="25">
        <v>0.1623</v>
      </c>
      <c r="P2514" s="23">
        <v>101.24</v>
      </c>
      <c r="Q2514" s="23">
        <f>M2514*N2514*(1-O2514)</f>
        <v>132.83408900000001</v>
      </c>
      <c r="R2514" s="23">
        <f>M2514*N2514*O2514</f>
        <v>25.735910999999998</v>
      </c>
      <c r="S2514" s="23">
        <f>P2514*N2514</f>
        <v>101.24</v>
      </c>
      <c r="T2514" s="23">
        <f>Q2514-S2514</f>
        <v>31.594089000000011</v>
      </c>
      <c r="U2514" s="25">
        <f>IFERROR(T2514/Q2514,0)</f>
        <v>0.23784624291735842</v>
      </c>
      <c r="V2514" s="21" t="s">
        <v>125</v>
      </c>
      <c r="W2514" s="21" t="s">
        <v>172</v>
      </c>
    </row>
    <row r="2515" spans="1:23" ht="15" customHeight="1">
      <c r="A2515" s="21" t="s">
        <v>2994</v>
      </c>
      <c r="B2515" s="22">
        <v>45736</v>
      </c>
      <c r="C2515" s="21">
        <f>YEAR(B2515)</f>
        <v>2025</v>
      </c>
      <c r="D2515" s="21" t="str">
        <f>"Q"&amp;ROUNDUP(MONTH(B2515)/3,0)</f>
        <v>Q1</v>
      </c>
      <c r="E2515" s="21" t="s">
        <v>138</v>
      </c>
      <c r="F2515" s="21" t="s">
        <v>129</v>
      </c>
      <c r="G2515" s="21" t="s">
        <v>146</v>
      </c>
      <c r="H2515" s="21" t="s">
        <v>462</v>
      </c>
      <c r="I2515" s="21" t="s">
        <v>463</v>
      </c>
      <c r="J2515" s="21" t="s">
        <v>142</v>
      </c>
      <c r="K2515" s="21" t="s">
        <v>123</v>
      </c>
      <c r="L2515" s="21" t="s">
        <v>263</v>
      </c>
      <c r="M2515" s="23">
        <v>98.62</v>
      </c>
      <c r="N2515" s="24">
        <v>2</v>
      </c>
      <c r="O2515" s="25">
        <v>0.17230000000000001</v>
      </c>
      <c r="P2515" s="23">
        <v>47.26</v>
      </c>
      <c r="Q2515" s="23">
        <f>M2515*N2515*(1-O2515)</f>
        <v>163.255548</v>
      </c>
      <c r="R2515" s="23">
        <f>M2515*N2515*O2515</f>
        <v>33.984452000000005</v>
      </c>
      <c r="S2515" s="23">
        <f>P2515*N2515</f>
        <v>94.52</v>
      </c>
      <c r="T2515" s="23">
        <f>Q2515-S2515</f>
        <v>68.735548000000009</v>
      </c>
      <c r="U2515" s="25">
        <f>IFERROR(T2515/Q2515,0)</f>
        <v>0.42103039585521473</v>
      </c>
      <c r="V2515" s="21" t="s">
        <v>125</v>
      </c>
      <c r="W2515" s="21" t="s">
        <v>126</v>
      </c>
    </row>
    <row r="2516" spans="1:23" ht="15" customHeight="1">
      <c r="A2516" s="21" t="s">
        <v>2995</v>
      </c>
      <c r="B2516" s="22">
        <v>45736</v>
      </c>
      <c r="C2516" s="21">
        <f>YEAR(B2516)</f>
        <v>2025</v>
      </c>
      <c r="D2516" s="21" t="str">
        <f>"Q"&amp;ROUNDUP(MONTH(B2516)/3,0)</f>
        <v>Q1</v>
      </c>
      <c r="E2516" s="21" t="s">
        <v>158</v>
      </c>
      <c r="F2516" s="21" t="s">
        <v>129</v>
      </c>
      <c r="G2516" s="21" t="s">
        <v>160</v>
      </c>
      <c r="H2516" s="21" t="s">
        <v>147</v>
      </c>
      <c r="I2516" s="21" t="s">
        <v>148</v>
      </c>
      <c r="J2516" s="21" t="s">
        <v>122</v>
      </c>
      <c r="K2516" s="21" t="s">
        <v>149</v>
      </c>
      <c r="L2516" s="21" t="s">
        <v>273</v>
      </c>
      <c r="M2516" s="23">
        <v>237.95</v>
      </c>
      <c r="N2516" s="24">
        <v>1</v>
      </c>
      <c r="O2516" s="25">
        <v>0.13439999999999999</v>
      </c>
      <c r="P2516" s="23">
        <v>98.08</v>
      </c>
      <c r="Q2516" s="23">
        <f>M2516*N2516*(1-O2516)</f>
        <v>205.96951999999999</v>
      </c>
      <c r="R2516" s="23">
        <f>M2516*N2516*O2516</f>
        <v>31.980479999999996</v>
      </c>
      <c r="S2516" s="23">
        <f>P2516*N2516</f>
        <v>98.08</v>
      </c>
      <c r="T2516" s="23">
        <f>Q2516-S2516</f>
        <v>107.88951999999999</v>
      </c>
      <c r="U2516" s="25">
        <f>IFERROR(T2516/Q2516,0)</f>
        <v>0.52381303796794787</v>
      </c>
      <c r="V2516" s="21" t="s">
        <v>125</v>
      </c>
      <c r="W2516" s="21" t="s">
        <v>156</v>
      </c>
    </row>
    <row r="2517" spans="1:23" ht="15" customHeight="1">
      <c r="A2517" s="21" t="s">
        <v>2996</v>
      </c>
      <c r="B2517" s="22">
        <v>45736</v>
      </c>
      <c r="C2517" s="21">
        <f>YEAR(B2517)</f>
        <v>2025</v>
      </c>
      <c r="D2517" s="21" t="str">
        <f>"Q"&amp;ROUNDUP(MONTH(B2517)/3,0)</f>
        <v>Q1</v>
      </c>
      <c r="E2517" s="21" t="s">
        <v>128</v>
      </c>
      <c r="F2517" s="21" t="s">
        <v>118</v>
      </c>
      <c r="G2517" s="21" t="s">
        <v>130</v>
      </c>
      <c r="H2517" s="21" t="s">
        <v>287</v>
      </c>
      <c r="I2517" s="21" t="s">
        <v>288</v>
      </c>
      <c r="J2517" s="21" t="s">
        <v>133</v>
      </c>
      <c r="K2517" s="21" t="s">
        <v>165</v>
      </c>
      <c r="L2517" s="21" t="s">
        <v>180</v>
      </c>
      <c r="M2517" s="23">
        <v>50.56</v>
      </c>
      <c r="N2517" s="24">
        <v>3</v>
      </c>
      <c r="O2517" s="25">
        <v>0.2094</v>
      </c>
      <c r="P2517" s="23">
        <v>22.35</v>
      </c>
      <c r="Q2517" s="23">
        <f>M2517*N2517*(1-O2517)</f>
        <v>119.91820800000001</v>
      </c>
      <c r="R2517" s="23">
        <f>M2517*N2517*O2517</f>
        <v>31.761792000000003</v>
      </c>
      <c r="S2517" s="23">
        <f>P2517*N2517</f>
        <v>67.050000000000011</v>
      </c>
      <c r="T2517" s="23">
        <f>Q2517-S2517</f>
        <v>52.868207999999996</v>
      </c>
      <c r="U2517" s="25">
        <f>IFERROR(T2517/Q2517,0)</f>
        <v>0.4408688962396769</v>
      </c>
      <c r="V2517" s="21" t="s">
        <v>125</v>
      </c>
      <c r="W2517" s="21" t="s">
        <v>172</v>
      </c>
    </row>
    <row r="2518" spans="1:23" ht="15" customHeight="1">
      <c r="A2518" s="21" t="s">
        <v>2997</v>
      </c>
      <c r="B2518" s="22">
        <v>45736</v>
      </c>
      <c r="C2518" s="21">
        <f>YEAR(B2518)</f>
        <v>2025</v>
      </c>
      <c r="D2518" s="21" t="str">
        <f>"Q"&amp;ROUNDUP(MONTH(B2518)/3,0)</f>
        <v>Q1</v>
      </c>
      <c r="E2518" s="21" t="s">
        <v>138</v>
      </c>
      <c r="F2518" s="21" t="s">
        <v>118</v>
      </c>
      <c r="G2518" s="21" t="s">
        <v>139</v>
      </c>
      <c r="H2518" s="21" t="s">
        <v>284</v>
      </c>
      <c r="I2518" s="21" t="s">
        <v>269</v>
      </c>
      <c r="J2518" s="21" t="s">
        <v>122</v>
      </c>
      <c r="K2518" s="21" t="s">
        <v>123</v>
      </c>
      <c r="L2518" s="21" t="s">
        <v>292</v>
      </c>
      <c r="M2518" s="23">
        <v>16.23</v>
      </c>
      <c r="N2518" s="24">
        <v>4</v>
      </c>
      <c r="O2518" s="25">
        <v>0.15909999999999999</v>
      </c>
      <c r="P2518" s="23">
        <v>9.07</v>
      </c>
      <c r="Q2518" s="23">
        <f>M2518*N2518*(1-O2518)</f>
        <v>54.591228000000001</v>
      </c>
      <c r="R2518" s="23">
        <f>M2518*N2518*O2518</f>
        <v>10.328771999999999</v>
      </c>
      <c r="S2518" s="23">
        <f>P2518*N2518</f>
        <v>36.28</v>
      </c>
      <c r="T2518" s="23">
        <f>Q2518-S2518</f>
        <v>18.311228</v>
      </c>
      <c r="U2518" s="25">
        <f>IFERROR(T2518/Q2518,0)</f>
        <v>0.33542436524783797</v>
      </c>
      <c r="V2518" s="21" t="s">
        <v>125</v>
      </c>
      <c r="W2518" s="21" t="s">
        <v>156</v>
      </c>
    </row>
    <row r="2519" spans="1:23" ht="15" customHeight="1">
      <c r="A2519" s="21" t="s">
        <v>2998</v>
      </c>
      <c r="B2519" s="22">
        <v>45736</v>
      </c>
      <c r="C2519" s="21">
        <f>YEAR(B2519)</f>
        <v>2025</v>
      </c>
      <c r="D2519" s="21" t="str">
        <f>"Q"&amp;ROUNDUP(MONTH(B2519)/3,0)</f>
        <v>Q1</v>
      </c>
      <c r="E2519" s="21" t="s">
        <v>138</v>
      </c>
      <c r="F2519" s="21" t="s">
        <v>159</v>
      </c>
      <c r="G2519" s="21" t="s">
        <v>139</v>
      </c>
      <c r="H2519" s="21" t="s">
        <v>401</v>
      </c>
      <c r="I2519" s="21" t="s">
        <v>402</v>
      </c>
      <c r="J2519" s="21" t="s">
        <v>142</v>
      </c>
      <c r="K2519" s="21" t="s">
        <v>149</v>
      </c>
      <c r="L2519" s="21" t="s">
        <v>176</v>
      </c>
      <c r="M2519" s="23">
        <v>284.3</v>
      </c>
      <c r="N2519" s="24">
        <v>4</v>
      </c>
      <c r="O2519" s="25">
        <v>0.1196</v>
      </c>
      <c r="P2519" s="23">
        <v>129.02000000000001</v>
      </c>
      <c r="Q2519" s="23">
        <f>M2519*N2519*(1-O2519)</f>
        <v>1001.19088</v>
      </c>
      <c r="R2519" s="23">
        <f>M2519*N2519*O2519</f>
        <v>136.00912</v>
      </c>
      <c r="S2519" s="23">
        <f>P2519*N2519</f>
        <v>516.08000000000004</v>
      </c>
      <c r="T2519" s="23">
        <f>Q2519-S2519</f>
        <v>485.11087999999995</v>
      </c>
      <c r="U2519" s="25">
        <f>IFERROR(T2519/Q2519,0)</f>
        <v>0.48453385831880524</v>
      </c>
      <c r="V2519" s="21" t="s">
        <v>125</v>
      </c>
      <c r="W2519" s="21" t="s">
        <v>172</v>
      </c>
    </row>
    <row r="2520" spans="1:23" ht="15" customHeight="1">
      <c r="A2520" s="21" t="s">
        <v>2999</v>
      </c>
      <c r="B2520" s="22">
        <v>45736</v>
      </c>
      <c r="C2520" s="21">
        <f>YEAR(B2520)</f>
        <v>2025</v>
      </c>
      <c r="D2520" s="21" t="str">
        <f>"Q"&amp;ROUNDUP(MONTH(B2520)/3,0)</f>
        <v>Q1</v>
      </c>
      <c r="E2520" s="21" t="s">
        <v>138</v>
      </c>
      <c r="F2520" s="21" t="s">
        <v>118</v>
      </c>
      <c r="G2520" s="21" t="s">
        <v>139</v>
      </c>
      <c r="H2520" s="21" t="s">
        <v>284</v>
      </c>
      <c r="I2520" s="21" t="s">
        <v>269</v>
      </c>
      <c r="J2520" s="21" t="s">
        <v>122</v>
      </c>
      <c r="K2520" s="21" t="s">
        <v>123</v>
      </c>
      <c r="L2520" s="21" t="s">
        <v>263</v>
      </c>
      <c r="M2520" s="23">
        <v>53.32</v>
      </c>
      <c r="N2520" s="24">
        <v>1</v>
      </c>
      <c r="O2520" s="25">
        <v>0.1724</v>
      </c>
      <c r="P2520" s="23">
        <v>28.04</v>
      </c>
      <c r="Q2520" s="23">
        <f>M2520*N2520*(1-O2520)</f>
        <v>44.127631999999998</v>
      </c>
      <c r="R2520" s="23">
        <f>M2520*N2520*O2520</f>
        <v>9.1923680000000001</v>
      </c>
      <c r="S2520" s="23">
        <f>P2520*N2520</f>
        <v>28.04</v>
      </c>
      <c r="T2520" s="23">
        <f>Q2520-S2520</f>
        <v>16.087631999999999</v>
      </c>
      <c r="U2520" s="25">
        <f>IFERROR(T2520/Q2520,0)</f>
        <v>0.36457048046448537</v>
      </c>
      <c r="V2520" s="21" t="s">
        <v>125</v>
      </c>
      <c r="W2520" s="21" t="s">
        <v>172</v>
      </c>
    </row>
    <row r="2521" spans="1:23" ht="15" customHeight="1">
      <c r="A2521" s="21" t="s">
        <v>3000</v>
      </c>
      <c r="B2521" s="22">
        <v>45736</v>
      </c>
      <c r="C2521" s="21">
        <f>YEAR(B2521)</f>
        <v>2025</v>
      </c>
      <c r="D2521" s="21" t="str">
        <f>"Q"&amp;ROUNDUP(MONTH(B2521)/3,0)</f>
        <v>Q1</v>
      </c>
      <c r="E2521" s="21" t="s">
        <v>158</v>
      </c>
      <c r="F2521" s="21" t="s">
        <v>129</v>
      </c>
      <c r="G2521" s="21" t="s">
        <v>160</v>
      </c>
      <c r="H2521" s="21" t="s">
        <v>284</v>
      </c>
      <c r="I2521" s="21" t="s">
        <v>269</v>
      </c>
      <c r="J2521" s="21" t="s">
        <v>122</v>
      </c>
      <c r="K2521" s="21" t="s">
        <v>143</v>
      </c>
      <c r="L2521" s="21" t="s">
        <v>322</v>
      </c>
      <c r="M2521" s="23">
        <v>196.86</v>
      </c>
      <c r="N2521" s="24">
        <v>4</v>
      </c>
      <c r="O2521" s="25">
        <v>0.1477</v>
      </c>
      <c r="P2521" s="23">
        <v>120.42</v>
      </c>
      <c r="Q2521" s="23">
        <f>M2521*N2521*(1-O2521)</f>
        <v>671.13511200000005</v>
      </c>
      <c r="R2521" s="23">
        <f>M2521*N2521*O2521</f>
        <v>116.30488800000001</v>
      </c>
      <c r="S2521" s="23">
        <f>P2521*N2521</f>
        <v>481.68</v>
      </c>
      <c r="T2521" s="23">
        <f>Q2521-S2521</f>
        <v>189.45511200000004</v>
      </c>
      <c r="U2521" s="25">
        <f>IFERROR(T2521/Q2521,0)</f>
        <v>0.28229056804287722</v>
      </c>
      <c r="V2521" s="21" t="s">
        <v>125</v>
      </c>
      <c r="W2521" s="21" t="s">
        <v>136</v>
      </c>
    </row>
    <row r="2522" spans="1:23" ht="15" customHeight="1">
      <c r="A2522" s="21" t="s">
        <v>3001</v>
      </c>
      <c r="B2522" s="22">
        <v>45736</v>
      </c>
      <c r="C2522" s="21">
        <f>YEAR(B2522)</f>
        <v>2025</v>
      </c>
      <c r="D2522" s="21" t="str">
        <f>"Q"&amp;ROUNDUP(MONTH(B2522)/3,0)</f>
        <v>Q1</v>
      </c>
      <c r="E2522" s="21" t="s">
        <v>138</v>
      </c>
      <c r="F2522" s="21" t="s">
        <v>159</v>
      </c>
      <c r="G2522" s="21" t="s">
        <v>146</v>
      </c>
      <c r="H2522" s="21" t="s">
        <v>502</v>
      </c>
      <c r="I2522" s="21" t="s">
        <v>503</v>
      </c>
      <c r="J2522" s="21" t="s">
        <v>142</v>
      </c>
      <c r="K2522" s="21" t="s">
        <v>134</v>
      </c>
      <c r="L2522" s="21" t="s">
        <v>339</v>
      </c>
      <c r="M2522" s="23">
        <v>178.06</v>
      </c>
      <c r="N2522" s="24">
        <v>8</v>
      </c>
      <c r="O2522" s="25">
        <v>0.1527</v>
      </c>
      <c r="P2522" s="23">
        <v>103.07</v>
      </c>
      <c r="Q2522" s="23">
        <f>M2522*N2522*(1-O2522)</f>
        <v>1206.961904</v>
      </c>
      <c r="R2522" s="23">
        <f>M2522*N2522*O2522</f>
        <v>217.51809600000001</v>
      </c>
      <c r="S2522" s="23">
        <f>P2522*N2522</f>
        <v>824.56</v>
      </c>
      <c r="T2522" s="23">
        <f>Q2522-S2522</f>
        <v>382.40190400000006</v>
      </c>
      <c r="U2522" s="25">
        <f>IFERROR(T2522/Q2522,0)</f>
        <v>0.31683013584163633</v>
      </c>
      <c r="V2522" s="21" t="s">
        <v>125</v>
      </c>
      <c r="W2522" s="21" t="s">
        <v>172</v>
      </c>
    </row>
    <row r="2523" spans="1:23" ht="15" customHeight="1">
      <c r="A2523" s="21" t="s">
        <v>3002</v>
      </c>
      <c r="B2523" s="22">
        <v>45737</v>
      </c>
      <c r="C2523" s="21">
        <f>YEAR(B2523)</f>
        <v>2025</v>
      </c>
      <c r="D2523" s="21" t="str">
        <f>"Q"&amp;ROUNDUP(MONTH(B2523)/3,0)</f>
        <v>Q1</v>
      </c>
      <c r="E2523" s="21" t="s">
        <v>128</v>
      </c>
      <c r="F2523" s="21" t="s">
        <v>118</v>
      </c>
      <c r="G2523" s="21" t="s">
        <v>130</v>
      </c>
      <c r="H2523" s="21" t="s">
        <v>1509</v>
      </c>
      <c r="I2523" s="21" t="s">
        <v>414</v>
      </c>
      <c r="J2523" s="21" t="s">
        <v>142</v>
      </c>
      <c r="K2523" s="21" t="s">
        <v>134</v>
      </c>
      <c r="L2523" s="21" t="s">
        <v>170</v>
      </c>
      <c r="M2523" s="23">
        <v>160.35</v>
      </c>
      <c r="N2523" s="24">
        <v>4</v>
      </c>
      <c r="O2523" s="25">
        <v>0.19289999999999999</v>
      </c>
      <c r="P2523" s="23">
        <v>91.22</v>
      </c>
      <c r="Q2523" s="23">
        <f>M2523*N2523*(1-O2523)</f>
        <v>517.67394000000002</v>
      </c>
      <c r="R2523" s="23">
        <f>M2523*N2523*O2523</f>
        <v>123.72605999999999</v>
      </c>
      <c r="S2523" s="23">
        <f>P2523*N2523</f>
        <v>364.88</v>
      </c>
      <c r="T2523" s="23">
        <f>Q2523-S2523</f>
        <v>152.79394000000002</v>
      </c>
      <c r="U2523" s="25">
        <f>IFERROR(T2523/Q2523,0)</f>
        <v>0.29515478410985885</v>
      </c>
      <c r="V2523" s="21" t="s">
        <v>125</v>
      </c>
      <c r="W2523" s="21" t="s">
        <v>136</v>
      </c>
    </row>
    <row r="2524" spans="1:23" ht="15" customHeight="1">
      <c r="A2524" s="21" t="s">
        <v>3003</v>
      </c>
      <c r="B2524" s="22">
        <v>45737</v>
      </c>
      <c r="C2524" s="21">
        <f>YEAR(B2524)</f>
        <v>2025</v>
      </c>
      <c r="D2524" s="21" t="str">
        <f>"Q"&amp;ROUNDUP(MONTH(B2524)/3,0)</f>
        <v>Q1</v>
      </c>
      <c r="E2524" s="21" t="s">
        <v>138</v>
      </c>
      <c r="F2524" s="21" t="s">
        <v>129</v>
      </c>
      <c r="G2524" s="21" t="s">
        <v>139</v>
      </c>
      <c r="H2524" s="21" t="s">
        <v>243</v>
      </c>
      <c r="I2524" s="21" t="s">
        <v>244</v>
      </c>
      <c r="J2524" s="21" t="s">
        <v>122</v>
      </c>
      <c r="K2524" s="21" t="s">
        <v>143</v>
      </c>
      <c r="L2524" s="21" t="s">
        <v>230</v>
      </c>
      <c r="M2524" s="23">
        <v>26.5</v>
      </c>
      <c r="N2524" s="24">
        <v>2</v>
      </c>
      <c r="O2524" s="25">
        <v>0.1404</v>
      </c>
      <c r="P2524" s="23">
        <v>17.39</v>
      </c>
      <c r="Q2524" s="23">
        <f>M2524*N2524*(1-O2524)</f>
        <v>45.558800000000005</v>
      </c>
      <c r="R2524" s="23">
        <f>M2524*N2524*O2524</f>
        <v>7.4412000000000003</v>
      </c>
      <c r="S2524" s="23">
        <f>P2524*N2524</f>
        <v>34.78</v>
      </c>
      <c r="T2524" s="23">
        <f>Q2524-S2524</f>
        <v>10.778800000000004</v>
      </c>
      <c r="U2524" s="25">
        <f>IFERROR(T2524/Q2524,0)</f>
        <v>0.23659095498564497</v>
      </c>
      <c r="V2524" s="21" t="s">
        <v>125</v>
      </c>
      <c r="W2524" s="21" t="s">
        <v>136</v>
      </c>
    </row>
    <row r="2525" spans="1:23" ht="15" customHeight="1">
      <c r="A2525" s="21" t="s">
        <v>3004</v>
      </c>
      <c r="B2525" s="22">
        <v>45737</v>
      </c>
      <c r="C2525" s="21">
        <f>YEAR(B2525)</f>
        <v>2025</v>
      </c>
      <c r="D2525" s="21" t="str">
        <f>"Q"&amp;ROUNDUP(MONTH(B2525)/3,0)</f>
        <v>Q1</v>
      </c>
      <c r="E2525" s="21" t="s">
        <v>188</v>
      </c>
      <c r="F2525" s="21" t="s">
        <v>129</v>
      </c>
      <c r="G2525" s="21" t="s">
        <v>189</v>
      </c>
      <c r="H2525" s="21" t="s">
        <v>243</v>
      </c>
      <c r="I2525" s="21" t="s">
        <v>244</v>
      </c>
      <c r="J2525" s="21" t="s">
        <v>122</v>
      </c>
      <c r="K2525" s="21" t="s">
        <v>149</v>
      </c>
      <c r="L2525" s="21" t="s">
        <v>176</v>
      </c>
      <c r="M2525" s="23">
        <v>75.430000000000007</v>
      </c>
      <c r="N2525" s="24">
        <v>1</v>
      </c>
      <c r="O2525" s="25">
        <v>0.18609999999999999</v>
      </c>
      <c r="P2525" s="23">
        <v>34.53</v>
      </c>
      <c r="Q2525" s="23">
        <f>M2525*N2525*(1-O2525)</f>
        <v>61.392477000000014</v>
      </c>
      <c r="R2525" s="23">
        <f>M2525*N2525*O2525</f>
        <v>14.037523</v>
      </c>
      <c r="S2525" s="23">
        <f>P2525*N2525</f>
        <v>34.53</v>
      </c>
      <c r="T2525" s="23">
        <f>Q2525-S2525</f>
        <v>26.862477000000013</v>
      </c>
      <c r="U2525" s="25">
        <f>IFERROR(T2525/Q2525,0)</f>
        <v>0.43755323636803262</v>
      </c>
      <c r="V2525" s="21" t="s">
        <v>125</v>
      </c>
      <c r="W2525" s="21" t="s">
        <v>136</v>
      </c>
    </row>
    <row r="2526" spans="1:23" ht="15" customHeight="1">
      <c r="A2526" s="21" t="s">
        <v>3005</v>
      </c>
      <c r="B2526" s="22">
        <v>45737</v>
      </c>
      <c r="C2526" s="21">
        <f>YEAR(B2526)</f>
        <v>2025</v>
      </c>
      <c r="D2526" s="21" t="str">
        <f>"Q"&amp;ROUNDUP(MONTH(B2526)/3,0)</f>
        <v>Q1</v>
      </c>
      <c r="E2526" s="21" t="s">
        <v>138</v>
      </c>
      <c r="F2526" s="21" t="s">
        <v>159</v>
      </c>
      <c r="G2526" s="21" t="s">
        <v>146</v>
      </c>
      <c r="H2526" s="21" t="s">
        <v>243</v>
      </c>
      <c r="I2526" s="21" t="s">
        <v>244</v>
      </c>
      <c r="J2526" s="21" t="s">
        <v>122</v>
      </c>
      <c r="K2526" s="21" t="s">
        <v>149</v>
      </c>
      <c r="L2526" s="21" t="s">
        <v>150</v>
      </c>
      <c r="M2526" s="23">
        <v>177.48</v>
      </c>
      <c r="N2526" s="24">
        <v>20</v>
      </c>
      <c r="O2526" s="25">
        <v>0.1618</v>
      </c>
      <c r="P2526" s="23">
        <v>94.66</v>
      </c>
      <c r="Q2526" s="23">
        <f>M2526*N2526*(1-O2526)</f>
        <v>2975.2747200000003</v>
      </c>
      <c r="R2526" s="23">
        <f>M2526*N2526*O2526</f>
        <v>574.32528000000002</v>
      </c>
      <c r="S2526" s="23">
        <f>P2526*N2526</f>
        <v>1893.1999999999998</v>
      </c>
      <c r="T2526" s="23">
        <f>Q2526-S2526</f>
        <v>1082.0747200000005</v>
      </c>
      <c r="U2526" s="25">
        <f>IFERROR(T2526/Q2526,0)</f>
        <v>0.36368901087560762</v>
      </c>
      <c r="V2526" s="21" t="s">
        <v>125</v>
      </c>
      <c r="W2526" s="21" t="s">
        <v>126</v>
      </c>
    </row>
    <row r="2527" spans="1:23" ht="15" customHeight="1">
      <c r="A2527" s="21" t="s">
        <v>3006</v>
      </c>
      <c r="B2527" s="22">
        <v>45737</v>
      </c>
      <c r="C2527" s="21">
        <f>YEAR(B2527)</f>
        <v>2025</v>
      </c>
      <c r="D2527" s="21" t="str">
        <f>"Q"&amp;ROUNDUP(MONTH(B2527)/3,0)</f>
        <v>Q1</v>
      </c>
      <c r="E2527" s="21" t="s">
        <v>128</v>
      </c>
      <c r="F2527" s="21" t="s">
        <v>129</v>
      </c>
      <c r="G2527" s="21" t="s">
        <v>152</v>
      </c>
      <c r="H2527" s="21" t="s">
        <v>1004</v>
      </c>
      <c r="I2527" s="21" t="s">
        <v>338</v>
      </c>
      <c r="J2527" s="21" t="s">
        <v>142</v>
      </c>
      <c r="K2527" s="21" t="s">
        <v>165</v>
      </c>
      <c r="L2527" s="21" t="s">
        <v>180</v>
      </c>
      <c r="M2527" s="23">
        <v>78.180000000000007</v>
      </c>
      <c r="N2527" s="24">
        <v>1</v>
      </c>
      <c r="O2527" s="25">
        <v>0.20300000000000001</v>
      </c>
      <c r="P2527" s="23">
        <v>38.57</v>
      </c>
      <c r="Q2527" s="23">
        <f>M2527*N2527*(1-O2527)</f>
        <v>62.309460000000001</v>
      </c>
      <c r="R2527" s="23">
        <f>M2527*N2527*O2527</f>
        <v>15.870540000000002</v>
      </c>
      <c r="S2527" s="23">
        <f>P2527*N2527</f>
        <v>38.57</v>
      </c>
      <c r="T2527" s="23">
        <f>Q2527-S2527</f>
        <v>23.739460000000001</v>
      </c>
      <c r="U2527" s="25">
        <f>IFERROR(T2527/Q2527,0)</f>
        <v>0.3809928701035124</v>
      </c>
      <c r="V2527" s="21" t="s">
        <v>125</v>
      </c>
      <c r="W2527" s="21" t="s">
        <v>172</v>
      </c>
    </row>
    <row r="2528" spans="1:23" ht="15" customHeight="1">
      <c r="A2528" s="21" t="s">
        <v>3007</v>
      </c>
      <c r="B2528" s="22">
        <v>45737</v>
      </c>
      <c r="C2528" s="21">
        <f>YEAR(B2528)</f>
        <v>2025</v>
      </c>
      <c r="D2528" s="21" t="str">
        <f>"Q"&amp;ROUNDUP(MONTH(B2528)/3,0)</f>
        <v>Q1</v>
      </c>
      <c r="E2528" s="21" t="s">
        <v>138</v>
      </c>
      <c r="F2528" s="21" t="s">
        <v>129</v>
      </c>
      <c r="G2528" s="21" t="s">
        <v>139</v>
      </c>
      <c r="H2528" s="21" t="s">
        <v>120</v>
      </c>
      <c r="I2528" s="21" t="s">
        <v>121</v>
      </c>
      <c r="J2528" s="21" t="s">
        <v>122</v>
      </c>
      <c r="K2528" s="21" t="s">
        <v>149</v>
      </c>
      <c r="L2528" s="21" t="s">
        <v>273</v>
      </c>
      <c r="M2528" s="23">
        <v>113.33</v>
      </c>
      <c r="N2528" s="24">
        <v>2</v>
      </c>
      <c r="O2528" s="25">
        <v>0.2147</v>
      </c>
      <c r="P2528" s="23">
        <v>62.06</v>
      </c>
      <c r="Q2528" s="23">
        <f>M2528*N2528*(1-O2528)</f>
        <v>177.99609799999999</v>
      </c>
      <c r="R2528" s="23">
        <f>M2528*N2528*O2528</f>
        <v>48.663902</v>
      </c>
      <c r="S2528" s="23">
        <f>P2528*N2528</f>
        <v>124.12</v>
      </c>
      <c r="T2528" s="23">
        <f>Q2528-S2528</f>
        <v>53.876097999999985</v>
      </c>
      <c r="U2528" s="25">
        <f>IFERROR(T2528/Q2528,0)</f>
        <v>0.30268134304831779</v>
      </c>
      <c r="V2528" s="21" t="s">
        <v>125</v>
      </c>
      <c r="W2528" s="21" t="s">
        <v>156</v>
      </c>
    </row>
    <row r="2529" spans="1:23" ht="15" customHeight="1">
      <c r="A2529" s="21" t="s">
        <v>3008</v>
      </c>
      <c r="B2529" s="22">
        <v>45737</v>
      </c>
      <c r="C2529" s="21">
        <f>YEAR(B2529)</f>
        <v>2025</v>
      </c>
      <c r="D2529" s="21" t="str">
        <f>"Q"&amp;ROUNDUP(MONTH(B2529)/3,0)</f>
        <v>Q1</v>
      </c>
      <c r="E2529" s="21" t="s">
        <v>117</v>
      </c>
      <c r="F2529" s="21" t="s">
        <v>118</v>
      </c>
      <c r="G2529" s="21" t="s">
        <v>194</v>
      </c>
      <c r="H2529" s="21" t="s">
        <v>583</v>
      </c>
      <c r="I2529" s="21" t="s">
        <v>584</v>
      </c>
      <c r="J2529" s="21" t="s">
        <v>133</v>
      </c>
      <c r="K2529" s="21" t="s">
        <v>134</v>
      </c>
      <c r="L2529" s="21" t="s">
        <v>135</v>
      </c>
      <c r="M2529" s="23">
        <v>114.38</v>
      </c>
      <c r="N2529" s="24">
        <v>1</v>
      </c>
      <c r="O2529" s="25">
        <v>0.1837</v>
      </c>
      <c r="P2529" s="23">
        <v>60.38</v>
      </c>
      <c r="Q2529" s="23">
        <f>M2529*N2529*(1-O2529)</f>
        <v>93.368393999999995</v>
      </c>
      <c r="R2529" s="23">
        <f>M2529*N2529*O2529</f>
        <v>21.011606</v>
      </c>
      <c r="S2529" s="23">
        <f>P2529*N2529</f>
        <v>60.38</v>
      </c>
      <c r="T2529" s="23">
        <f>Q2529-S2529</f>
        <v>32.988393999999992</v>
      </c>
      <c r="U2529" s="25">
        <f>IFERROR(T2529/Q2529,0)</f>
        <v>0.35331435603358452</v>
      </c>
      <c r="V2529" s="21" t="s">
        <v>125</v>
      </c>
      <c r="W2529" s="21" t="s">
        <v>126</v>
      </c>
    </row>
    <row r="2530" spans="1:23" ht="15" customHeight="1">
      <c r="A2530" s="21" t="s">
        <v>3009</v>
      </c>
      <c r="B2530" s="22">
        <v>45737</v>
      </c>
      <c r="C2530" s="21">
        <f>YEAR(B2530)</f>
        <v>2025</v>
      </c>
      <c r="D2530" s="21" t="str">
        <f>"Q"&amp;ROUNDUP(MONTH(B2530)/3,0)</f>
        <v>Q1</v>
      </c>
      <c r="E2530" s="21" t="s">
        <v>117</v>
      </c>
      <c r="F2530" s="21" t="s">
        <v>159</v>
      </c>
      <c r="G2530" s="21" t="s">
        <v>119</v>
      </c>
      <c r="H2530" s="21" t="s">
        <v>131</v>
      </c>
      <c r="I2530" s="21" t="s">
        <v>132</v>
      </c>
      <c r="J2530" s="21" t="s">
        <v>133</v>
      </c>
      <c r="K2530" s="21" t="s">
        <v>143</v>
      </c>
      <c r="L2530" s="21" t="s">
        <v>322</v>
      </c>
      <c r="M2530" s="23">
        <v>231.12</v>
      </c>
      <c r="N2530" s="24">
        <v>3</v>
      </c>
      <c r="O2530" s="25">
        <v>0.12959999999999999</v>
      </c>
      <c r="P2530" s="23">
        <v>135.22</v>
      </c>
      <c r="Q2530" s="23">
        <f>M2530*N2530*(1-O2530)</f>
        <v>603.5005440000001</v>
      </c>
      <c r="R2530" s="23">
        <f>M2530*N2530*O2530</f>
        <v>89.859455999999994</v>
      </c>
      <c r="S2530" s="23">
        <f>P2530*N2530</f>
        <v>405.65999999999997</v>
      </c>
      <c r="T2530" s="23">
        <f>Q2530-S2530</f>
        <v>197.84054400000014</v>
      </c>
      <c r="U2530" s="25">
        <f>IFERROR(T2530/Q2530,0)</f>
        <v>0.32782164981776735</v>
      </c>
      <c r="V2530" s="21" t="s">
        <v>125</v>
      </c>
      <c r="W2530" s="21" t="s">
        <v>136</v>
      </c>
    </row>
    <row r="2531" spans="1:23" ht="15" customHeight="1">
      <c r="A2531" s="21" t="s">
        <v>3010</v>
      </c>
      <c r="B2531" s="22">
        <v>45738</v>
      </c>
      <c r="C2531" s="21">
        <f>YEAR(B2531)</f>
        <v>2025</v>
      </c>
      <c r="D2531" s="21" t="str">
        <f>"Q"&amp;ROUNDUP(MONTH(B2531)/3,0)</f>
        <v>Q1</v>
      </c>
      <c r="E2531" s="21" t="s">
        <v>128</v>
      </c>
      <c r="F2531" s="21" t="s">
        <v>118</v>
      </c>
      <c r="G2531" s="21" t="s">
        <v>152</v>
      </c>
      <c r="H2531" s="21" t="s">
        <v>284</v>
      </c>
      <c r="I2531" s="21" t="s">
        <v>269</v>
      </c>
      <c r="J2531" s="21" t="s">
        <v>122</v>
      </c>
      <c r="K2531" s="21" t="s">
        <v>123</v>
      </c>
      <c r="L2531" s="21" t="s">
        <v>263</v>
      </c>
      <c r="M2531" s="23">
        <v>108.32</v>
      </c>
      <c r="N2531" s="24">
        <v>3</v>
      </c>
      <c r="O2531" s="25">
        <v>0.1804</v>
      </c>
      <c r="P2531" s="23">
        <v>56.33</v>
      </c>
      <c r="Q2531" s="23">
        <f>M2531*N2531*(1-O2531)</f>
        <v>266.33721599999996</v>
      </c>
      <c r="R2531" s="23">
        <f>M2531*N2531*O2531</f>
        <v>58.622783999999996</v>
      </c>
      <c r="S2531" s="23">
        <f>P2531*N2531</f>
        <v>168.99</v>
      </c>
      <c r="T2531" s="23">
        <f>Q2531-S2531</f>
        <v>97.347215999999946</v>
      </c>
      <c r="U2531" s="25">
        <f>IFERROR(T2531/Q2531,0)</f>
        <v>0.36550361778956181</v>
      </c>
      <c r="V2531" s="21" t="s">
        <v>125</v>
      </c>
      <c r="W2531" s="21" t="s">
        <v>136</v>
      </c>
    </row>
    <row r="2532" spans="1:23" ht="15" customHeight="1">
      <c r="A2532" s="21" t="s">
        <v>3011</v>
      </c>
      <c r="B2532" s="22">
        <v>45738</v>
      </c>
      <c r="C2532" s="21">
        <f>YEAR(B2532)</f>
        <v>2025</v>
      </c>
      <c r="D2532" s="21" t="str">
        <f>"Q"&amp;ROUNDUP(MONTH(B2532)/3,0)</f>
        <v>Q1</v>
      </c>
      <c r="E2532" s="21" t="s">
        <v>128</v>
      </c>
      <c r="F2532" s="21" t="s">
        <v>129</v>
      </c>
      <c r="G2532" s="21" t="s">
        <v>130</v>
      </c>
      <c r="H2532" s="21" t="s">
        <v>284</v>
      </c>
      <c r="I2532" s="21" t="s">
        <v>269</v>
      </c>
      <c r="J2532" s="21" t="s">
        <v>122</v>
      </c>
      <c r="K2532" s="21" t="s">
        <v>143</v>
      </c>
      <c r="L2532" s="21" t="s">
        <v>252</v>
      </c>
      <c r="M2532" s="23">
        <v>239.97</v>
      </c>
      <c r="N2532" s="24">
        <v>1</v>
      </c>
      <c r="O2532" s="25">
        <v>0.1203</v>
      </c>
      <c r="P2532" s="23">
        <v>144.35</v>
      </c>
      <c r="Q2532" s="23">
        <f>M2532*N2532*(1-O2532)</f>
        <v>211.101609</v>
      </c>
      <c r="R2532" s="23">
        <f>M2532*N2532*O2532</f>
        <v>28.868391000000003</v>
      </c>
      <c r="S2532" s="23">
        <f>P2532*N2532</f>
        <v>144.35</v>
      </c>
      <c r="T2532" s="23">
        <f>Q2532-S2532</f>
        <v>66.751609000000002</v>
      </c>
      <c r="U2532" s="25">
        <f>IFERROR(T2532/Q2532,0)</f>
        <v>0.31620606454022815</v>
      </c>
      <c r="V2532" s="21" t="s">
        <v>125</v>
      </c>
      <c r="W2532" s="21" t="s">
        <v>172</v>
      </c>
    </row>
    <row r="2533" spans="1:23" ht="15" customHeight="1">
      <c r="A2533" s="21" t="s">
        <v>3012</v>
      </c>
      <c r="B2533" s="22">
        <v>45738</v>
      </c>
      <c r="C2533" s="21">
        <f>YEAR(B2533)</f>
        <v>2025</v>
      </c>
      <c r="D2533" s="21" t="str">
        <f>"Q"&amp;ROUNDUP(MONTH(B2533)/3,0)</f>
        <v>Q1</v>
      </c>
      <c r="E2533" s="21" t="s">
        <v>188</v>
      </c>
      <c r="F2533" s="21" t="s">
        <v>118</v>
      </c>
      <c r="G2533" s="21" t="s">
        <v>198</v>
      </c>
      <c r="H2533" s="21" t="s">
        <v>153</v>
      </c>
      <c r="I2533" s="21" t="s">
        <v>154</v>
      </c>
      <c r="J2533" s="21" t="s">
        <v>133</v>
      </c>
      <c r="K2533" s="21" t="s">
        <v>143</v>
      </c>
      <c r="L2533" s="21" t="s">
        <v>322</v>
      </c>
      <c r="M2533" s="23">
        <v>319.63</v>
      </c>
      <c r="N2533" s="24">
        <v>3</v>
      </c>
      <c r="O2533" s="25">
        <v>0.1416</v>
      </c>
      <c r="P2533" s="23">
        <v>182.83</v>
      </c>
      <c r="Q2533" s="23">
        <f>M2533*N2533*(1-O2533)</f>
        <v>823.111176</v>
      </c>
      <c r="R2533" s="23">
        <f>M2533*N2533*O2533</f>
        <v>135.77882400000001</v>
      </c>
      <c r="S2533" s="23">
        <f>P2533*N2533</f>
        <v>548.49</v>
      </c>
      <c r="T2533" s="23">
        <f>Q2533-S2533</f>
        <v>274.62117599999999</v>
      </c>
      <c r="U2533" s="25">
        <f>IFERROR(T2533/Q2533,0)</f>
        <v>0.33363801149505956</v>
      </c>
      <c r="V2533" s="21" t="s">
        <v>125</v>
      </c>
      <c r="W2533" s="21" t="s">
        <v>126</v>
      </c>
    </row>
    <row r="2534" spans="1:23" ht="15" customHeight="1">
      <c r="A2534" s="21" t="s">
        <v>3013</v>
      </c>
      <c r="B2534" s="22">
        <v>45738</v>
      </c>
      <c r="C2534" s="21">
        <f>YEAR(B2534)</f>
        <v>2025</v>
      </c>
      <c r="D2534" s="21" t="str">
        <f>"Q"&amp;ROUNDUP(MONTH(B2534)/3,0)</f>
        <v>Q1</v>
      </c>
      <c r="E2534" s="21" t="s">
        <v>128</v>
      </c>
      <c r="F2534" s="21" t="s">
        <v>118</v>
      </c>
      <c r="G2534" s="21" t="s">
        <v>130</v>
      </c>
      <c r="H2534" s="21" t="s">
        <v>401</v>
      </c>
      <c r="I2534" s="21" t="s">
        <v>402</v>
      </c>
      <c r="J2534" s="21" t="s">
        <v>142</v>
      </c>
      <c r="K2534" s="21" t="s">
        <v>149</v>
      </c>
      <c r="L2534" s="21" t="s">
        <v>238</v>
      </c>
      <c r="M2534" s="23">
        <v>288.57</v>
      </c>
      <c r="N2534" s="24">
        <v>2</v>
      </c>
      <c r="O2534" s="25">
        <v>0.1913</v>
      </c>
      <c r="P2534" s="23">
        <v>133.94</v>
      </c>
      <c r="Q2534" s="23">
        <f>M2534*N2534*(1-O2534)</f>
        <v>466.73311799999999</v>
      </c>
      <c r="R2534" s="23">
        <f>M2534*N2534*O2534</f>
        <v>110.406882</v>
      </c>
      <c r="S2534" s="23">
        <f>P2534*N2534</f>
        <v>267.88</v>
      </c>
      <c r="T2534" s="23">
        <f>Q2534-S2534</f>
        <v>198.85311799999999</v>
      </c>
      <c r="U2534" s="25">
        <f>IFERROR(T2534/Q2534,0)</f>
        <v>0.42605315614222172</v>
      </c>
      <c r="V2534" s="21" t="s">
        <v>125</v>
      </c>
      <c r="W2534" s="21" t="s">
        <v>172</v>
      </c>
    </row>
    <row r="2535" spans="1:23" ht="15" customHeight="1">
      <c r="A2535" s="21" t="s">
        <v>3014</v>
      </c>
      <c r="B2535" s="22">
        <v>45739</v>
      </c>
      <c r="C2535" s="21">
        <f>YEAR(B2535)</f>
        <v>2025</v>
      </c>
      <c r="D2535" s="21" t="str">
        <f>"Q"&amp;ROUNDUP(MONTH(B2535)/3,0)</f>
        <v>Q1</v>
      </c>
      <c r="E2535" s="21" t="s">
        <v>158</v>
      </c>
      <c r="F2535" s="21" t="s">
        <v>118</v>
      </c>
      <c r="G2535" s="21" t="s">
        <v>164</v>
      </c>
      <c r="H2535" s="21" t="s">
        <v>619</v>
      </c>
      <c r="I2535" s="21" t="s">
        <v>620</v>
      </c>
      <c r="J2535" s="21" t="s">
        <v>142</v>
      </c>
      <c r="K2535" s="21" t="s">
        <v>149</v>
      </c>
      <c r="L2535" s="21" t="s">
        <v>238</v>
      </c>
      <c r="M2535" s="23">
        <v>287.72000000000003</v>
      </c>
      <c r="N2535" s="24">
        <v>3</v>
      </c>
      <c r="O2535" s="25">
        <v>0.13900000000000001</v>
      </c>
      <c r="P2535" s="23">
        <v>150.34</v>
      </c>
      <c r="Q2535" s="23">
        <f>M2535*N2535*(1-O2535)</f>
        <v>743.18076000000008</v>
      </c>
      <c r="R2535" s="23">
        <f>M2535*N2535*O2535</f>
        <v>119.97924000000002</v>
      </c>
      <c r="S2535" s="23">
        <f>P2535*N2535</f>
        <v>451.02</v>
      </c>
      <c r="T2535" s="23">
        <f>Q2535-S2535</f>
        <v>292.1607600000001</v>
      </c>
      <c r="U2535" s="25">
        <f>IFERROR(T2535/Q2535,0)</f>
        <v>0.39312207167472968</v>
      </c>
      <c r="V2535" s="21" t="s">
        <v>125</v>
      </c>
      <c r="W2535" s="21" t="s">
        <v>156</v>
      </c>
    </row>
    <row r="2536" spans="1:23" ht="15" customHeight="1">
      <c r="A2536" s="21" t="s">
        <v>3015</v>
      </c>
      <c r="B2536" s="22">
        <v>45739</v>
      </c>
      <c r="C2536" s="21">
        <f>YEAR(B2536)</f>
        <v>2025</v>
      </c>
      <c r="D2536" s="21" t="str">
        <f>"Q"&amp;ROUNDUP(MONTH(B2536)/3,0)</f>
        <v>Q1</v>
      </c>
      <c r="E2536" s="21" t="s">
        <v>128</v>
      </c>
      <c r="F2536" s="21" t="s">
        <v>129</v>
      </c>
      <c r="G2536" s="21" t="s">
        <v>152</v>
      </c>
      <c r="H2536" s="21" t="s">
        <v>207</v>
      </c>
      <c r="I2536" s="21" t="s">
        <v>208</v>
      </c>
      <c r="J2536" s="21" t="s">
        <v>122</v>
      </c>
      <c r="K2536" s="21" t="s">
        <v>134</v>
      </c>
      <c r="L2536" s="21" t="s">
        <v>339</v>
      </c>
      <c r="M2536" s="23">
        <v>131.66</v>
      </c>
      <c r="N2536" s="24">
        <v>2</v>
      </c>
      <c r="O2536" s="25">
        <v>0.17530000000000001</v>
      </c>
      <c r="P2536" s="23">
        <v>78.040000000000006</v>
      </c>
      <c r="Q2536" s="23">
        <f>M2536*N2536*(1-O2536)</f>
        <v>217.16000399999999</v>
      </c>
      <c r="R2536" s="23">
        <f>M2536*N2536*O2536</f>
        <v>46.159996</v>
      </c>
      <c r="S2536" s="23">
        <f>P2536*N2536</f>
        <v>156.08000000000001</v>
      </c>
      <c r="T2536" s="23">
        <f>Q2536-S2536</f>
        <v>61.080003999999974</v>
      </c>
      <c r="U2536" s="25">
        <f>IFERROR(T2536/Q2536,0)</f>
        <v>0.2812672816123174</v>
      </c>
      <c r="V2536" s="21" t="s">
        <v>125</v>
      </c>
      <c r="W2536" s="21" t="s">
        <v>126</v>
      </c>
    </row>
    <row r="2537" spans="1:23" ht="15" customHeight="1">
      <c r="A2537" s="21" t="s">
        <v>3016</v>
      </c>
      <c r="B2537" s="22">
        <v>45739</v>
      </c>
      <c r="C2537" s="21">
        <f>YEAR(B2537)</f>
        <v>2025</v>
      </c>
      <c r="D2537" s="21" t="str">
        <f>"Q"&amp;ROUNDUP(MONTH(B2537)/3,0)</f>
        <v>Q1</v>
      </c>
      <c r="E2537" s="21" t="s">
        <v>128</v>
      </c>
      <c r="F2537" s="21" t="s">
        <v>118</v>
      </c>
      <c r="G2537" s="21" t="s">
        <v>130</v>
      </c>
      <c r="H2537" s="21" t="s">
        <v>724</v>
      </c>
      <c r="I2537" s="21" t="s">
        <v>216</v>
      </c>
      <c r="J2537" s="21" t="s">
        <v>133</v>
      </c>
      <c r="K2537" s="21" t="s">
        <v>134</v>
      </c>
      <c r="L2537" s="21" t="s">
        <v>339</v>
      </c>
      <c r="M2537" s="23">
        <v>144.83000000000001</v>
      </c>
      <c r="N2537" s="24">
        <v>2</v>
      </c>
      <c r="O2537" s="25">
        <v>0.21429999999999999</v>
      </c>
      <c r="P2537" s="23">
        <v>89.05</v>
      </c>
      <c r="Q2537" s="23">
        <f>M2537*N2537*(1-O2537)</f>
        <v>227.58586200000005</v>
      </c>
      <c r="R2537" s="23">
        <f>M2537*N2537*O2537</f>
        <v>62.074138000000005</v>
      </c>
      <c r="S2537" s="23">
        <f>P2537*N2537</f>
        <v>178.1</v>
      </c>
      <c r="T2537" s="23">
        <f>Q2537-S2537</f>
        <v>49.485862000000054</v>
      </c>
      <c r="U2537" s="25">
        <f>IFERROR(T2537/Q2537,0)</f>
        <v>0.21743820800256936</v>
      </c>
      <c r="V2537" s="21" t="s">
        <v>125</v>
      </c>
      <c r="W2537" s="21" t="s">
        <v>126</v>
      </c>
    </row>
    <row r="2538" spans="1:23" ht="15" customHeight="1">
      <c r="A2538" s="21" t="s">
        <v>3017</v>
      </c>
      <c r="B2538" s="22">
        <v>45739</v>
      </c>
      <c r="C2538" s="21">
        <f>YEAR(B2538)</f>
        <v>2025</v>
      </c>
      <c r="D2538" s="21" t="str">
        <f>"Q"&amp;ROUNDUP(MONTH(B2538)/3,0)</f>
        <v>Q1</v>
      </c>
      <c r="E2538" s="21" t="s">
        <v>128</v>
      </c>
      <c r="F2538" s="21" t="s">
        <v>118</v>
      </c>
      <c r="G2538" s="21" t="s">
        <v>152</v>
      </c>
      <c r="H2538" s="21" t="s">
        <v>752</v>
      </c>
      <c r="I2538" s="21" t="s">
        <v>200</v>
      </c>
      <c r="J2538" s="21" t="s">
        <v>133</v>
      </c>
      <c r="K2538" s="21" t="s">
        <v>143</v>
      </c>
      <c r="L2538" s="21" t="s">
        <v>252</v>
      </c>
      <c r="M2538" s="23">
        <v>105.79</v>
      </c>
      <c r="N2538" s="24">
        <v>2</v>
      </c>
      <c r="O2538" s="25">
        <v>0.18729999999999999</v>
      </c>
      <c r="P2538" s="23">
        <v>66.62</v>
      </c>
      <c r="Q2538" s="23">
        <f>M2538*N2538*(1-O2538)</f>
        <v>171.951066</v>
      </c>
      <c r="R2538" s="23">
        <f>M2538*N2538*O2538</f>
        <v>39.628934000000001</v>
      </c>
      <c r="S2538" s="23">
        <f>P2538*N2538</f>
        <v>133.24</v>
      </c>
      <c r="T2538" s="23">
        <f>Q2538-S2538</f>
        <v>38.711065999999988</v>
      </c>
      <c r="U2538" s="25">
        <f>IFERROR(T2538/Q2538,0)</f>
        <v>0.22512838623518616</v>
      </c>
      <c r="V2538" s="21" t="s">
        <v>125</v>
      </c>
      <c r="W2538" s="21" t="s">
        <v>126</v>
      </c>
    </row>
    <row r="2539" spans="1:23" ht="15" customHeight="1">
      <c r="A2539" s="21" t="s">
        <v>3018</v>
      </c>
      <c r="B2539" s="22">
        <v>45739</v>
      </c>
      <c r="C2539" s="21">
        <f>YEAR(B2539)</f>
        <v>2025</v>
      </c>
      <c r="D2539" s="21" t="str">
        <f>"Q"&amp;ROUNDUP(MONTH(B2539)/3,0)</f>
        <v>Q1</v>
      </c>
      <c r="E2539" s="21" t="s">
        <v>138</v>
      </c>
      <c r="F2539" s="21" t="s">
        <v>118</v>
      </c>
      <c r="G2539" s="21" t="s">
        <v>139</v>
      </c>
      <c r="H2539" s="21" t="s">
        <v>843</v>
      </c>
      <c r="I2539" s="21" t="s">
        <v>844</v>
      </c>
      <c r="J2539" s="21" t="s">
        <v>142</v>
      </c>
      <c r="K2539" s="21" t="s">
        <v>149</v>
      </c>
      <c r="L2539" s="21" t="s">
        <v>273</v>
      </c>
      <c r="M2539" s="23">
        <v>154.66999999999999</v>
      </c>
      <c r="N2539" s="24">
        <v>5</v>
      </c>
      <c r="O2539" s="25">
        <v>0.1925</v>
      </c>
      <c r="P2539" s="23">
        <v>83.66</v>
      </c>
      <c r="Q2539" s="23">
        <f>M2539*N2539*(1-O2539)</f>
        <v>624.48012499999993</v>
      </c>
      <c r="R2539" s="23">
        <f>M2539*N2539*O2539</f>
        <v>148.86987499999998</v>
      </c>
      <c r="S2539" s="23">
        <f>P2539*N2539</f>
        <v>418.29999999999995</v>
      </c>
      <c r="T2539" s="23">
        <f>Q2539-S2539</f>
        <v>206.18012499999998</v>
      </c>
      <c r="U2539" s="25">
        <f>IFERROR(T2539/Q2539,0)</f>
        <v>0.33016282944152947</v>
      </c>
      <c r="V2539" s="21" t="s">
        <v>125</v>
      </c>
      <c r="W2539" s="21" t="s">
        <v>172</v>
      </c>
    </row>
    <row r="2540" spans="1:23" ht="15" customHeight="1">
      <c r="A2540" s="21" t="s">
        <v>3019</v>
      </c>
      <c r="B2540" s="22">
        <v>45740</v>
      </c>
      <c r="C2540" s="21">
        <f>YEAR(B2540)</f>
        <v>2025</v>
      </c>
      <c r="D2540" s="21" t="str">
        <f>"Q"&amp;ROUNDUP(MONTH(B2540)/3,0)</f>
        <v>Q1</v>
      </c>
      <c r="E2540" s="21" t="s">
        <v>128</v>
      </c>
      <c r="F2540" s="21" t="s">
        <v>129</v>
      </c>
      <c r="G2540" s="21" t="s">
        <v>130</v>
      </c>
      <c r="H2540" s="21" t="s">
        <v>246</v>
      </c>
      <c r="I2540" s="21" t="s">
        <v>247</v>
      </c>
      <c r="J2540" s="21" t="s">
        <v>133</v>
      </c>
      <c r="K2540" s="21" t="s">
        <v>165</v>
      </c>
      <c r="L2540" s="21" t="s">
        <v>180</v>
      </c>
      <c r="M2540" s="23">
        <v>132.61000000000001</v>
      </c>
      <c r="N2540" s="24">
        <v>2</v>
      </c>
      <c r="O2540" s="25">
        <v>0.1893</v>
      </c>
      <c r="P2540" s="23">
        <v>54.34</v>
      </c>
      <c r="Q2540" s="23">
        <f>M2540*N2540*(1-O2540)</f>
        <v>215.01385400000001</v>
      </c>
      <c r="R2540" s="23">
        <f>M2540*N2540*O2540</f>
        <v>50.206146000000004</v>
      </c>
      <c r="S2540" s="23">
        <f>P2540*N2540</f>
        <v>108.68</v>
      </c>
      <c r="T2540" s="23">
        <f>Q2540-S2540</f>
        <v>106.333854</v>
      </c>
      <c r="U2540" s="25">
        <f>IFERROR(T2540/Q2540,0)</f>
        <v>0.49454419806827887</v>
      </c>
      <c r="V2540" s="21" t="s">
        <v>125</v>
      </c>
      <c r="W2540" s="21" t="s">
        <v>156</v>
      </c>
    </row>
    <row r="2541" spans="1:23" ht="15" customHeight="1">
      <c r="A2541" s="21" t="s">
        <v>3020</v>
      </c>
      <c r="B2541" s="22">
        <v>45740</v>
      </c>
      <c r="C2541" s="21">
        <f>YEAR(B2541)</f>
        <v>2025</v>
      </c>
      <c r="D2541" s="21" t="str">
        <f>"Q"&amp;ROUNDUP(MONTH(B2541)/3,0)</f>
        <v>Q1</v>
      </c>
      <c r="E2541" s="21" t="s">
        <v>128</v>
      </c>
      <c r="F2541" s="21" t="s">
        <v>118</v>
      </c>
      <c r="G2541" s="21" t="s">
        <v>130</v>
      </c>
      <c r="H2541" s="21" t="s">
        <v>2547</v>
      </c>
      <c r="I2541" s="21" t="s">
        <v>896</v>
      </c>
      <c r="J2541" s="21" t="s">
        <v>142</v>
      </c>
      <c r="K2541" s="21" t="s">
        <v>165</v>
      </c>
      <c r="L2541" s="21" t="s">
        <v>184</v>
      </c>
      <c r="M2541" s="23">
        <v>51.57</v>
      </c>
      <c r="N2541" s="24">
        <v>12</v>
      </c>
      <c r="O2541" s="25">
        <v>0.15179999999999999</v>
      </c>
      <c r="P2541" s="23">
        <v>23.67</v>
      </c>
      <c r="Q2541" s="23">
        <f>M2541*N2541*(1-O2541)</f>
        <v>524.9000880000001</v>
      </c>
      <c r="R2541" s="23">
        <f>M2541*N2541*O2541</f>
        <v>93.939911999999993</v>
      </c>
      <c r="S2541" s="23">
        <f>P2541*N2541</f>
        <v>284.04000000000002</v>
      </c>
      <c r="T2541" s="23">
        <f>Q2541-S2541</f>
        <v>240.86008800000008</v>
      </c>
      <c r="U2541" s="25">
        <f>IFERROR(T2541/Q2541,0)</f>
        <v>0.45886844659854586</v>
      </c>
      <c r="V2541" s="21" t="s">
        <v>125</v>
      </c>
      <c r="W2541" s="21" t="s">
        <v>172</v>
      </c>
    </row>
    <row r="2542" spans="1:23" ht="15" customHeight="1">
      <c r="A2542" s="21" t="s">
        <v>3021</v>
      </c>
      <c r="B2542" s="22">
        <v>45740</v>
      </c>
      <c r="C2542" s="21">
        <f>YEAR(B2542)</f>
        <v>2025</v>
      </c>
      <c r="D2542" s="21" t="str">
        <f>"Q"&amp;ROUNDUP(MONTH(B2542)/3,0)</f>
        <v>Q1</v>
      </c>
      <c r="E2542" s="21" t="s">
        <v>117</v>
      </c>
      <c r="F2542" s="21" t="s">
        <v>159</v>
      </c>
      <c r="G2542" s="21" t="s">
        <v>194</v>
      </c>
      <c r="H2542" s="21" t="s">
        <v>284</v>
      </c>
      <c r="I2542" s="21" t="s">
        <v>269</v>
      </c>
      <c r="J2542" s="21" t="s">
        <v>122</v>
      </c>
      <c r="K2542" s="21" t="s">
        <v>149</v>
      </c>
      <c r="L2542" s="21" t="s">
        <v>205</v>
      </c>
      <c r="M2542" s="23">
        <v>43.58</v>
      </c>
      <c r="N2542" s="24">
        <v>4</v>
      </c>
      <c r="O2542" s="25">
        <v>0.18729999999999999</v>
      </c>
      <c r="P2542" s="23">
        <v>23.83</v>
      </c>
      <c r="Q2542" s="23">
        <f>M2542*N2542*(1-O2542)</f>
        <v>141.66986399999999</v>
      </c>
      <c r="R2542" s="23">
        <f>M2542*N2542*O2542</f>
        <v>32.650135999999996</v>
      </c>
      <c r="S2542" s="23">
        <f>P2542*N2542</f>
        <v>95.32</v>
      </c>
      <c r="T2542" s="23">
        <f>Q2542-S2542</f>
        <v>46.349863999999997</v>
      </c>
      <c r="U2542" s="25">
        <f>IFERROR(T2542/Q2542,0)</f>
        <v>0.32716812659606986</v>
      </c>
      <c r="V2542" s="21" t="s">
        <v>125</v>
      </c>
      <c r="W2542" s="21" t="s">
        <v>172</v>
      </c>
    </row>
    <row r="2543" spans="1:23" ht="15" customHeight="1">
      <c r="A2543" s="21" t="s">
        <v>3022</v>
      </c>
      <c r="B2543" s="22">
        <v>45740</v>
      </c>
      <c r="C2543" s="21">
        <f>YEAR(B2543)</f>
        <v>2025</v>
      </c>
      <c r="D2543" s="21" t="str">
        <f>"Q"&amp;ROUNDUP(MONTH(B2543)/3,0)</f>
        <v>Q1</v>
      </c>
      <c r="E2543" s="21" t="s">
        <v>138</v>
      </c>
      <c r="F2543" s="21" t="s">
        <v>129</v>
      </c>
      <c r="G2543" s="21" t="s">
        <v>146</v>
      </c>
      <c r="H2543" s="21" t="s">
        <v>383</v>
      </c>
      <c r="I2543" s="21" t="s">
        <v>298</v>
      </c>
      <c r="J2543" s="21" t="s">
        <v>142</v>
      </c>
      <c r="K2543" s="21" t="s">
        <v>149</v>
      </c>
      <c r="L2543" s="21" t="s">
        <v>273</v>
      </c>
      <c r="M2543" s="23">
        <v>166.95</v>
      </c>
      <c r="N2543" s="24">
        <v>1</v>
      </c>
      <c r="O2543" s="25">
        <v>0.1421</v>
      </c>
      <c r="P2543" s="23">
        <v>81.69</v>
      </c>
      <c r="Q2543" s="23">
        <f>M2543*N2543*(1-O2543)</f>
        <v>143.226405</v>
      </c>
      <c r="R2543" s="23">
        <f>M2543*N2543*O2543</f>
        <v>23.723595</v>
      </c>
      <c r="S2543" s="23">
        <f>P2543*N2543</f>
        <v>81.69</v>
      </c>
      <c r="T2543" s="23">
        <f>Q2543-S2543</f>
        <v>61.536405000000002</v>
      </c>
      <c r="U2543" s="25">
        <f>IFERROR(T2543/Q2543,0)</f>
        <v>0.4296442754392949</v>
      </c>
      <c r="V2543" s="21" t="s">
        <v>125</v>
      </c>
      <c r="W2543" s="21" t="s">
        <v>136</v>
      </c>
    </row>
    <row r="2544" spans="1:23" ht="15" customHeight="1">
      <c r="A2544" s="21" t="s">
        <v>3023</v>
      </c>
      <c r="B2544" s="22">
        <v>45740</v>
      </c>
      <c r="C2544" s="21">
        <f>YEAR(B2544)</f>
        <v>2025</v>
      </c>
      <c r="D2544" s="21" t="str">
        <f>"Q"&amp;ROUNDUP(MONTH(B2544)/3,0)</f>
        <v>Q1</v>
      </c>
      <c r="E2544" s="21" t="s">
        <v>117</v>
      </c>
      <c r="F2544" s="21" t="s">
        <v>129</v>
      </c>
      <c r="G2544" s="21" t="s">
        <v>194</v>
      </c>
      <c r="H2544" s="21" t="s">
        <v>182</v>
      </c>
      <c r="I2544" s="21" t="s">
        <v>183</v>
      </c>
      <c r="J2544" s="21" t="s">
        <v>122</v>
      </c>
      <c r="K2544" s="21" t="s">
        <v>134</v>
      </c>
      <c r="L2544" s="21" t="s">
        <v>339</v>
      </c>
      <c r="M2544" s="23">
        <v>170.07</v>
      </c>
      <c r="N2544" s="24">
        <v>1</v>
      </c>
      <c r="O2544" s="25">
        <v>0.15559999999999999</v>
      </c>
      <c r="P2544" s="23">
        <v>98.03</v>
      </c>
      <c r="Q2544" s="23">
        <f>M2544*N2544*(1-O2544)</f>
        <v>143.60710800000001</v>
      </c>
      <c r="R2544" s="23">
        <f>M2544*N2544*O2544</f>
        <v>26.462891999999997</v>
      </c>
      <c r="S2544" s="23">
        <f>P2544*N2544</f>
        <v>98.03</v>
      </c>
      <c r="T2544" s="23">
        <f>Q2544-S2544</f>
        <v>45.57710800000001</v>
      </c>
      <c r="U2544" s="25">
        <f>IFERROR(T2544/Q2544,0)</f>
        <v>0.31737362192406249</v>
      </c>
      <c r="V2544" s="21" t="s">
        <v>125</v>
      </c>
      <c r="W2544" s="21" t="s">
        <v>172</v>
      </c>
    </row>
    <row r="2545" spans="1:23" ht="15" customHeight="1">
      <c r="A2545" s="21" t="s">
        <v>3024</v>
      </c>
      <c r="B2545" s="22">
        <v>45740</v>
      </c>
      <c r="C2545" s="21">
        <f>YEAR(B2545)</f>
        <v>2025</v>
      </c>
      <c r="D2545" s="21" t="str">
        <f>"Q"&amp;ROUNDUP(MONTH(B2545)/3,0)</f>
        <v>Q1</v>
      </c>
      <c r="E2545" s="21" t="s">
        <v>128</v>
      </c>
      <c r="F2545" s="21" t="s">
        <v>129</v>
      </c>
      <c r="G2545" s="21" t="s">
        <v>152</v>
      </c>
      <c r="H2545" s="21" t="s">
        <v>182</v>
      </c>
      <c r="I2545" s="21" t="s">
        <v>183</v>
      </c>
      <c r="J2545" s="21" t="s">
        <v>122</v>
      </c>
      <c r="K2545" s="21" t="s">
        <v>134</v>
      </c>
      <c r="L2545" s="21" t="s">
        <v>299</v>
      </c>
      <c r="M2545" s="23">
        <v>69.180000000000007</v>
      </c>
      <c r="N2545" s="24">
        <v>1</v>
      </c>
      <c r="O2545" s="25">
        <v>0.15559999999999999</v>
      </c>
      <c r="P2545" s="23">
        <v>40.200000000000003</v>
      </c>
      <c r="Q2545" s="23">
        <f>M2545*N2545*(1-O2545)</f>
        <v>58.415592000000011</v>
      </c>
      <c r="R2545" s="23">
        <f>M2545*N2545*O2545</f>
        <v>10.764408</v>
      </c>
      <c r="S2545" s="23">
        <f>P2545*N2545</f>
        <v>40.200000000000003</v>
      </c>
      <c r="T2545" s="23">
        <f>Q2545-S2545</f>
        <v>18.215592000000008</v>
      </c>
      <c r="U2545" s="25">
        <f>IFERROR(T2545/Q2545,0)</f>
        <v>0.31182756822870178</v>
      </c>
      <c r="V2545" s="21" t="s">
        <v>125</v>
      </c>
      <c r="W2545" s="21" t="s">
        <v>136</v>
      </c>
    </row>
    <row r="2546" spans="1:23" ht="15" customHeight="1">
      <c r="A2546" s="21" t="s">
        <v>3025</v>
      </c>
      <c r="B2546" s="22">
        <v>45740</v>
      </c>
      <c r="C2546" s="21">
        <f>YEAR(B2546)</f>
        <v>2025</v>
      </c>
      <c r="D2546" s="21" t="str">
        <f>"Q"&amp;ROUNDUP(MONTH(B2546)/3,0)</f>
        <v>Q1</v>
      </c>
      <c r="E2546" s="21" t="s">
        <v>188</v>
      </c>
      <c r="F2546" s="21" t="s">
        <v>118</v>
      </c>
      <c r="G2546" s="21" t="s">
        <v>189</v>
      </c>
      <c r="H2546" s="21" t="s">
        <v>308</v>
      </c>
      <c r="I2546" s="21" t="s">
        <v>309</v>
      </c>
      <c r="J2546" s="21" t="s">
        <v>133</v>
      </c>
      <c r="K2546" s="21" t="s">
        <v>123</v>
      </c>
      <c r="L2546" s="21" t="s">
        <v>292</v>
      </c>
      <c r="M2546" s="23">
        <v>242.79</v>
      </c>
      <c r="N2546" s="24">
        <v>1</v>
      </c>
      <c r="O2546" s="25"/>
      <c r="P2546" s="23">
        <v>137.78</v>
      </c>
      <c r="Q2546" s="23">
        <f>M2546*N2546*(1-O2546)</f>
        <v>242.79</v>
      </c>
      <c r="R2546" s="23">
        <f>M2546*N2546*O2546</f>
        <v>0</v>
      </c>
      <c r="S2546" s="23">
        <f>P2546*N2546</f>
        <v>137.78</v>
      </c>
      <c r="T2546" s="23">
        <f>Q2546-S2546</f>
        <v>105.00999999999999</v>
      </c>
      <c r="U2546" s="25">
        <f>IFERROR(T2546/Q2546,0)</f>
        <v>0.43251369496272496</v>
      </c>
      <c r="V2546" s="21" t="s">
        <v>125</v>
      </c>
      <c r="W2546" s="21" t="s">
        <v>136</v>
      </c>
    </row>
    <row r="2547" spans="1:23" ht="15" customHeight="1">
      <c r="A2547" s="21" t="s">
        <v>3026</v>
      </c>
      <c r="B2547" s="22">
        <v>45741</v>
      </c>
      <c r="C2547" s="21">
        <f>YEAR(B2547)</f>
        <v>2025</v>
      </c>
      <c r="D2547" s="21" t="str">
        <f>"Q"&amp;ROUNDUP(MONTH(B2547)/3,0)</f>
        <v>Q1</v>
      </c>
      <c r="E2547" s="21" t="s">
        <v>138</v>
      </c>
      <c r="F2547" s="21" t="s">
        <v>129</v>
      </c>
      <c r="G2547" s="21" t="s">
        <v>146</v>
      </c>
      <c r="H2547" s="21" t="s">
        <v>190</v>
      </c>
      <c r="I2547" s="21" t="s">
        <v>191</v>
      </c>
      <c r="J2547" s="21" t="s">
        <v>133</v>
      </c>
      <c r="K2547" s="21" t="s">
        <v>143</v>
      </c>
      <c r="L2547" s="21" t="s">
        <v>252</v>
      </c>
      <c r="M2547" s="23">
        <v>248.66</v>
      </c>
      <c r="N2547" s="24">
        <v>4</v>
      </c>
      <c r="O2547" s="25">
        <v>0.17810000000000001</v>
      </c>
      <c r="P2547" s="23">
        <v>145.04</v>
      </c>
      <c r="Q2547" s="23">
        <f>M2547*N2547*(1-O2547)</f>
        <v>817.49461599999995</v>
      </c>
      <c r="R2547" s="23">
        <f>M2547*N2547*O2547</f>
        <v>177.14538400000001</v>
      </c>
      <c r="S2547" s="23">
        <f>P2547*N2547</f>
        <v>580.16</v>
      </c>
      <c r="T2547" s="23">
        <f>Q2547-S2547</f>
        <v>237.33461599999998</v>
      </c>
      <c r="U2547" s="25">
        <f>IFERROR(T2547/Q2547,0)</f>
        <v>0.29031948511328176</v>
      </c>
      <c r="V2547" s="21" t="s">
        <v>125</v>
      </c>
      <c r="W2547" s="21" t="s">
        <v>172</v>
      </c>
    </row>
    <row r="2548" spans="1:23" ht="15" customHeight="1">
      <c r="A2548" s="21" t="s">
        <v>3027</v>
      </c>
      <c r="B2548" s="22">
        <v>45741</v>
      </c>
      <c r="C2548" s="21">
        <f>YEAR(B2548)</f>
        <v>2025</v>
      </c>
      <c r="D2548" s="21" t="str">
        <f>"Q"&amp;ROUNDUP(MONTH(B2548)/3,0)</f>
        <v>Q1</v>
      </c>
      <c r="E2548" s="21" t="s">
        <v>128</v>
      </c>
      <c r="F2548" s="21" t="s">
        <v>129</v>
      </c>
      <c r="G2548" s="21" t="s">
        <v>152</v>
      </c>
      <c r="H2548" s="21" t="s">
        <v>301</v>
      </c>
      <c r="I2548" s="21" t="s">
        <v>302</v>
      </c>
      <c r="J2548" s="21" t="s">
        <v>133</v>
      </c>
      <c r="K2548" s="21" t="s">
        <v>149</v>
      </c>
      <c r="L2548" s="21" t="s">
        <v>205</v>
      </c>
      <c r="M2548" s="23">
        <v>13.44</v>
      </c>
      <c r="N2548" s="24">
        <v>2</v>
      </c>
      <c r="O2548" s="25">
        <v>0.16950000000000001</v>
      </c>
      <c r="P2548" s="23">
        <v>5.58</v>
      </c>
      <c r="Q2548" s="23">
        <f>M2548*N2548*(1-O2548)</f>
        <v>22.323840000000001</v>
      </c>
      <c r="R2548" s="23">
        <f>M2548*N2548*O2548</f>
        <v>4.5561600000000002</v>
      </c>
      <c r="S2548" s="23">
        <f>P2548*N2548</f>
        <v>11.16</v>
      </c>
      <c r="T2548" s="23">
        <f>Q2548-S2548</f>
        <v>11.16384</v>
      </c>
      <c r="U2548" s="25">
        <f>IFERROR(T2548/Q2548,0)</f>
        <v>0.50008600670852332</v>
      </c>
      <c r="V2548" s="21" t="s">
        <v>125</v>
      </c>
      <c r="W2548" s="21" t="s">
        <v>156</v>
      </c>
    </row>
    <row r="2549" spans="1:23" ht="15" customHeight="1">
      <c r="A2549" s="21" t="s">
        <v>3028</v>
      </c>
      <c r="B2549" s="22">
        <v>45741</v>
      </c>
      <c r="C2549" s="21">
        <f>YEAR(B2549)</f>
        <v>2025</v>
      </c>
      <c r="D2549" s="21" t="str">
        <f>"Q"&amp;ROUNDUP(MONTH(B2549)/3,0)</f>
        <v>Q1</v>
      </c>
      <c r="E2549" s="21" t="s">
        <v>117</v>
      </c>
      <c r="F2549" s="21" t="s">
        <v>159</v>
      </c>
      <c r="G2549" s="21" t="s">
        <v>194</v>
      </c>
      <c r="H2549" s="21" t="s">
        <v>240</v>
      </c>
      <c r="I2549" s="21" t="s">
        <v>241</v>
      </c>
      <c r="J2549" s="21" t="s">
        <v>133</v>
      </c>
      <c r="K2549" s="21" t="s">
        <v>134</v>
      </c>
      <c r="L2549" s="21" t="s">
        <v>135</v>
      </c>
      <c r="M2549" s="23">
        <v>198.96</v>
      </c>
      <c r="N2549" s="24">
        <v>4</v>
      </c>
      <c r="O2549" s="25">
        <v>0.1258</v>
      </c>
      <c r="P2549" s="23">
        <v>99.5</v>
      </c>
      <c r="Q2549" s="23">
        <f>M2549*N2549*(1-O2549)</f>
        <v>695.72332800000004</v>
      </c>
      <c r="R2549" s="23">
        <f>M2549*N2549*O2549</f>
        <v>100.11667199999999</v>
      </c>
      <c r="S2549" s="23">
        <f>P2549*N2549</f>
        <v>398</v>
      </c>
      <c r="T2549" s="23">
        <f>Q2549-S2549</f>
        <v>297.72332800000004</v>
      </c>
      <c r="U2549" s="25">
        <f>IFERROR(T2549/Q2549,0)</f>
        <v>0.42793351324853091</v>
      </c>
      <c r="V2549" s="21" t="s">
        <v>125</v>
      </c>
      <c r="W2549" s="21" t="s">
        <v>136</v>
      </c>
    </row>
    <row r="2550" spans="1:23" ht="15" customHeight="1">
      <c r="A2550" s="21" t="s">
        <v>3029</v>
      </c>
      <c r="B2550" s="22">
        <v>45741</v>
      </c>
      <c r="C2550" s="21">
        <f>YEAR(B2550)</f>
        <v>2025</v>
      </c>
      <c r="D2550" s="21" t="str">
        <f>"Q"&amp;ROUNDUP(MONTH(B2550)/3,0)</f>
        <v>Q1</v>
      </c>
      <c r="E2550" s="21" t="s">
        <v>138</v>
      </c>
      <c r="F2550" s="21" t="s">
        <v>129</v>
      </c>
      <c r="G2550" s="21" t="s">
        <v>139</v>
      </c>
      <c r="H2550" s="21" t="s">
        <v>203</v>
      </c>
      <c r="I2550" s="21" t="s">
        <v>204</v>
      </c>
      <c r="J2550" s="21" t="s">
        <v>122</v>
      </c>
      <c r="K2550" s="21" t="s">
        <v>123</v>
      </c>
      <c r="L2550" s="21" t="s">
        <v>226</v>
      </c>
      <c r="M2550" s="23">
        <v>90.83</v>
      </c>
      <c r="N2550" s="24">
        <v>12</v>
      </c>
      <c r="O2550" s="25">
        <v>7.7700000000000005E-2</v>
      </c>
      <c r="P2550" s="23">
        <v>44.16</v>
      </c>
      <c r="Q2550" s="23">
        <f>M2550*N2550*(1-O2550)</f>
        <v>1005.2701080000001</v>
      </c>
      <c r="R2550" s="23">
        <f>M2550*N2550*O2550</f>
        <v>84.689892000000015</v>
      </c>
      <c r="S2550" s="23">
        <f>P2550*N2550</f>
        <v>529.91999999999996</v>
      </c>
      <c r="T2550" s="23">
        <f>Q2550-S2550</f>
        <v>475.35010800000009</v>
      </c>
      <c r="U2550" s="25">
        <f>IFERROR(T2550/Q2550,0)</f>
        <v>0.47285809477187801</v>
      </c>
      <c r="V2550" s="21" t="s">
        <v>125</v>
      </c>
      <c r="W2550" s="21" t="s">
        <v>172</v>
      </c>
    </row>
    <row r="2551" spans="1:23" ht="15" customHeight="1">
      <c r="A2551" s="21" t="s">
        <v>3030</v>
      </c>
      <c r="B2551" s="22">
        <v>45741</v>
      </c>
      <c r="C2551" s="21">
        <f>YEAR(B2551)</f>
        <v>2025</v>
      </c>
      <c r="D2551" s="21" t="str">
        <f>"Q"&amp;ROUNDUP(MONTH(B2551)/3,0)</f>
        <v>Q1</v>
      </c>
      <c r="E2551" s="21" t="s">
        <v>128</v>
      </c>
      <c r="F2551" s="21" t="s">
        <v>118</v>
      </c>
      <c r="G2551" s="21" t="s">
        <v>130</v>
      </c>
      <c r="H2551" s="21" t="s">
        <v>224</v>
      </c>
      <c r="I2551" s="21" t="s">
        <v>225</v>
      </c>
      <c r="J2551" s="21" t="s">
        <v>122</v>
      </c>
      <c r="K2551" s="21" t="s">
        <v>134</v>
      </c>
      <c r="L2551" s="21" t="s">
        <v>299</v>
      </c>
      <c r="M2551" s="23">
        <v>168.58</v>
      </c>
      <c r="N2551" s="24">
        <v>2</v>
      </c>
      <c r="O2551" s="25">
        <v>0.16850000000000001</v>
      </c>
      <c r="P2551" s="23">
        <v>85.97</v>
      </c>
      <c r="Q2551" s="23">
        <f>M2551*N2551*(1-O2551)</f>
        <v>280.34854000000001</v>
      </c>
      <c r="R2551" s="23">
        <f>M2551*N2551*O2551</f>
        <v>56.811460000000011</v>
      </c>
      <c r="S2551" s="23">
        <f>P2551*N2551</f>
        <v>171.94</v>
      </c>
      <c r="T2551" s="23">
        <f>Q2551-S2551</f>
        <v>108.40854000000002</v>
      </c>
      <c r="U2551" s="25">
        <f>IFERROR(T2551/Q2551,0)</f>
        <v>0.38669200845490409</v>
      </c>
      <c r="V2551" s="21" t="s">
        <v>125</v>
      </c>
      <c r="W2551" s="21" t="s">
        <v>136</v>
      </c>
    </row>
    <row r="2552" spans="1:23" ht="15" customHeight="1">
      <c r="A2552" s="21" t="s">
        <v>3031</v>
      </c>
      <c r="B2552" s="22">
        <v>45741</v>
      </c>
      <c r="C2552" s="21">
        <f>YEAR(B2552)</f>
        <v>2025</v>
      </c>
      <c r="D2552" s="21" t="str">
        <f>"Q"&amp;ROUNDUP(MONTH(B2552)/3,0)</f>
        <v>Q1</v>
      </c>
      <c r="E2552" s="21" t="s">
        <v>128</v>
      </c>
      <c r="F2552" s="21" t="s">
        <v>129</v>
      </c>
      <c r="G2552" s="21" t="s">
        <v>152</v>
      </c>
      <c r="H2552" s="21" t="s">
        <v>312</v>
      </c>
      <c r="I2552" s="21" t="s">
        <v>313</v>
      </c>
      <c r="J2552" s="21" t="s">
        <v>142</v>
      </c>
      <c r="K2552" s="21" t="s">
        <v>134</v>
      </c>
      <c r="L2552" s="21" t="s">
        <v>299</v>
      </c>
      <c r="M2552" s="23">
        <v>104.57</v>
      </c>
      <c r="N2552" s="24">
        <v>8</v>
      </c>
      <c r="O2552" s="25">
        <v>0.1394</v>
      </c>
      <c r="P2552" s="23">
        <v>57.95</v>
      </c>
      <c r="Q2552" s="23">
        <f>M2552*N2552*(1-O2552)</f>
        <v>719.94353599999999</v>
      </c>
      <c r="R2552" s="23">
        <f>M2552*N2552*O2552</f>
        <v>116.61646399999999</v>
      </c>
      <c r="S2552" s="23">
        <f>P2552*N2552</f>
        <v>463.6</v>
      </c>
      <c r="T2552" s="23">
        <f>Q2552-S2552</f>
        <v>256.34353599999997</v>
      </c>
      <c r="U2552" s="25">
        <f>IFERROR(T2552/Q2552,0)</f>
        <v>0.35606061195332406</v>
      </c>
      <c r="V2552" s="21" t="s">
        <v>125</v>
      </c>
      <c r="W2552" s="21" t="s">
        <v>126</v>
      </c>
    </row>
    <row r="2553" spans="1:23" ht="15" customHeight="1">
      <c r="A2553" s="21" t="s">
        <v>3032</v>
      </c>
      <c r="B2553" s="22">
        <v>45741</v>
      </c>
      <c r="C2553" s="21">
        <f>YEAR(B2553)</f>
        <v>2025</v>
      </c>
      <c r="D2553" s="21" t="str">
        <f>"Q"&amp;ROUNDUP(MONTH(B2553)/3,0)</f>
        <v>Q1</v>
      </c>
      <c r="E2553" s="21" t="s">
        <v>128</v>
      </c>
      <c r="F2553" s="21" t="s">
        <v>129</v>
      </c>
      <c r="G2553" s="21" t="s">
        <v>152</v>
      </c>
      <c r="H2553" s="21" t="s">
        <v>228</v>
      </c>
      <c r="I2553" s="21" t="s">
        <v>229</v>
      </c>
      <c r="J2553" s="21" t="s">
        <v>133</v>
      </c>
      <c r="K2553" s="21" t="s">
        <v>165</v>
      </c>
      <c r="L2553" s="21" t="s">
        <v>213</v>
      </c>
      <c r="M2553" s="23">
        <v>60.24</v>
      </c>
      <c r="N2553" s="24">
        <v>3</v>
      </c>
      <c r="O2553" s="25">
        <v>0.1174</v>
      </c>
      <c r="P2553" s="23">
        <v>25.07</v>
      </c>
      <c r="Q2553" s="23">
        <f>M2553*N2553*(1-O2553)</f>
        <v>159.50347200000002</v>
      </c>
      <c r="R2553" s="23">
        <f>M2553*N2553*O2553</f>
        <v>21.216528</v>
      </c>
      <c r="S2553" s="23">
        <f>P2553*N2553</f>
        <v>75.210000000000008</v>
      </c>
      <c r="T2553" s="23">
        <f>Q2553-S2553</f>
        <v>84.293472000000008</v>
      </c>
      <c r="U2553" s="25">
        <f>IFERROR(T2553/Q2553,0)</f>
        <v>0.52847421402839434</v>
      </c>
      <c r="V2553" s="21" t="s">
        <v>125</v>
      </c>
      <c r="W2553" s="21" t="s">
        <v>172</v>
      </c>
    </row>
    <row r="2554" spans="1:23" ht="15" customHeight="1">
      <c r="A2554" s="21" t="s">
        <v>3033</v>
      </c>
      <c r="B2554" s="22">
        <v>45741</v>
      </c>
      <c r="C2554" s="21">
        <f>YEAR(B2554)</f>
        <v>2025</v>
      </c>
      <c r="D2554" s="21" t="str">
        <f>"Q"&amp;ROUNDUP(MONTH(B2554)/3,0)</f>
        <v>Q1</v>
      </c>
      <c r="E2554" s="21" t="s">
        <v>188</v>
      </c>
      <c r="F2554" s="21" t="s">
        <v>118</v>
      </c>
      <c r="G2554" s="21" t="s">
        <v>198</v>
      </c>
      <c r="H2554" s="21" t="s">
        <v>203</v>
      </c>
      <c r="I2554" s="21" t="s">
        <v>204</v>
      </c>
      <c r="J2554" s="21" t="s">
        <v>122</v>
      </c>
      <c r="K2554" s="21" t="s">
        <v>123</v>
      </c>
      <c r="L2554" s="21" t="s">
        <v>292</v>
      </c>
      <c r="M2554" s="23">
        <v>20.170000000000002</v>
      </c>
      <c r="N2554" s="24">
        <v>2</v>
      </c>
      <c r="O2554" s="25">
        <v>0.23899999999999999</v>
      </c>
      <c r="P2554" s="23">
        <v>10.67</v>
      </c>
      <c r="Q2554" s="23">
        <f>M2554*N2554*(1-O2554)</f>
        <v>30.698740000000004</v>
      </c>
      <c r="R2554" s="23">
        <f>M2554*N2554*O2554</f>
        <v>9.6412600000000008</v>
      </c>
      <c r="S2554" s="23">
        <f>P2554*N2554</f>
        <v>21.34</v>
      </c>
      <c r="T2554" s="23">
        <f>Q2554-S2554</f>
        <v>9.3587400000000045</v>
      </c>
      <c r="U2554" s="25">
        <f>IFERROR(T2554/Q2554,0)</f>
        <v>0.30485746320533036</v>
      </c>
      <c r="V2554" s="21" t="s">
        <v>125</v>
      </c>
      <c r="W2554" s="21" t="s">
        <v>172</v>
      </c>
    </row>
    <row r="2555" spans="1:23" ht="15" customHeight="1">
      <c r="A2555" s="21" t="s">
        <v>3034</v>
      </c>
      <c r="B2555" s="22">
        <v>45741</v>
      </c>
      <c r="C2555" s="21">
        <f>YEAR(B2555)</f>
        <v>2025</v>
      </c>
      <c r="D2555" s="21" t="str">
        <f>"Q"&amp;ROUNDUP(MONTH(B2555)/3,0)</f>
        <v>Q1</v>
      </c>
      <c r="E2555" s="21" t="s">
        <v>138</v>
      </c>
      <c r="F2555" s="21" t="s">
        <v>118</v>
      </c>
      <c r="G2555" s="21" t="s">
        <v>139</v>
      </c>
      <c r="H2555" s="21" t="s">
        <v>203</v>
      </c>
      <c r="I2555" s="21" t="s">
        <v>204</v>
      </c>
      <c r="J2555" s="21" t="s">
        <v>122</v>
      </c>
      <c r="K2555" s="21" t="s">
        <v>134</v>
      </c>
      <c r="L2555" s="21" t="s">
        <v>170</v>
      </c>
      <c r="M2555" s="23">
        <v>180.54</v>
      </c>
      <c r="N2555" s="24">
        <v>1</v>
      </c>
      <c r="O2555" s="25">
        <v>0.17080000000000001</v>
      </c>
      <c r="P2555" s="23">
        <v>107.85</v>
      </c>
      <c r="Q2555" s="23">
        <f>M2555*N2555*(1-O2555)</f>
        <v>149.70376799999997</v>
      </c>
      <c r="R2555" s="23">
        <f>M2555*N2555*O2555</f>
        <v>30.836231999999999</v>
      </c>
      <c r="S2555" s="23">
        <f>P2555*N2555</f>
        <v>107.85</v>
      </c>
      <c r="T2555" s="23">
        <f>Q2555-S2555</f>
        <v>41.853767999999974</v>
      </c>
      <c r="U2555" s="25">
        <f>IFERROR(T2555/Q2555,0)</f>
        <v>0.27957725152248664</v>
      </c>
      <c r="V2555" s="21" t="s">
        <v>125</v>
      </c>
      <c r="W2555" s="21" t="s">
        <v>172</v>
      </c>
    </row>
    <row r="2556" spans="1:23" ht="15" customHeight="1">
      <c r="A2556" s="21" t="s">
        <v>3035</v>
      </c>
      <c r="B2556" s="22">
        <v>45742</v>
      </c>
      <c r="C2556" s="21">
        <f>YEAR(B2556)</f>
        <v>2025</v>
      </c>
      <c r="D2556" s="21" t="str">
        <f>"Q"&amp;ROUNDUP(MONTH(B2556)/3,0)</f>
        <v>Q1</v>
      </c>
      <c r="E2556" s="21" t="s">
        <v>117</v>
      </c>
      <c r="F2556" s="21" t="s">
        <v>129</v>
      </c>
      <c r="G2556" s="21" t="s">
        <v>194</v>
      </c>
      <c r="H2556" s="21" t="s">
        <v>2417</v>
      </c>
      <c r="I2556" s="21" t="s">
        <v>295</v>
      </c>
      <c r="J2556" s="21" t="s">
        <v>142</v>
      </c>
      <c r="K2556" s="21" t="s">
        <v>149</v>
      </c>
      <c r="L2556" s="21" t="s">
        <v>273</v>
      </c>
      <c r="M2556" s="23">
        <v>60.39</v>
      </c>
      <c r="N2556" s="24">
        <v>1</v>
      </c>
      <c r="O2556" s="25">
        <v>0.19320000000000001</v>
      </c>
      <c r="P2556" s="23">
        <v>29.99</v>
      </c>
      <c r="Q2556" s="23">
        <f>M2556*N2556*(1-O2556)</f>
        <v>48.722651999999997</v>
      </c>
      <c r="R2556" s="23">
        <f>M2556*N2556*O2556</f>
        <v>11.667348</v>
      </c>
      <c r="S2556" s="23">
        <f>P2556*N2556</f>
        <v>29.99</v>
      </c>
      <c r="T2556" s="23">
        <f>Q2556-S2556</f>
        <v>18.732651999999998</v>
      </c>
      <c r="U2556" s="25">
        <f>IFERROR(T2556/Q2556,0)</f>
        <v>0.38447521288455316</v>
      </c>
      <c r="V2556" s="21" t="s">
        <v>125</v>
      </c>
      <c r="W2556" s="21" t="s">
        <v>156</v>
      </c>
    </row>
    <row r="2557" spans="1:23" ht="15" customHeight="1">
      <c r="A2557" s="21" t="s">
        <v>3036</v>
      </c>
      <c r="B2557" s="22">
        <v>45742</v>
      </c>
      <c r="C2557" s="21">
        <f>YEAR(B2557)</f>
        <v>2025</v>
      </c>
      <c r="D2557" s="21" t="str">
        <f>"Q"&amp;ROUNDUP(MONTH(B2557)/3,0)</f>
        <v>Q1</v>
      </c>
      <c r="E2557" s="21" t="s">
        <v>138</v>
      </c>
      <c r="F2557" s="21" t="s">
        <v>159</v>
      </c>
      <c r="G2557" s="21" t="s">
        <v>139</v>
      </c>
      <c r="H2557" s="21" t="s">
        <v>131</v>
      </c>
      <c r="I2557" s="21" t="s">
        <v>132</v>
      </c>
      <c r="J2557" s="21" t="s">
        <v>133</v>
      </c>
      <c r="K2557" s="21" t="s">
        <v>143</v>
      </c>
      <c r="L2557" s="21" t="s">
        <v>252</v>
      </c>
      <c r="M2557" s="23">
        <v>26.01</v>
      </c>
      <c r="N2557" s="24">
        <v>4</v>
      </c>
      <c r="O2557" s="25">
        <v>0.1454</v>
      </c>
      <c r="P2557" s="23">
        <v>16.46</v>
      </c>
      <c r="Q2557" s="23">
        <f>M2557*N2557*(1-O2557)</f>
        <v>88.91258400000001</v>
      </c>
      <c r="R2557" s="23">
        <f>M2557*N2557*O2557</f>
        <v>15.127416</v>
      </c>
      <c r="S2557" s="23">
        <f>P2557*N2557</f>
        <v>65.84</v>
      </c>
      <c r="T2557" s="23">
        <f>Q2557-S2557</f>
        <v>23.072584000000006</v>
      </c>
      <c r="U2557" s="25">
        <f>IFERROR(T2557/Q2557,0)</f>
        <v>0.25949739577920716</v>
      </c>
      <c r="V2557" s="21" t="s">
        <v>125</v>
      </c>
      <c r="W2557" s="21" t="s">
        <v>126</v>
      </c>
    </row>
    <row r="2558" spans="1:23" ht="15" customHeight="1">
      <c r="A2558" s="21" t="s">
        <v>3037</v>
      </c>
      <c r="B2558" s="22">
        <v>45742</v>
      </c>
      <c r="C2558" s="21">
        <f>YEAR(B2558)</f>
        <v>2025</v>
      </c>
      <c r="D2558" s="21" t="str">
        <f>"Q"&amp;ROUNDUP(MONTH(B2558)/3,0)</f>
        <v>Q1</v>
      </c>
      <c r="E2558" s="21" t="s">
        <v>138</v>
      </c>
      <c r="F2558" s="21" t="s">
        <v>129</v>
      </c>
      <c r="G2558" s="21" t="s">
        <v>146</v>
      </c>
      <c r="H2558" s="21" t="s">
        <v>417</v>
      </c>
      <c r="I2558" s="21" t="s">
        <v>272</v>
      </c>
      <c r="J2558" s="21" t="s">
        <v>133</v>
      </c>
      <c r="K2558" s="21" t="s">
        <v>123</v>
      </c>
      <c r="L2558" s="21" t="s">
        <v>226</v>
      </c>
      <c r="M2558" s="23">
        <v>144.07</v>
      </c>
      <c r="N2558" s="24">
        <v>4</v>
      </c>
      <c r="O2558" s="25">
        <v>0.19739999999999999</v>
      </c>
      <c r="P2558" s="23">
        <v>64.98</v>
      </c>
      <c r="Q2558" s="23">
        <f>M2558*N2558*(1-O2558)</f>
        <v>462.52232799999996</v>
      </c>
      <c r="R2558" s="23">
        <f>M2558*N2558*O2558</f>
        <v>113.75767199999999</v>
      </c>
      <c r="S2558" s="23">
        <f>P2558*N2558</f>
        <v>259.92</v>
      </c>
      <c r="T2558" s="23">
        <f>Q2558-S2558</f>
        <v>202.60232799999994</v>
      </c>
      <c r="U2558" s="25">
        <f>IFERROR(T2558/Q2558,0)</f>
        <v>0.43803794051646294</v>
      </c>
      <c r="V2558" s="21" t="s">
        <v>125</v>
      </c>
      <c r="W2558" s="21" t="s">
        <v>172</v>
      </c>
    </row>
    <row r="2559" spans="1:23" ht="15" customHeight="1">
      <c r="A2559" s="21" t="s">
        <v>3038</v>
      </c>
      <c r="B2559" s="22">
        <v>45742</v>
      </c>
      <c r="C2559" s="21">
        <f>YEAR(B2559)</f>
        <v>2025</v>
      </c>
      <c r="D2559" s="21" t="str">
        <f>"Q"&amp;ROUNDUP(MONTH(B2559)/3,0)</f>
        <v>Q1</v>
      </c>
      <c r="E2559" s="21" t="s">
        <v>128</v>
      </c>
      <c r="F2559" s="21" t="s">
        <v>129</v>
      </c>
      <c r="G2559" s="21" t="s">
        <v>130</v>
      </c>
      <c r="H2559" s="21" t="s">
        <v>284</v>
      </c>
      <c r="I2559" s="21" t="s">
        <v>269</v>
      </c>
      <c r="J2559" s="21" t="s">
        <v>122</v>
      </c>
      <c r="K2559" s="21" t="s">
        <v>143</v>
      </c>
      <c r="L2559" s="21" t="s">
        <v>252</v>
      </c>
      <c r="M2559" s="23">
        <v>306.73</v>
      </c>
      <c r="N2559" s="24">
        <v>2</v>
      </c>
      <c r="O2559" s="25">
        <v>5.6000000000000001E-2</v>
      </c>
      <c r="P2559" s="23">
        <v>203.19</v>
      </c>
      <c r="Q2559" s="23">
        <f>M2559*N2559*(1-O2559)</f>
        <v>579.10623999999996</v>
      </c>
      <c r="R2559" s="23">
        <f>M2559*N2559*O2559</f>
        <v>34.353760000000001</v>
      </c>
      <c r="S2559" s="23">
        <f>P2559*N2559</f>
        <v>406.38</v>
      </c>
      <c r="T2559" s="23">
        <f>Q2559-S2559</f>
        <v>172.72623999999996</v>
      </c>
      <c r="U2559" s="25">
        <f>IFERROR(T2559/Q2559,0)</f>
        <v>0.29826347580022616</v>
      </c>
      <c r="V2559" s="21" t="s">
        <v>125</v>
      </c>
      <c r="W2559" s="21" t="s">
        <v>172</v>
      </c>
    </row>
    <row r="2560" spans="1:23" ht="15" customHeight="1">
      <c r="A2560" s="21" t="s">
        <v>3039</v>
      </c>
      <c r="B2560" s="22">
        <v>45742</v>
      </c>
      <c r="C2560" s="21">
        <f>YEAR(B2560)</f>
        <v>2025</v>
      </c>
      <c r="D2560" s="21" t="str">
        <f>"Q"&amp;ROUNDUP(MONTH(B2560)/3,0)</f>
        <v>Q1</v>
      </c>
      <c r="E2560" s="21" t="s">
        <v>138</v>
      </c>
      <c r="F2560" s="21" t="s">
        <v>129</v>
      </c>
      <c r="G2560" s="21" t="s">
        <v>146</v>
      </c>
      <c r="H2560" s="21" t="s">
        <v>120</v>
      </c>
      <c r="I2560" s="21" t="s">
        <v>121</v>
      </c>
      <c r="J2560" s="21" t="s">
        <v>122</v>
      </c>
      <c r="K2560" s="21" t="s">
        <v>123</v>
      </c>
      <c r="L2560" s="21" t="s">
        <v>292</v>
      </c>
      <c r="M2560" s="23">
        <v>178.16</v>
      </c>
      <c r="N2560" s="24">
        <v>3</v>
      </c>
      <c r="O2560" s="25">
        <v>0.1348</v>
      </c>
      <c r="P2560" s="23">
        <v>87.44</v>
      </c>
      <c r="Q2560" s="23">
        <f>M2560*N2560*(1-O2560)</f>
        <v>462.432096</v>
      </c>
      <c r="R2560" s="23">
        <f>M2560*N2560*O2560</f>
        <v>72.047904000000003</v>
      </c>
      <c r="S2560" s="23">
        <f>P2560*N2560</f>
        <v>262.32</v>
      </c>
      <c r="T2560" s="23">
        <f>Q2560-S2560</f>
        <v>200.11209600000001</v>
      </c>
      <c r="U2560" s="25">
        <f>IFERROR(T2560/Q2560,0)</f>
        <v>0.43273833657082489</v>
      </c>
      <c r="V2560" s="21" t="s">
        <v>125</v>
      </c>
      <c r="W2560" s="21" t="s">
        <v>136</v>
      </c>
    </row>
    <row r="2561" spans="1:23" ht="15" customHeight="1">
      <c r="A2561" s="21" t="s">
        <v>3040</v>
      </c>
      <c r="B2561" s="22">
        <v>45743</v>
      </c>
      <c r="C2561" s="21">
        <f>YEAR(B2561)</f>
        <v>2025</v>
      </c>
      <c r="D2561" s="21" t="str">
        <f>"Q"&amp;ROUNDUP(MONTH(B2561)/3,0)</f>
        <v>Q1</v>
      </c>
      <c r="E2561" s="21" t="s">
        <v>128</v>
      </c>
      <c r="F2561" s="21" t="s">
        <v>118</v>
      </c>
      <c r="G2561" s="21" t="s">
        <v>130</v>
      </c>
      <c r="H2561" s="21" t="s">
        <v>752</v>
      </c>
      <c r="I2561" s="21" t="s">
        <v>200</v>
      </c>
      <c r="J2561" s="21" t="s">
        <v>133</v>
      </c>
      <c r="K2561" s="21" t="s">
        <v>149</v>
      </c>
      <c r="L2561" s="21" t="s">
        <v>238</v>
      </c>
      <c r="M2561" s="23">
        <v>80.58</v>
      </c>
      <c r="N2561" s="24">
        <v>2</v>
      </c>
      <c r="O2561" s="25">
        <v>0.24410000000000001</v>
      </c>
      <c r="P2561" s="23">
        <v>32.590000000000003</v>
      </c>
      <c r="Q2561" s="23">
        <f>M2561*N2561*(1-O2561)</f>
        <v>121.82084399999999</v>
      </c>
      <c r="R2561" s="23">
        <f>M2561*N2561*O2561</f>
        <v>39.339156000000003</v>
      </c>
      <c r="S2561" s="23">
        <f>P2561*N2561</f>
        <v>65.180000000000007</v>
      </c>
      <c r="T2561" s="23">
        <f>Q2561-S2561</f>
        <v>56.640843999999987</v>
      </c>
      <c r="U2561" s="25">
        <f>IFERROR(T2561/Q2561,0)</f>
        <v>0.46495199130290044</v>
      </c>
      <c r="V2561" s="21" t="s">
        <v>125</v>
      </c>
      <c r="W2561" s="21" t="s">
        <v>136</v>
      </c>
    </row>
    <row r="2562" spans="1:23" ht="15" customHeight="1">
      <c r="A2562" s="21" t="s">
        <v>3041</v>
      </c>
      <c r="B2562" s="22">
        <v>45743</v>
      </c>
      <c r="C2562" s="21">
        <f>YEAR(B2562)</f>
        <v>2025</v>
      </c>
      <c r="D2562" s="21" t="str">
        <f>"Q"&amp;ROUNDUP(MONTH(B2562)/3,0)</f>
        <v>Q1</v>
      </c>
      <c r="E2562" s="21" t="s">
        <v>188</v>
      </c>
      <c r="F2562" s="21" t="s">
        <v>129</v>
      </c>
      <c r="G2562" s="21" t="s">
        <v>198</v>
      </c>
      <c r="H2562" s="21" t="s">
        <v>243</v>
      </c>
      <c r="I2562" s="21" t="s">
        <v>244</v>
      </c>
      <c r="J2562" s="21" t="s">
        <v>122</v>
      </c>
      <c r="K2562" s="21" t="s">
        <v>149</v>
      </c>
      <c r="L2562" s="21" t="s">
        <v>238</v>
      </c>
      <c r="M2562" s="23">
        <v>297.26</v>
      </c>
      <c r="N2562" s="24">
        <v>1</v>
      </c>
      <c r="O2562" s="25">
        <v>0.17199999999999999</v>
      </c>
      <c r="P2562" s="23">
        <v>159.69999999999999</v>
      </c>
      <c r="Q2562" s="23">
        <f>M2562*N2562*(1-O2562)</f>
        <v>246.13128</v>
      </c>
      <c r="R2562" s="23">
        <f>M2562*N2562*O2562</f>
        <v>51.128719999999994</v>
      </c>
      <c r="S2562" s="23">
        <f>P2562*N2562</f>
        <v>159.69999999999999</v>
      </c>
      <c r="T2562" s="23">
        <f>Q2562-S2562</f>
        <v>86.431280000000015</v>
      </c>
      <c r="U2562" s="25">
        <f>IFERROR(T2562/Q2562,0)</f>
        <v>0.35115926752585047</v>
      </c>
      <c r="V2562" s="21" t="s">
        <v>125</v>
      </c>
      <c r="W2562" s="21" t="s">
        <v>156</v>
      </c>
    </row>
    <row r="2563" spans="1:23" ht="15" customHeight="1">
      <c r="A2563" s="21" t="s">
        <v>3042</v>
      </c>
      <c r="B2563" s="22">
        <v>45744</v>
      </c>
      <c r="C2563" s="21">
        <f>YEAR(B2563)</f>
        <v>2025</v>
      </c>
      <c r="D2563" s="21" t="str">
        <f>"Q"&amp;ROUNDUP(MONTH(B2563)/3,0)</f>
        <v>Q1</v>
      </c>
      <c r="E2563" s="21" t="s">
        <v>138</v>
      </c>
      <c r="F2563" s="21" t="s">
        <v>118</v>
      </c>
      <c r="G2563" s="21" t="s">
        <v>146</v>
      </c>
      <c r="H2563" s="21" t="s">
        <v>246</v>
      </c>
      <c r="I2563" s="21" t="s">
        <v>247</v>
      </c>
      <c r="J2563" s="21" t="s">
        <v>133</v>
      </c>
      <c r="K2563" s="21" t="s">
        <v>165</v>
      </c>
      <c r="L2563" s="21" t="s">
        <v>320</v>
      </c>
      <c r="M2563" s="23">
        <v>54.6</v>
      </c>
      <c r="N2563" s="24">
        <v>4</v>
      </c>
      <c r="O2563" s="25">
        <v>0.24529999999999999</v>
      </c>
      <c r="P2563" s="23">
        <v>27.13</v>
      </c>
      <c r="Q2563" s="23">
        <f>M2563*N2563*(1-O2563)</f>
        <v>164.82648</v>
      </c>
      <c r="R2563" s="23">
        <f>M2563*N2563*O2563</f>
        <v>53.573520000000002</v>
      </c>
      <c r="S2563" s="23">
        <f>P2563*N2563</f>
        <v>108.52</v>
      </c>
      <c r="T2563" s="23">
        <f>Q2563-S2563</f>
        <v>56.306480000000008</v>
      </c>
      <c r="U2563" s="25">
        <f>IFERROR(T2563/Q2563,0)</f>
        <v>0.34161064411495051</v>
      </c>
      <c r="V2563" s="21" t="s">
        <v>125</v>
      </c>
      <c r="W2563" s="21" t="s">
        <v>172</v>
      </c>
    </row>
    <row r="2564" spans="1:23" ht="15" customHeight="1">
      <c r="A2564" s="21" t="s">
        <v>3043</v>
      </c>
      <c r="B2564" s="22">
        <v>45744</v>
      </c>
      <c r="C2564" s="21">
        <f>YEAR(B2564)</f>
        <v>2025</v>
      </c>
      <c r="D2564" s="21" t="str">
        <f>"Q"&amp;ROUNDUP(MONTH(B2564)/3,0)</f>
        <v>Q1</v>
      </c>
      <c r="E2564" s="21" t="s">
        <v>138</v>
      </c>
      <c r="F2564" s="21" t="s">
        <v>118</v>
      </c>
      <c r="G2564" s="21" t="s">
        <v>146</v>
      </c>
      <c r="H2564" s="21" t="s">
        <v>243</v>
      </c>
      <c r="I2564" s="21" t="s">
        <v>244</v>
      </c>
      <c r="J2564" s="21" t="s">
        <v>122</v>
      </c>
      <c r="K2564" s="21" t="s">
        <v>165</v>
      </c>
      <c r="L2564" s="21" t="s">
        <v>184</v>
      </c>
      <c r="M2564" s="23">
        <v>132.91999999999999</v>
      </c>
      <c r="N2564" s="24">
        <v>5</v>
      </c>
      <c r="O2564" s="25">
        <v>0.1525</v>
      </c>
      <c r="P2564" s="23">
        <v>59.08</v>
      </c>
      <c r="Q2564" s="23">
        <f>M2564*N2564*(1-O2564)</f>
        <v>563.24849999999992</v>
      </c>
      <c r="R2564" s="23">
        <f>M2564*N2564*O2564</f>
        <v>101.35149999999999</v>
      </c>
      <c r="S2564" s="23">
        <f>P2564*N2564</f>
        <v>295.39999999999998</v>
      </c>
      <c r="T2564" s="23">
        <f>Q2564-S2564</f>
        <v>267.84849999999994</v>
      </c>
      <c r="U2564" s="25">
        <f>IFERROR(T2564/Q2564,0)</f>
        <v>0.47554232279358044</v>
      </c>
      <c r="V2564" s="21" t="s">
        <v>125</v>
      </c>
      <c r="W2564" s="21" t="s">
        <v>136</v>
      </c>
    </row>
    <row r="2565" spans="1:23" ht="15" customHeight="1">
      <c r="A2565" s="21" t="s">
        <v>3044</v>
      </c>
      <c r="B2565" s="22">
        <v>45744</v>
      </c>
      <c r="C2565" s="21">
        <f>YEAR(B2565)</f>
        <v>2025</v>
      </c>
      <c r="D2565" s="21" t="str">
        <f>"Q"&amp;ROUNDUP(MONTH(B2565)/3,0)</f>
        <v>Q1</v>
      </c>
      <c r="E2565" s="21" t="s">
        <v>188</v>
      </c>
      <c r="F2565" s="21" t="s">
        <v>118</v>
      </c>
      <c r="G2565" s="21" t="s">
        <v>189</v>
      </c>
      <c r="H2565" s="21" t="s">
        <v>168</v>
      </c>
      <c r="I2565" s="21" t="s">
        <v>169</v>
      </c>
      <c r="J2565" s="21" t="s">
        <v>122</v>
      </c>
      <c r="K2565" s="21" t="s">
        <v>134</v>
      </c>
      <c r="L2565" s="21" t="s">
        <v>339</v>
      </c>
      <c r="M2565" s="23">
        <v>178.67</v>
      </c>
      <c r="N2565" s="24">
        <v>3</v>
      </c>
      <c r="O2565" s="25">
        <v>0.12759999999999999</v>
      </c>
      <c r="P2565" s="23">
        <v>99.39</v>
      </c>
      <c r="Q2565" s="23">
        <f>M2565*N2565*(1-O2565)</f>
        <v>467.61512400000004</v>
      </c>
      <c r="R2565" s="23">
        <f>M2565*N2565*O2565</f>
        <v>68.394875999999996</v>
      </c>
      <c r="S2565" s="23">
        <f>P2565*N2565</f>
        <v>298.17</v>
      </c>
      <c r="T2565" s="23">
        <f>Q2565-S2565</f>
        <v>169.44512400000002</v>
      </c>
      <c r="U2565" s="25">
        <f>IFERROR(T2565/Q2565,0)</f>
        <v>0.36236023024781383</v>
      </c>
      <c r="V2565" s="21" t="s">
        <v>125</v>
      </c>
      <c r="W2565" s="21" t="s">
        <v>126</v>
      </c>
    </row>
    <row r="2566" spans="1:23" ht="15" customHeight="1">
      <c r="A2566" s="21" t="s">
        <v>3045</v>
      </c>
      <c r="B2566" s="22">
        <v>45744</v>
      </c>
      <c r="C2566" s="21">
        <f>YEAR(B2566)</f>
        <v>2025</v>
      </c>
      <c r="D2566" s="21" t="str">
        <f>"Q"&amp;ROUNDUP(MONTH(B2566)/3,0)</f>
        <v>Q1</v>
      </c>
      <c r="E2566" s="21" t="s">
        <v>158</v>
      </c>
      <c r="F2566" s="21" t="s">
        <v>118</v>
      </c>
      <c r="G2566" s="21" t="s">
        <v>164</v>
      </c>
      <c r="H2566" s="21" t="s">
        <v>228</v>
      </c>
      <c r="I2566" s="21" t="s">
        <v>229</v>
      </c>
      <c r="J2566" s="21" t="s">
        <v>133</v>
      </c>
      <c r="K2566" s="21" t="s">
        <v>149</v>
      </c>
      <c r="L2566" s="21" t="s">
        <v>176</v>
      </c>
      <c r="M2566" s="23">
        <v>252.77</v>
      </c>
      <c r="N2566" s="24">
        <v>1</v>
      </c>
      <c r="O2566" s="25">
        <v>0.24149999999999999</v>
      </c>
      <c r="P2566" s="23">
        <v>109.33</v>
      </c>
      <c r="Q2566" s="23">
        <f>M2566*N2566*(1-O2566)</f>
        <v>191.726045</v>
      </c>
      <c r="R2566" s="23">
        <f>M2566*N2566*O2566</f>
        <v>61.043955000000004</v>
      </c>
      <c r="S2566" s="23">
        <f>P2566*N2566</f>
        <v>109.33</v>
      </c>
      <c r="T2566" s="23">
        <f>Q2566-S2566</f>
        <v>82.396045000000001</v>
      </c>
      <c r="U2566" s="25">
        <f>IFERROR(T2566/Q2566,0)</f>
        <v>0.42975926927403107</v>
      </c>
      <c r="V2566" s="21" t="s">
        <v>125</v>
      </c>
      <c r="W2566" s="21" t="s">
        <v>136</v>
      </c>
    </row>
    <row r="2567" spans="1:23" ht="15" customHeight="1">
      <c r="A2567" s="21" t="s">
        <v>3046</v>
      </c>
      <c r="B2567" s="22">
        <v>45744</v>
      </c>
      <c r="C2567" s="21">
        <f>YEAR(B2567)</f>
        <v>2025</v>
      </c>
      <c r="D2567" s="21" t="str">
        <f>"Q"&amp;ROUNDUP(MONTH(B2567)/3,0)</f>
        <v>Q1</v>
      </c>
      <c r="E2567" s="21" t="s">
        <v>188</v>
      </c>
      <c r="F2567" s="21" t="s">
        <v>118</v>
      </c>
      <c r="G2567" s="21" t="s">
        <v>232</v>
      </c>
      <c r="H2567" s="21" t="s">
        <v>1140</v>
      </c>
      <c r="I2567" s="21" t="s">
        <v>1141</v>
      </c>
      <c r="J2567" s="21" t="s">
        <v>142</v>
      </c>
      <c r="K2567" s="21" t="s">
        <v>165</v>
      </c>
      <c r="L2567" s="21" t="s">
        <v>184</v>
      </c>
      <c r="M2567" s="23">
        <v>129.97</v>
      </c>
      <c r="N2567" s="24">
        <v>2</v>
      </c>
      <c r="O2567" s="25">
        <v>0.20480000000000001</v>
      </c>
      <c r="P2567" s="23">
        <v>48.21</v>
      </c>
      <c r="Q2567" s="23">
        <f>M2567*N2567*(1-O2567)</f>
        <v>206.70428799999999</v>
      </c>
      <c r="R2567" s="23">
        <f>M2567*N2567*O2567</f>
        <v>53.235711999999999</v>
      </c>
      <c r="S2567" s="23">
        <f>P2567*N2567</f>
        <v>96.42</v>
      </c>
      <c r="T2567" s="23">
        <f>Q2567-S2567</f>
        <v>110.28428799999999</v>
      </c>
      <c r="U2567" s="25">
        <f>IFERROR(T2567/Q2567,0)</f>
        <v>0.5335365273119056</v>
      </c>
      <c r="V2567" s="21" t="s">
        <v>125</v>
      </c>
      <c r="W2567" s="21" t="s">
        <v>126</v>
      </c>
    </row>
    <row r="2568" spans="1:23" ht="15" customHeight="1">
      <c r="A2568" s="21" t="s">
        <v>3047</v>
      </c>
      <c r="B2568" s="22">
        <v>45745</v>
      </c>
      <c r="C2568" s="21">
        <f>YEAR(B2568)</f>
        <v>2025</v>
      </c>
      <c r="D2568" s="21" t="str">
        <f>"Q"&amp;ROUNDUP(MONTH(B2568)/3,0)</f>
        <v>Q1</v>
      </c>
      <c r="E2568" s="21" t="s">
        <v>158</v>
      </c>
      <c r="F2568" s="21" t="s">
        <v>129</v>
      </c>
      <c r="G2568" s="21" t="s">
        <v>164</v>
      </c>
      <c r="H2568" s="21" t="s">
        <v>467</v>
      </c>
      <c r="I2568" s="21" t="s">
        <v>468</v>
      </c>
      <c r="J2568" s="21" t="s">
        <v>133</v>
      </c>
      <c r="K2568" s="21" t="s">
        <v>165</v>
      </c>
      <c r="L2568" s="21" t="s">
        <v>180</v>
      </c>
      <c r="M2568" s="23">
        <v>87.56</v>
      </c>
      <c r="N2568" s="24">
        <v>2</v>
      </c>
      <c r="O2568" s="25">
        <v>0.16009999999999999</v>
      </c>
      <c r="P2568" s="23">
        <v>42.46</v>
      </c>
      <c r="Q2568" s="23">
        <f>M2568*N2568*(1-O2568)</f>
        <v>147.08328800000001</v>
      </c>
      <c r="R2568" s="23">
        <f>M2568*N2568*O2568</f>
        <v>28.036711999999998</v>
      </c>
      <c r="S2568" s="23">
        <f>P2568*N2568</f>
        <v>84.92</v>
      </c>
      <c r="T2568" s="23">
        <f>Q2568-S2568</f>
        <v>62.163288000000009</v>
      </c>
      <c r="U2568" s="25">
        <f>IFERROR(T2568/Q2568,0)</f>
        <v>0.42264004867772609</v>
      </c>
      <c r="V2568" s="21" t="s">
        <v>125</v>
      </c>
      <c r="W2568" s="21" t="s">
        <v>172</v>
      </c>
    </row>
    <row r="2569" spans="1:23" ht="15" customHeight="1">
      <c r="A2569" s="21" t="s">
        <v>3048</v>
      </c>
      <c r="B2569" s="22">
        <v>45745</v>
      </c>
      <c r="C2569" s="21">
        <f>YEAR(B2569)</f>
        <v>2025</v>
      </c>
      <c r="D2569" s="21" t="str">
        <f>"Q"&amp;ROUNDUP(MONTH(B2569)/3,0)</f>
        <v>Q1</v>
      </c>
      <c r="E2569" s="21" t="s">
        <v>138</v>
      </c>
      <c r="F2569" s="21" t="s">
        <v>129</v>
      </c>
      <c r="G2569" s="21" t="s">
        <v>146</v>
      </c>
      <c r="H2569" s="21" t="s">
        <v>692</v>
      </c>
      <c r="I2569" s="21" t="s">
        <v>693</v>
      </c>
      <c r="J2569" s="21" t="s">
        <v>142</v>
      </c>
      <c r="K2569" s="21" t="s">
        <v>134</v>
      </c>
      <c r="L2569" s="21" t="s">
        <v>339</v>
      </c>
      <c r="M2569" s="23">
        <v>147.63</v>
      </c>
      <c r="N2569" s="24">
        <v>5</v>
      </c>
      <c r="O2569" s="25">
        <v>0.16839999999999999</v>
      </c>
      <c r="P2569" s="23">
        <v>75.349999999999994</v>
      </c>
      <c r="Q2569" s="23">
        <f>M2569*N2569*(1-O2569)</f>
        <v>613.84554000000003</v>
      </c>
      <c r="R2569" s="23">
        <f>M2569*N2569*O2569</f>
        <v>124.30445999999999</v>
      </c>
      <c r="S2569" s="23">
        <f>P2569*N2569</f>
        <v>376.75</v>
      </c>
      <c r="T2569" s="23">
        <f>Q2569-S2569</f>
        <v>237.09554000000003</v>
      </c>
      <c r="U2569" s="25">
        <f>IFERROR(T2569/Q2569,0)</f>
        <v>0.38624625341417324</v>
      </c>
      <c r="V2569" s="21" t="s">
        <v>125</v>
      </c>
      <c r="W2569" s="21" t="s">
        <v>136</v>
      </c>
    </row>
    <row r="2570" spans="1:23" ht="15" customHeight="1">
      <c r="A2570" s="21" t="s">
        <v>3049</v>
      </c>
      <c r="B2570" s="22">
        <v>45745</v>
      </c>
      <c r="C2570" s="21">
        <f>YEAR(B2570)</f>
        <v>2025</v>
      </c>
      <c r="D2570" s="21" t="str">
        <f>"Q"&amp;ROUNDUP(MONTH(B2570)/3,0)</f>
        <v>Q1</v>
      </c>
      <c r="E2570" s="21" t="s">
        <v>117</v>
      </c>
      <c r="F2570" s="21" t="s">
        <v>129</v>
      </c>
      <c r="G2570" s="21" t="s">
        <v>194</v>
      </c>
      <c r="H2570" s="21" t="s">
        <v>284</v>
      </c>
      <c r="I2570" s="21" t="s">
        <v>269</v>
      </c>
      <c r="J2570" s="21" t="s">
        <v>122</v>
      </c>
      <c r="K2570" s="21" t="s">
        <v>123</v>
      </c>
      <c r="L2570" s="21" t="s">
        <v>124</v>
      </c>
      <c r="M2570" s="23">
        <v>255.99</v>
      </c>
      <c r="N2570" s="24">
        <v>4</v>
      </c>
      <c r="O2570" s="25">
        <v>0.1179</v>
      </c>
      <c r="P2570" s="23">
        <v>138.13999999999999</v>
      </c>
      <c r="Q2570" s="23">
        <f>M2570*N2570*(1-O2570)</f>
        <v>903.23511600000006</v>
      </c>
      <c r="R2570" s="23">
        <f>M2570*N2570*O2570</f>
        <v>120.724884</v>
      </c>
      <c r="S2570" s="23">
        <f>P2570*N2570</f>
        <v>552.55999999999995</v>
      </c>
      <c r="T2570" s="23">
        <f>Q2570-S2570</f>
        <v>350.67511600000012</v>
      </c>
      <c r="U2570" s="25">
        <f>IFERROR(T2570/Q2570,0)</f>
        <v>0.38824344823192203</v>
      </c>
      <c r="V2570" s="21" t="s">
        <v>125</v>
      </c>
      <c r="W2570" s="21" t="s">
        <v>126</v>
      </c>
    </row>
    <row r="2571" spans="1:23" ht="15" customHeight="1">
      <c r="A2571" s="21" t="s">
        <v>3050</v>
      </c>
      <c r="B2571" s="22">
        <v>45745</v>
      </c>
      <c r="C2571" s="21">
        <f>YEAR(B2571)</f>
        <v>2025</v>
      </c>
      <c r="D2571" s="21" t="str">
        <f>"Q"&amp;ROUNDUP(MONTH(B2571)/3,0)</f>
        <v>Q1</v>
      </c>
      <c r="E2571" s="21" t="s">
        <v>128</v>
      </c>
      <c r="F2571" s="21" t="s">
        <v>118</v>
      </c>
      <c r="G2571" s="21" t="s">
        <v>130</v>
      </c>
      <c r="H2571" s="21" t="s">
        <v>120</v>
      </c>
      <c r="I2571" s="21" t="s">
        <v>121</v>
      </c>
      <c r="J2571" s="21" t="s">
        <v>122</v>
      </c>
      <c r="K2571" s="21" t="s">
        <v>165</v>
      </c>
      <c r="L2571" s="21" t="s">
        <v>184</v>
      </c>
      <c r="M2571" s="23">
        <v>37.42</v>
      </c>
      <c r="N2571" s="24">
        <v>2</v>
      </c>
      <c r="O2571" s="25">
        <v>0.1111</v>
      </c>
      <c r="P2571" s="23">
        <v>17.29</v>
      </c>
      <c r="Q2571" s="23">
        <f>M2571*N2571*(1-O2571)</f>
        <v>66.525276000000005</v>
      </c>
      <c r="R2571" s="23">
        <f>M2571*N2571*O2571</f>
        <v>8.314724</v>
      </c>
      <c r="S2571" s="23">
        <f>P2571*N2571</f>
        <v>34.58</v>
      </c>
      <c r="T2571" s="23">
        <f>Q2571-S2571</f>
        <v>31.945276000000007</v>
      </c>
      <c r="U2571" s="25">
        <f>IFERROR(T2571/Q2571,0)</f>
        <v>0.48019757182217482</v>
      </c>
      <c r="V2571" s="21" t="s">
        <v>125</v>
      </c>
      <c r="W2571" s="21" t="s">
        <v>172</v>
      </c>
    </row>
    <row r="2572" spans="1:23" ht="15" customHeight="1">
      <c r="A2572" s="21" t="s">
        <v>3051</v>
      </c>
      <c r="B2572" s="22">
        <v>45745</v>
      </c>
      <c r="C2572" s="21">
        <f>YEAR(B2572)</f>
        <v>2025</v>
      </c>
      <c r="D2572" s="21" t="str">
        <f>"Q"&amp;ROUNDUP(MONTH(B2572)/3,0)</f>
        <v>Q1</v>
      </c>
      <c r="E2572" s="21" t="s">
        <v>128</v>
      </c>
      <c r="F2572" s="21" t="s">
        <v>129</v>
      </c>
      <c r="G2572" s="21" t="s">
        <v>130</v>
      </c>
      <c r="H2572" s="21" t="s">
        <v>1239</v>
      </c>
      <c r="I2572" s="21" t="s">
        <v>162</v>
      </c>
      <c r="J2572" s="21" t="s">
        <v>142</v>
      </c>
      <c r="K2572" s="21" t="s">
        <v>143</v>
      </c>
      <c r="L2572" s="21" t="s">
        <v>230</v>
      </c>
      <c r="M2572" s="23">
        <v>270.92</v>
      </c>
      <c r="N2572" s="24">
        <v>4</v>
      </c>
      <c r="O2572" s="25">
        <v>0.13389999999999999</v>
      </c>
      <c r="P2572" s="23">
        <v>155.72999999999999</v>
      </c>
      <c r="Q2572" s="23">
        <f>M2572*N2572*(1-O2572)</f>
        <v>938.57524799999999</v>
      </c>
      <c r="R2572" s="23">
        <f>M2572*N2572*O2572</f>
        <v>145.10475199999999</v>
      </c>
      <c r="S2572" s="23">
        <f>P2572*N2572</f>
        <v>622.91999999999996</v>
      </c>
      <c r="T2572" s="23">
        <f>Q2572-S2572</f>
        <v>315.65524800000003</v>
      </c>
      <c r="U2572" s="25">
        <f>IFERROR(T2572/Q2572,0)</f>
        <v>0.3363132030943991</v>
      </c>
      <c r="V2572" s="21" t="s">
        <v>125</v>
      </c>
      <c r="W2572" s="21" t="s">
        <v>126</v>
      </c>
    </row>
    <row r="2573" spans="1:23" ht="15" customHeight="1">
      <c r="A2573" s="21" t="s">
        <v>3052</v>
      </c>
      <c r="B2573" s="22">
        <v>45746</v>
      </c>
      <c r="C2573" s="21">
        <f>YEAR(B2573)</f>
        <v>2025</v>
      </c>
      <c r="D2573" s="21" t="str">
        <f>"Q"&amp;ROUNDUP(MONTH(B2573)/3,0)</f>
        <v>Q1</v>
      </c>
      <c r="E2573" s="21" t="s">
        <v>188</v>
      </c>
      <c r="F2573" s="21" t="s">
        <v>129</v>
      </c>
      <c r="G2573" s="21" t="s">
        <v>198</v>
      </c>
      <c r="H2573" s="21" t="s">
        <v>308</v>
      </c>
      <c r="I2573" s="21" t="s">
        <v>309</v>
      </c>
      <c r="J2573" s="21" t="s">
        <v>133</v>
      </c>
      <c r="K2573" s="21" t="s">
        <v>165</v>
      </c>
      <c r="L2573" s="21" t="s">
        <v>184</v>
      </c>
      <c r="M2573" s="23">
        <v>45.43</v>
      </c>
      <c r="N2573" s="24">
        <v>1</v>
      </c>
      <c r="O2573" s="25">
        <v>0.12239999999999999</v>
      </c>
      <c r="P2573" s="23">
        <v>16.96</v>
      </c>
      <c r="Q2573" s="23">
        <f>M2573*N2573*(1-O2573)</f>
        <v>39.869368000000001</v>
      </c>
      <c r="R2573" s="23">
        <f>M2573*N2573*O2573</f>
        <v>5.560632</v>
      </c>
      <c r="S2573" s="23">
        <f>P2573*N2573</f>
        <v>16.96</v>
      </c>
      <c r="T2573" s="23">
        <f>Q2573-S2573</f>
        <v>22.909368000000001</v>
      </c>
      <c r="U2573" s="25">
        <f>IFERROR(T2573/Q2573,0)</f>
        <v>0.5746107638325243</v>
      </c>
      <c r="V2573" s="21" t="s">
        <v>125</v>
      </c>
      <c r="W2573" s="21" t="s">
        <v>156</v>
      </c>
    </row>
    <row r="2574" spans="1:23" ht="15" customHeight="1">
      <c r="A2574" s="21" t="s">
        <v>3053</v>
      </c>
      <c r="B2574" s="22">
        <v>45746</v>
      </c>
      <c r="C2574" s="21">
        <f>YEAR(B2574)</f>
        <v>2025</v>
      </c>
      <c r="D2574" s="21" t="str">
        <f>"Q"&amp;ROUNDUP(MONTH(B2574)/3,0)</f>
        <v>Q1</v>
      </c>
      <c r="E2574" s="21" t="s">
        <v>117</v>
      </c>
      <c r="F2574" s="21" t="s">
        <v>118</v>
      </c>
      <c r="G2574" s="21" t="s">
        <v>119</v>
      </c>
      <c r="H2574" s="21" t="s">
        <v>218</v>
      </c>
      <c r="I2574" s="21" t="s">
        <v>219</v>
      </c>
      <c r="J2574" s="21" t="s">
        <v>133</v>
      </c>
      <c r="K2574" s="21" t="s">
        <v>165</v>
      </c>
      <c r="L2574" s="21" t="s">
        <v>213</v>
      </c>
      <c r="M2574" s="23">
        <v>72.099999999999994</v>
      </c>
      <c r="N2574" s="24">
        <v>5</v>
      </c>
      <c r="O2574" s="25">
        <v>0.17180000000000001</v>
      </c>
      <c r="P2574" s="23">
        <v>29.67</v>
      </c>
      <c r="Q2574" s="23">
        <f>M2574*N2574*(1-O2574)</f>
        <v>298.56610000000001</v>
      </c>
      <c r="R2574" s="23">
        <f>M2574*N2574*O2574</f>
        <v>61.933900000000001</v>
      </c>
      <c r="S2574" s="23">
        <f>P2574*N2574</f>
        <v>148.35000000000002</v>
      </c>
      <c r="T2574" s="23">
        <f>Q2574-S2574</f>
        <v>150.21609999999998</v>
      </c>
      <c r="U2574" s="25">
        <f>IFERROR(T2574/Q2574,0)</f>
        <v>0.5031251036202703</v>
      </c>
      <c r="V2574" s="21" t="s">
        <v>125</v>
      </c>
      <c r="W2574" s="21" t="s">
        <v>172</v>
      </c>
    </row>
    <row r="2575" spans="1:23" ht="15" customHeight="1">
      <c r="A2575" s="21" t="s">
        <v>3054</v>
      </c>
      <c r="B2575" s="22">
        <v>45746</v>
      </c>
      <c r="C2575" s="21">
        <f>YEAR(B2575)</f>
        <v>2025</v>
      </c>
      <c r="D2575" s="21" t="str">
        <f>"Q"&amp;ROUNDUP(MONTH(B2575)/3,0)</f>
        <v>Q1</v>
      </c>
      <c r="E2575" s="21" t="s">
        <v>128</v>
      </c>
      <c r="F2575" s="21" t="s">
        <v>118</v>
      </c>
      <c r="G2575" s="21" t="s">
        <v>130</v>
      </c>
      <c r="H2575" s="21" t="s">
        <v>275</v>
      </c>
      <c r="I2575" s="21" t="s">
        <v>276</v>
      </c>
      <c r="J2575" s="21" t="s">
        <v>142</v>
      </c>
      <c r="K2575" s="21" t="s">
        <v>123</v>
      </c>
      <c r="L2575" s="21" t="s">
        <v>226</v>
      </c>
      <c r="M2575" s="23">
        <v>249.25</v>
      </c>
      <c r="N2575" s="24">
        <v>8</v>
      </c>
      <c r="O2575" s="25">
        <v>0.2079</v>
      </c>
      <c r="P2575" s="23">
        <v>121.03</v>
      </c>
      <c r="Q2575" s="23">
        <f>M2575*N2575*(1-O2575)</f>
        <v>1579.4474</v>
      </c>
      <c r="R2575" s="23">
        <f>M2575*N2575*O2575</f>
        <v>414.55259999999998</v>
      </c>
      <c r="S2575" s="23">
        <f>P2575*N2575</f>
        <v>968.24</v>
      </c>
      <c r="T2575" s="23">
        <f>Q2575-S2575</f>
        <v>611.20740000000001</v>
      </c>
      <c r="U2575" s="25">
        <f>IFERROR(T2575/Q2575,0)</f>
        <v>0.38697547002831495</v>
      </c>
      <c r="V2575" s="21" t="s">
        <v>125</v>
      </c>
      <c r="W2575" s="21" t="s">
        <v>156</v>
      </c>
    </row>
    <row r="2576" spans="1:23" ht="15" customHeight="1">
      <c r="A2576" s="21" t="s">
        <v>3055</v>
      </c>
      <c r="B2576" s="22">
        <v>45746</v>
      </c>
      <c r="C2576" s="21">
        <f>YEAR(B2576)</f>
        <v>2025</v>
      </c>
      <c r="D2576" s="21" t="str">
        <f>"Q"&amp;ROUNDUP(MONTH(B2576)/3,0)</f>
        <v>Q1</v>
      </c>
      <c r="E2576" s="21" t="s">
        <v>158</v>
      </c>
      <c r="F2576" s="21" t="s">
        <v>118</v>
      </c>
      <c r="G2576" s="21" t="s">
        <v>160</v>
      </c>
      <c r="H2576" s="21" t="s">
        <v>569</v>
      </c>
      <c r="I2576" s="21" t="s">
        <v>570</v>
      </c>
      <c r="J2576" s="21" t="s">
        <v>133</v>
      </c>
      <c r="K2576" s="21" t="s">
        <v>149</v>
      </c>
      <c r="L2576" s="21" t="s">
        <v>150</v>
      </c>
      <c r="M2576" s="23">
        <v>268.77999999999997</v>
      </c>
      <c r="N2576" s="24">
        <v>5</v>
      </c>
      <c r="O2576" s="25">
        <v>0.1137</v>
      </c>
      <c r="P2576" s="23">
        <v>144.54</v>
      </c>
      <c r="Q2576" s="23">
        <f>M2576*N2576*(1-O2576)</f>
        <v>1191.0985699999999</v>
      </c>
      <c r="R2576" s="23">
        <f>M2576*N2576*O2576</f>
        <v>152.80142999999998</v>
      </c>
      <c r="S2576" s="23">
        <f>P2576*N2576</f>
        <v>722.69999999999993</v>
      </c>
      <c r="T2576" s="23">
        <f>Q2576-S2576</f>
        <v>468.39856999999995</v>
      </c>
      <c r="U2576" s="25">
        <f>IFERROR(T2576/Q2576,0)</f>
        <v>0.39324920858565049</v>
      </c>
      <c r="V2576" s="21" t="s">
        <v>171</v>
      </c>
      <c r="W2576" s="21" t="s">
        <v>156</v>
      </c>
    </row>
    <row r="2577" spans="1:23" ht="15" customHeight="1">
      <c r="A2577" s="21" t="s">
        <v>3056</v>
      </c>
      <c r="B2577" s="22">
        <v>45746</v>
      </c>
      <c r="C2577" s="21">
        <f>YEAR(B2577)</f>
        <v>2025</v>
      </c>
      <c r="D2577" s="21" t="str">
        <f>"Q"&amp;ROUNDUP(MONTH(B2577)/3,0)</f>
        <v>Q1</v>
      </c>
      <c r="E2577" s="21" t="s">
        <v>138</v>
      </c>
      <c r="F2577" s="21" t="s">
        <v>129</v>
      </c>
      <c r="G2577" s="21" t="s">
        <v>139</v>
      </c>
      <c r="H2577" s="21" t="s">
        <v>287</v>
      </c>
      <c r="I2577" s="21" t="s">
        <v>288</v>
      </c>
      <c r="J2577" s="21" t="s">
        <v>133</v>
      </c>
      <c r="K2577" s="21" t="s">
        <v>123</v>
      </c>
      <c r="L2577" s="21" t="s">
        <v>292</v>
      </c>
      <c r="M2577" s="23">
        <v>121.84</v>
      </c>
      <c r="N2577" s="24">
        <v>4</v>
      </c>
      <c r="O2577" s="25">
        <v>0.1045</v>
      </c>
      <c r="P2577" s="23">
        <v>62.54</v>
      </c>
      <c r="Q2577" s="23">
        <f>M2577*N2577*(1-O2577)</f>
        <v>436.43088</v>
      </c>
      <c r="R2577" s="23">
        <f>M2577*N2577*O2577</f>
        <v>50.929119999999998</v>
      </c>
      <c r="S2577" s="23">
        <f>P2577*N2577</f>
        <v>250.16</v>
      </c>
      <c r="T2577" s="23">
        <f>Q2577-S2577</f>
        <v>186.27088000000001</v>
      </c>
      <c r="U2577" s="25">
        <f>IFERROR(T2577/Q2577,0)</f>
        <v>0.42680499601678051</v>
      </c>
      <c r="V2577" s="21" t="s">
        <v>125</v>
      </c>
      <c r="W2577" s="21" t="s">
        <v>156</v>
      </c>
    </row>
    <row r="2578" spans="1:23" ht="15" customHeight="1">
      <c r="A2578" s="21" t="s">
        <v>3057</v>
      </c>
      <c r="B2578" s="22">
        <v>45746</v>
      </c>
      <c r="C2578" s="21">
        <f>YEAR(B2578)</f>
        <v>2025</v>
      </c>
      <c r="D2578" s="21" t="str">
        <f>"Q"&amp;ROUNDUP(MONTH(B2578)/3,0)</f>
        <v>Q1</v>
      </c>
      <c r="E2578" s="21" t="s">
        <v>188</v>
      </c>
      <c r="F2578" s="21" t="s">
        <v>118</v>
      </c>
      <c r="G2578" s="21" t="s">
        <v>189</v>
      </c>
      <c r="H2578" s="21" t="s">
        <v>250</v>
      </c>
      <c r="I2578" s="21" t="s">
        <v>251</v>
      </c>
      <c r="J2578" s="21" t="s">
        <v>142</v>
      </c>
      <c r="K2578" s="21" t="s">
        <v>143</v>
      </c>
      <c r="L2578" s="21" t="s">
        <v>252</v>
      </c>
      <c r="M2578" s="23">
        <v>143.13</v>
      </c>
      <c r="N2578" s="24">
        <v>1</v>
      </c>
      <c r="O2578" s="25">
        <v>0.16139999999999999</v>
      </c>
      <c r="P2578" s="23">
        <v>96.87</v>
      </c>
      <c r="Q2578" s="23">
        <f>M2578*N2578*(1-O2578)</f>
        <v>120.028818</v>
      </c>
      <c r="R2578" s="23">
        <f>M2578*N2578*O2578</f>
        <v>23.101181999999998</v>
      </c>
      <c r="S2578" s="23">
        <f>P2578*N2578</f>
        <v>96.87</v>
      </c>
      <c r="T2578" s="23">
        <f>Q2578-S2578</f>
        <v>23.158817999999997</v>
      </c>
      <c r="U2578" s="25">
        <f>IFERROR(T2578/Q2578,0)</f>
        <v>0.19294381454293749</v>
      </c>
      <c r="V2578" s="21" t="s">
        <v>125</v>
      </c>
      <c r="W2578" s="21" t="s">
        <v>126</v>
      </c>
    </row>
    <row r="2579" spans="1:23" ht="15" customHeight="1">
      <c r="A2579" s="21" t="s">
        <v>3058</v>
      </c>
      <c r="B2579" s="22">
        <v>45746</v>
      </c>
      <c r="C2579" s="21">
        <f>YEAR(B2579)</f>
        <v>2025</v>
      </c>
      <c r="D2579" s="21" t="str">
        <f>"Q"&amp;ROUNDUP(MONTH(B2579)/3,0)</f>
        <v>Q1</v>
      </c>
      <c r="E2579" s="21" t="s">
        <v>128</v>
      </c>
      <c r="F2579" s="21" t="s">
        <v>129</v>
      </c>
      <c r="G2579" s="21" t="s">
        <v>152</v>
      </c>
      <c r="H2579" s="21" t="s">
        <v>612</v>
      </c>
      <c r="I2579" s="21" t="s">
        <v>613</v>
      </c>
      <c r="J2579" s="21" t="s">
        <v>142</v>
      </c>
      <c r="K2579" s="21" t="s">
        <v>149</v>
      </c>
      <c r="L2579" s="21" t="s">
        <v>176</v>
      </c>
      <c r="M2579" s="23">
        <v>178.51</v>
      </c>
      <c r="N2579" s="24">
        <v>2</v>
      </c>
      <c r="O2579" s="25">
        <v>0.14349999999999999</v>
      </c>
      <c r="P2579" s="23">
        <v>90.06</v>
      </c>
      <c r="Q2579" s="23">
        <f>M2579*N2579*(1-O2579)</f>
        <v>305.78762999999998</v>
      </c>
      <c r="R2579" s="23">
        <f>M2579*N2579*O2579</f>
        <v>51.232369999999996</v>
      </c>
      <c r="S2579" s="23">
        <f>P2579*N2579</f>
        <v>180.12</v>
      </c>
      <c r="T2579" s="23">
        <f>Q2579-S2579</f>
        <v>125.66762999999997</v>
      </c>
      <c r="U2579" s="25">
        <f>IFERROR(T2579/Q2579,0)</f>
        <v>0.41096374630981636</v>
      </c>
      <c r="V2579" s="21" t="s">
        <v>125</v>
      </c>
      <c r="W2579" s="21" t="s">
        <v>126</v>
      </c>
    </row>
    <row r="2580" spans="1:23" ht="15" customHeight="1">
      <c r="A2580" s="21" t="s">
        <v>3059</v>
      </c>
      <c r="B2580" s="22">
        <v>45747</v>
      </c>
      <c r="C2580" s="21">
        <f>YEAR(B2580)</f>
        <v>2025</v>
      </c>
      <c r="D2580" s="21" t="str">
        <f>"Q"&amp;ROUNDUP(MONTH(B2580)/3,0)</f>
        <v>Q1</v>
      </c>
      <c r="E2580" s="21" t="s">
        <v>117</v>
      </c>
      <c r="F2580" s="21" t="s">
        <v>118</v>
      </c>
      <c r="G2580" s="21" t="s">
        <v>119</v>
      </c>
      <c r="H2580" s="21" t="s">
        <v>207</v>
      </c>
      <c r="I2580" s="21" t="s">
        <v>208</v>
      </c>
      <c r="J2580" s="21" t="s">
        <v>122</v>
      </c>
      <c r="K2580" s="21" t="s">
        <v>149</v>
      </c>
      <c r="L2580" s="21" t="s">
        <v>205</v>
      </c>
      <c r="M2580" s="23">
        <v>258.42</v>
      </c>
      <c r="N2580" s="24">
        <v>8</v>
      </c>
      <c r="O2580" s="25">
        <v>0.21970000000000001</v>
      </c>
      <c r="P2580" s="23">
        <v>104.39</v>
      </c>
      <c r="Q2580" s="23">
        <f>M2580*N2580*(1-O2580)</f>
        <v>1613.161008</v>
      </c>
      <c r="R2580" s="23">
        <f>M2580*N2580*O2580</f>
        <v>454.19899200000003</v>
      </c>
      <c r="S2580" s="23">
        <f>P2580*N2580</f>
        <v>835.12</v>
      </c>
      <c r="T2580" s="23">
        <f>Q2580-S2580</f>
        <v>778.04100800000003</v>
      </c>
      <c r="U2580" s="25">
        <f>IFERROR(T2580/Q2580,0)</f>
        <v>0.48230834004884404</v>
      </c>
      <c r="V2580" s="21" t="s">
        <v>125</v>
      </c>
      <c r="W2580" s="21" t="s">
        <v>136</v>
      </c>
    </row>
    <row r="2581" spans="1:23" ht="15" customHeight="1">
      <c r="A2581" s="21" t="s">
        <v>3060</v>
      </c>
      <c r="B2581" s="22">
        <v>45747</v>
      </c>
      <c r="C2581" s="21">
        <f>YEAR(B2581)</f>
        <v>2025</v>
      </c>
      <c r="D2581" s="21" t="str">
        <f>"Q"&amp;ROUNDUP(MONTH(B2581)/3,0)</f>
        <v>Q1</v>
      </c>
      <c r="E2581" s="21" t="s">
        <v>138</v>
      </c>
      <c r="F2581" s="21" t="s">
        <v>159</v>
      </c>
      <c r="G2581" s="21" t="s">
        <v>139</v>
      </c>
      <c r="H2581" s="21" t="s">
        <v>788</v>
      </c>
      <c r="I2581" s="21" t="s">
        <v>789</v>
      </c>
      <c r="J2581" s="21" t="s">
        <v>142</v>
      </c>
      <c r="K2581" s="21" t="s">
        <v>165</v>
      </c>
      <c r="L2581" s="21" t="s">
        <v>180</v>
      </c>
      <c r="M2581" s="23">
        <v>35.97</v>
      </c>
      <c r="N2581" s="24">
        <v>15</v>
      </c>
      <c r="O2581" s="25">
        <v>7.1300000000000002E-2</v>
      </c>
      <c r="P2581" s="23">
        <v>17.54</v>
      </c>
      <c r="Q2581" s="23">
        <f>M2581*N2581*(1-O2581)</f>
        <v>501.08008499999994</v>
      </c>
      <c r="R2581" s="23">
        <f>M2581*N2581*O2581</f>
        <v>38.469915</v>
      </c>
      <c r="S2581" s="23">
        <f>P2581*N2581</f>
        <v>263.09999999999997</v>
      </c>
      <c r="T2581" s="23">
        <f>Q2581-S2581</f>
        <v>237.98008499999997</v>
      </c>
      <c r="U2581" s="25">
        <f>IFERROR(T2581/Q2581,0)</f>
        <v>0.47493423132152618</v>
      </c>
      <c r="V2581" s="21" t="s">
        <v>125</v>
      </c>
      <c r="W2581" s="21" t="s">
        <v>126</v>
      </c>
    </row>
    <row r="2582" spans="1:23" ht="15" customHeight="1">
      <c r="A2582" s="21" t="s">
        <v>3061</v>
      </c>
      <c r="B2582" s="22">
        <v>45747</v>
      </c>
      <c r="C2582" s="21">
        <f>YEAR(B2582)</f>
        <v>2025</v>
      </c>
      <c r="D2582" s="21" t="str">
        <f>"Q"&amp;ROUNDUP(MONTH(B2582)/3,0)</f>
        <v>Q1</v>
      </c>
      <c r="E2582" s="21" t="s">
        <v>188</v>
      </c>
      <c r="F2582" s="21" t="s">
        <v>129</v>
      </c>
      <c r="G2582" s="21" t="s">
        <v>232</v>
      </c>
      <c r="H2582" s="21" t="s">
        <v>221</v>
      </c>
      <c r="I2582" s="21" t="s">
        <v>222</v>
      </c>
      <c r="J2582" s="21" t="s">
        <v>133</v>
      </c>
      <c r="K2582" s="21" t="s">
        <v>165</v>
      </c>
      <c r="L2582" s="21" t="s">
        <v>320</v>
      </c>
      <c r="M2582" s="23">
        <v>90.58</v>
      </c>
      <c r="N2582" s="24">
        <v>1</v>
      </c>
      <c r="O2582" s="25">
        <v>0.15140000000000001</v>
      </c>
      <c r="P2582" s="23">
        <v>39.64</v>
      </c>
      <c r="Q2582" s="23">
        <f>M2582*N2582*(1-O2582)</f>
        <v>76.866187999999994</v>
      </c>
      <c r="R2582" s="23">
        <f>M2582*N2582*O2582</f>
        <v>13.713812000000001</v>
      </c>
      <c r="S2582" s="23">
        <f>P2582*N2582</f>
        <v>39.64</v>
      </c>
      <c r="T2582" s="23">
        <f>Q2582-S2582</f>
        <v>37.226187999999993</v>
      </c>
      <c r="U2582" s="25">
        <f>IFERROR(T2582/Q2582,0)</f>
        <v>0.48429860994277479</v>
      </c>
      <c r="V2582" s="21" t="s">
        <v>125</v>
      </c>
      <c r="W2582" s="21" t="s">
        <v>156</v>
      </c>
    </row>
    <row r="2583" spans="1:23" ht="15" customHeight="1">
      <c r="A2583" s="21" t="s">
        <v>3062</v>
      </c>
      <c r="B2583" s="22">
        <v>45747</v>
      </c>
      <c r="C2583" s="21">
        <f>YEAR(B2583)</f>
        <v>2025</v>
      </c>
      <c r="D2583" s="21" t="str">
        <f>"Q"&amp;ROUNDUP(MONTH(B2583)/3,0)</f>
        <v>Q1</v>
      </c>
      <c r="E2583" s="21" t="s">
        <v>188</v>
      </c>
      <c r="F2583" s="21" t="s">
        <v>129</v>
      </c>
      <c r="G2583" s="21" t="s">
        <v>189</v>
      </c>
      <c r="H2583" s="21" t="s">
        <v>284</v>
      </c>
      <c r="I2583" s="21" t="s">
        <v>269</v>
      </c>
      <c r="J2583" s="21" t="s">
        <v>122</v>
      </c>
      <c r="K2583" s="21" t="s">
        <v>165</v>
      </c>
      <c r="L2583" s="21" t="s">
        <v>166</v>
      </c>
      <c r="M2583" s="23">
        <v>98.82</v>
      </c>
      <c r="N2583" s="24">
        <v>1</v>
      </c>
      <c r="O2583" s="25">
        <v>0.17369999999999999</v>
      </c>
      <c r="P2583" s="23">
        <v>48.05</v>
      </c>
      <c r="Q2583" s="23">
        <f>M2583*N2583*(1-O2583)</f>
        <v>81.654966000000002</v>
      </c>
      <c r="R2583" s="23">
        <f>M2583*N2583*O2583</f>
        <v>17.165033999999999</v>
      </c>
      <c r="S2583" s="23">
        <f>P2583*N2583</f>
        <v>48.05</v>
      </c>
      <c r="T2583" s="23">
        <f>Q2583-S2583</f>
        <v>33.604966000000005</v>
      </c>
      <c r="U2583" s="25">
        <f>IFERROR(T2583/Q2583,0)</f>
        <v>0.41154834355083808</v>
      </c>
      <c r="V2583" s="21" t="s">
        <v>125</v>
      </c>
      <c r="W2583" s="21" t="s">
        <v>136</v>
      </c>
    </row>
    <row r="2584" spans="1:23" ht="15" customHeight="1">
      <c r="A2584" s="21" t="s">
        <v>3063</v>
      </c>
      <c r="B2584" s="22">
        <v>45747</v>
      </c>
      <c r="C2584" s="21">
        <f>YEAR(B2584)</f>
        <v>2025</v>
      </c>
      <c r="D2584" s="21" t="str">
        <f>"Q"&amp;ROUNDUP(MONTH(B2584)/3,0)</f>
        <v>Q1</v>
      </c>
      <c r="E2584" s="21" t="s">
        <v>138</v>
      </c>
      <c r="F2584" s="21" t="s">
        <v>129</v>
      </c>
      <c r="G2584" s="21" t="s">
        <v>146</v>
      </c>
      <c r="H2584" s="21" t="s">
        <v>361</v>
      </c>
      <c r="I2584" s="21" t="s">
        <v>295</v>
      </c>
      <c r="J2584" s="21" t="s">
        <v>142</v>
      </c>
      <c r="K2584" s="21" t="s">
        <v>123</v>
      </c>
      <c r="L2584" s="21" t="s">
        <v>226</v>
      </c>
      <c r="M2584" s="23">
        <v>218.52</v>
      </c>
      <c r="N2584" s="24">
        <v>4</v>
      </c>
      <c r="O2584" s="25">
        <v>0.16689999999999999</v>
      </c>
      <c r="P2584" s="23">
        <v>114.33</v>
      </c>
      <c r="Q2584" s="23">
        <f>M2584*N2584*(1-O2584)</f>
        <v>728.19604800000002</v>
      </c>
      <c r="R2584" s="23">
        <f>M2584*N2584*O2584</f>
        <v>145.88395199999999</v>
      </c>
      <c r="S2584" s="23">
        <f>P2584*N2584</f>
        <v>457.32</v>
      </c>
      <c r="T2584" s="23">
        <f>Q2584-S2584</f>
        <v>270.87604800000003</v>
      </c>
      <c r="U2584" s="25">
        <f>IFERROR(T2584/Q2584,0)</f>
        <v>0.37198230990674097</v>
      </c>
      <c r="V2584" s="21" t="s">
        <v>125</v>
      </c>
      <c r="W2584" s="21" t="s">
        <v>172</v>
      </c>
    </row>
    <row r="2585" spans="1:23" ht="15" customHeight="1">
      <c r="A2585" s="21" t="s">
        <v>3064</v>
      </c>
      <c r="B2585" s="22">
        <v>45747</v>
      </c>
      <c r="C2585" s="21">
        <f>YEAR(B2585)</f>
        <v>2025</v>
      </c>
      <c r="D2585" s="21" t="str">
        <f>"Q"&amp;ROUNDUP(MONTH(B2585)/3,0)</f>
        <v>Q1</v>
      </c>
      <c r="E2585" s="21" t="s">
        <v>128</v>
      </c>
      <c r="F2585" s="21" t="s">
        <v>129</v>
      </c>
      <c r="G2585" s="21" t="s">
        <v>130</v>
      </c>
      <c r="H2585" s="21" t="s">
        <v>762</v>
      </c>
      <c r="I2585" s="21" t="s">
        <v>763</v>
      </c>
      <c r="J2585" s="21" t="s">
        <v>133</v>
      </c>
      <c r="K2585" s="21" t="s">
        <v>123</v>
      </c>
      <c r="L2585" s="21" t="s">
        <v>263</v>
      </c>
      <c r="M2585" s="23">
        <v>184.33</v>
      </c>
      <c r="N2585" s="24">
        <v>3</v>
      </c>
      <c r="O2585" s="25">
        <v>0.1434</v>
      </c>
      <c r="P2585" s="23">
        <v>92.08</v>
      </c>
      <c r="Q2585" s="23">
        <f>M2585*N2585*(1-O2585)</f>
        <v>473.69123400000001</v>
      </c>
      <c r="R2585" s="23">
        <f>M2585*N2585*O2585</f>
        <v>79.298766000000001</v>
      </c>
      <c r="S2585" s="23">
        <f>P2585*N2585</f>
        <v>276.24</v>
      </c>
      <c r="T2585" s="23">
        <f>Q2585-S2585</f>
        <v>197.451234</v>
      </c>
      <c r="U2585" s="25">
        <f>IFERROR(T2585/Q2585,0)</f>
        <v>0.41683531344386243</v>
      </c>
      <c r="V2585" s="21" t="s">
        <v>125</v>
      </c>
      <c r="W2585" s="21" t="s">
        <v>156</v>
      </c>
    </row>
    <row r="2586" spans="1:23" ht="15" customHeight="1">
      <c r="A2586" s="21" t="s">
        <v>3065</v>
      </c>
      <c r="B2586" s="22">
        <v>45747</v>
      </c>
      <c r="C2586" s="21">
        <f>YEAR(B2586)</f>
        <v>2025</v>
      </c>
      <c r="D2586" s="21" t="str">
        <f>"Q"&amp;ROUNDUP(MONTH(B2586)/3,0)</f>
        <v>Q1</v>
      </c>
      <c r="E2586" s="21" t="s">
        <v>117</v>
      </c>
      <c r="F2586" s="21" t="s">
        <v>129</v>
      </c>
      <c r="G2586" s="21" t="s">
        <v>119</v>
      </c>
      <c r="H2586" s="21" t="s">
        <v>301</v>
      </c>
      <c r="I2586" s="21" t="s">
        <v>302</v>
      </c>
      <c r="J2586" s="21" t="s">
        <v>133</v>
      </c>
      <c r="K2586" s="21" t="s">
        <v>165</v>
      </c>
      <c r="L2586" s="21" t="s">
        <v>213</v>
      </c>
      <c r="M2586" s="23">
        <v>93.67</v>
      </c>
      <c r="N2586" s="24">
        <v>8</v>
      </c>
      <c r="O2586" s="25">
        <v>0.19189999999999999</v>
      </c>
      <c r="P2586" s="23">
        <v>33.65</v>
      </c>
      <c r="Q2586" s="23">
        <f>M2586*N2586*(1-O2586)</f>
        <v>605.557816</v>
      </c>
      <c r="R2586" s="23">
        <f>M2586*N2586*O2586</f>
        <v>143.80218399999998</v>
      </c>
      <c r="S2586" s="23">
        <f>P2586*N2586</f>
        <v>269.2</v>
      </c>
      <c r="T2586" s="23">
        <f>Q2586-S2586</f>
        <v>336.35781600000001</v>
      </c>
      <c r="U2586" s="25">
        <f>IFERROR(T2586/Q2586,0)</f>
        <v>0.55545120071573817</v>
      </c>
      <c r="V2586" s="21" t="s">
        <v>125</v>
      </c>
      <c r="W2586" s="21" t="s">
        <v>172</v>
      </c>
    </row>
    <row r="2587" spans="1:23" ht="15" customHeight="1">
      <c r="A2587" s="21" t="s">
        <v>3066</v>
      </c>
      <c r="B2587" s="22">
        <v>45748</v>
      </c>
      <c r="C2587" s="21">
        <f>YEAR(B2587)</f>
        <v>2025</v>
      </c>
      <c r="D2587" s="21" t="str">
        <f>"Q"&amp;ROUNDUP(MONTH(B2587)/3,0)</f>
        <v>Q2</v>
      </c>
      <c r="E2587" s="21" t="s">
        <v>158</v>
      </c>
      <c r="F2587" s="21" t="s">
        <v>129</v>
      </c>
      <c r="G2587" s="21" t="s">
        <v>160</v>
      </c>
      <c r="H2587" s="21" t="s">
        <v>271</v>
      </c>
      <c r="I2587" s="21" t="s">
        <v>272</v>
      </c>
      <c r="J2587" s="21" t="s">
        <v>133</v>
      </c>
      <c r="K2587" s="21" t="s">
        <v>143</v>
      </c>
      <c r="L2587" s="21" t="s">
        <v>144</v>
      </c>
      <c r="M2587" s="23">
        <v>87.32</v>
      </c>
      <c r="N2587" s="24">
        <v>4</v>
      </c>
      <c r="O2587" s="25">
        <v>7.5800000000000006E-2</v>
      </c>
      <c r="P2587" s="23">
        <v>57.12</v>
      </c>
      <c r="Q2587" s="23">
        <f>M2587*N2587*(1-O2587)</f>
        <v>322.804576</v>
      </c>
      <c r="R2587" s="23">
        <f>M2587*N2587*O2587</f>
        <v>26.475424</v>
      </c>
      <c r="S2587" s="23">
        <f>P2587*N2587</f>
        <v>228.48</v>
      </c>
      <c r="T2587" s="23">
        <f>Q2587-S2587</f>
        <v>94.324576000000008</v>
      </c>
      <c r="U2587" s="25">
        <f>IFERROR(T2587/Q2587,0)</f>
        <v>0.29220334224753991</v>
      </c>
      <c r="V2587" s="21" t="s">
        <v>125</v>
      </c>
      <c r="W2587" s="21" t="s">
        <v>156</v>
      </c>
    </row>
    <row r="2588" spans="1:23" ht="15" customHeight="1">
      <c r="A2588" s="21" t="s">
        <v>3067</v>
      </c>
      <c r="B2588" s="22">
        <v>45748</v>
      </c>
      <c r="C2588" s="21">
        <f>YEAR(B2588)</f>
        <v>2025</v>
      </c>
      <c r="D2588" s="21" t="str">
        <f>"Q"&amp;ROUNDUP(MONTH(B2588)/3,0)</f>
        <v>Q2</v>
      </c>
      <c r="E2588" s="21" t="s">
        <v>128</v>
      </c>
      <c r="F2588" s="21" t="s">
        <v>129</v>
      </c>
      <c r="G2588" s="21" t="s">
        <v>152</v>
      </c>
      <c r="H2588" s="21" t="s">
        <v>736</v>
      </c>
      <c r="I2588" s="21" t="s">
        <v>132</v>
      </c>
      <c r="J2588" s="21" t="s">
        <v>133</v>
      </c>
      <c r="K2588" s="21" t="s">
        <v>149</v>
      </c>
      <c r="L2588" s="21" t="s">
        <v>273</v>
      </c>
      <c r="M2588" s="23">
        <v>27.16</v>
      </c>
      <c r="N2588" s="24">
        <v>4</v>
      </c>
      <c r="O2588" s="25">
        <v>0.14660000000000001</v>
      </c>
      <c r="P2588" s="23">
        <v>11.43</v>
      </c>
      <c r="Q2588" s="23">
        <f>M2588*N2588*(1-O2588)</f>
        <v>92.713375999999997</v>
      </c>
      <c r="R2588" s="23">
        <f>M2588*N2588*O2588</f>
        <v>15.926624</v>
      </c>
      <c r="S2588" s="23">
        <f>P2588*N2588</f>
        <v>45.72</v>
      </c>
      <c r="T2588" s="23">
        <f>Q2588-S2588</f>
        <v>46.993375999999998</v>
      </c>
      <c r="U2588" s="25">
        <f>IFERROR(T2588/Q2588,0)</f>
        <v>0.50686727231246542</v>
      </c>
      <c r="V2588" s="21" t="s">
        <v>125</v>
      </c>
      <c r="W2588" s="21" t="s">
        <v>156</v>
      </c>
    </row>
    <row r="2589" spans="1:23" ht="15" customHeight="1">
      <c r="A2589" s="21" t="s">
        <v>3068</v>
      </c>
      <c r="B2589" s="22">
        <v>45748</v>
      </c>
      <c r="C2589" s="21">
        <f>YEAR(B2589)</f>
        <v>2025</v>
      </c>
      <c r="D2589" s="21" t="str">
        <f>"Q"&amp;ROUNDUP(MONTH(B2589)/3,0)</f>
        <v>Q2</v>
      </c>
      <c r="E2589" s="21" t="s">
        <v>128</v>
      </c>
      <c r="F2589" s="21" t="s">
        <v>129</v>
      </c>
      <c r="G2589" s="21" t="s">
        <v>130</v>
      </c>
      <c r="H2589" s="21" t="s">
        <v>261</v>
      </c>
      <c r="I2589" s="21" t="s">
        <v>262</v>
      </c>
      <c r="J2589" s="21" t="s">
        <v>133</v>
      </c>
      <c r="K2589" s="21" t="s">
        <v>134</v>
      </c>
      <c r="L2589" s="21" t="s">
        <v>339</v>
      </c>
      <c r="M2589" s="23">
        <v>91.59</v>
      </c>
      <c r="N2589" s="24">
        <v>8</v>
      </c>
      <c r="O2589" s="25">
        <v>0.1142</v>
      </c>
      <c r="P2589" s="23">
        <v>55.52</v>
      </c>
      <c r="Q2589" s="23">
        <f>M2589*N2589*(1-O2589)</f>
        <v>649.04337600000008</v>
      </c>
      <c r="R2589" s="23">
        <f>M2589*N2589*O2589</f>
        <v>83.676624000000004</v>
      </c>
      <c r="S2589" s="23">
        <f>P2589*N2589</f>
        <v>444.16</v>
      </c>
      <c r="T2589" s="23">
        <f>Q2589-S2589</f>
        <v>204.88337600000006</v>
      </c>
      <c r="U2589" s="25">
        <f>IFERROR(T2589/Q2589,0)</f>
        <v>0.31566977428023246</v>
      </c>
      <c r="V2589" s="21" t="s">
        <v>125</v>
      </c>
      <c r="W2589" s="21" t="s">
        <v>172</v>
      </c>
    </row>
    <row r="2590" spans="1:23" ht="15" customHeight="1">
      <c r="A2590" s="21" t="s">
        <v>3069</v>
      </c>
      <c r="B2590" s="22">
        <v>45749</v>
      </c>
      <c r="C2590" s="21">
        <f>YEAR(B2590)</f>
        <v>2025</v>
      </c>
      <c r="D2590" s="21" t="str">
        <f>"Q"&amp;ROUNDUP(MONTH(B2590)/3,0)</f>
        <v>Q2</v>
      </c>
      <c r="E2590" s="21" t="s">
        <v>128</v>
      </c>
      <c r="F2590" s="21" t="s">
        <v>118</v>
      </c>
      <c r="G2590" s="21" t="s">
        <v>130</v>
      </c>
      <c r="H2590" s="21" t="s">
        <v>131</v>
      </c>
      <c r="I2590" s="21" t="s">
        <v>132</v>
      </c>
      <c r="J2590" s="21" t="s">
        <v>133</v>
      </c>
      <c r="K2590" s="21" t="s">
        <v>143</v>
      </c>
      <c r="L2590" s="21" t="s">
        <v>230</v>
      </c>
      <c r="M2590" s="23">
        <v>283.32</v>
      </c>
      <c r="N2590" s="24">
        <v>4</v>
      </c>
      <c r="O2590" s="25">
        <v>0.2427</v>
      </c>
      <c r="P2590" s="23">
        <v>175.42</v>
      </c>
      <c r="Q2590" s="23">
        <f>M2590*N2590*(1-O2590)</f>
        <v>858.23294399999997</v>
      </c>
      <c r="R2590" s="23">
        <f>M2590*N2590*O2590</f>
        <v>275.047056</v>
      </c>
      <c r="S2590" s="23">
        <f>P2590*N2590</f>
        <v>701.68</v>
      </c>
      <c r="T2590" s="23">
        <f>Q2590-S2590</f>
        <v>156.55294400000002</v>
      </c>
      <c r="U2590" s="25">
        <f>IFERROR(T2590/Q2590,0)</f>
        <v>0.18241311417194914</v>
      </c>
      <c r="V2590" s="21" t="s">
        <v>125</v>
      </c>
      <c r="W2590" s="21" t="s">
        <v>156</v>
      </c>
    </row>
    <row r="2591" spans="1:23" ht="15" customHeight="1">
      <c r="A2591" s="21" t="s">
        <v>3070</v>
      </c>
      <c r="B2591" s="22">
        <v>45749</v>
      </c>
      <c r="C2591" s="21">
        <f>YEAR(B2591)</f>
        <v>2025</v>
      </c>
      <c r="D2591" s="21" t="str">
        <f>"Q"&amp;ROUNDUP(MONTH(B2591)/3,0)</f>
        <v>Q2</v>
      </c>
      <c r="E2591" s="21" t="s">
        <v>138</v>
      </c>
      <c r="F2591" s="21" t="s">
        <v>118</v>
      </c>
      <c r="G2591" s="21" t="s">
        <v>139</v>
      </c>
      <c r="H2591" s="21" t="s">
        <v>445</v>
      </c>
      <c r="I2591" s="21" t="s">
        <v>446</v>
      </c>
      <c r="J2591" s="21" t="s">
        <v>133</v>
      </c>
      <c r="K2591" s="21" t="s">
        <v>134</v>
      </c>
      <c r="L2591" s="21" t="s">
        <v>135</v>
      </c>
      <c r="M2591" s="23">
        <v>38.840000000000003</v>
      </c>
      <c r="N2591" s="24">
        <v>8</v>
      </c>
      <c r="O2591" s="25">
        <v>0.1925</v>
      </c>
      <c r="P2591" s="23">
        <v>21.95</v>
      </c>
      <c r="Q2591" s="23">
        <f>M2591*N2591*(1-O2591)</f>
        <v>250.90640000000002</v>
      </c>
      <c r="R2591" s="23">
        <f>M2591*N2591*O2591</f>
        <v>59.813600000000008</v>
      </c>
      <c r="S2591" s="23">
        <f>P2591*N2591</f>
        <v>175.6</v>
      </c>
      <c r="T2591" s="23">
        <f>Q2591-S2591</f>
        <v>75.306400000000025</v>
      </c>
      <c r="U2591" s="25">
        <f>IFERROR(T2591/Q2591,0)</f>
        <v>0.30013742176365377</v>
      </c>
      <c r="V2591" s="21" t="s">
        <v>125</v>
      </c>
      <c r="W2591" s="21" t="s">
        <v>172</v>
      </c>
    </row>
    <row r="2592" spans="1:23" ht="15" customHeight="1">
      <c r="A2592" s="21" t="s">
        <v>3071</v>
      </c>
      <c r="B2592" s="22">
        <v>45749</v>
      </c>
      <c r="C2592" s="21">
        <f>YEAR(B2592)</f>
        <v>2025</v>
      </c>
      <c r="D2592" s="21" t="str">
        <f>"Q"&amp;ROUNDUP(MONTH(B2592)/3,0)</f>
        <v>Q2</v>
      </c>
      <c r="E2592" s="21" t="s">
        <v>158</v>
      </c>
      <c r="F2592" s="21" t="s">
        <v>159</v>
      </c>
      <c r="G2592" s="21" t="s">
        <v>160</v>
      </c>
      <c r="H2592" s="21" t="s">
        <v>243</v>
      </c>
      <c r="I2592" s="21" t="s">
        <v>244</v>
      </c>
      <c r="J2592" s="21" t="s">
        <v>122</v>
      </c>
      <c r="K2592" s="21" t="s">
        <v>149</v>
      </c>
      <c r="L2592" s="21" t="s">
        <v>273</v>
      </c>
      <c r="M2592" s="23">
        <v>81.290000000000006</v>
      </c>
      <c r="N2592" s="24">
        <v>60</v>
      </c>
      <c r="O2592" s="25">
        <v>9.6600000000000005E-2</v>
      </c>
      <c r="P2592" s="23">
        <v>40.72</v>
      </c>
      <c r="Q2592" s="23">
        <f>M2592*N2592*(1-O2592)</f>
        <v>4406.24316</v>
      </c>
      <c r="R2592" s="23">
        <f>M2592*N2592*O2592</f>
        <v>471.1568400000001</v>
      </c>
      <c r="S2592" s="23">
        <f>P2592*N2592</f>
        <v>2443.1999999999998</v>
      </c>
      <c r="T2592" s="23">
        <f>Q2592-S2592</f>
        <v>1963.0431600000002</v>
      </c>
      <c r="U2592" s="25">
        <f>IFERROR(T2592/Q2592,0)</f>
        <v>0.44551403286603913</v>
      </c>
      <c r="V2592" s="21" t="s">
        <v>125</v>
      </c>
      <c r="W2592" s="21" t="s">
        <v>156</v>
      </c>
    </row>
    <row r="2593" spans="1:23" ht="15" customHeight="1">
      <c r="A2593" s="21" t="s">
        <v>3072</v>
      </c>
      <c r="B2593" s="22">
        <v>45749</v>
      </c>
      <c r="C2593" s="21">
        <f>YEAR(B2593)</f>
        <v>2025</v>
      </c>
      <c r="D2593" s="21" t="str">
        <f>"Q"&amp;ROUNDUP(MONTH(B2593)/3,0)</f>
        <v>Q2</v>
      </c>
      <c r="E2593" s="21" t="s">
        <v>158</v>
      </c>
      <c r="F2593" s="21" t="s">
        <v>159</v>
      </c>
      <c r="G2593" s="21" t="s">
        <v>164</v>
      </c>
      <c r="H2593" s="21" t="s">
        <v>257</v>
      </c>
      <c r="I2593" s="21" t="s">
        <v>258</v>
      </c>
      <c r="J2593" s="21" t="s">
        <v>133</v>
      </c>
      <c r="K2593" s="21" t="s">
        <v>143</v>
      </c>
      <c r="L2593" s="21" t="s">
        <v>201</v>
      </c>
      <c r="M2593" s="23">
        <v>162.59</v>
      </c>
      <c r="N2593" s="24">
        <v>5</v>
      </c>
      <c r="O2593" s="25">
        <v>0.13519999999999999</v>
      </c>
      <c r="P2593" s="23">
        <v>107.51</v>
      </c>
      <c r="Q2593" s="23">
        <f>M2593*N2593*(1-O2593)</f>
        <v>703.03916000000004</v>
      </c>
      <c r="R2593" s="23">
        <f>M2593*N2593*O2593</f>
        <v>109.91083999999999</v>
      </c>
      <c r="S2593" s="23">
        <f>P2593*N2593</f>
        <v>537.55000000000007</v>
      </c>
      <c r="T2593" s="23">
        <f>Q2593-S2593</f>
        <v>165.48915999999997</v>
      </c>
      <c r="U2593" s="25">
        <f>IFERROR(T2593/Q2593,0)</f>
        <v>0.2353910982711119</v>
      </c>
      <c r="V2593" s="21" t="s">
        <v>125</v>
      </c>
      <c r="W2593" s="21" t="s">
        <v>126</v>
      </c>
    </row>
    <row r="2594" spans="1:23" ht="15" customHeight="1">
      <c r="A2594" s="21" t="s">
        <v>3073</v>
      </c>
      <c r="B2594" s="22">
        <v>45749</v>
      </c>
      <c r="C2594" s="21">
        <f>YEAR(B2594)</f>
        <v>2025</v>
      </c>
      <c r="D2594" s="21" t="str">
        <f>"Q"&amp;ROUNDUP(MONTH(B2594)/3,0)</f>
        <v>Q2</v>
      </c>
      <c r="E2594" s="21" t="s">
        <v>117</v>
      </c>
      <c r="F2594" s="21" t="s">
        <v>129</v>
      </c>
      <c r="G2594" s="21" t="s">
        <v>194</v>
      </c>
      <c r="H2594" s="21" t="s">
        <v>174</v>
      </c>
      <c r="I2594" s="21" t="s">
        <v>175</v>
      </c>
      <c r="J2594" s="21" t="s">
        <v>142</v>
      </c>
      <c r="K2594" s="21" t="s">
        <v>165</v>
      </c>
      <c r="L2594" s="21" t="s">
        <v>166</v>
      </c>
      <c r="M2594" s="23">
        <v>57.7</v>
      </c>
      <c r="N2594" s="24">
        <v>3</v>
      </c>
      <c r="O2594" s="25">
        <v>0.19650000000000001</v>
      </c>
      <c r="P2594" s="23">
        <v>24.58</v>
      </c>
      <c r="Q2594" s="23">
        <f>M2594*N2594*(1-O2594)</f>
        <v>139.08585000000002</v>
      </c>
      <c r="R2594" s="23">
        <f>M2594*N2594*O2594</f>
        <v>34.014150000000008</v>
      </c>
      <c r="S2594" s="23">
        <f>P2594*N2594</f>
        <v>73.739999999999995</v>
      </c>
      <c r="T2594" s="23">
        <f>Q2594-S2594</f>
        <v>65.345850000000027</v>
      </c>
      <c r="U2594" s="25">
        <f>IFERROR(T2594/Q2594,0)</f>
        <v>0.46982385339702076</v>
      </c>
      <c r="V2594" s="21" t="s">
        <v>125</v>
      </c>
      <c r="W2594" s="21" t="s">
        <v>156</v>
      </c>
    </row>
    <row r="2595" spans="1:23" ht="15" customHeight="1">
      <c r="A2595" s="21" t="s">
        <v>3074</v>
      </c>
      <c r="B2595" s="22">
        <v>45749</v>
      </c>
      <c r="C2595" s="21">
        <f>YEAR(B2595)</f>
        <v>2025</v>
      </c>
      <c r="D2595" s="21" t="str">
        <f>"Q"&amp;ROUNDUP(MONTH(B2595)/3,0)</f>
        <v>Q2</v>
      </c>
      <c r="E2595" s="21" t="s">
        <v>188</v>
      </c>
      <c r="F2595" s="21" t="s">
        <v>118</v>
      </c>
      <c r="G2595" s="21" t="s">
        <v>189</v>
      </c>
      <c r="H2595" s="21" t="s">
        <v>413</v>
      </c>
      <c r="I2595" s="21" t="s">
        <v>414</v>
      </c>
      <c r="J2595" s="21" t="s">
        <v>142</v>
      </c>
      <c r="K2595" s="21" t="s">
        <v>134</v>
      </c>
      <c r="L2595" s="21" t="s">
        <v>192</v>
      </c>
      <c r="M2595" s="23">
        <v>198.95</v>
      </c>
      <c r="N2595" s="24">
        <v>3</v>
      </c>
      <c r="O2595" s="25">
        <v>0.20219999999999999</v>
      </c>
      <c r="P2595" s="23">
        <v>118.6</v>
      </c>
      <c r="Q2595" s="23">
        <f>M2595*N2595*(1-O2595)</f>
        <v>476.16692999999998</v>
      </c>
      <c r="R2595" s="23">
        <f>M2595*N2595*O2595</f>
        <v>120.68306999999997</v>
      </c>
      <c r="S2595" s="23">
        <f>P2595*N2595</f>
        <v>355.79999999999995</v>
      </c>
      <c r="T2595" s="23">
        <f>Q2595-S2595</f>
        <v>120.36693000000002</v>
      </c>
      <c r="U2595" s="25">
        <f>IFERROR(T2595/Q2595,0)</f>
        <v>0.25278305236359028</v>
      </c>
      <c r="V2595" s="21" t="s">
        <v>125</v>
      </c>
      <c r="W2595" s="21" t="s">
        <v>156</v>
      </c>
    </row>
    <row r="2596" spans="1:23" ht="15" customHeight="1">
      <c r="A2596" s="21" t="s">
        <v>3075</v>
      </c>
      <c r="B2596" s="22">
        <v>45749</v>
      </c>
      <c r="C2596" s="21">
        <f>YEAR(B2596)</f>
        <v>2025</v>
      </c>
      <c r="D2596" s="21" t="str">
        <f>"Q"&amp;ROUNDUP(MONTH(B2596)/3,0)</f>
        <v>Q2</v>
      </c>
      <c r="E2596" s="21" t="s">
        <v>188</v>
      </c>
      <c r="F2596" s="21" t="s">
        <v>129</v>
      </c>
      <c r="G2596" s="21" t="s">
        <v>232</v>
      </c>
      <c r="H2596" s="21" t="s">
        <v>337</v>
      </c>
      <c r="I2596" s="21" t="s">
        <v>338</v>
      </c>
      <c r="J2596" s="21" t="s">
        <v>133</v>
      </c>
      <c r="K2596" s="21" t="s">
        <v>165</v>
      </c>
      <c r="L2596" s="21" t="s">
        <v>184</v>
      </c>
      <c r="M2596" s="23">
        <v>116.44</v>
      </c>
      <c r="N2596" s="24">
        <v>1</v>
      </c>
      <c r="O2596" s="25">
        <v>0.17080000000000001</v>
      </c>
      <c r="P2596" s="23">
        <v>47.75</v>
      </c>
      <c r="Q2596" s="23">
        <f>M2596*N2596*(1-O2596)</f>
        <v>96.552047999999985</v>
      </c>
      <c r="R2596" s="23">
        <f>M2596*N2596*O2596</f>
        <v>19.887952000000002</v>
      </c>
      <c r="S2596" s="23">
        <f>P2596*N2596</f>
        <v>47.75</v>
      </c>
      <c r="T2596" s="23">
        <f>Q2596-S2596</f>
        <v>48.802047999999985</v>
      </c>
      <c r="U2596" s="25">
        <f>IFERROR(T2596/Q2596,0)</f>
        <v>0.50544808743984382</v>
      </c>
      <c r="V2596" s="21" t="s">
        <v>125</v>
      </c>
      <c r="W2596" s="21" t="s">
        <v>172</v>
      </c>
    </row>
    <row r="2597" spans="1:23" ht="15" customHeight="1">
      <c r="A2597" s="21" t="s">
        <v>3076</v>
      </c>
      <c r="B2597" s="22">
        <v>45750</v>
      </c>
      <c r="C2597" s="21">
        <f>YEAR(B2597)</f>
        <v>2025</v>
      </c>
      <c r="D2597" s="21" t="str">
        <f>"Q"&amp;ROUNDUP(MONTH(B2597)/3,0)</f>
        <v>Q2</v>
      </c>
      <c r="E2597" s="21" t="s">
        <v>117</v>
      </c>
      <c r="F2597" s="21" t="s">
        <v>118</v>
      </c>
      <c r="G2597" s="21" t="s">
        <v>194</v>
      </c>
      <c r="H2597" s="21" t="s">
        <v>207</v>
      </c>
      <c r="I2597" s="21" t="s">
        <v>208</v>
      </c>
      <c r="J2597" s="21" t="s">
        <v>122</v>
      </c>
      <c r="K2597" s="21" t="s">
        <v>165</v>
      </c>
      <c r="L2597" s="21" t="s">
        <v>213</v>
      </c>
      <c r="M2597" s="23">
        <v>45.22</v>
      </c>
      <c r="N2597" s="24">
        <v>1</v>
      </c>
      <c r="O2597" s="25">
        <v>0.19520000000000001</v>
      </c>
      <c r="P2597" s="23">
        <v>18.29</v>
      </c>
      <c r="Q2597" s="23">
        <f>M2597*N2597*(1-O2597)</f>
        <v>36.393055999999994</v>
      </c>
      <c r="R2597" s="23">
        <f>M2597*N2597*O2597</f>
        <v>8.826944000000001</v>
      </c>
      <c r="S2597" s="23">
        <f>P2597*N2597</f>
        <v>18.29</v>
      </c>
      <c r="T2597" s="23">
        <f>Q2597-S2597</f>
        <v>18.103055999999995</v>
      </c>
      <c r="U2597" s="25">
        <f>IFERROR(T2597/Q2597,0)</f>
        <v>0.49743159794000258</v>
      </c>
      <c r="V2597" s="21" t="s">
        <v>125</v>
      </c>
      <c r="W2597" s="21" t="s">
        <v>172</v>
      </c>
    </row>
    <row r="2598" spans="1:23" ht="15" customHeight="1">
      <c r="A2598" s="21" t="s">
        <v>3077</v>
      </c>
      <c r="B2598" s="22">
        <v>45750</v>
      </c>
      <c r="C2598" s="21">
        <f>YEAR(B2598)</f>
        <v>2025</v>
      </c>
      <c r="D2598" s="21" t="str">
        <f>"Q"&amp;ROUNDUP(MONTH(B2598)/3,0)</f>
        <v>Q2</v>
      </c>
      <c r="E2598" s="21" t="s">
        <v>128</v>
      </c>
      <c r="F2598" s="21" t="s">
        <v>129</v>
      </c>
      <c r="G2598" s="21" t="s">
        <v>152</v>
      </c>
      <c r="H2598" s="21" t="s">
        <v>182</v>
      </c>
      <c r="I2598" s="21" t="s">
        <v>183</v>
      </c>
      <c r="J2598" s="21" t="s">
        <v>122</v>
      </c>
      <c r="K2598" s="21" t="s">
        <v>149</v>
      </c>
      <c r="L2598" s="21" t="s">
        <v>150</v>
      </c>
      <c r="M2598" s="23">
        <v>107.75</v>
      </c>
      <c r="N2598" s="24">
        <v>1</v>
      </c>
      <c r="O2598" s="25">
        <v>0.2326</v>
      </c>
      <c r="P2598" s="23">
        <v>56.15</v>
      </c>
      <c r="Q2598" s="23">
        <f>M2598*N2598*(1-O2598)</f>
        <v>82.687349999999995</v>
      </c>
      <c r="R2598" s="23">
        <f>M2598*N2598*O2598</f>
        <v>25.062650000000001</v>
      </c>
      <c r="S2598" s="23">
        <f>P2598*N2598</f>
        <v>56.15</v>
      </c>
      <c r="T2598" s="23">
        <f>Q2598-S2598</f>
        <v>26.537349999999996</v>
      </c>
      <c r="U2598" s="25">
        <f>IFERROR(T2598/Q2598,0)</f>
        <v>0.32093603193233305</v>
      </c>
      <c r="V2598" s="21" t="s">
        <v>125</v>
      </c>
      <c r="W2598" s="21" t="s">
        <v>126</v>
      </c>
    </row>
    <row r="2599" spans="1:23" ht="15" customHeight="1">
      <c r="A2599" s="21" t="s">
        <v>3078</v>
      </c>
      <c r="B2599" s="22">
        <v>45750</v>
      </c>
      <c r="C2599" s="21">
        <f>YEAR(B2599)</f>
        <v>2025</v>
      </c>
      <c r="D2599" s="21" t="str">
        <f>"Q"&amp;ROUNDUP(MONTH(B2599)/3,0)</f>
        <v>Q2</v>
      </c>
      <c r="E2599" s="21" t="s">
        <v>128</v>
      </c>
      <c r="F2599" s="21" t="s">
        <v>129</v>
      </c>
      <c r="G2599" s="21" t="s">
        <v>130</v>
      </c>
      <c r="H2599" s="21" t="s">
        <v>639</v>
      </c>
      <c r="I2599" s="21" t="s">
        <v>608</v>
      </c>
      <c r="J2599" s="21" t="s">
        <v>142</v>
      </c>
      <c r="K2599" s="21" t="s">
        <v>123</v>
      </c>
      <c r="L2599" s="21" t="s">
        <v>263</v>
      </c>
      <c r="M2599" s="23">
        <v>181.05</v>
      </c>
      <c r="N2599" s="24">
        <v>1</v>
      </c>
      <c r="O2599" s="25">
        <v>0.18190000000000001</v>
      </c>
      <c r="P2599" s="23">
        <v>85.57</v>
      </c>
      <c r="Q2599" s="23">
        <f>M2599*N2599*(1-O2599)</f>
        <v>148.11700500000001</v>
      </c>
      <c r="R2599" s="23">
        <f>M2599*N2599*O2599</f>
        <v>32.932995000000005</v>
      </c>
      <c r="S2599" s="23">
        <f>P2599*N2599</f>
        <v>85.57</v>
      </c>
      <c r="T2599" s="23">
        <f>Q2599-S2599</f>
        <v>62.547005000000013</v>
      </c>
      <c r="U2599" s="25">
        <f>IFERROR(T2599/Q2599,0)</f>
        <v>0.42228105408963684</v>
      </c>
      <c r="V2599" s="21" t="s">
        <v>125</v>
      </c>
      <c r="W2599" s="21" t="s">
        <v>156</v>
      </c>
    </row>
    <row r="2600" spans="1:23" ht="15" customHeight="1">
      <c r="A2600" s="21" t="s">
        <v>3079</v>
      </c>
      <c r="B2600" s="22">
        <v>45750</v>
      </c>
      <c r="C2600" s="21">
        <f>YEAR(B2600)</f>
        <v>2025</v>
      </c>
      <c r="D2600" s="21" t="str">
        <f>"Q"&amp;ROUNDUP(MONTH(B2600)/3,0)</f>
        <v>Q2</v>
      </c>
      <c r="E2600" s="21" t="s">
        <v>128</v>
      </c>
      <c r="F2600" s="21" t="s">
        <v>118</v>
      </c>
      <c r="G2600" s="21" t="s">
        <v>130</v>
      </c>
      <c r="H2600" s="21" t="s">
        <v>168</v>
      </c>
      <c r="I2600" s="21" t="s">
        <v>169</v>
      </c>
      <c r="J2600" s="21" t="s">
        <v>122</v>
      </c>
      <c r="K2600" s="21" t="s">
        <v>134</v>
      </c>
      <c r="L2600" s="21" t="s">
        <v>192</v>
      </c>
      <c r="M2600" s="23">
        <v>57.96</v>
      </c>
      <c r="N2600" s="24">
        <v>8</v>
      </c>
      <c r="O2600" s="25">
        <v>0.20549999999999999</v>
      </c>
      <c r="P2600" s="23">
        <v>34.6</v>
      </c>
      <c r="Q2600" s="23">
        <f>M2600*N2600*(1-O2600)</f>
        <v>368.39375999999999</v>
      </c>
      <c r="R2600" s="23">
        <f>M2600*N2600*O2600</f>
        <v>95.286239999999992</v>
      </c>
      <c r="S2600" s="23">
        <f>P2600*N2600</f>
        <v>276.8</v>
      </c>
      <c r="T2600" s="23">
        <f>Q2600-S2600</f>
        <v>91.593759999999975</v>
      </c>
      <c r="U2600" s="25">
        <f>IFERROR(T2600/Q2600,0)</f>
        <v>0.24863005280002565</v>
      </c>
      <c r="V2600" s="21" t="s">
        <v>125</v>
      </c>
      <c r="W2600" s="21" t="s">
        <v>136</v>
      </c>
    </row>
    <row r="2601" spans="1:23" ht="15" customHeight="1">
      <c r="A2601" s="21" t="s">
        <v>3080</v>
      </c>
      <c r="B2601" s="22">
        <v>45750</v>
      </c>
      <c r="C2601" s="21">
        <f>YEAR(B2601)</f>
        <v>2025</v>
      </c>
      <c r="D2601" s="21" t="str">
        <f>"Q"&amp;ROUNDUP(MONTH(B2601)/3,0)</f>
        <v>Q2</v>
      </c>
      <c r="E2601" s="21" t="s">
        <v>128</v>
      </c>
      <c r="F2601" s="21" t="s">
        <v>129</v>
      </c>
      <c r="G2601" s="21" t="s">
        <v>130</v>
      </c>
      <c r="H2601" s="21" t="s">
        <v>287</v>
      </c>
      <c r="I2601" s="21" t="s">
        <v>288</v>
      </c>
      <c r="J2601" s="21" t="s">
        <v>133</v>
      </c>
      <c r="K2601" s="21" t="s">
        <v>134</v>
      </c>
      <c r="L2601" s="21" t="s">
        <v>299</v>
      </c>
      <c r="M2601" s="23">
        <v>158.33000000000001</v>
      </c>
      <c r="N2601" s="24">
        <v>12</v>
      </c>
      <c r="O2601" s="25">
        <v>0.20319999999999999</v>
      </c>
      <c r="P2601" s="23">
        <v>79.23</v>
      </c>
      <c r="Q2601" s="23">
        <f>M2601*N2601*(1-O2601)</f>
        <v>1513.8881280000001</v>
      </c>
      <c r="R2601" s="23">
        <f>M2601*N2601*O2601</f>
        <v>386.07187199999998</v>
      </c>
      <c r="S2601" s="23">
        <f>P2601*N2601</f>
        <v>950.76</v>
      </c>
      <c r="T2601" s="23">
        <f>Q2601-S2601</f>
        <v>563.12812800000006</v>
      </c>
      <c r="U2601" s="25">
        <f>IFERROR(T2601/Q2601,0)</f>
        <v>0.37197473022260202</v>
      </c>
      <c r="V2601" s="21" t="s">
        <v>125</v>
      </c>
      <c r="W2601" s="21" t="s">
        <v>172</v>
      </c>
    </row>
    <row r="2602" spans="1:23" ht="15" customHeight="1">
      <c r="A2602" s="21" t="s">
        <v>3081</v>
      </c>
      <c r="B2602" s="22">
        <v>45750</v>
      </c>
      <c r="C2602" s="21">
        <f>YEAR(B2602)</f>
        <v>2025</v>
      </c>
      <c r="D2602" s="21" t="str">
        <f>"Q"&amp;ROUNDUP(MONTH(B2602)/3,0)</f>
        <v>Q2</v>
      </c>
      <c r="E2602" s="21" t="s">
        <v>138</v>
      </c>
      <c r="F2602" s="21" t="s">
        <v>129</v>
      </c>
      <c r="G2602" s="21" t="s">
        <v>146</v>
      </c>
      <c r="H2602" s="21" t="s">
        <v>190</v>
      </c>
      <c r="I2602" s="21" t="s">
        <v>191</v>
      </c>
      <c r="J2602" s="21" t="s">
        <v>133</v>
      </c>
      <c r="K2602" s="21" t="s">
        <v>165</v>
      </c>
      <c r="L2602" s="21" t="s">
        <v>184</v>
      </c>
      <c r="M2602" s="23">
        <v>39.520000000000003</v>
      </c>
      <c r="N2602" s="24">
        <v>1</v>
      </c>
      <c r="O2602" s="25">
        <v>0.16839999999999999</v>
      </c>
      <c r="P2602" s="23">
        <v>19.53</v>
      </c>
      <c r="Q2602" s="23">
        <f>M2602*N2602*(1-O2602)</f>
        <v>32.864832</v>
      </c>
      <c r="R2602" s="23">
        <f>M2602*N2602*O2602</f>
        <v>6.6551680000000006</v>
      </c>
      <c r="S2602" s="23">
        <f>P2602*N2602</f>
        <v>19.53</v>
      </c>
      <c r="T2602" s="23">
        <f>Q2602-S2602</f>
        <v>13.334831999999999</v>
      </c>
      <c r="U2602" s="25">
        <f>IFERROR(T2602/Q2602,0)</f>
        <v>0.40574776101091886</v>
      </c>
      <c r="V2602" s="21" t="s">
        <v>125</v>
      </c>
      <c r="W2602" s="21" t="s">
        <v>156</v>
      </c>
    </row>
    <row r="2603" spans="1:23" ht="15" customHeight="1">
      <c r="A2603" s="21" t="s">
        <v>3082</v>
      </c>
      <c r="B2603" s="22">
        <v>45750</v>
      </c>
      <c r="C2603" s="21">
        <f>YEAR(B2603)</f>
        <v>2025</v>
      </c>
      <c r="D2603" s="21" t="str">
        <f>"Q"&amp;ROUNDUP(MONTH(B2603)/3,0)</f>
        <v>Q2</v>
      </c>
      <c r="E2603" s="21" t="s">
        <v>128</v>
      </c>
      <c r="F2603" s="21" t="s">
        <v>118</v>
      </c>
      <c r="G2603" s="21" t="s">
        <v>130</v>
      </c>
      <c r="H2603" s="21" t="s">
        <v>318</v>
      </c>
      <c r="I2603" s="21" t="s">
        <v>319</v>
      </c>
      <c r="J2603" s="21" t="s">
        <v>122</v>
      </c>
      <c r="K2603" s="21" t="s">
        <v>123</v>
      </c>
      <c r="L2603" s="21" t="s">
        <v>292</v>
      </c>
      <c r="M2603" s="23">
        <v>57.13</v>
      </c>
      <c r="N2603" s="24">
        <v>1</v>
      </c>
      <c r="O2603" s="25">
        <v>0.15190000000000001</v>
      </c>
      <c r="P2603" s="23">
        <v>30.78</v>
      </c>
      <c r="Q2603" s="23">
        <f>M2603*N2603*(1-O2603)</f>
        <v>48.451953000000003</v>
      </c>
      <c r="R2603" s="23">
        <f>M2603*N2603*O2603</f>
        <v>8.6780470000000012</v>
      </c>
      <c r="S2603" s="23">
        <f>P2603*N2603</f>
        <v>30.78</v>
      </c>
      <c r="T2603" s="23">
        <f>Q2603-S2603</f>
        <v>17.671953000000002</v>
      </c>
      <c r="U2603" s="25">
        <f>IFERROR(T2603/Q2603,0)</f>
        <v>0.36473148977090769</v>
      </c>
      <c r="V2603" s="21" t="s">
        <v>125</v>
      </c>
      <c r="W2603" s="21" t="s">
        <v>136</v>
      </c>
    </row>
    <row r="2604" spans="1:23" ht="15" customHeight="1">
      <c r="A2604" s="21" t="s">
        <v>3083</v>
      </c>
      <c r="B2604" s="22">
        <v>45750</v>
      </c>
      <c r="C2604" s="21">
        <f>YEAR(B2604)</f>
        <v>2025</v>
      </c>
      <c r="D2604" s="21" t="str">
        <f>"Q"&amp;ROUNDUP(MONTH(B2604)/3,0)</f>
        <v>Q2</v>
      </c>
      <c r="E2604" s="21" t="s">
        <v>128</v>
      </c>
      <c r="F2604" s="21" t="s">
        <v>118</v>
      </c>
      <c r="G2604" s="21" t="s">
        <v>130</v>
      </c>
      <c r="H2604" s="21" t="s">
        <v>203</v>
      </c>
      <c r="I2604" s="21" t="s">
        <v>204</v>
      </c>
      <c r="J2604" s="21" t="s">
        <v>122</v>
      </c>
      <c r="K2604" s="21" t="s">
        <v>165</v>
      </c>
      <c r="L2604" s="21" t="s">
        <v>213</v>
      </c>
      <c r="M2604" s="23">
        <v>99.51</v>
      </c>
      <c r="N2604" s="24">
        <v>4</v>
      </c>
      <c r="O2604" s="25">
        <v>0.17549999999999999</v>
      </c>
      <c r="P2604" s="23">
        <v>45.41</v>
      </c>
      <c r="Q2604" s="23">
        <f>M2604*N2604*(1-O2604)</f>
        <v>328.18398000000002</v>
      </c>
      <c r="R2604" s="23">
        <f>M2604*N2604*O2604</f>
        <v>69.856020000000001</v>
      </c>
      <c r="S2604" s="23">
        <f>P2604*N2604</f>
        <v>181.64</v>
      </c>
      <c r="T2604" s="23">
        <f>Q2604-S2604</f>
        <v>146.54398000000003</v>
      </c>
      <c r="U2604" s="25">
        <f>IFERROR(T2604/Q2604,0)</f>
        <v>0.44652996163920011</v>
      </c>
      <c r="V2604" s="21" t="s">
        <v>125</v>
      </c>
      <c r="W2604" s="21" t="s">
        <v>172</v>
      </c>
    </row>
    <row r="2605" spans="1:23" ht="15" customHeight="1">
      <c r="A2605" s="21" t="s">
        <v>3084</v>
      </c>
      <c r="B2605" s="22">
        <v>45750</v>
      </c>
      <c r="C2605" s="21">
        <f>YEAR(B2605)</f>
        <v>2025</v>
      </c>
      <c r="D2605" s="21" t="str">
        <f>"Q"&amp;ROUNDUP(MONTH(B2605)/3,0)</f>
        <v>Q2</v>
      </c>
      <c r="E2605" s="21" t="s">
        <v>128</v>
      </c>
      <c r="F2605" s="21" t="s">
        <v>118</v>
      </c>
      <c r="G2605" s="21" t="s">
        <v>152</v>
      </c>
      <c r="H2605" s="21" t="s">
        <v>246</v>
      </c>
      <c r="I2605" s="21" t="s">
        <v>247</v>
      </c>
      <c r="J2605" s="21" t="s">
        <v>133</v>
      </c>
      <c r="K2605" s="21" t="s">
        <v>165</v>
      </c>
      <c r="L2605" s="21" t="s">
        <v>184</v>
      </c>
      <c r="M2605" s="23">
        <v>124.71</v>
      </c>
      <c r="N2605" s="24">
        <v>5</v>
      </c>
      <c r="O2605" s="25">
        <v>0.1933</v>
      </c>
      <c r="P2605" s="23">
        <v>44.9</v>
      </c>
      <c r="Q2605" s="23">
        <f>M2605*N2605*(1-O2605)</f>
        <v>503.01778499999995</v>
      </c>
      <c r="R2605" s="23">
        <f>M2605*N2605*O2605</f>
        <v>120.53221499999999</v>
      </c>
      <c r="S2605" s="23">
        <f>P2605*N2605</f>
        <v>224.5</v>
      </c>
      <c r="T2605" s="23">
        <f>Q2605-S2605</f>
        <v>278.51778499999995</v>
      </c>
      <c r="U2605" s="25">
        <f>IFERROR(T2605/Q2605,0)</f>
        <v>0.55369371283760871</v>
      </c>
      <c r="V2605" s="21" t="s">
        <v>125</v>
      </c>
      <c r="W2605" s="21" t="s">
        <v>156</v>
      </c>
    </row>
    <row r="2606" spans="1:23" ht="15" customHeight="1">
      <c r="A2606" s="21" t="s">
        <v>3085</v>
      </c>
      <c r="B2606" s="22">
        <v>45750</v>
      </c>
      <c r="C2606" s="21">
        <f>YEAR(B2606)</f>
        <v>2025</v>
      </c>
      <c r="D2606" s="21" t="str">
        <f>"Q"&amp;ROUNDUP(MONTH(B2606)/3,0)</f>
        <v>Q2</v>
      </c>
      <c r="E2606" s="21" t="s">
        <v>158</v>
      </c>
      <c r="F2606" s="21" t="s">
        <v>118</v>
      </c>
      <c r="G2606" s="21" t="s">
        <v>164</v>
      </c>
      <c r="H2606" s="21" t="s">
        <v>308</v>
      </c>
      <c r="I2606" s="21" t="s">
        <v>309</v>
      </c>
      <c r="J2606" s="21" t="s">
        <v>133</v>
      </c>
      <c r="K2606" s="21" t="s">
        <v>165</v>
      </c>
      <c r="L2606" s="21" t="s">
        <v>213</v>
      </c>
      <c r="M2606" s="23">
        <v>87.58</v>
      </c>
      <c r="N2606" s="24">
        <v>3</v>
      </c>
      <c r="O2606" s="25">
        <v>0.20780000000000001</v>
      </c>
      <c r="P2606" s="23">
        <v>40.49</v>
      </c>
      <c r="Q2606" s="23">
        <f>M2606*N2606*(1-O2606)</f>
        <v>208.142628</v>
      </c>
      <c r="R2606" s="23">
        <f>M2606*N2606*O2606</f>
        <v>54.597372000000007</v>
      </c>
      <c r="S2606" s="23">
        <f>P2606*N2606</f>
        <v>121.47</v>
      </c>
      <c r="T2606" s="23">
        <f>Q2606-S2606</f>
        <v>86.672628000000003</v>
      </c>
      <c r="U2606" s="25">
        <f>IFERROR(T2606/Q2606,0)</f>
        <v>0.41640978992539673</v>
      </c>
      <c r="V2606" s="21" t="s">
        <v>125</v>
      </c>
      <c r="W2606" s="21" t="s">
        <v>172</v>
      </c>
    </row>
    <row r="2607" spans="1:23" ht="15" customHeight="1">
      <c r="A2607" s="21" t="s">
        <v>3086</v>
      </c>
      <c r="B2607" s="22">
        <v>45750</v>
      </c>
      <c r="C2607" s="21">
        <f>YEAR(B2607)</f>
        <v>2025</v>
      </c>
      <c r="D2607" s="21" t="str">
        <f>"Q"&amp;ROUNDUP(MONTH(B2607)/3,0)</f>
        <v>Q2</v>
      </c>
      <c r="E2607" s="21" t="s">
        <v>158</v>
      </c>
      <c r="F2607" s="21" t="s">
        <v>159</v>
      </c>
      <c r="G2607" s="21" t="s">
        <v>160</v>
      </c>
      <c r="H2607" s="21" t="s">
        <v>207</v>
      </c>
      <c r="I2607" s="21" t="s">
        <v>208</v>
      </c>
      <c r="J2607" s="21" t="s">
        <v>122</v>
      </c>
      <c r="K2607" s="21" t="s">
        <v>143</v>
      </c>
      <c r="L2607" s="21" t="s">
        <v>144</v>
      </c>
      <c r="M2607" s="23">
        <v>285.42</v>
      </c>
      <c r="N2607" s="24">
        <v>4</v>
      </c>
      <c r="O2607" s="25">
        <v>0.1221</v>
      </c>
      <c r="P2607" s="23">
        <v>188.08</v>
      </c>
      <c r="Q2607" s="23">
        <f>M2607*N2607*(1-O2607)</f>
        <v>1002.280872</v>
      </c>
      <c r="R2607" s="23">
        <f>M2607*N2607*O2607</f>
        <v>139.39912800000002</v>
      </c>
      <c r="S2607" s="23">
        <f>P2607*N2607</f>
        <v>752.32</v>
      </c>
      <c r="T2607" s="23">
        <f>Q2607-S2607</f>
        <v>249.96087199999999</v>
      </c>
      <c r="U2607" s="25">
        <f>IFERROR(T2607/Q2607,0)</f>
        <v>0.24939204067739604</v>
      </c>
      <c r="V2607" s="21" t="s">
        <v>125</v>
      </c>
      <c r="W2607" s="21" t="s">
        <v>156</v>
      </c>
    </row>
    <row r="2608" spans="1:23" ht="15" customHeight="1">
      <c r="A2608" s="21" t="s">
        <v>3087</v>
      </c>
      <c r="B2608" s="22">
        <v>45750</v>
      </c>
      <c r="C2608" s="21">
        <f>YEAR(B2608)</f>
        <v>2025</v>
      </c>
      <c r="D2608" s="21" t="str">
        <f>"Q"&amp;ROUNDUP(MONTH(B2608)/3,0)</f>
        <v>Q2</v>
      </c>
      <c r="E2608" s="21" t="s">
        <v>117</v>
      </c>
      <c r="F2608" s="21" t="s">
        <v>129</v>
      </c>
      <c r="G2608" s="21" t="s">
        <v>119</v>
      </c>
      <c r="H2608" s="21" t="s">
        <v>529</v>
      </c>
      <c r="I2608" s="21" t="s">
        <v>530</v>
      </c>
      <c r="J2608" s="21" t="s">
        <v>133</v>
      </c>
      <c r="K2608" s="21" t="s">
        <v>123</v>
      </c>
      <c r="L2608" s="21" t="s">
        <v>124</v>
      </c>
      <c r="M2608" s="23">
        <v>76.209999999999994</v>
      </c>
      <c r="N2608" s="24">
        <v>2</v>
      </c>
      <c r="O2608" s="25">
        <v>0.18859999999999999</v>
      </c>
      <c r="P2608" s="23">
        <v>41.07</v>
      </c>
      <c r="Q2608" s="23">
        <f>M2608*N2608*(1-O2608)</f>
        <v>123.673588</v>
      </c>
      <c r="R2608" s="23">
        <f>M2608*N2608*O2608</f>
        <v>28.746411999999996</v>
      </c>
      <c r="S2608" s="23">
        <f>P2608*N2608</f>
        <v>82.14</v>
      </c>
      <c r="T2608" s="23">
        <f>Q2608-S2608</f>
        <v>41.533587999999995</v>
      </c>
      <c r="U2608" s="25">
        <f>IFERROR(T2608/Q2608,0)</f>
        <v>0.33583232015553716</v>
      </c>
      <c r="V2608" s="21" t="s">
        <v>125</v>
      </c>
      <c r="W2608" s="21" t="s">
        <v>172</v>
      </c>
    </row>
    <row r="2609" spans="1:23" ht="15" customHeight="1">
      <c r="A2609" s="21" t="s">
        <v>3088</v>
      </c>
      <c r="B2609" s="22">
        <v>45750</v>
      </c>
      <c r="C2609" s="21">
        <f>YEAR(B2609)</f>
        <v>2025</v>
      </c>
      <c r="D2609" s="21" t="str">
        <f>"Q"&amp;ROUNDUP(MONTH(B2609)/3,0)</f>
        <v>Q2</v>
      </c>
      <c r="E2609" s="21" t="s">
        <v>188</v>
      </c>
      <c r="F2609" s="21" t="s">
        <v>118</v>
      </c>
      <c r="G2609" s="21" t="s">
        <v>232</v>
      </c>
      <c r="H2609" s="21" t="s">
        <v>203</v>
      </c>
      <c r="I2609" s="21" t="s">
        <v>204</v>
      </c>
      <c r="J2609" s="21" t="s">
        <v>122</v>
      </c>
      <c r="K2609" s="21" t="s">
        <v>134</v>
      </c>
      <c r="L2609" s="21" t="s">
        <v>135</v>
      </c>
      <c r="M2609" s="23">
        <v>114.09</v>
      </c>
      <c r="N2609" s="24">
        <v>1</v>
      </c>
      <c r="O2609" s="25">
        <v>0.16339999999999999</v>
      </c>
      <c r="P2609" s="23">
        <v>69.84</v>
      </c>
      <c r="Q2609" s="23">
        <f>M2609*N2609*(1-O2609)</f>
        <v>95.447693999999998</v>
      </c>
      <c r="R2609" s="23">
        <f>M2609*N2609*O2609</f>
        <v>18.642305999999998</v>
      </c>
      <c r="S2609" s="23">
        <f>P2609*N2609</f>
        <v>69.84</v>
      </c>
      <c r="T2609" s="23">
        <f>Q2609-S2609</f>
        <v>25.607693999999995</v>
      </c>
      <c r="U2609" s="25">
        <f>IFERROR(T2609/Q2609,0)</f>
        <v>0.26829033711385414</v>
      </c>
      <c r="V2609" s="21" t="s">
        <v>125</v>
      </c>
      <c r="W2609" s="21" t="s">
        <v>136</v>
      </c>
    </row>
    <row r="2610" spans="1:23" ht="15" customHeight="1">
      <c r="A2610" s="21" t="s">
        <v>3089</v>
      </c>
      <c r="B2610" s="22">
        <v>45750</v>
      </c>
      <c r="C2610" s="21">
        <f>YEAR(B2610)</f>
        <v>2025</v>
      </c>
      <c r="D2610" s="21" t="str">
        <f>"Q"&amp;ROUNDUP(MONTH(B2610)/3,0)</f>
        <v>Q2</v>
      </c>
      <c r="E2610" s="21" t="s">
        <v>128</v>
      </c>
      <c r="F2610" s="21" t="s">
        <v>118</v>
      </c>
      <c r="G2610" s="21" t="s">
        <v>152</v>
      </c>
      <c r="H2610" s="21" t="s">
        <v>287</v>
      </c>
      <c r="I2610" s="21" t="s">
        <v>288</v>
      </c>
      <c r="J2610" s="21" t="s">
        <v>133</v>
      </c>
      <c r="K2610" s="21" t="s">
        <v>134</v>
      </c>
      <c r="L2610" s="21" t="s">
        <v>170</v>
      </c>
      <c r="M2610" s="23">
        <v>96.67</v>
      </c>
      <c r="N2610" s="24">
        <v>4</v>
      </c>
      <c r="O2610" s="25">
        <v>0.18740000000000001</v>
      </c>
      <c r="P2610" s="23">
        <v>55.49</v>
      </c>
      <c r="Q2610" s="23">
        <f>M2610*N2610*(1-O2610)</f>
        <v>314.21616799999998</v>
      </c>
      <c r="R2610" s="23">
        <f>M2610*N2610*O2610</f>
        <v>72.463832000000011</v>
      </c>
      <c r="S2610" s="23">
        <f>P2610*N2610</f>
        <v>221.96</v>
      </c>
      <c r="T2610" s="23">
        <f>Q2610-S2610</f>
        <v>92.256167999999974</v>
      </c>
      <c r="U2610" s="25">
        <f>IFERROR(T2610/Q2610,0)</f>
        <v>0.29360732322341854</v>
      </c>
      <c r="V2610" s="21" t="s">
        <v>125</v>
      </c>
      <c r="W2610" s="21" t="s">
        <v>172</v>
      </c>
    </row>
    <row r="2611" spans="1:23" ht="15" customHeight="1">
      <c r="A2611" s="21" t="s">
        <v>3090</v>
      </c>
      <c r="B2611" s="22">
        <v>45750</v>
      </c>
      <c r="C2611" s="21">
        <f>YEAR(B2611)</f>
        <v>2025</v>
      </c>
      <c r="D2611" s="21" t="str">
        <f>"Q"&amp;ROUNDUP(MONTH(B2611)/3,0)</f>
        <v>Q2</v>
      </c>
      <c r="E2611" s="21" t="s">
        <v>188</v>
      </c>
      <c r="F2611" s="21" t="s">
        <v>159</v>
      </c>
      <c r="G2611" s="21" t="s">
        <v>198</v>
      </c>
      <c r="H2611" s="21" t="s">
        <v>284</v>
      </c>
      <c r="I2611" s="21" t="s">
        <v>269</v>
      </c>
      <c r="J2611" s="21" t="s">
        <v>122</v>
      </c>
      <c r="K2611" s="21" t="s">
        <v>165</v>
      </c>
      <c r="L2611" s="21" t="s">
        <v>213</v>
      </c>
      <c r="M2611" s="23">
        <v>118.09</v>
      </c>
      <c r="N2611" s="24">
        <v>5</v>
      </c>
      <c r="O2611" s="25">
        <v>0.12189999999999999</v>
      </c>
      <c r="P2611" s="23">
        <v>46.87</v>
      </c>
      <c r="Q2611" s="23">
        <f>M2611*N2611*(1-O2611)</f>
        <v>518.47414500000002</v>
      </c>
      <c r="R2611" s="23">
        <f>M2611*N2611*O2611</f>
        <v>71.975854999999996</v>
      </c>
      <c r="S2611" s="23">
        <f>P2611*N2611</f>
        <v>234.35</v>
      </c>
      <c r="T2611" s="23">
        <f>Q2611-S2611</f>
        <v>284.124145</v>
      </c>
      <c r="U2611" s="25">
        <f>IFERROR(T2611/Q2611,0)</f>
        <v>0.54800060473603751</v>
      </c>
      <c r="V2611" s="21" t="s">
        <v>125</v>
      </c>
      <c r="W2611" s="21" t="s">
        <v>136</v>
      </c>
    </row>
    <row r="2612" spans="1:23" ht="15" customHeight="1">
      <c r="A2612" s="21" t="s">
        <v>3091</v>
      </c>
      <c r="B2612" s="22">
        <v>45750</v>
      </c>
      <c r="C2612" s="21">
        <f>YEAR(B2612)</f>
        <v>2025</v>
      </c>
      <c r="D2612" s="21" t="str">
        <f>"Q"&amp;ROUNDUP(MONTH(B2612)/3,0)</f>
        <v>Q2</v>
      </c>
      <c r="E2612" s="21" t="s">
        <v>128</v>
      </c>
      <c r="F2612" s="21" t="s">
        <v>118</v>
      </c>
      <c r="G2612" s="21" t="s">
        <v>152</v>
      </c>
      <c r="H2612" s="21" t="s">
        <v>569</v>
      </c>
      <c r="I2612" s="21" t="s">
        <v>570</v>
      </c>
      <c r="J2612" s="21" t="s">
        <v>133</v>
      </c>
      <c r="K2612" s="21" t="s">
        <v>143</v>
      </c>
      <c r="L2612" s="21" t="s">
        <v>230</v>
      </c>
      <c r="M2612" s="23">
        <v>308.35000000000002</v>
      </c>
      <c r="N2612" s="24">
        <v>2</v>
      </c>
      <c r="O2612" s="25">
        <v>0.22359999999999999</v>
      </c>
      <c r="P2612" s="23">
        <v>172.2</v>
      </c>
      <c r="Q2612" s="23">
        <f>M2612*N2612*(1-O2612)</f>
        <v>478.80588</v>
      </c>
      <c r="R2612" s="23">
        <f>M2612*N2612*O2612</f>
        <v>137.89412000000002</v>
      </c>
      <c r="S2612" s="23">
        <f>P2612*N2612</f>
        <v>344.4</v>
      </c>
      <c r="T2612" s="23">
        <f>Q2612-S2612</f>
        <v>134.40588000000002</v>
      </c>
      <c r="U2612" s="25">
        <f>IFERROR(T2612/Q2612,0)</f>
        <v>0.28071058776471169</v>
      </c>
      <c r="V2612" s="21" t="s">
        <v>125</v>
      </c>
      <c r="W2612" s="21" t="s">
        <v>136</v>
      </c>
    </row>
    <row r="2613" spans="1:23" ht="15" customHeight="1">
      <c r="A2613" s="21" t="s">
        <v>3092</v>
      </c>
      <c r="B2613" s="22">
        <v>45750</v>
      </c>
      <c r="C2613" s="21">
        <f>YEAR(B2613)</f>
        <v>2025</v>
      </c>
      <c r="D2613" s="21" t="str">
        <f>"Q"&amp;ROUNDUP(MONTH(B2613)/3,0)</f>
        <v>Q2</v>
      </c>
      <c r="E2613" s="21" t="s">
        <v>138</v>
      </c>
      <c r="F2613" s="21" t="s">
        <v>118</v>
      </c>
      <c r="G2613" s="21" t="s">
        <v>146</v>
      </c>
      <c r="H2613" s="21" t="s">
        <v>337</v>
      </c>
      <c r="I2613" s="21" t="s">
        <v>338</v>
      </c>
      <c r="J2613" s="21" t="s">
        <v>133</v>
      </c>
      <c r="K2613" s="21" t="s">
        <v>165</v>
      </c>
      <c r="L2613" s="21" t="s">
        <v>320</v>
      </c>
      <c r="M2613" s="23">
        <v>113.59</v>
      </c>
      <c r="N2613" s="24">
        <v>1</v>
      </c>
      <c r="O2613" s="25">
        <v>0.1913</v>
      </c>
      <c r="P2613" s="23">
        <v>43.11</v>
      </c>
      <c r="Q2613" s="23">
        <f>M2613*N2613*(1-O2613)</f>
        <v>91.860232999999994</v>
      </c>
      <c r="R2613" s="23">
        <f>M2613*N2613*O2613</f>
        <v>21.729766999999999</v>
      </c>
      <c r="S2613" s="23">
        <f>P2613*N2613</f>
        <v>43.11</v>
      </c>
      <c r="T2613" s="23">
        <f>Q2613-S2613</f>
        <v>48.750232999999994</v>
      </c>
      <c r="U2613" s="25">
        <f>IFERROR(T2613/Q2613,0)</f>
        <v>0.5307000799791135</v>
      </c>
      <c r="V2613" s="21" t="s">
        <v>125</v>
      </c>
      <c r="W2613" s="21" t="s">
        <v>126</v>
      </c>
    </row>
    <row r="2614" spans="1:23" ht="15" customHeight="1">
      <c r="A2614" s="21" t="s">
        <v>3093</v>
      </c>
      <c r="B2614" s="22">
        <v>45751</v>
      </c>
      <c r="C2614" s="21">
        <f>YEAR(B2614)</f>
        <v>2025</v>
      </c>
      <c r="D2614" s="21" t="str">
        <f>"Q"&amp;ROUNDUP(MONTH(B2614)/3,0)</f>
        <v>Q2</v>
      </c>
      <c r="E2614" s="21" t="s">
        <v>158</v>
      </c>
      <c r="F2614" s="21" t="s">
        <v>118</v>
      </c>
      <c r="G2614" s="21" t="s">
        <v>164</v>
      </c>
      <c r="H2614" s="21" t="s">
        <v>203</v>
      </c>
      <c r="I2614" s="21" t="s">
        <v>204</v>
      </c>
      <c r="J2614" s="21" t="s">
        <v>122</v>
      </c>
      <c r="K2614" s="21" t="s">
        <v>149</v>
      </c>
      <c r="L2614" s="21" t="s">
        <v>238</v>
      </c>
      <c r="M2614" s="23">
        <v>34.69</v>
      </c>
      <c r="N2614" s="24">
        <v>4</v>
      </c>
      <c r="O2614" s="25">
        <v>0.2059</v>
      </c>
      <c r="P2614" s="23">
        <v>15.62</v>
      </c>
      <c r="Q2614" s="23">
        <f>M2614*N2614*(1-O2614)</f>
        <v>110.18931599999999</v>
      </c>
      <c r="R2614" s="23">
        <f>M2614*N2614*O2614</f>
        <v>28.570683999999996</v>
      </c>
      <c r="S2614" s="23">
        <f>P2614*N2614</f>
        <v>62.48</v>
      </c>
      <c r="T2614" s="23">
        <f>Q2614-S2614</f>
        <v>47.709315999999994</v>
      </c>
      <c r="U2614" s="25">
        <f>IFERROR(T2614/Q2614,0)</f>
        <v>0.43297587944007199</v>
      </c>
      <c r="V2614" s="21" t="s">
        <v>125</v>
      </c>
      <c r="W2614" s="21" t="s">
        <v>126</v>
      </c>
    </row>
    <row r="2615" spans="1:23" ht="15" customHeight="1">
      <c r="A2615" s="21" t="s">
        <v>3094</v>
      </c>
      <c r="B2615" s="22">
        <v>45751</v>
      </c>
      <c r="C2615" s="21">
        <f>YEAR(B2615)</f>
        <v>2025</v>
      </c>
      <c r="D2615" s="21" t="str">
        <f>"Q"&amp;ROUNDUP(MONTH(B2615)/3,0)</f>
        <v>Q2</v>
      </c>
      <c r="E2615" s="21" t="s">
        <v>117</v>
      </c>
      <c r="F2615" s="21" t="s">
        <v>118</v>
      </c>
      <c r="G2615" s="21" t="s">
        <v>194</v>
      </c>
      <c r="H2615" s="21" t="s">
        <v>1035</v>
      </c>
      <c r="I2615" s="21" t="s">
        <v>1036</v>
      </c>
      <c r="J2615" s="21" t="s">
        <v>142</v>
      </c>
      <c r="K2615" s="21" t="s">
        <v>149</v>
      </c>
      <c r="L2615" s="21" t="s">
        <v>205</v>
      </c>
      <c r="M2615" s="23">
        <v>125.73</v>
      </c>
      <c r="N2615" s="24">
        <v>4</v>
      </c>
      <c r="O2615" s="25">
        <v>0.1845</v>
      </c>
      <c r="P2615" s="23">
        <v>65.05</v>
      </c>
      <c r="Q2615" s="23">
        <f>M2615*N2615*(1-O2615)</f>
        <v>410.13126</v>
      </c>
      <c r="R2615" s="23">
        <f>M2615*N2615*O2615</f>
        <v>92.788740000000004</v>
      </c>
      <c r="S2615" s="23">
        <f>P2615*N2615</f>
        <v>260.2</v>
      </c>
      <c r="T2615" s="23">
        <f>Q2615-S2615</f>
        <v>149.93126000000001</v>
      </c>
      <c r="U2615" s="25">
        <f>IFERROR(T2615/Q2615,0)</f>
        <v>0.36556896443348408</v>
      </c>
      <c r="V2615" s="21" t="s">
        <v>125</v>
      </c>
      <c r="W2615" s="21" t="s">
        <v>126</v>
      </c>
    </row>
    <row r="2616" spans="1:23" ht="15" customHeight="1">
      <c r="A2616" s="21" t="s">
        <v>3095</v>
      </c>
      <c r="B2616" s="22">
        <v>45751</v>
      </c>
      <c r="C2616" s="21">
        <f>YEAR(B2616)</f>
        <v>2025</v>
      </c>
      <c r="D2616" s="21" t="str">
        <f>"Q"&amp;ROUNDUP(MONTH(B2616)/3,0)</f>
        <v>Q2</v>
      </c>
      <c r="E2616" s="21" t="s">
        <v>117</v>
      </c>
      <c r="F2616" s="21" t="s">
        <v>118</v>
      </c>
      <c r="G2616" s="21" t="s">
        <v>194</v>
      </c>
      <c r="H2616" s="21" t="s">
        <v>278</v>
      </c>
      <c r="I2616" s="21" t="s">
        <v>279</v>
      </c>
      <c r="J2616" s="21" t="s">
        <v>133</v>
      </c>
      <c r="K2616" s="21" t="s">
        <v>143</v>
      </c>
      <c r="L2616" s="21" t="s">
        <v>230</v>
      </c>
      <c r="M2616" s="23">
        <v>122.48</v>
      </c>
      <c r="N2616" s="24">
        <v>1</v>
      </c>
      <c r="O2616" s="25">
        <v>0.2293</v>
      </c>
      <c r="P2616" s="23">
        <v>82.97</v>
      </c>
      <c r="Q2616" s="23">
        <f>M2616*N2616*(1-O2616)</f>
        <v>94.395336</v>
      </c>
      <c r="R2616" s="23">
        <f>M2616*N2616*O2616</f>
        <v>28.084664</v>
      </c>
      <c r="S2616" s="23">
        <f>P2616*N2616</f>
        <v>82.97</v>
      </c>
      <c r="T2616" s="23">
        <f>Q2616-S2616</f>
        <v>11.425336000000001</v>
      </c>
      <c r="U2616" s="25">
        <f>IFERROR(T2616/Q2616,0)</f>
        <v>0.12103708174734397</v>
      </c>
      <c r="V2616" s="21" t="s">
        <v>125</v>
      </c>
      <c r="W2616" s="21" t="s">
        <v>172</v>
      </c>
    </row>
    <row r="2617" spans="1:23" ht="15" customHeight="1">
      <c r="A2617" s="21" t="s">
        <v>3096</v>
      </c>
      <c r="B2617" s="22">
        <v>45751</v>
      </c>
      <c r="C2617" s="21">
        <f>YEAR(B2617)</f>
        <v>2025</v>
      </c>
      <c r="D2617" s="21" t="str">
        <f>"Q"&amp;ROUNDUP(MONTH(B2617)/3,0)</f>
        <v>Q2</v>
      </c>
      <c r="E2617" s="21" t="s">
        <v>188</v>
      </c>
      <c r="F2617" s="21" t="s">
        <v>118</v>
      </c>
      <c r="G2617" s="21" t="s">
        <v>198</v>
      </c>
      <c r="H2617" s="21" t="s">
        <v>287</v>
      </c>
      <c r="I2617" s="21" t="s">
        <v>288</v>
      </c>
      <c r="J2617" s="21" t="s">
        <v>133</v>
      </c>
      <c r="K2617" s="21" t="s">
        <v>143</v>
      </c>
      <c r="L2617" s="21" t="s">
        <v>144</v>
      </c>
      <c r="M2617" s="23">
        <v>197.35</v>
      </c>
      <c r="N2617" s="24">
        <v>8</v>
      </c>
      <c r="O2617" s="25">
        <v>0.2361</v>
      </c>
      <c r="P2617" s="23">
        <v>110.72</v>
      </c>
      <c r="Q2617" s="23">
        <f>M2617*N2617*(1-O2617)</f>
        <v>1206.0453199999999</v>
      </c>
      <c r="R2617" s="23">
        <f>M2617*N2617*O2617</f>
        <v>372.75468000000001</v>
      </c>
      <c r="S2617" s="23">
        <f>P2617*N2617</f>
        <v>885.76</v>
      </c>
      <c r="T2617" s="23">
        <f>Q2617-S2617</f>
        <v>320.28531999999996</v>
      </c>
      <c r="U2617" s="25">
        <f>IFERROR(T2617/Q2617,0)</f>
        <v>0.26556657091459879</v>
      </c>
      <c r="V2617" s="21" t="s">
        <v>125</v>
      </c>
      <c r="W2617" s="21" t="s">
        <v>136</v>
      </c>
    </row>
    <row r="2618" spans="1:23" ht="15" customHeight="1">
      <c r="A2618" s="21" t="s">
        <v>3097</v>
      </c>
      <c r="B2618" s="22">
        <v>45751</v>
      </c>
      <c r="C2618" s="21">
        <f>YEAR(B2618)</f>
        <v>2025</v>
      </c>
      <c r="D2618" s="21" t="str">
        <f>"Q"&amp;ROUNDUP(MONTH(B2618)/3,0)</f>
        <v>Q2</v>
      </c>
      <c r="E2618" s="21" t="s">
        <v>128</v>
      </c>
      <c r="F2618" s="21" t="s">
        <v>159</v>
      </c>
      <c r="G2618" s="21" t="s">
        <v>130</v>
      </c>
      <c r="H2618" s="21" t="s">
        <v>186</v>
      </c>
      <c r="I2618" s="21" t="s">
        <v>162</v>
      </c>
      <c r="J2618" s="21" t="s">
        <v>133</v>
      </c>
      <c r="K2618" s="21" t="s">
        <v>149</v>
      </c>
      <c r="L2618" s="21" t="s">
        <v>150</v>
      </c>
      <c r="M2618" s="23">
        <v>70.58</v>
      </c>
      <c r="N2618" s="24">
        <v>8</v>
      </c>
      <c r="O2618" s="25">
        <v>0.1239</v>
      </c>
      <c r="P2618" s="23">
        <v>38</v>
      </c>
      <c r="Q2618" s="23">
        <f>M2618*N2618*(1-O2618)</f>
        <v>494.681104</v>
      </c>
      <c r="R2618" s="23">
        <f>M2618*N2618*O2618</f>
        <v>69.958895999999996</v>
      </c>
      <c r="S2618" s="23">
        <f>P2618*N2618</f>
        <v>304</v>
      </c>
      <c r="T2618" s="23">
        <f>Q2618-S2618</f>
        <v>190.681104</v>
      </c>
      <c r="U2618" s="25">
        <f>IFERROR(T2618/Q2618,0)</f>
        <v>0.38546267981159837</v>
      </c>
      <c r="V2618" s="21" t="s">
        <v>125</v>
      </c>
      <c r="W2618" s="21" t="s">
        <v>156</v>
      </c>
    </row>
    <row r="2619" spans="1:23" ht="15" customHeight="1">
      <c r="A2619" s="21" t="s">
        <v>3098</v>
      </c>
      <c r="B2619" s="22">
        <v>45751</v>
      </c>
      <c r="C2619" s="21">
        <f>YEAR(B2619)</f>
        <v>2025</v>
      </c>
      <c r="D2619" s="21" t="str">
        <f>"Q"&amp;ROUNDUP(MONTH(B2619)/3,0)</f>
        <v>Q2</v>
      </c>
      <c r="E2619" s="21" t="s">
        <v>188</v>
      </c>
      <c r="F2619" s="21" t="s">
        <v>129</v>
      </c>
      <c r="G2619" s="21" t="s">
        <v>232</v>
      </c>
      <c r="H2619" s="21" t="s">
        <v>380</v>
      </c>
      <c r="I2619" s="21" t="s">
        <v>255</v>
      </c>
      <c r="J2619" s="21" t="s">
        <v>142</v>
      </c>
      <c r="K2619" s="21" t="s">
        <v>123</v>
      </c>
      <c r="L2619" s="21" t="s">
        <v>263</v>
      </c>
      <c r="M2619" s="23">
        <v>138.41999999999999</v>
      </c>
      <c r="N2619" s="24">
        <v>1</v>
      </c>
      <c r="O2619" s="25"/>
      <c r="P2619" s="23">
        <v>71.75</v>
      </c>
      <c r="Q2619" s="23">
        <f>M2619*N2619*(1-O2619)</f>
        <v>138.41999999999999</v>
      </c>
      <c r="R2619" s="23">
        <f>M2619*N2619*O2619</f>
        <v>0</v>
      </c>
      <c r="S2619" s="23">
        <f>P2619*N2619</f>
        <v>71.75</v>
      </c>
      <c r="T2619" s="23">
        <f>Q2619-S2619</f>
        <v>66.669999999999987</v>
      </c>
      <c r="U2619" s="25">
        <f>IFERROR(T2619/Q2619,0)</f>
        <v>0.48165005057072674</v>
      </c>
      <c r="V2619" s="21" t="s">
        <v>125</v>
      </c>
      <c r="W2619" s="21" t="s">
        <v>136</v>
      </c>
    </row>
    <row r="2620" spans="1:23" ht="15" customHeight="1">
      <c r="A2620" s="21" t="s">
        <v>3099</v>
      </c>
      <c r="B2620" s="22">
        <v>45752</v>
      </c>
      <c r="C2620" s="21">
        <f>YEAR(B2620)</f>
        <v>2025</v>
      </c>
      <c r="D2620" s="21" t="str">
        <f>"Q"&amp;ROUNDUP(MONTH(B2620)/3,0)</f>
        <v>Q2</v>
      </c>
      <c r="E2620" s="21" t="s">
        <v>117</v>
      </c>
      <c r="F2620" s="21" t="s">
        <v>118</v>
      </c>
      <c r="G2620" s="21" t="s">
        <v>119</v>
      </c>
      <c r="H2620" s="21" t="s">
        <v>741</v>
      </c>
      <c r="I2620" s="21" t="s">
        <v>652</v>
      </c>
      <c r="J2620" s="21" t="s">
        <v>133</v>
      </c>
      <c r="K2620" s="21" t="s">
        <v>134</v>
      </c>
      <c r="L2620" s="21" t="s">
        <v>339</v>
      </c>
      <c r="M2620" s="23">
        <v>207.01</v>
      </c>
      <c r="N2620" s="24">
        <v>5</v>
      </c>
      <c r="O2620" s="25">
        <v>0.1744</v>
      </c>
      <c r="P2620" s="23">
        <v>113.03</v>
      </c>
      <c r="Q2620" s="23">
        <f>M2620*N2620*(1-O2620)</f>
        <v>854.53728000000001</v>
      </c>
      <c r="R2620" s="23">
        <f>M2620*N2620*O2620</f>
        <v>180.51272</v>
      </c>
      <c r="S2620" s="23">
        <f>P2620*N2620</f>
        <v>565.15</v>
      </c>
      <c r="T2620" s="23">
        <f>Q2620-S2620</f>
        <v>289.38728000000003</v>
      </c>
      <c r="U2620" s="25">
        <f>IFERROR(T2620/Q2620,0)</f>
        <v>0.33864792885337902</v>
      </c>
      <c r="V2620" s="21" t="s">
        <v>125</v>
      </c>
      <c r="W2620" s="21" t="s">
        <v>156</v>
      </c>
    </row>
    <row r="2621" spans="1:23" ht="15" customHeight="1">
      <c r="A2621" s="21" t="s">
        <v>3100</v>
      </c>
      <c r="B2621" s="22">
        <v>45752</v>
      </c>
      <c r="C2621" s="21">
        <f>YEAR(B2621)</f>
        <v>2025</v>
      </c>
      <c r="D2621" s="21" t="str">
        <f>"Q"&amp;ROUNDUP(MONTH(B2621)/3,0)</f>
        <v>Q2</v>
      </c>
      <c r="E2621" s="21" t="s">
        <v>158</v>
      </c>
      <c r="F2621" s="21" t="s">
        <v>118</v>
      </c>
      <c r="G2621" s="21" t="s">
        <v>160</v>
      </c>
      <c r="H2621" s="21" t="s">
        <v>1004</v>
      </c>
      <c r="I2621" s="21" t="s">
        <v>338</v>
      </c>
      <c r="J2621" s="21" t="s">
        <v>142</v>
      </c>
      <c r="K2621" s="21" t="s">
        <v>123</v>
      </c>
      <c r="L2621" s="21" t="s">
        <v>226</v>
      </c>
      <c r="M2621" s="23">
        <v>200.02</v>
      </c>
      <c r="N2621" s="24">
        <v>2</v>
      </c>
      <c r="O2621" s="25">
        <v>0.1699</v>
      </c>
      <c r="P2621" s="23">
        <v>104.34</v>
      </c>
      <c r="Q2621" s="23">
        <f>M2621*N2621*(1-O2621)</f>
        <v>332.07320400000003</v>
      </c>
      <c r="R2621" s="23">
        <f>M2621*N2621*O2621</f>
        <v>67.966796000000002</v>
      </c>
      <c r="S2621" s="23">
        <f>P2621*N2621</f>
        <v>208.68</v>
      </c>
      <c r="T2621" s="23">
        <f>Q2621-S2621</f>
        <v>123.39320400000003</v>
      </c>
      <c r="U2621" s="25">
        <f>IFERROR(T2621/Q2621,0)</f>
        <v>0.37158434499882143</v>
      </c>
      <c r="V2621" s="21" t="s">
        <v>125</v>
      </c>
      <c r="W2621" s="21" t="s">
        <v>172</v>
      </c>
    </row>
    <row r="2622" spans="1:23" ht="15" customHeight="1">
      <c r="A2622" s="21" t="s">
        <v>3101</v>
      </c>
      <c r="B2622" s="22">
        <v>45752</v>
      </c>
      <c r="C2622" s="21">
        <f>YEAR(B2622)</f>
        <v>2025</v>
      </c>
      <c r="D2622" s="21" t="str">
        <f>"Q"&amp;ROUNDUP(MONTH(B2622)/3,0)</f>
        <v>Q2</v>
      </c>
      <c r="E2622" s="21" t="s">
        <v>117</v>
      </c>
      <c r="F2622" s="21" t="s">
        <v>129</v>
      </c>
      <c r="G2622" s="21" t="s">
        <v>119</v>
      </c>
      <c r="H2622" s="21" t="s">
        <v>190</v>
      </c>
      <c r="I2622" s="21" t="s">
        <v>191</v>
      </c>
      <c r="J2622" s="21" t="s">
        <v>133</v>
      </c>
      <c r="K2622" s="21" t="s">
        <v>165</v>
      </c>
      <c r="L2622" s="21" t="s">
        <v>213</v>
      </c>
      <c r="M2622" s="23">
        <v>14.96</v>
      </c>
      <c r="N2622" s="24">
        <v>2</v>
      </c>
      <c r="O2622" s="25">
        <v>0.21390000000000001</v>
      </c>
      <c r="P2622" s="23">
        <v>5.65</v>
      </c>
      <c r="Q2622" s="23">
        <f>M2622*N2622*(1-O2622)</f>
        <v>23.520112000000001</v>
      </c>
      <c r="R2622" s="23">
        <f>M2622*N2622*O2622</f>
        <v>6.3998880000000007</v>
      </c>
      <c r="S2622" s="23">
        <f>P2622*N2622</f>
        <v>11.3</v>
      </c>
      <c r="T2622" s="23">
        <f>Q2622-S2622</f>
        <v>12.220112</v>
      </c>
      <c r="U2622" s="25">
        <f>IFERROR(T2622/Q2622,0)</f>
        <v>0.51956011093824728</v>
      </c>
      <c r="V2622" s="21" t="s">
        <v>125</v>
      </c>
      <c r="W2622" s="21" t="s">
        <v>156</v>
      </c>
    </row>
    <row r="2623" spans="1:23" ht="15" customHeight="1">
      <c r="A2623" s="21" t="s">
        <v>3102</v>
      </c>
      <c r="B2623" s="22">
        <v>45753</v>
      </c>
      <c r="C2623" s="21">
        <f>YEAR(B2623)</f>
        <v>2025</v>
      </c>
      <c r="D2623" s="21" t="str">
        <f>"Q"&amp;ROUNDUP(MONTH(B2623)/3,0)</f>
        <v>Q2</v>
      </c>
      <c r="E2623" s="21" t="s">
        <v>138</v>
      </c>
      <c r="F2623" s="21" t="s">
        <v>129</v>
      </c>
      <c r="G2623" s="21" t="s">
        <v>146</v>
      </c>
      <c r="H2623" s="21" t="s">
        <v>243</v>
      </c>
      <c r="I2623" s="21" t="s">
        <v>244</v>
      </c>
      <c r="J2623" s="21" t="s">
        <v>122</v>
      </c>
      <c r="K2623" s="21" t="s">
        <v>123</v>
      </c>
      <c r="L2623" s="21" t="s">
        <v>292</v>
      </c>
      <c r="M2623" s="23">
        <v>87.14</v>
      </c>
      <c r="N2623" s="24">
        <v>1</v>
      </c>
      <c r="O2623" s="25">
        <v>0.15129999999999999</v>
      </c>
      <c r="P2623" s="23">
        <v>39.380000000000003</v>
      </c>
      <c r="Q2623" s="23">
        <f>M2623*N2623*(1-O2623)</f>
        <v>73.955718000000005</v>
      </c>
      <c r="R2623" s="23">
        <f>M2623*N2623*O2623</f>
        <v>13.184282</v>
      </c>
      <c r="S2623" s="23">
        <f>P2623*N2623</f>
        <v>39.380000000000003</v>
      </c>
      <c r="T2623" s="23">
        <f>Q2623-S2623</f>
        <v>34.575718000000002</v>
      </c>
      <c r="U2623" s="25">
        <f>IFERROR(T2623/Q2623,0)</f>
        <v>0.46751919844791445</v>
      </c>
      <c r="V2623" s="21" t="s">
        <v>125</v>
      </c>
      <c r="W2623" s="21" t="s">
        <v>126</v>
      </c>
    </row>
    <row r="2624" spans="1:23" ht="15" customHeight="1">
      <c r="A2624" s="21" t="s">
        <v>3103</v>
      </c>
      <c r="B2624" s="22">
        <v>45753</v>
      </c>
      <c r="C2624" s="21">
        <f>YEAR(B2624)</f>
        <v>2025</v>
      </c>
      <c r="D2624" s="21" t="str">
        <f>"Q"&amp;ROUNDUP(MONTH(B2624)/3,0)</f>
        <v>Q2</v>
      </c>
      <c r="E2624" s="21" t="s">
        <v>117</v>
      </c>
      <c r="F2624" s="21" t="s">
        <v>118</v>
      </c>
      <c r="G2624" s="21" t="s">
        <v>194</v>
      </c>
      <c r="H2624" s="21" t="s">
        <v>445</v>
      </c>
      <c r="I2624" s="21" t="s">
        <v>446</v>
      </c>
      <c r="J2624" s="21" t="s">
        <v>133</v>
      </c>
      <c r="K2624" s="21" t="s">
        <v>134</v>
      </c>
      <c r="L2624" s="21" t="s">
        <v>339</v>
      </c>
      <c r="M2624" s="23">
        <v>69</v>
      </c>
      <c r="N2624" s="24">
        <v>4</v>
      </c>
      <c r="O2624" s="25">
        <v>0.22670000000000001</v>
      </c>
      <c r="P2624" s="23">
        <v>37.75</v>
      </c>
      <c r="Q2624" s="23">
        <f>M2624*N2624*(1-O2624)</f>
        <v>213.4308</v>
      </c>
      <c r="R2624" s="23">
        <f>M2624*N2624*O2624</f>
        <v>62.569200000000002</v>
      </c>
      <c r="S2624" s="23">
        <f>P2624*N2624</f>
        <v>151</v>
      </c>
      <c r="T2624" s="23">
        <f>Q2624-S2624</f>
        <v>62.430800000000005</v>
      </c>
      <c r="U2624" s="25">
        <f>IFERROR(T2624/Q2624,0)</f>
        <v>0.29251073415833145</v>
      </c>
      <c r="V2624" s="21" t="s">
        <v>125</v>
      </c>
      <c r="W2624" s="21" t="s">
        <v>126</v>
      </c>
    </row>
    <row r="2625" spans="1:23" ht="15" customHeight="1">
      <c r="A2625" s="21" t="s">
        <v>3104</v>
      </c>
      <c r="B2625" s="22">
        <v>45753</v>
      </c>
      <c r="C2625" s="21">
        <f>YEAR(B2625)</f>
        <v>2025</v>
      </c>
      <c r="D2625" s="21" t="str">
        <f>"Q"&amp;ROUNDUP(MONTH(B2625)/3,0)</f>
        <v>Q2</v>
      </c>
      <c r="E2625" s="21" t="s">
        <v>117</v>
      </c>
      <c r="F2625" s="21" t="s">
        <v>118</v>
      </c>
      <c r="G2625" s="21" t="s">
        <v>194</v>
      </c>
      <c r="H2625" s="21" t="s">
        <v>203</v>
      </c>
      <c r="I2625" s="21" t="s">
        <v>204</v>
      </c>
      <c r="J2625" s="21" t="s">
        <v>122</v>
      </c>
      <c r="K2625" s="21" t="s">
        <v>143</v>
      </c>
      <c r="L2625" s="21" t="s">
        <v>144</v>
      </c>
      <c r="M2625" s="23">
        <v>256.04000000000002</v>
      </c>
      <c r="N2625" s="24">
        <v>2</v>
      </c>
      <c r="O2625" s="25">
        <v>0.18099999999999999</v>
      </c>
      <c r="P2625" s="23">
        <v>169.02</v>
      </c>
      <c r="Q2625" s="23">
        <f>M2625*N2625*(1-O2625)</f>
        <v>419.39352000000002</v>
      </c>
      <c r="R2625" s="23">
        <f>M2625*N2625*O2625</f>
        <v>92.686480000000003</v>
      </c>
      <c r="S2625" s="23">
        <f>P2625*N2625</f>
        <v>338.04</v>
      </c>
      <c r="T2625" s="23">
        <f>Q2625-S2625</f>
        <v>81.353520000000003</v>
      </c>
      <c r="U2625" s="25">
        <f>IFERROR(T2625/Q2625,0)</f>
        <v>0.19397896276508994</v>
      </c>
      <c r="V2625" s="21" t="s">
        <v>125</v>
      </c>
      <c r="W2625" s="21" t="s">
        <v>156</v>
      </c>
    </row>
    <row r="2626" spans="1:23" ht="15" customHeight="1">
      <c r="A2626" s="21" t="s">
        <v>3105</v>
      </c>
      <c r="B2626" s="22">
        <v>45753</v>
      </c>
      <c r="C2626" s="21">
        <f>YEAR(B2626)</f>
        <v>2025</v>
      </c>
      <c r="D2626" s="21" t="str">
        <f>"Q"&amp;ROUNDUP(MONTH(B2626)/3,0)</f>
        <v>Q2</v>
      </c>
      <c r="E2626" s="21" t="s">
        <v>117</v>
      </c>
      <c r="F2626" s="21" t="s">
        <v>118</v>
      </c>
      <c r="G2626" s="21" t="s">
        <v>119</v>
      </c>
      <c r="H2626" s="21" t="s">
        <v>257</v>
      </c>
      <c r="I2626" s="21" t="s">
        <v>258</v>
      </c>
      <c r="J2626" s="21" t="s">
        <v>133</v>
      </c>
      <c r="K2626" s="21" t="s">
        <v>143</v>
      </c>
      <c r="L2626" s="21" t="s">
        <v>252</v>
      </c>
      <c r="M2626" s="23">
        <v>129.31</v>
      </c>
      <c r="N2626" s="24">
        <v>1</v>
      </c>
      <c r="O2626" s="25">
        <v>0.2162</v>
      </c>
      <c r="P2626" s="23">
        <v>72.48</v>
      </c>
      <c r="Q2626" s="23">
        <f>M2626*N2626*(1-O2626)</f>
        <v>101.35317800000001</v>
      </c>
      <c r="R2626" s="23">
        <f>M2626*N2626*O2626</f>
        <v>27.956822000000003</v>
      </c>
      <c r="S2626" s="23">
        <f>P2626*N2626</f>
        <v>72.48</v>
      </c>
      <c r="T2626" s="23">
        <f>Q2626-S2626</f>
        <v>28.87317800000001</v>
      </c>
      <c r="U2626" s="25">
        <f>IFERROR(T2626/Q2626,0)</f>
        <v>0.28487688861616167</v>
      </c>
      <c r="V2626" s="21" t="s">
        <v>125</v>
      </c>
      <c r="W2626" s="21" t="s">
        <v>126</v>
      </c>
    </row>
    <row r="2627" spans="1:23" ht="15" customHeight="1">
      <c r="A2627" s="21" t="s">
        <v>3106</v>
      </c>
      <c r="B2627" s="22">
        <v>45753</v>
      </c>
      <c r="C2627" s="21">
        <f>YEAR(B2627)</f>
        <v>2025</v>
      </c>
      <c r="D2627" s="21" t="str">
        <f>"Q"&amp;ROUNDUP(MONTH(B2627)/3,0)</f>
        <v>Q2</v>
      </c>
      <c r="E2627" s="21" t="s">
        <v>117</v>
      </c>
      <c r="F2627" s="21" t="s">
        <v>129</v>
      </c>
      <c r="G2627" s="21" t="s">
        <v>119</v>
      </c>
      <c r="H2627" s="21" t="s">
        <v>182</v>
      </c>
      <c r="I2627" s="21" t="s">
        <v>183</v>
      </c>
      <c r="J2627" s="21" t="s">
        <v>122</v>
      </c>
      <c r="K2627" s="21" t="s">
        <v>123</v>
      </c>
      <c r="L2627" s="21" t="s">
        <v>226</v>
      </c>
      <c r="M2627" s="23">
        <v>181.33</v>
      </c>
      <c r="N2627" s="24">
        <v>1</v>
      </c>
      <c r="O2627" s="25">
        <v>0.15060000000000001</v>
      </c>
      <c r="P2627" s="23">
        <v>83.56</v>
      </c>
      <c r="Q2627" s="23">
        <f>M2627*N2627*(1-O2627)</f>
        <v>154.021702</v>
      </c>
      <c r="R2627" s="23">
        <f>M2627*N2627*O2627</f>
        <v>27.308298000000004</v>
      </c>
      <c r="S2627" s="23">
        <f>P2627*N2627</f>
        <v>83.56</v>
      </c>
      <c r="T2627" s="23">
        <f>Q2627-S2627</f>
        <v>70.461702000000002</v>
      </c>
      <c r="U2627" s="25">
        <f>IFERROR(T2627/Q2627,0)</f>
        <v>0.45747905058210564</v>
      </c>
      <c r="V2627" s="21" t="s">
        <v>125</v>
      </c>
      <c r="W2627" s="21" t="s">
        <v>136</v>
      </c>
    </row>
    <row r="2628" spans="1:23" ht="15" customHeight="1">
      <c r="A2628" s="21" t="s">
        <v>3107</v>
      </c>
      <c r="B2628" s="22">
        <v>45753</v>
      </c>
      <c r="C2628" s="21">
        <f>YEAR(B2628)</f>
        <v>2025</v>
      </c>
      <c r="D2628" s="21" t="str">
        <f>"Q"&amp;ROUNDUP(MONTH(B2628)/3,0)</f>
        <v>Q2</v>
      </c>
      <c r="E2628" s="21" t="s">
        <v>128</v>
      </c>
      <c r="F2628" s="21" t="s">
        <v>129</v>
      </c>
      <c r="G2628" s="21" t="s">
        <v>130</v>
      </c>
      <c r="H2628" s="21" t="s">
        <v>857</v>
      </c>
      <c r="I2628" s="21" t="s">
        <v>858</v>
      </c>
      <c r="J2628" s="21" t="s">
        <v>142</v>
      </c>
      <c r="K2628" s="21" t="s">
        <v>149</v>
      </c>
      <c r="L2628" s="21" t="s">
        <v>150</v>
      </c>
      <c r="M2628" s="23">
        <v>144.68</v>
      </c>
      <c r="N2628" s="24">
        <v>1</v>
      </c>
      <c r="O2628" s="25">
        <v>0.20330000000000001</v>
      </c>
      <c r="P2628" s="23">
        <v>66.48</v>
      </c>
      <c r="Q2628" s="23">
        <f>M2628*N2628*(1-O2628)</f>
        <v>115.26655599999999</v>
      </c>
      <c r="R2628" s="23">
        <f>M2628*N2628*O2628</f>
        <v>29.413444000000002</v>
      </c>
      <c r="S2628" s="23">
        <f>P2628*N2628</f>
        <v>66.48</v>
      </c>
      <c r="T2628" s="23">
        <f>Q2628-S2628</f>
        <v>48.78655599999999</v>
      </c>
      <c r="U2628" s="25">
        <f>IFERROR(T2628/Q2628,0)</f>
        <v>0.42324988004326242</v>
      </c>
      <c r="V2628" s="21" t="s">
        <v>125</v>
      </c>
      <c r="W2628" s="21" t="s">
        <v>126</v>
      </c>
    </row>
    <row r="2629" spans="1:23" ht="15" customHeight="1">
      <c r="A2629" s="21" t="s">
        <v>3108</v>
      </c>
      <c r="B2629" s="22">
        <v>45753</v>
      </c>
      <c r="C2629" s="21">
        <f>YEAR(B2629)</f>
        <v>2025</v>
      </c>
      <c r="D2629" s="21" t="str">
        <f>"Q"&amp;ROUNDUP(MONTH(B2629)/3,0)</f>
        <v>Q2</v>
      </c>
      <c r="E2629" s="21" t="s">
        <v>117</v>
      </c>
      <c r="F2629" s="21" t="s">
        <v>159</v>
      </c>
      <c r="G2629" s="21" t="s">
        <v>194</v>
      </c>
      <c r="H2629" s="21" t="s">
        <v>388</v>
      </c>
      <c r="I2629" s="21" t="s">
        <v>389</v>
      </c>
      <c r="J2629" s="21" t="s">
        <v>142</v>
      </c>
      <c r="K2629" s="21" t="s">
        <v>123</v>
      </c>
      <c r="L2629" s="21" t="s">
        <v>155</v>
      </c>
      <c r="M2629" s="23">
        <v>148.32</v>
      </c>
      <c r="N2629" s="24">
        <v>5</v>
      </c>
      <c r="O2629" s="25">
        <v>0.15759999999999999</v>
      </c>
      <c r="P2629" s="23">
        <v>77.69</v>
      </c>
      <c r="Q2629" s="23">
        <f>M2629*N2629*(1-O2629)</f>
        <v>624.72384</v>
      </c>
      <c r="R2629" s="23">
        <f>M2629*N2629*O2629</f>
        <v>116.87615999999998</v>
      </c>
      <c r="S2629" s="23">
        <f>P2629*N2629</f>
        <v>388.45</v>
      </c>
      <c r="T2629" s="23">
        <f>Q2629-S2629</f>
        <v>236.27384000000001</v>
      </c>
      <c r="U2629" s="25">
        <f>IFERROR(T2629/Q2629,0)</f>
        <v>0.37820525626171081</v>
      </c>
      <c r="V2629" s="21" t="s">
        <v>125</v>
      </c>
      <c r="W2629" s="21" t="s">
        <v>136</v>
      </c>
    </row>
    <row r="2630" spans="1:23" ht="15" customHeight="1">
      <c r="A2630" s="21" t="s">
        <v>3109</v>
      </c>
      <c r="B2630" s="22">
        <v>45753</v>
      </c>
      <c r="C2630" s="21">
        <f>YEAR(B2630)</f>
        <v>2025</v>
      </c>
      <c r="D2630" s="21" t="str">
        <f>"Q"&amp;ROUNDUP(MONTH(B2630)/3,0)</f>
        <v>Q2</v>
      </c>
      <c r="E2630" s="21" t="s">
        <v>188</v>
      </c>
      <c r="F2630" s="21" t="s">
        <v>129</v>
      </c>
      <c r="G2630" s="21" t="s">
        <v>232</v>
      </c>
      <c r="H2630" s="21" t="s">
        <v>450</v>
      </c>
      <c r="I2630" s="21" t="s">
        <v>451</v>
      </c>
      <c r="J2630" s="21" t="s">
        <v>133</v>
      </c>
      <c r="K2630" s="21" t="s">
        <v>149</v>
      </c>
      <c r="L2630" s="21" t="s">
        <v>176</v>
      </c>
      <c r="M2630" s="23">
        <v>82.35</v>
      </c>
      <c r="N2630" s="24">
        <v>1</v>
      </c>
      <c r="O2630" s="25">
        <v>0.1507</v>
      </c>
      <c r="P2630" s="23">
        <v>39.950000000000003</v>
      </c>
      <c r="Q2630" s="23">
        <f>M2630*N2630*(1-O2630)</f>
        <v>69.939854999999994</v>
      </c>
      <c r="R2630" s="23">
        <f>M2630*N2630*O2630</f>
        <v>12.410145</v>
      </c>
      <c r="S2630" s="23">
        <f>P2630*N2630</f>
        <v>39.950000000000003</v>
      </c>
      <c r="T2630" s="23">
        <f>Q2630-S2630</f>
        <v>29.989854999999991</v>
      </c>
      <c r="U2630" s="25">
        <f>IFERROR(T2630/Q2630,0)</f>
        <v>0.42879492672668529</v>
      </c>
      <c r="V2630" s="21" t="s">
        <v>125</v>
      </c>
      <c r="W2630" s="21" t="s">
        <v>156</v>
      </c>
    </row>
    <row r="2631" spans="1:23" ht="15" customHeight="1">
      <c r="A2631" s="21" t="s">
        <v>3110</v>
      </c>
      <c r="B2631" s="22">
        <v>45754</v>
      </c>
      <c r="C2631" s="21">
        <f>YEAR(B2631)</f>
        <v>2025</v>
      </c>
      <c r="D2631" s="21" t="str">
        <f>"Q"&amp;ROUNDUP(MONTH(B2631)/3,0)</f>
        <v>Q2</v>
      </c>
      <c r="E2631" s="21" t="s">
        <v>188</v>
      </c>
      <c r="F2631" s="21" t="s">
        <v>118</v>
      </c>
      <c r="G2631" s="21" t="s">
        <v>189</v>
      </c>
      <c r="H2631" s="21" t="s">
        <v>493</v>
      </c>
      <c r="I2631" s="21" t="s">
        <v>494</v>
      </c>
      <c r="J2631" s="21" t="s">
        <v>142</v>
      </c>
      <c r="K2631" s="21" t="s">
        <v>149</v>
      </c>
      <c r="L2631" s="21" t="s">
        <v>176</v>
      </c>
      <c r="M2631" s="23">
        <v>221.42</v>
      </c>
      <c r="N2631" s="24">
        <v>1</v>
      </c>
      <c r="O2631" s="25">
        <v>0.1565</v>
      </c>
      <c r="P2631" s="23">
        <v>118.37</v>
      </c>
      <c r="Q2631" s="23">
        <f>M2631*N2631*(1-O2631)</f>
        <v>186.76776999999998</v>
      </c>
      <c r="R2631" s="23">
        <f>M2631*N2631*O2631</f>
        <v>34.652229999999996</v>
      </c>
      <c r="S2631" s="23">
        <f>P2631*N2631</f>
        <v>118.37</v>
      </c>
      <c r="T2631" s="23">
        <f>Q2631-S2631</f>
        <v>68.39776999999998</v>
      </c>
      <c r="U2631" s="25">
        <f>IFERROR(T2631/Q2631,0)</f>
        <v>0.36621827202841256</v>
      </c>
      <c r="V2631" s="21" t="s">
        <v>125</v>
      </c>
      <c r="W2631" s="21" t="s">
        <v>156</v>
      </c>
    </row>
    <row r="2632" spans="1:23" ht="15" customHeight="1">
      <c r="A2632" s="21" t="s">
        <v>3111</v>
      </c>
      <c r="B2632" s="22">
        <v>45754</v>
      </c>
      <c r="C2632" s="21">
        <f>YEAR(B2632)</f>
        <v>2025</v>
      </c>
      <c r="D2632" s="21" t="str">
        <f>"Q"&amp;ROUNDUP(MONTH(B2632)/3,0)</f>
        <v>Q2</v>
      </c>
      <c r="E2632" s="21" t="s">
        <v>188</v>
      </c>
      <c r="F2632" s="21" t="s">
        <v>129</v>
      </c>
      <c r="G2632" s="21" t="s">
        <v>189</v>
      </c>
      <c r="H2632" s="21" t="s">
        <v>1105</v>
      </c>
      <c r="I2632" s="21" t="s">
        <v>1106</v>
      </c>
      <c r="J2632" s="21" t="s">
        <v>142</v>
      </c>
      <c r="K2632" s="21" t="s">
        <v>165</v>
      </c>
      <c r="L2632" s="21" t="s">
        <v>166</v>
      </c>
      <c r="M2632" s="23">
        <v>85.34</v>
      </c>
      <c r="N2632" s="24">
        <v>3</v>
      </c>
      <c r="O2632" s="25">
        <v>0.214</v>
      </c>
      <c r="P2632" s="23">
        <v>41.8</v>
      </c>
      <c r="Q2632" s="23">
        <f>M2632*N2632*(1-O2632)</f>
        <v>201.23172</v>
      </c>
      <c r="R2632" s="23">
        <f>M2632*N2632*O2632</f>
        <v>54.788279999999993</v>
      </c>
      <c r="S2632" s="23">
        <f>P2632*N2632</f>
        <v>125.39999999999999</v>
      </c>
      <c r="T2632" s="23">
        <f>Q2632-S2632</f>
        <v>75.831720000000004</v>
      </c>
      <c r="U2632" s="25">
        <f>IFERROR(T2632/Q2632,0)</f>
        <v>0.37683780668375744</v>
      </c>
      <c r="V2632" s="21" t="s">
        <v>125</v>
      </c>
      <c r="W2632" s="21" t="s">
        <v>126</v>
      </c>
    </row>
    <row r="2633" spans="1:23" ht="15" customHeight="1">
      <c r="A2633" s="21" t="s">
        <v>3112</v>
      </c>
      <c r="B2633" s="22">
        <v>45754</v>
      </c>
      <c r="C2633" s="21">
        <f>YEAR(B2633)</f>
        <v>2025</v>
      </c>
      <c r="D2633" s="21" t="str">
        <f>"Q"&amp;ROUNDUP(MONTH(B2633)/3,0)</f>
        <v>Q2</v>
      </c>
      <c r="E2633" s="21" t="s">
        <v>117</v>
      </c>
      <c r="F2633" s="21" t="s">
        <v>129</v>
      </c>
      <c r="G2633" s="21" t="s">
        <v>119</v>
      </c>
      <c r="H2633" s="21" t="s">
        <v>2152</v>
      </c>
      <c r="I2633" s="21" t="s">
        <v>2153</v>
      </c>
      <c r="J2633" s="21" t="s">
        <v>142</v>
      </c>
      <c r="K2633" s="21" t="s">
        <v>123</v>
      </c>
      <c r="L2633" s="21" t="s">
        <v>124</v>
      </c>
      <c r="M2633" s="23">
        <v>254.51</v>
      </c>
      <c r="N2633" s="24">
        <v>2</v>
      </c>
      <c r="O2633" s="25"/>
      <c r="P2633" s="23">
        <v>120.04</v>
      </c>
      <c r="Q2633" s="23">
        <f>M2633*N2633*(1-O2633)</f>
        <v>509.02</v>
      </c>
      <c r="R2633" s="23">
        <f>M2633*N2633*O2633</f>
        <v>0</v>
      </c>
      <c r="S2633" s="23">
        <f>P2633*N2633</f>
        <v>240.08</v>
      </c>
      <c r="T2633" s="23">
        <f>Q2633-S2633</f>
        <v>268.93999999999994</v>
      </c>
      <c r="U2633" s="25">
        <f>IFERROR(T2633/Q2633,0)</f>
        <v>0.52834859141094648</v>
      </c>
      <c r="V2633" s="21" t="s">
        <v>171</v>
      </c>
      <c r="W2633" s="21" t="s">
        <v>172</v>
      </c>
    </row>
    <row r="2634" spans="1:23" ht="15" customHeight="1">
      <c r="A2634" s="21" t="s">
        <v>3113</v>
      </c>
      <c r="B2634" s="22">
        <v>45754</v>
      </c>
      <c r="C2634" s="21">
        <f>YEAR(B2634)</f>
        <v>2025</v>
      </c>
      <c r="D2634" s="21" t="str">
        <f>"Q"&amp;ROUNDUP(MONTH(B2634)/3,0)</f>
        <v>Q2</v>
      </c>
      <c r="E2634" s="21" t="s">
        <v>188</v>
      </c>
      <c r="F2634" s="21" t="s">
        <v>129</v>
      </c>
      <c r="G2634" s="21" t="s">
        <v>189</v>
      </c>
      <c r="H2634" s="21" t="s">
        <v>686</v>
      </c>
      <c r="I2634" s="21" t="s">
        <v>687</v>
      </c>
      <c r="J2634" s="21" t="s">
        <v>142</v>
      </c>
      <c r="K2634" s="21" t="s">
        <v>123</v>
      </c>
      <c r="L2634" s="21" t="s">
        <v>226</v>
      </c>
      <c r="M2634" s="23">
        <v>73.430000000000007</v>
      </c>
      <c r="N2634" s="24">
        <v>1</v>
      </c>
      <c r="O2634" s="25">
        <v>0.1757</v>
      </c>
      <c r="P2634" s="23">
        <v>39.53</v>
      </c>
      <c r="Q2634" s="23">
        <f>M2634*N2634*(1-O2634)</f>
        <v>60.528349000000006</v>
      </c>
      <c r="R2634" s="23">
        <f>M2634*N2634*O2634</f>
        <v>12.901651000000001</v>
      </c>
      <c r="S2634" s="23">
        <f>P2634*N2634</f>
        <v>39.53</v>
      </c>
      <c r="T2634" s="23">
        <f>Q2634-S2634</f>
        <v>20.998349000000005</v>
      </c>
      <c r="U2634" s="25">
        <f>IFERROR(T2634/Q2634,0)</f>
        <v>0.34691759063178812</v>
      </c>
      <c r="V2634" s="21" t="s">
        <v>125</v>
      </c>
      <c r="W2634" s="21" t="s">
        <v>156</v>
      </c>
    </row>
    <row r="2635" spans="1:23" ht="15" customHeight="1">
      <c r="A2635" s="21" t="s">
        <v>3114</v>
      </c>
      <c r="B2635" s="22">
        <v>45754</v>
      </c>
      <c r="C2635" s="21">
        <f>YEAR(B2635)</f>
        <v>2025</v>
      </c>
      <c r="D2635" s="21" t="str">
        <f>"Q"&amp;ROUNDUP(MONTH(B2635)/3,0)</f>
        <v>Q2</v>
      </c>
      <c r="E2635" s="21" t="s">
        <v>188</v>
      </c>
      <c r="F2635" s="21" t="s">
        <v>129</v>
      </c>
      <c r="G2635" s="21" t="s">
        <v>198</v>
      </c>
      <c r="H2635" s="21" t="s">
        <v>182</v>
      </c>
      <c r="I2635" s="21" t="s">
        <v>183</v>
      </c>
      <c r="J2635" s="21" t="s">
        <v>122</v>
      </c>
      <c r="K2635" s="21" t="s">
        <v>149</v>
      </c>
      <c r="L2635" s="21" t="s">
        <v>205</v>
      </c>
      <c r="M2635" s="23">
        <v>26.43</v>
      </c>
      <c r="N2635" s="24">
        <v>1</v>
      </c>
      <c r="O2635" s="25">
        <v>0.1792</v>
      </c>
      <c r="P2635" s="23">
        <v>11.01</v>
      </c>
      <c r="Q2635" s="23">
        <f>M2635*N2635*(1-O2635)</f>
        <v>21.693743999999999</v>
      </c>
      <c r="R2635" s="23">
        <f>M2635*N2635*O2635</f>
        <v>4.736256</v>
      </c>
      <c r="S2635" s="23">
        <f>P2635*N2635</f>
        <v>11.01</v>
      </c>
      <c r="T2635" s="23">
        <f>Q2635-S2635</f>
        <v>10.683743999999999</v>
      </c>
      <c r="U2635" s="25">
        <f>IFERROR(T2635/Q2635,0)</f>
        <v>0.49248041278628529</v>
      </c>
      <c r="V2635" s="21" t="s">
        <v>125</v>
      </c>
      <c r="W2635" s="21" t="s">
        <v>126</v>
      </c>
    </row>
    <row r="2636" spans="1:23" ht="15" customHeight="1">
      <c r="A2636" s="21" t="s">
        <v>3115</v>
      </c>
      <c r="B2636" s="22">
        <v>45754</v>
      </c>
      <c r="C2636" s="21">
        <f>YEAR(B2636)</f>
        <v>2025</v>
      </c>
      <c r="D2636" s="21" t="str">
        <f>"Q"&amp;ROUNDUP(MONTH(B2636)/3,0)</f>
        <v>Q2</v>
      </c>
      <c r="E2636" s="21" t="s">
        <v>138</v>
      </c>
      <c r="F2636" s="21" t="s">
        <v>118</v>
      </c>
      <c r="G2636" s="21" t="s">
        <v>146</v>
      </c>
      <c r="H2636" s="21" t="s">
        <v>278</v>
      </c>
      <c r="I2636" s="21" t="s">
        <v>279</v>
      </c>
      <c r="J2636" s="21" t="s">
        <v>133</v>
      </c>
      <c r="K2636" s="21" t="s">
        <v>143</v>
      </c>
      <c r="L2636" s="21" t="s">
        <v>322</v>
      </c>
      <c r="M2636" s="23">
        <v>58.69</v>
      </c>
      <c r="N2636" s="24">
        <v>1</v>
      </c>
      <c r="O2636" s="25">
        <v>0.20799999999999999</v>
      </c>
      <c r="P2636" s="23">
        <v>37.590000000000003</v>
      </c>
      <c r="Q2636" s="23">
        <f>M2636*N2636*(1-O2636)</f>
        <v>46.482480000000002</v>
      </c>
      <c r="R2636" s="23">
        <f>M2636*N2636*O2636</f>
        <v>12.207519999999999</v>
      </c>
      <c r="S2636" s="23">
        <f>P2636*N2636</f>
        <v>37.590000000000003</v>
      </c>
      <c r="T2636" s="23">
        <f>Q2636-S2636</f>
        <v>8.8924799999999991</v>
      </c>
      <c r="U2636" s="25">
        <f>IFERROR(T2636/Q2636,0)</f>
        <v>0.1913082090284339</v>
      </c>
      <c r="V2636" s="21" t="s">
        <v>125</v>
      </c>
      <c r="W2636" s="21" t="s">
        <v>136</v>
      </c>
    </row>
    <row r="2637" spans="1:23" ht="15" customHeight="1">
      <c r="A2637" s="21" t="s">
        <v>3116</v>
      </c>
      <c r="B2637" s="22">
        <v>45754</v>
      </c>
      <c r="C2637" s="21">
        <f>YEAR(B2637)</f>
        <v>2025</v>
      </c>
      <c r="D2637" s="21" t="str">
        <f>"Q"&amp;ROUNDUP(MONTH(B2637)/3,0)</f>
        <v>Q2</v>
      </c>
      <c r="E2637" s="21" t="s">
        <v>128</v>
      </c>
      <c r="F2637" s="21" t="s">
        <v>118</v>
      </c>
      <c r="G2637" s="21" t="s">
        <v>130</v>
      </c>
      <c r="H2637" s="21" t="s">
        <v>383</v>
      </c>
      <c r="I2637" s="21" t="s">
        <v>298</v>
      </c>
      <c r="J2637" s="21" t="s">
        <v>142</v>
      </c>
      <c r="K2637" s="21" t="s">
        <v>143</v>
      </c>
      <c r="L2637" s="21" t="s">
        <v>230</v>
      </c>
      <c r="M2637" s="23">
        <v>47.68</v>
      </c>
      <c r="N2637" s="24">
        <v>2</v>
      </c>
      <c r="O2637" s="25">
        <v>0.20630000000000001</v>
      </c>
      <c r="P2637" s="23">
        <v>30.03</v>
      </c>
      <c r="Q2637" s="23">
        <f>M2637*N2637*(1-O2637)</f>
        <v>75.687231999999995</v>
      </c>
      <c r="R2637" s="23">
        <f>M2637*N2637*O2637</f>
        <v>19.672768000000001</v>
      </c>
      <c r="S2637" s="23">
        <f>P2637*N2637</f>
        <v>60.06</v>
      </c>
      <c r="T2637" s="23">
        <f>Q2637-S2637</f>
        <v>15.627231999999992</v>
      </c>
      <c r="U2637" s="25">
        <f>IFERROR(T2637/Q2637,0)</f>
        <v>0.20647117865269526</v>
      </c>
      <c r="V2637" s="21" t="s">
        <v>125</v>
      </c>
      <c r="W2637" s="21" t="s">
        <v>156</v>
      </c>
    </row>
    <row r="2638" spans="1:23" ht="15" customHeight="1">
      <c r="A2638" s="21" t="s">
        <v>3117</v>
      </c>
      <c r="B2638" s="22">
        <v>45754</v>
      </c>
      <c r="C2638" s="21">
        <f>YEAR(B2638)</f>
        <v>2025</v>
      </c>
      <c r="D2638" s="21" t="str">
        <f>"Q"&amp;ROUNDUP(MONTH(B2638)/3,0)</f>
        <v>Q2</v>
      </c>
      <c r="E2638" s="21" t="s">
        <v>138</v>
      </c>
      <c r="F2638" s="21" t="s">
        <v>118</v>
      </c>
      <c r="G2638" s="21" t="s">
        <v>146</v>
      </c>
      <c r="H2638" s="21" t="s">
        <v>1289</v>
      </c>
      <c r="I2638" s="21" t="s">
        <v>219</v>
      </c>
      <c r="J2638" s="21" t="s">
        <v>142</v>
      </c>
      <c r="K2638" s="21" t="s">
        <v>134</v>
      </c>
      <c r="L2638" s="21" t="s">
        <v>170</v>
      </c>
      <c r="M2638" s="23">
        <v>61.93</v>
      </c>
      <c r="N2638" s="24">
        <v>12</v>
      </c>
      <c r="O2638" s="25">
        <v>0.188</v>
      </c>
      <c r="P2638" s="23">
        <v>34.21</v>
      </c>
      <c r="Q2638" s="23">
        <f>M2638*N2638*(1-O2638)</f>
        <v>603.44592</v>
      </c>
      <c r="R2638" s="23">
        <f>M2638*N2638*O2638</f>
        <v>139.71408</v>
      </c>
      <c r="S2638" s="23">
        <f>P2638*N2638</f>
        <v>410.52</v>
      </c>
      <c r="T2638" s="23">
        <f>Q2638-S2638</f>
        <v>192.92592000000002</v>
      </c>
      <c r="U2638" s="25">
        <f>IFERROR(T2638/Q2638,0)</f>
        <v>0.31970705842207042</v>
      </c>
      <c r="V2638" s="21" t="s">
        <v>125</v>
      </c>
      <c r="W2638" s="21" t="s">
        <v>156</v>
      </c>
    </row>
    <row r="2639" spans="1:23" ht="15" customHeight="1">
      <c r="A2639" s="21" t="s">
        <v>3118</v>
      </c>
      <c r="B2639" s="22">
        <v>45755</v>
      </c>
      <c r="C2639" s="21">
        <f>YEAR(B2639)</f>
        <v>2025</v>
      </c>
      <c r="D2639" s="21" t="str">
        <f>"Q"&amp;ROUNDUP(MONTH(B2639)/3,0)</f>
        <v>Q2</v>
      </c>
      <c r="E2639" s="21" t="s">
        <v>138</v>
      </c>
      <c r="F2639" s="21" t="s">
        <v>118</v>
      </c>
      <c r="G2639" s="21" t="s">
        <v>146</v>
      </c>
      <c r="H2639" s="21" t="s">
        <v>203</v>
      </c>
      <c r="I2639" s="21" t="s">
        <v>204</v>
      </c>
      <c r="J2639" s="21" t="s">
        <v>122</v>
      </c>
      <c r="K2639" s="21" t="s">
        <v>149</v>
      </c>
      <c r="L2639" s="21" t="s">
        <v>150</v>
      </c>
      <c r="M2639" s="23">
        <v>36.17</v>
      </c>
      <c r="N2639" s="24">
        <v>1</v>
      </c>
      <c r="O2639" s="25">
        <v>0.1749</v>
      </c>
      <c r="P2639" s="23">
        <v>15.82</v>
      </c>
      <c r="Q2639" s="23">
        <f>M2639*N2639*(1-O2639)</f>
        <v>29.843866999999999</v>
      </c>
      <c r="R2639" s="23">
        <f>M2639*N2639*O2639</f>
        <v>6.3261330000000005</v>
      </c>
      <c r="S2639" s="23">
        <f>P2639*N2639</f>
        <v>15.82</v>
      </c>
      <c r="T2639" s="23">
        <f>Q2639-S2639</f>
        <v>14.023866999999999</v>
      </c>
      <c r="U2639" s="25">
        <f>IFERROR(T2639/Q2639,0)</f>
        <v>0.46990783734560937</v>
      </c>
      <c r="V2639" s="21" t="s">
        <v>125</v>
      </c>
      <c r="W2639" s="21" t="s">
        <v>172</v>
      </c>
    </row>
    <row r="2640" spans="1:23" ht="15" customHeight="1">
      <c r="A2640" s="21" t="s">
        <v>3119</v>
      </c>
      <c r="B2640" s="22">
        <v>45755</v>
      </c>
      <c r="C2640" s="21">
        <f>YEAR(B2640)</f>
        <v>2025</v>
      </c>
      <c r="D2640" s="21" t="str">
        <f>"Q"&amp;ROUNDUP(MONTH(B2640)/3,0)</f>
        <v>Q2</v>
      </c>
      <c r="E2640" s="21" t="s">
        <v>117</v>
      </c>
      <c r="F2640" s="21" t="s">
        <v>118</v>
      </c>
      <c r="G2640" s="21" t="s">
        <v>119</v>
      </c>
      <c r="H2640" s="21" t="s">
        <v>207</v>
      </c>
      <c r="I2640" s="21" t="s">
        <v>208</v>
      </c>
      <c r="J2640" s="21" t="s">
        <v>122</v>
      </c>
      <c r="K2640" s="21" t="s">
        <v>134</v>
      </c>
      <c r="L2640" s="21" t="s">
        <v>170</v>
      </c>
      <c r="M2640" s="23">
        <v>46.5</v>
      </c>
      <c r="N2640" s="24">
        <v>1</v>
      </c>
      <c r="O2640" s="25">
        <v>0.24809999999999999</v>
      </c>
      <c r="P2640" s="23">
        <v>25.27</v>
      </c>
      <c r="Q2640" s="23">
        <f>M2640*N2640*(1-O2640)</f>
        <v>34.963349999999998</v>
      </c>
      <c r="R2640" s="23">
        <f>M2640*N2640*O2640</f>
        <v>11.53665</v>
      </c>
      <c r="S2640" s="23">
        <f>P2640*N2640</f>
        <v>25.27</v>
      </c>
      <c r="T2640" s="23">
        <f>Q2640-S2640</f>
        <v>9.6933499999999988</v>
      </c>
      <c r="U2640" s="25">
        <f>IFERROR(T2640/Q2640,0)</f>
        <v>0.27724317034837909</v>
      </c>
      <c r="V2640" s="21" t="s">
        <v>125</v>
      </c>
      <c r="W2640" s="21" t="s">
        <v>136</v>
      </c>
    </row>
    <row r="2641" spans="1:23" ht="15" customHeight="1">
      <c r="A2641" s="21" t="s">
        <v>3120</v>
      </c>
      <c r="B2641" s="22">
        <v>45755</v>
      </c>
      <c r="C2641" s="21">
        <f>YEAR(B2641)</f>
        <v>2025</v>
      </c>
      <c r="D2641" s="21" t="str">
        <f>"Q"&amp;ROUNDUP(MONTH(B2641)/3,0)</f>
        <v>Q2</v>
      </c>
      <c r="E2641" s="21" t="s">
        <v>158</v>
      </c>
      <c r="F2641" s="21" t="s">
        <v>118</v>
      </c>
      <c r="G2641" s="21" t="s">
        <v>160</v>
      </c>
      <c r="H2641" s="21" t="s">
        <v>485</v>
      </c>
      <c r="I2641" s="21" t="s">
        <v>486</v>
      </c>
      <c r="J2641" s="21" t="s">
        <v>133</v>
      </c>
      <c r="K2641" s="21" t="s">
        <v>149</v>
      </c>
      <c r="L2641" s="21" t="s">
        <v>205</v>
      </c>
      <c r="M2641" s="23">
        <v>237.14</v>
      </c>
      <c r="N2641" s="24">
        <v>2</v>
      </c>
      <c r="O2641" s="25">
        <v>0.23680000000000001</v>
      </c>
      <c r="P2641" s="23">
        <v>109.34</v>
      </c>
      <c r="Q2641" s="23">
        <f>M2641*N2641*(1-O2641)</f>
        <v>361.97049599999997</v>
      </c>
      <c r="R2641" s="23">
        <f>M2641*N2641*O2641</f>
        <v>112.309504</v>
      </c>
      <c r="S2641" s="23">
        <f>P2641*N2641</f>
        <v>218.68</v>
      </c>
      <c r="T2641" s="23">
        <f>Q2641-S2641</f>
        <v>143.29049599999996</v>
      </c>
      <c r="U2641" s="25">
        <f>IFERROR(T2641/Q2641,0)</f>
        <v>0.39586236332366703</v>
      </c>
      <c r="V2641" s="21" t="s">
        <v>125</v>
      </c>
      <c r="W2641" s="21" t="s">
        <v>126</v>
      </c>
    </row>
    <row r="2642" spans="1:23" ht="15" customHeight="1">
      <c r="A2642" s="21" t="s">
        <v>3121</v>
      </c>
      <c r="B2642" s="22">
        <v>45755</v>
      </c>
      <c r="C2642" s="21">
        <f>YEAR(B2642)</f>
        <v>2025</v>
      </c>
      <c r="D2642" s="21" t="str">
        <f>"Q"&amp;ROUNDUP(MONTH(B2642)/3,0)</f>
        <v>Q2</v>
      </c>
      <c r="E2642" s="21" t="s">
        <v>138</v>
      </c>
      <c r="F2642" s="21" t="s">
        <v>129</v>
      </c>
      <c r="G2642" s="21" t="s">
        <v>139</v>
      </c>
      <c r="H2642" s="21" t="s">
        <v>147</v>
      </c>
      <c r="I2642" s="21" t="s">
        <v>148</v>
      </c>
      <c r="J2642" s="21" t="s">
        <v>122</v>
      </c>
      <c r="K2642" s="21" t="s">
        <v>123</v>
      </c>
      <c r="L2642" s="21" t="s">
        <v>155</v>
      </c>
      <c r="M2642" s="23">
        <v>118.2</v>
      </c>
      <c r="N2642" s="24">
        <v>2</v>
      </c>
      <c r="O2642" s="25">
        <v>0.17369999999999999</v>
      </c>
      <c r="P2642" s="23">
        <v>63.39</v>
      </c>
      <c r="Q2642" s="23">
        <f>M2642*N2642*(1-O2642)</f>
        <v>195.33732000000001</v>
      </c>
      <c r="R2642" s="23">
        <f>M2642*N2642*O2642</f>
        <v>41.06268</v>
      </c>
      <c r="S2642" s="23">
        <f>P2642*N2642</f>
        <v>126.78</v>
      </c>
      <c r="T2642" s="23">
        <f>Q2642-S2642</f>
        <v>68.557320000000004</v>
      </c>
      <c r="U2642" s="25">
        <f>IFERROR(T2642/Q2642,0)</f>
        <v>0.35096887783655473</v>
      </c>
      <c r="V2642" s="21" t="s">
        <v>125</v>
      </c>
      <c r="W2642" s="21" t="s">
        <v>172</v>
      </c>
    </row>
    <row r="2643" spans="1:23" ht="15" customHeight="1">
      <c r="A2643" s="21" t="s">
        <v>3122</v>
      </c>
      <c r="B2643" s="22">
        <v>45755</v>
      </c>
      <c r="C2643" s="21">
        <f>YEAR(B2643)</f>
        <v>2025</v>
      </c>
      <c r="D2643" s="21" t="str">
        <f>"Q"&amp;ROUNDUP(MONTH(B2643)/3,0)</f>
        <v>Q2</v>
      </c>
      <c r="E2643" s="21" t="s">
        <v>188</v>
      </c>
      <c r="F2643" s="21" t="s">
        <v>129</v>
      </c>
      <c r="G2643" s="21" t="s">
        <v>189</v>
      </c>
      <c r="H2643" s="21" t="s">
        <v>2417</v>
      </c>
      <c r="I2643" s="21" t="s">
        <v>295</v>
      </c>
      <c r="J2643" s="21" t="s">
        <v>142</v>
      </c>
      <c r="K2643" s="21" t="s">
        <v>123</v>
      </c>
      <c r="L2643" s="21" t="s">
        <v>124</v>
      </c>
      <c r="M2643" s="23">
        <v>13.16</v>
      </c>
      <c r="N2643" s="24">
        <v>1</v>
      </c>
      <c r="O2643" s="25">
        <v>0.15679999999999999</v>
      </c>
      <c r="P2643" s="23">
        <v>7.2</v>
      </c>
      <c r="Q2643" s="23">
        <f>M2643*N2643*(1-O2643)</f>
        <v>11.096511999999999</v>
      </c>
      <c r="R2643" s="23">
        <f>M2643*N2643*O2643</f>
        <v>2.063488</v>
      </c>
      <c r="S2643" s="23">
        <f>P2643*N2643</f>
        <v>7.2</v>
      </c>
      <c r="T2643" s="23">
        <f>Q2643-S2643</f>
        <v>3.8965119999999986</v>
      </c>
      <c r="U2643" s="25">
        <f>IFERROR(T2643/Q2643,0)</f>
        <v>0.35114745967020977</v>
      </c>
      <c r="V2643" s="21" t="s">
        <v>125</v>
      </c>
      <c r="W2643" s="21" t="s">
        <v>156</v>
      </c>
    </row>
    <row r="2644" spans="1:23" ht="15" customHeight="1">
      <c r="A2644" s="21" t="s">
        <v>3123</v>
      </c>
      <c r="B2644" s="22">
        <v>45755</v>
      </c>
      <c r="C2644" s="21">
        <f>YEAR(B2644)</f>
        <v>2025</v>
      </c>
      <c r="D2644" s="21" t="str">
        <f>"Q"&amp;ROUNDUP(MONTH(B2644)/3,0)</f>
        <v>Q2</v>
      </c>
      <c r="E2644" s="21" t="s">
        <v>117</v>
      </c>
      <c r="F2644" s="21" t="s">
        <v>118</v>
      </c>
      <c r="G2644" s="21" t="s">
        <v>119</v>
      </c>
      <c r="H2644" s="21" t="s">
        <v>345</v>
      </c>
      <c r="I2644" s="21" t="s">
        <v>319</v>
      </c>
      <c r="J2644" s="21" t="s">
        <v>142</v>
      </c>
      <c r="K2644" s="21" t="s">
        <v>149</v>
      </c>
      <c r="L2644" s="21" t="s">
        <v>176</v>
      </c>
      <c r="M2644" s="23">
        <v>261.08</v>
      </c>
      <c r="N2644" s="24">
        <v>1</v>
      </c>
      <c r="O2644" s="25">
        <v>0.19420000000000001</v>
      </c>
      <c r="P2644" s="23">
        <v>114.35</v>
      </c>
      <c r="Q2644" s="23">
        <f>M2644*N2644*(1-O2644)</f>
        <v>210.37826399999997</v>
      </c>
      <c r="R2644" s="23">
        <f>M2644*N2644*O2644</f>
        <v>50.701735999999997</v>
      </c>
      <c r="S2644" s="23">
        <f>P2644*N2644</f>
        <v>114.35</v>
      </c>
      <c r="T2644" s="23">
        <f>Q2644-S2644</f>
        <v>96.028263999999979</v>
      </c>
      <c r="U2644" s="25">
        <f>IFERROR(T2644/Q2644,0)</f>
        <v>0.4564552543317878</v>
      </c>
      <c r="V2644" s="21" t="s">
        <v>125</v>
      </c>
      <c r="W2644" s="21" t="s">
        <v>156</v>
      </c>
    </row>
    <row r="2645" spans="1:23" ht="15" customHeight="1">
      <c r="A2645" s="21" t="s">
        <v>3124</v>
      </c>
      <c r="B2645" s="22">
        <v>45755</v>
      </c>
      <c r="C2645" s="21">
        <f>YEAR(B2645)</f>
        <v>2025</v>
      </c>
      <c r="D2645" s="21" t="str">
        <f>"Q"&amp;ROUNDUP(MONTH(B2645)/3,0)</f>
        <v>Q2</v>
      </c>
      <c r="E2645" s="21" t="s">
        <v>117</v>
      </c>
      <c r="F2645" s="21" t="s">
        <v>129</v>
      </c>
      <c r="G2645" s="21" t="s">
        <v>119</v>
      </c>
      <c r="H2645" s="21" t="s">
        <v>318</v>
      </c>
      <c r="I2645" s="21" t="s">
        <v>319</v>
      </c>
      <c r="J2645" s="21" t="s">
        <v>122</v>
      </c>
      <c r="K2645" s="21" t="s">
        <v>165</v>
      </c>
      <c r="L2645" s="21" t="s">
        <v>180</v>
      </c>
      <c r="M2645" s="23">
        <v>34.25</v>
      </c>
      <c r="N2645" s="24">
        <v>1</v>
      </c>
      <c r="O2645" s="25">
        <v>0.2039</v>
      </c>
      <c r="P2645" s="23">
        <v>15.95</v>
      </c>
      <c r="Q2645" s="23">
        <f>M2645*N2645*(1-O2645)</f>
        <v>27.266425000000002</v>
      </c>
      <c r="R2645" s="23">
        <f>M2645*N2645*O2645</f>
        <v>6.9835750000000001</v>
      </c>
      <c r="S2645" s="23">
        <f>P2645*N2645</f>
        <v>15.95</v>
      </c>
      <c r="T2645" s="23">
        <f>Q2645-S2645</f>
        <v>11.316425000000002</v>
      </c>
      <c r="U2645" s="25">
        <f>IFERROR(T2645/Q2645,0)</f>
        <v>0.41503149019352564</v>
      </c>
      <c r="V2645" s="21" t="s">
        <v>125</v>
      </c>
      <c r="W2645" s="21" t="s">
        <v>126</v>
      </c>
    </row>
    <row r="2646" spans="1:23" ht="15" customHeight="1">
      <c r="A2646" s="21" t="s">
        <v>3125</v>
      </c>
      <c r="B2646" s="22">
        <v>45755</v>
      </c>
      <c r="C2646" s="21">
        <f>YEAR(B2646)</f>
        <v>2025</v>
      </c>
      <c r="D2646" s="21" t="str">
        <f>"Q"&amp;ROUNDUP(MONTH(B2646)/3,0)</f>
        <v>Q2</v>
      </c>
      <c r="E2646" s="21" t="s">
        <v>138</v>
      </c>
      <c r="F2646" s="21" t="s">
        <v>129</v>
      </c>
      <c r="G2646" s="21" t="s">
        <v>139</v>
      </c>
      <c r="H2646" s="21" t="s">
        <v>380</v>
      </c>
      <c r="I2646" s="21" t="s">
        <v>255</v>
      </c>
      <c r="J2646" s="21" t="s">
        <v>142</v>
      </c>
      <c r="K2646" s="21" t="s">
        <v>149</v>
      </c>
      <c r="L2646" s="21" t="s">
        <v>176</v>
      </c>
      <c r="M2646" s="23">
        <v>37.07</v>
      </c>
      <c r="N2646" s="24">
        <v>3</v>
      </c>
      <c r="O2646" s="25">
        <v>0.111</v>
      </c>
      <c r="P2646" s="23">
        <v>15.25</v>
      </c>
      <c r="Q2646" s="23">
        <f>M2646*N2646*(1-O2646)</f>
        <v>98.865690000000015</v>
      </c>
      <c r="R2646" s="23">
        <f>M2646*N2646*O2646</f>
        <v>12.344310000000002</v>
      </c>
      <c r="S2646" s="23">
        <f>P2646*N2646</f>
        <v>45.75</v>
      </c>
      <c r="T2646" s="23">
        <f>Q2646-S2646</f>
        <v>53.115690000000015</v>
      </c>
      <c r="U2646" s="25">
        <f>IFERROR(T2646/Q2646,0)</f>
        <v>0.53725099172422719</v>
      </c>
      <c r="V2646" s="21" t="s">
        <v>125</v>
      </c>
      <c r="W2646" s="21" t="s">
        <v>172</v>
      </c>
    </row>
    <row r="2647" spans="1:23" ht="15" customHeight="1">
      <c r="A2647" s="21" t="s">
        <v>3126</v>
      </c>
      <c r="B2647" s="22">
        <v>45755</v>
      </c>
      <c r="C2647" s="21">
        <f>YEAR(B2647)</f>
        <v>2025</v>
      </c>
      <c r="D2647" s="21" t="str">
        <f>"Q"&amp;ROUNDUP(MONTH(B2647)/3,0)</f>
        <v>Q2</v>
      </c>
      <c r="E2647" s="21" t="s">
        <v>117</v>
      </c>
      <c r="F2647" s="21" t="s">
        <v>118</v>
      </c>
      <c r="G2647" s="21" t="s">
        <v>194</v>
      </c>
      <c r="H2647" s="21" t="s">
        <v>271</v>
      </c>
      <c r="I2647" s="21" t="s">
        <v>272</v>
      </c>
      <c r="J2647" s="21" t="s">
        <v>133</v>
      </c>
      <c r="K2647" s="21" t="s">
        <v>149</v>
      </c>
      <c r="L2647" s="21" t="s">
        <v>205</v>
      </c>
      <c r="M2647" s="23">
        <v>129.27000000000001</v>
      </c>
      <c r="N2647" s="24">
        <v>2</v>
      </c>
      <c r="O2647" s="25">
        <v>0.2402</v>
      </c>
      <c r="P2647" s="23">
        <v>56.11</v>
      </c>
      <c r="Q2647" s="23">
        <f>M2647*N2647*(1-O2647)</f>
        <v>196.43869200000003</v>
      </c>
      <c r="R2647" s="23">
        <f>M2647*N2647*O2647</f>
        <v>62.101308000000003</v>
      </c>
      <c r="S2647" s="23">
        <f>P2647*N2647</f>
        <v>112.22</v>
      </c>
      <c r="T2647" s="23">
        <f>Q2647-S2647</f>
        <v>84.218692000000033</v>
      </c>
      <c r="U2647" s="25">
        <f>IFERROR(T2647/Q2647,0)</f>
        <v>0.42872761543331811</v>
      </c>
      <c r="V2647" s="21" t="s">
        <v>125</v>
      </c>
      <c r="W2647" s="21" t="s">
        <v>156</v>
      </c>
    </row>
    <row r="2648" spans="1:23" ht="15" customHeight="1">
      <c r="A2648" s="21" t="s">
        <v>3127</v>
      </c>
      <c r="B2648" s="22">
        <v>45756</v>
      </c>
      <c r="C2648" s="21">
        <f>YEAR(B2648)</f>
        <v>2025</v>
      </c>
      <c r="D2648" s="21" t="str">
        <f>"Q"&amp;ROUNDUP(MONTH(B2648)/3,0)</f>
        <v>Q2</v>
      </c>
      <c r="E2648" s="21" t="s">
        <v>117</v>
      </c>
      <c r="F2648" s="21" t="s">
        <v>159</v>
      </c>
      <c r="G2648" s="21" t="s">
        <v>119</v>
      </c>
      <c r="H2648" s="21" t="s">
        <v>257</v>
      </c>
      <c r="I2648" s="21" t="s">
        <v>258</v>
      </c>
      <c r="J2648" s="21" t="s">
        <v>133</v>
      </c>
      <c r="K2648" s="21" t="s">
        <v>165</v>
      </c>
      <c r="L2648" s="21" t="s">
        <v>184</v>
      </c>
      <c r="M2648" s="23">
        <v>123.69</v>
      </c>
      <c r="N2648" s="24">
        <v>10</v>
      </c>
      <c r="O2648" s="25">
        <v>0.21379999999999999</v>
      </c>
      <c r="P2648" s="23">
        <v>48.31</v>
      </c>
      <c r="Q2648" s="23">
        <f>M2648*N2648*(1-O2648)</f>
        <v>972.45078000000012</v>
      </c>
      <c r="R2648" s="23">
        <f>M2648*N2648*O2648</f>
        <v>264.44922000000003</v>
      </c>
      <c r="S2648" s="23">
        <f>P2648*N2648</f>
        <v>483.1</v>
      </c>
      <c r="T2648" s="23">
        <f>Q2648-S2648</f>
        <v>489.3507800000001</v>
      </c>
      <c r="U2648" s="25">
        <f>IFERROR(T2648/Q2648,0)</f>
        <v>0.50321393130046133</v>
      </c>
      <c r="V2648" s="21" t="s">
        <v>125</v>
      </c>
      <c r="W2648" s="21" t="s">
        <v>126</v>
      </c>
    </row>
    <row r="2649" spans="1:23" ht="15" customHeight="1">
      <c r="A2649" s="21" t="s">
        <v>3128</v>
      </c>
      <c r="B2649" s="22">
        <v>45756</v>
      </c>
      <c r="C2649" s="21">
        <f>YEAR(B2649)</f>
        <v>2025</v>
      </c>
      <c r="D2649" s="21" t="str">
        <f>"Q"&amp;ROUNDUP(MONTH(B2649)/3,0)</f>
        <v>Q2</v>
      </c>
      <c r="E2649" s="21" t="s">
        <v>117</v>
      </c>
      <c r="F2649" s="21" t="s">
        <v>118</v>
      </c>
      <c r="G2649" s="21" t="s">
        <v>194</v>
      </c>
      <c r="H2649" s="21" t="s">
        <v>467</v>
      </c>
      <c r="I2649" s="21" t="s">
        <v>468</v>
      </c>
      <c r="J2649" s="21" t="s">
        <v>133</v>
      </c>
      <c r="K2649" s="21" t="s">
        <v>123</v>
      </c>
      <c r="L2649" s="21" t="s">
        <v>263</v>
      </c>
      <c r="M2649" s="23">
        <v>96.26</v>
      </c>
      <c r="N2649" s="24">
        <v>1</v>
      </c>
      <c r="O2649" s="25">
        <v>0.1842</v>
      </c>
      <c r="P2649" s="23">
        <v>50.65</v>
      </c>
      <c r="Q2649" s="23">
        <f>M2649*N2649*(1-O2649)</f>
        <v>78.528908000000001</v>
      </c>
      <c r="R2649" s="23">
        <f>M2649*N2649*O2649</f>
        <v>17.731092</v>
      </c>
      <c r="S2649" s="23">
        <f>P2649*N2649</f>
        <v>50.65</v>
      </c>
      <c r="T2649" s="23">
        <f>Q2649-S2649</f>
        <v>27.878908000000003</v>
      </c>
      <c r="U2649" s="25">
        <f>IFERROR(T2649/Q2649,0)</f>
        <v>0.35501458902242727</v>
      </c>
      <c r="V2649" s="21" t="s">
        <v>125</v>
      </c>
      <c r="W2649" s="21" t="s">
        <v>126</v>
      </c>
    </row>
    <row r="2650" spans="1:23" ht="15" customHeight="1">
      <c r="A2650" s="21" t="s">
        <v>3129</v>
      </c>
      <c r="B2650" s="22">
        <v>45756</v>
      </c>
      <c r="C2650" s="21">
        <f>YEAR(B2650)</f>
        <v>2025</v>
      </c>
      <c r="D2650" s="21" t="str">
        <f>"Q"&amp;ROUNDUP(MONTH(B2650)/3,0)</f>
        <v>Q2</v>
      </c>
      <c r="E2650" s="21" t="s">
        <v>188</v>
      </c>
      <c r="F2650" s="21" t="s">
        <v>118</v>
      </c>
      <c r="G2650" s="21" t="s">
        <v>232</v>
      </c>
      <c r="H2650" s="21" t="s">
        <v>392</v>
      </c>
      <c r="I2650" s="21" t="s">
        <v>393</v>
      </c>
      <c r="J2650" s="21" t="s">
        <v>142</v>
      </c>
      <c r="K2650" s="21" t="s">
        <v>149</v>
      </c>
      <c r="L2650" s="21" t="s">
        <v>176</v>
      </c>
      <c r="M2650" s="23">
        <v>273.63</v>
      </c>
      <c r="N2650" s="24">
        <v>2</v>
      </c>
      <c r="O2650" s="25">
        <v>0.15820000000000001</v>
      </c>
      <c r="P2650" s="23">
        <v>143.91</v>
      </c>
      <c r="Q2650" s="23">
        <f>M2650*N2650*(1-O2650)</f>
        <v>460.683468</v>
      </c>
      <c r="R2650" s="23">
        <f>M2650*N2650*O2650</f>
        <v>86.576532</v>
      </c>
      <c r="S2650" s="23">
        <f>P2650*N2650</f>
        <v>287.82</v>
      </c>
      <c r="T2650" s="23">
        <f>Q2650-S2650</f>
        <v>172.86346800000001</v>
      </c>
      <c r="U2650" s="25">
        <f>IFERROR(T2650/Q2650,0)</f>
        <v>0.37523262718861017</v>
      </c>
      <c r="V2650" s="21" t="s">
        <v>125</v>
      </c>
      <c r="W2650" s="21" t="s">
        <v>126</v>
      </c>
    </row>
    <row r="2651" spans="1:23" ht="15" customHeight="1">
      <c r="A2651" s="21" t="s">
        <v>3130</v>
      </c>
      <c r="B2651" s="22">
        <v>45756</v>
      </c>
      <c r="C2651" s="21">
        <f>YEAR(B2651)</f>
        <v>2025</v>
      </c>
      <c r="D2651" s="21" t="str">
        <f>"Q"&amp;ROUNDUP(MONTH(B2651)/3,0)</f>
        <v>Q2</v>
      </c>
      <c r="E2651" s="21" t="s">
        <v>138</v>
      </c>
      <c r="F2651" s="21" t="s">
        <v>129</v>
      </c>
      <c r="G2651" s="21" t="s">
        <v>146</v>
      </c>
      <c r="H2651" s="21" t="s">
        <v>467</v>
      </c>
      <c r="I2651" s="21" t="s">
        <v>468</v>
      </c>
      <c r="J2651" s="21" t="s">
        <v>133</v>
      </c>
      <c r="K2651" s="21" t="s">
        <v>143</v>
      </c>
      <c r="L2651" s="21" t="s">
        <v>252</v>
      </c>
      <c r="M2651" s="23">
        <v>290.67</v>
      </c>
      <c r="N2651" s="24">
        <v>1</v>
      </c>
      <c r="O2651" s="25">
        <v>0.2122</v>
      </c>
      <c r="P2651" s="23">
        <v>172.31</v>
      </c>
      <c r="Q2651" s="23">
        <f>M2651*N2651*(1-O2651)</f>
        <v>228.98982600000002</v>
      </c>
      <c r="R2651" s="23">
        <f>M2651*N2651*O2651</f>
        <v>61.680174000000001</v>
      </c>
      <c r="S2651" s="23">
        <f>P2651*N2651</f>
        <v>172.31</v>
      </c>
      <c r="T2651" s="23">
        <f>Q2651-S2651</f>
        <v>56.67982600000002</v>
      </c>
      <c r="U2651" s="25">
        <f>IFERROR(T2651/Q2651,0)</f>
        <v>0.24752115406210237</v>
      </c>
      <c r="V2651" s="21" t="s">
        <v>125</v>
      </c>
      <c r="W2651" s="21" t="s">
        <v>136</v>
      </c>
    </row>
    <row r="2652" spans="1:23" ht="15" customHeight="1">
      <c r="A2652" s="21" t="s">
        <v>3131</v>
      </c>
      <c r="B2652" s="22">
        <v>45756</v>
      </c>
      <c r="C2652" s="21">
        <f>YEAR(B2652)</f>
        <v>2025</v>
      </c>
      <c r="D2652" s="21" t="str">
        <f>"Q"&amp;ROUNDUP(MONTH(B2652)/3,0)</f>
        <v>Q2</v>
      </c>
      <c r="E2652" s="21" t="s">
        <v>188</v>
      </c>
      <c r="F2652" s="21" t="s">
        <v>118</v>
      </c>
      <c r="G2652" s="21" t="s">
        <v>189</v>
      </c>
      <c r="H2652" s="21" t="s">
        <v>218</v>
      </c>
      <c r="I2652" s="21" t="s">
        <v>219</v>
      </c>
      <c r="J2652" s="21" t="s">
        <v>133</v>
      </c>
      <c r="K2652" s="21" t="s">
        <v>123</v>
      </c>
      <c r="L2652" s="21" t="s">
        <v>124</v>
      </c>
      <c r="M2652" s="23">
        <v>112.9</v>
      </c>
      <c r="N2652" s="24">
        <v>1</v>
      </c>
      <c r="O2652" s="25">
        <v>0.20349999999999999</v>
      </c>
      <c r="P2652" s="23">
        <v>60.66</v>
      </c>
      <c r="Q2652" s="23">
        <f>M2652*N2652*(1-O2652)</f>
        <v>89.924850000000006</v>
      </c>
      <c r="R2652" s="23">
        <f>M2652*N2652*O2652</f>
        <v>22.975149999999999</v>
      </c>
      <c r="S2652" s="23">
        <f>P2652*N2652</f>
        <v>60.66</v>
      </c>
      <c r="T2652" s="23">
        <f>Q2652-S2652</f>
        <v>29.26485000000001</v>
      </c>
      <c r="U2652" s="25">
        <f>IFERROR(T2652/Q2652,0)</f>
        <v>0.32543673967763093</v>
      </c>
      <c r="V2652" s="21" t="s">
        <v>125</v>
      </c>
      <c r="W2652" s="21" t="s">
        <v>136</v>
      </c>
    </row>
    <row r="2653" spans="1:23" ht="15" customHeight="1">
      <c r="A2653" s="21" t="s">
        <v>3132</v>
      </c>
      <c r="B2653" s="22">
        <v>45757</v>
      </c>
      <c r="C2653" s="21">
        <f>YEAR(B2653)</f>
        <v>2025</v>
      </c>
      <c r="D2653" s="21" t="str">
        <f>"Q"&amp;ROUNDUP(MONTH(B2653)/3,0)</f>
        <v>Q2</v>
      </c>
      <c r="E2653" s="21" t="s">
        <v>117</v>
      </c>
      <c r="F2653" s="21" t="s">
        <v>159</v>
      </c>
      <c r="G2653" s="21" t="s">
        <v>194</v>
      </c>
      <c r="H2653" s="21" t="s">
        <v>131</v>
      </c>
      <c r="I2653" s="21" t="s">
        <v>132</v>
      </c>
      <c r="J2653" s="21" t="s">
        <v>133</v>
      </c>
      <c r="K2653" s="21" t="s">
        <v>123</v>
      </c>
      <c r="L2653" s="21" t="s">
        <v>263</v>
      </c>
      <c r="M2653" s="23">
        <v>29.67</v>
      </c>
      <c r="N2653" s="24">
        <v>10</v>
      </c>
      <c r="O2653" s="25">
        <v>7.9699999999999993E-2</v>
      </c>
      <c r="P2653" s="23">
        <v>16.010000000000002</v>
      </c>
      <c r="Q2653" s="23">
        <f>M2653*N2653*(1-O2653)</f>
        <v>273.05301000000003</v>
      </c>
      <c r="R2653" s="23">
        <f>M2653*N2653*O2653</f>
        <v>23.646990000000002</v>
      </c>
      <c r="S2653" s="23">
        <f>P2653*N2653</f>
        <v>160.10000000000002</v>
      </c>
      <c r="T2653" s="23">
        <f>Q2653-S2653</f>
        <v>112.95301000000001</v>
      </c>
      <c r="U2653" s="25">
        <f>IFERROR(T2653/Q2653,0)</f>
        <v>0.41366696525337698</v>
      </c>
      <c r="V2653" s="21" t="s">
        <v>125</v>
      </c>
      <c r="W2653" s="21" t="s">
        <v>136</v>
      </c>
    </row>
    <row r="2654" spans="1:23" ht="15" customHeight="1">
      <c r="A2654" s="21" t="s">
        <v>3133</v>
      </c>
      <c r="B2654" s="22">
        <v>45757</v>
      </c>
      <c r="C2654" s="21">
        <f>YEAR(B2654)</f>
        <v>2025</v>
      </c>
      <c r="D2654" s="21" t="str">
        <f>"Q"&amp;ROUNDUP(MONTH(B2654)/3,0)</f>
        <v>Q2</v>
      </c>
      <c r="E2654" s="21" t="s">
        <v>188</v>
      </c>
      <c r="F2654" s="21" t="s">
        <v>118</v>
      </c>
      <c r="G2654" s="21" t="s">
        <v>189</v>
      </c>
      <c r="H2654" s="21" t="s">
        <v>583</v>
      </c>
      <c r="I2654" s="21" t="s">
        <v>584</v>
      </c>
      <c r="J2654" s="21" t="s">
        <v>133</v>
      </c>
      <c r="K2654" s="21" t="s">
        <v>165</v>
      </c>
      <c r="L2654" s="21" t="s">
        <v>180</v>
      </c>
      <c r="M2654" s="23">
        <v>87.19</v>
      </c>
      <c r="N2654" s="24">
        <v>2</v>
      </c>
      <c r="O2654" s="25">
        <v>0.21479999999999999</v>
      </c>
      <c r="P2654" s="23">
        <v>41.61</v>
      </c>
      <c r="Q2654" s="23">
        <f>M2654*N2654*(1-O2654)</f>
        <v>136.92317600000001</v>
      </c>
      <c r="R2654" s="23">
        <f>M2654*N2654*O2654</f>
        <v>37.456823999999997</v>
      </c>
      <c r="S2654" s="23">
        <f>P2654*N2654</f>
        <v>83.22</v>
      </c>
      <c r="T2654" s="23">
        <f>Q2654-S2654</f>
        <v>53.703176000000013</v>
      </c>
      <c r="U2654" s="25">
        <f>IFERROR(T2654/Q2654,0)</f>
        <v>0.3922139229373412</v>
      </c>
      <c r="V2654" s="21" t="s">
        <v>125</v>
      </c>
      <c r="W2654" s="21" t="s">
        <v>136</v>
      </c>
    </row>
    <row r="2655" spans="1:23" ht="15" customHeight="1">
      <c r="A2655" s="21" t="s">
        <v>3134</v>
      </c>
      <c r="B2655" s="22">
        <v>45757</v>
      </c>
      <c r="C2655" s="21">
        <f>YEAR(B2655)</f>
        <v>2025</v>
      </c>
      <c r="D2655" s="21" t="str">
        <f>"Q"&amp;ROUNDUP(MONTH(B2655)/3,0)</f>
        <v>Q2</v>
      </c>
      <c r="E2655" s="21" t="s">
        <v>158</v>
      </c>
      <c r="F2655" s="21" t="s">
        <v>118</v>
      </c>
      <c r="G2655" s="21" t="s">
        <v>160</v>
      </c>
      <c r="H2655" s="21" t="s">
        <v>284</v>
      </c>
      <c r="I2655" s="21" t="s">
        <v>269</v>
      </c>
      <c r="J2655" s="21" t="s">
        <v>122</v>
      </c>
      <c r="K2655" s="21" t="s">
        <v>143</v>
      </c>
      <c r="L2655" s="21" t="s">
        <v>230</v>
      </c>
      <c r="M2655" s="23">
        <v>98.59</v>
      </c>
      <c r="N2655" s="24">
        <v>1</v>
      </c>
      <c r="O2655" s="25">
        <v>0.15479999999999999</v>
      </c>
      <c r="P2655" s="23">
        <v>58.48</v>
      </c>
      <c r="Q2655" s="23">
        <f>M2655*N2655*(1-O2655)</f>
        <v>83.328267999999994</v>
      </c>
      <c r="R2655" s="23">
        <f>M2655*N2655*O2655</f>
        <v>15.261732</v>
      </c>
      <c r="S2655" s="23">
        <f>P2655*N2655</f>
        <v>58.48</v>
      </c>
      <c r="T2655" s="23">
        <f>Q2655-S2655</f>
        <v>24.848267999999997</v>
      </c>
      <c r="U2655" s="25">
        <f>IFERROR(T2655/Q2655,0)</f>
        <v>0.29819734162721345</v>
      </c>
      <c r="V2655" s="21" t="s">
        <v>125</v>
      </c>
      <c r="W2655" s="21" t="s">
        <v>156</v>
      </c>
    </row>
    <row r="2656" spans="1:23" ht="15" customHeight="1">
      <c r="A2656" s="21" t="s">
        <v>3135</v>
      </c>
      <c r="B2656" s="22">
        <v>45757</v>
      </c>
      <c r="C2656" s="21">
        <f>YEAR(B2656)</f>
        <v>2025</v>
      </c>
      <c r="D2656" s="21" t="str">
        <f>"Q"&amp;ROUNDUP(MONTH(B2656)/3,0)</f>
        <v>Q2</v>
      </c>
      <c r="E2656" s="21" t="s">
        <v>158</v>
      </c>
      <c r="F2656" s="21" t="s">
        <v>118</v>
      </c>
      <c r="G2656" s="21" t="s">
        <v>164</v>
      </c>
      <c r="H2656" s="21" t="s">
        <v>284</v>
      </c>
      <c r="I2656" s="21" t="s">
        <v>269</v>
      </c>
      <c r="J2656" s="21" t="s">
        <v>122</v>
      </c>
      <c r="K2656" s="21" t="s">
        <v>149</v>
      </c>
      <c r="L2656" s="21" t="s">
        <v>273</v>
      </c>
      <c r="M2656" s="23">
        <v>86.4</v>
      </c>
      <c r="N2656" s="24">
        <v>4</v>
      </c>
      <c r="O2656" s="25">
        <v>0.159</v>
      </c>
      <c r="P2656" s="23">
        <v>45.04</v>
      </c>
      <c r="Q2656" s="23">
        <f>M2656*N2656*(1-O2656)</f>
        <v>290.64960000000002</v>
      </c>
      <c r="R2656" s="23">
        <f>M2656*N2656*O2656</f>
        <v>54.950400000000002</v>
      </c>
      <c r="S2656" s="23">
        <f>P2656*N2656</f>
        <v>180.16</v>
      </c>
      <c r="T2656" s="23">
        <f>Q2656-S2656</f>
        <v>110.48960000000002</v>
      </c>
      <c r="U2656" s="25">
        <f>IFERROR(T2656/Q2656,0)</f>
        <v>0.38014709120535523</v>
      </c>
      <c r="V2656" s="21" t="s">
        <v>125</v>
      </c>
      <c r="W2656" s="21" t="s">
        <v>156</v>
      </c>
    </row>
    <row r="2657" spans="1:23" ht="15" customHeight="1">
      <c r="A2657" s="21" t="s">
        <v>3136</v>
      </c>
      <c r="B2657" s="22">
        <v>45757</v>
      </c>
      <c r="C2657" s="21">
        <f>YEAR(B2657)</f>
        <v>2025</v>
      </c>
      <c r="D2657" s="21" t="str">
        <f>"Q"&amp;ROUNDUP(MONTH(B2657)/3,0)</f>
        <v>Q2</v>
      </c>
      <c r="E2657" s="21" t="s">
        <v>117</v>
      </c>
      <c r="F2657" s="21" t="s">
        <v>129</v>
      </c>
      <c r="G2657" s="21" t="s">
        <v>194</v>
      </c>
      <c r="H2657" s="21" t="s">
        <v>147</v>
      </c>
      <c r="I2657" s="21" t="s">
        <v>148</v>
      </c>
      <c r="J2657" s="21" t="s">
        <v>122</v>
      </c>
      <c r="K2657" s="21" t="s">
        <v>149</v>
      </c>
      <c r="L2657" s="21" t="s">
        <v>176</v>
      </c>
      <c r="M2657" s="23">
        <v>25.18</v>
      </c>
      <c r="N2657" s="24">
        <v>5</v>
      </c>
      <c r="O2657" s="25">
        <v>0.22189999999999999</v>
      </c>
      <c r="P2657" s="23">
        <v>10.68</v>
      </c>
      <c r="Q2657" s="23">
        <f>M2657*N2657*(1-O2657)</f>
        <v>97.962790000000012</v>
      </c>
      <c r="R2657" s="23">
        <f>M2657*N2657*O2657</f>
        <v>27.93721</v>
      </c>
      <c r="S2657" s="23">
        <f>P2657*N2657</f>
        <v>53.4</v>
      </c>
      <c r="T2657" s="23">
        <f>Q2657-S2657</f>
        <v>44.562790000000014</v>
      </c>
      <c r="U2657" s="25">
        <f>IFERROR(T2657/Q2657,0)</f>
        <v>0.45489506781095157</v>
      </c>
      <c r="V2657" s="21" t="s">
        <v>125</v>
      </c>
      <c r="W2657" s="21" t="s">
        <v>126</v>
      </c>
    </row>
    <row r="2658" spans="1:23" ht="15" customHeight="1">
      <c r="A2658" s="21" t="s">
        <v>3137</v>
      </c>
      <c r="B2658" s="22">
        <v>45757</v>
      </c>
      <c r="C2658" s="21">
        <f>YEAR(B2658)</f>
        <v>2025</v>
      </c>
      <c r="D2658" s="21" t="str">
        <f>"Q"&amp;ROUNDUP(MONTH(B2658)/3,0)</f>
        <v>Q2</v>
      </c>
      <c r="E2658" s="21" t="s">
        <v>117</v>
      </c>
      <c r="F2658" s="21" t="s">
        <v>118</v>
      </c>
      <c r="G2658" s="21" t="s">
        <v>194</v>
      </c>
      <c r="H2658" s="21" t="s">
        <v>246</v>
      </c>
      <c r="I2658" s="21" t="s">
        <v>247</v>
      </c>
      <c r="J2658" s="21" t="s">
        <v>133</v>
      </c>
      <c r="K2658" s="21" t="s">
        <v>123</v>
      </c>
      <c r="L2658" s="21" t="s">
        <v>155</v>
      </c>
      <c r="M2658" s="23">
        <v>53.98</v>
      </c>
      <c r="N2658" s="24">
        <v>1</v>
      </c>
      <c r="O2658" s="25">
        <v>0.1905</v>
      </c>
      <c r="P2658" s="23">
        <v>27.27</v>
      </c>
      <c r="Q2658" s="23">
        <f>M2658*N2658*(1-O2658)</f>
        <v>43.696809999999999</v>
      </c>
      <c r="R2658" s="23">
        <f>M2658*N2658*O2658</f>
        <v>10.283189999999999</v>
      </c>
      <c r="S2658" s="23">
        <f>P2658*N2658</f>
        <v>27.27</v>
      </c>
      <c r="T2658" s="23">
        <f>Q2658-S2658</f>
        <v>16.42681</v>
      </c>
      <c r="U2658" s="25">
        <f>IFERROR(T2658/Q2658,0)</f>
        <v>0.3759269841436938</v>
      </c>
      <c r="V2658" s="21" t="s">
        <v>125</v>
      </c>
      <c r="W2658" s="21" t="s">
        <v>126</v>
      </c>
    </row>
    <row r="2659" spans="1:23" ht="15" customHeight="1">
      <c r="A2659" s="21" t="s">
        <v>3138</v>
      </c>
      <c r="B2659" s="22">
        <v>45757</v>
      </c>
      <c r="C2659" s="21">
        <f>YEAR(B2659)</f>
        <v>2025</v>
      </c>
      <c r="D2659" s="21" t="str">
        <f>"Q"&amp;ROUNDUP(MONTH(B2659)/3,0)</f>
        <v>Q2</v>
      </c>
      <c r="E2659" s="21" t="s">
        <v>138</v>
      </c>
      <c r="F2659" s="21" t="s">
        <v>118</v>
      </c>
      <c r="G2659" s="21" t="s">
        <v>139</v>
      </c>
      <c r="H2659" s="21" t="s">
        <v>278</v>
      </c>
      <c r="I2659" s="21" t="s">
        <v>279</v>
      </c>
      <c r="J2659" s="21" t="s">
        <v>133</v>
      </c>
      <c r="K2659" s="21" t="s">
        <v>143</v>
      </c>
      <c r="L2659" s="21" t="s">
        <v>322</v>
      </c>
      <c r="M2659" s="23">
        <v>41.46</v>
      </c>
      <c r="N2659" s="24">
        <v>1</v>
      </c>
      <c r="O2659" s="25">
        <v>0.17599999999999999</v>
      </c>
      <c r="P2659" s="23">
        <v>27.7</v>
      </c>
      <c r="Q2659" s="23">
        <f>M2659*N2659*(1-O2659)</f>
        <v>34.163040000000002</v>
      </c>
      <c r="R2659" s="23">
        <f>M2659*N2659*O2659</f>
        <v>7.2969599999999994</v>
      </c>
      <c r="S2659" s="23">
        <f>P2659*N2659</f>
        <v>27.7</v>
      </c>
      <c r="T2659" s="23">
        <f>Q2659-S2659</f>
        <v>6.463040000000003</v>
      </c>
      <c r="U2659" s="25">
        <f>IFERROR(T2659/Q2659,0)</f>
        <v>0.18918222734276582</v>
      </c>
      <c r="V2659" s="21" t="s">
        <v>125</v>
      </c>
      <c r="W2659" s="21" t="s">
        <v>126</v>
      </c>
    </row>
    <row r="2660" spans="1:23" ht="15" customHeight="1">
      <c r="A2660" s="21" t="s">
        <v>3139</v>
      </c>
      <c r="B2660" s="22">
        <v>45758</v>
      </c>
      <c r="C2660" s="21">
        <f>YEAR(B2660)</f>
        <v>2025</v>
      </c>
      <c r="D2660" s="21" t="str">
        <f>"Q"&amp;ROUNDUP(MONTH(B2660)/3,0)</f>
        <v>Q2</v>
      </c>
      <c r="E2660" s="21" t="s">
        <v>188</v>
      </c>
      <c r="F2660" s="21" t="s">
        <v>118</v>
      </c>
      <c r="G2660" s="21" t="s">
        <v>189</v>
      </c>
      <c r="H2660" s="21" t="s">
        <v>752</v>
      </c>
      <c r="I2660" s="21" t="s">
        <v>200</v>
      </c>
      <c r="J2660" s="21" t="s">
        <v>133</v>
      </c>
      <c r="K2660" s="21" t="s">
        <v>134</v>
      </c>
      <c r="L2660" s="21" t="s">
        <v>299</v>
      </c>
      <c r="M2660" s="23">
        <v>151.5</v>
      </c>
      <c r="N2660" s="24">
        <v>8</v>
      </c>
      <c r="O2660" s="25">
        <v>0.14779999999999999</v>
      </c>
      <c r="P2660" s="23">
        <v>82.91</v>
      </c>
      <c r="Q2660" s="23">
        <f>M2660*N2660*(1-O2660)</f>
        <v>1032.8664000000001</v>
      </c>
      <c r="R2660" s="23">
        <f>M2660*N2660*O2660</f>
        <v>179.13359999999997</v>
      </c>
      <c r="S2660" s="23">
        <f>P2660*N2660</f>
        <v>663.28</v>
      </c>
      <c r="T2660" s="23">
        <f>Q2660-S2660</f>
        <v>369.58640000000014</v>
      </c>
      <c r="U2660" s="25">
        <f>IFERROR(T2660/Q2660,0)</f>
        <v>0.35782594922247457</v>
      </c>
      <c r="V2660" s="21" t="s">
        <v>171</v>
      </c>
      <c r="W2660" s="21" t="s">
        <v>156</v>
      </c>
    </row>
    <row r="2661" spans="1:23" ht="15" customHeight="1">
      <c r="A2661" s="21" t="s">
        <v>3140</v>
      </c>
      <c r="B2661" s="22">
        <v>45758</v>
      </c>
      <c r="C2661" s="21">
        <f>YEAR(B2661)</f>
        <v>2025</v>
      </c>
      <c r="D2661" s="21" t="str">
        <f>"Q"&amp;ROUNDUP(MONTH(B2661)/3,0)</f>
        <v>Q2</v>
      </c>
      <c r="E2661" s="21" t="s">
        <v>128</v>
      </c>
      <c r="F2661" s="21" t="s">
        <v>118</v>
      </c>
      <c r="G2661" s="21" t="s">
        <v>152</v>
      </c>
      <c r="H2661" s="21" t="s">
        <v>555</v>
      </c>
      <c r="I2661" s="21" t="s">
        <v>556</v>
      </c>
      <c r="J2661" s="21" t="s">
        <v>133</v>
      </c>
      <c r="K2661" s="21" t="s">
        <v>165</v>
      </c>
      <c r="L2661" s="21" t="s">
        <v>320</v>
      </c>
      <c r="M2661" s="23">
        <v>88.27</v>
      </c>
      <c r="N2661" s="24">
        <v>1</v>
      </c>
      <c r="O2661" s="25"/>
      <c r="P2661" s="23">
        <v>37.94</v>
      </c>
      <c r="Q2661" s="23">
        <f>M2661*N2661*(1-O2661)</f>
        <v>88.27</v>
      </c>
      <c r="R2661" s="23">
        <f>M2661*N2661*O2661</f>
        <v>0</v>
      </c>
      <c r="S2661" s="23">
        <f>P2661*N2661</f>
        <v>37.94</v>
      </c>
      <c r="T2661" s="23">
        <f>Q2661-S2661</f>
        <v>50.33</v>
      </c>
      <c r="U2661" s="25">
        <f>IFERROR(T2661/Q2661,0)</f>
        <v>0.57018239492466294</v>
      </c>
      <c r="V2661" s="21" t="s">
        <v>125</v>
      </c>
      <c r="W2661" s="21" t="s">
        <v>172</v>
      </c>
    </row>
    <row r="2662" spans="1:23" ht="15" customHeight="1">
      <c r="A2662" s="21" t="s">
        <v>3141</v>
      </c>
      <c r="B2662" s="22">
        <v>45759</v>
      </c>
      <c r="C2662" s="21">
        <f>YEAR(B2662)</f>
        <v>2025</v>
      </c>
      <c r="D2662" s="21" t="str">
        <f>"Q"&amp;ROUNDUP(MONTH(B2662)/3,0)</f>
        <v>Q2</v>
      </c>
      <c r="E2662" s="21" t="s">
        <v>117</v>
      </c>
      <c r="F2662" s="21" t="s">
        <v>118</v>
      </c>
      <c r="G2662" s="21" t="s">
        <v>194</v>
      </c>
      <c r="H2662" s="21" t="s">
        <v>147</v>
      </c>
      <c r="I2662" s="21" t="s">
        <v>148</v>
      </c>
      <c r="J2662" s="21" t="s">
        <v>122</v>
      </c>
      <c r="K2662" s="21" t="s">
        <v>143</v>
      </c>
      <c r="L2662" s="21" t="s">
        <v>230</v>
      </c>
      <c r="M2662" s="23">
        <v>238.38</v>
      </c>
      <c r="N2662" s="24">
        <v>2</v>
      </c>
      <c r="O2662" s="25">
        <v>0.17169999999999999</v>
      </c>
      <c r="P2662" s="23">
        <v>148.30000000000001</v>
      </c>
      <c r="Q2662" s="23">
        <f>M2662*N2662*(1-O2662)</f>
        <v>394.900308</v>
      </c>
      <c r="R2662" s="23">
        <f>M2662*N2662*O2662</f>
        <v>81.859691999999995</v>
      </c>
      <c r="S2662" s="23">
        <f>P2662*N2662</f>
        <v>296.60000000000002</v>
      </c>
      <c r="T2662" s="23">
        <f>Q2662-S2662</f>
        <v>98.300307999999973</v>
      </c>
      <c r="U2662" s="25">
        <f>IFERROR(T2662/Q2662,0)</f>
        <v>0.24892436396884243</v>
      </c>
      <c r="V2662" s="21" t="s">
        <v>125</v>
      </c>
      <c r="W2662" s="21" t="s">
        <v>126</v>
      </c>
    </row>
    <row r="2663" spans="1:23" ht="15" customHeight="1">
      <c r="A2663" s="21" t="s">
        <v>3142</v>
      </c>
      <c r="B2663" s="22">
        <v>45759</v>
      </c>
      <c r="C2663" s="21">
        <f>YEAR(B2663)</f>
        <v>2025</v>
      </c>
      <c r="D2663" s="21" t="str">
        <f>"Q"&amp;ROUNDUP(MONTH(B2663)/3,0)</f>
        <v>Q2</v>
      </c>
      <c r="E2663" s="21" t="s">
        <v>158</v>
      </c>
      <c r="F2663" s="21" t="s">
        <v>129</v>
      </c>
      <c r="G2663" s="21" t="s">
        <v>164</v>
      </c>
      <c r="H2663" s="21" t="s">
        <v>207</v>
      </c>
      <c r="I2663" s="21" t="s">
        <v>208</v>
      </c>
      <c r="J2663" s="21" t="s">
        <v>122</v>
      </c>
      <c r="K2663" s="21" t="s">
        <v>165</v>
      </c>
      <c r="L2663" s="21" t="s">
        <v>180</v>
      </c>
      <c r="M2663" s="23">
        <v>19.23</v>
      </c>
      <c r="N2663" s="24">
        <v>2</v>
      </c>
      <c r="O2663" s="25">
        <v>0.15740000000000001</v>
      </c>
      <c r="P2663" s="23">
        <v>7.52</v>
      </c>
      <c r="Q2663" s="23">
        <f>M2663*N2663*(1-O2663)</f>
        <v>32.406396000000001</v>
      </c>
      <c r="R2663" s="23">
        <f>M2663*N2663*O2663</f>
        <v>6.0536040000000009</v>
      </c>
      <c r="S2663" s="23">
        <f>P2663*N2663</f>
        <v>15.04</v>
      </c>
      <c r="T2663" s="23">
        <f>Q2663-S2663</f>
        <v>17.366396000000002</v>
      </c>
      <c r="U2663" s="25">
        <f>IFERROR(T2663/Q2663,0)</f>
        <v>0.5358940870808343</v>
      </c>
      <c r="V2663" s="21" t="s">
        <v>171</v>
      </c>
      <c r="W2663" s="21" t="s">
        <v>172</v>
      </c>
    </row>
    <row r="2664" spans="1:23" ht="15" customHeight="1">
      <c r="A2664" s="21" t="s">
        <v>3143</v>
      </c>
      <c r="B2664" s="22">
        <v>45759</v>
      </c>
      <c r="C2664" s="21">
        <f>YEAR(B2664)</f>
        <v>2025</v>
      </c>
      <c r="D2664" s="21" t="str">
        <f>"Q"&amp;ROUNDUP(MONTH(B2664)/3,0)</f>
        <v>Q2</v>
      </c>
      <c r="E2664" s="21" t="s">
        <v>138</v>
      </c>
      <c r="F2664" s="21" t="s">
        <v>129</v>
      </c>
      <c r="G2664" s="21" t="s">
        <v>139</v>
      </c>
      <c r="H2664" s="21" t="s">
        <v>752</v>
      </c>
      <c r="I2664" s="21" t="s">
        <v>200</v>
      </c>
      <c r="J2664" s="21" t="s">
        <v>133</v>
      </c>
      <c r="K2664" s="21" t="s">
        <v>165</v>
      </c>
      <c r="L2664" s="21" t="s">
        <v>320</v>
      </c>
      <c r="M2664" s="23">
        <v>45.22</v>
      </c>
      <c r="N2664" s="24">
        <v>5</v>
      </c>
      <c r="O2664" s="25">
        <v>9.69E-2</v>
      </c>
      <c r="P2664" s="23">
        <v>20.96</v>
      </c>
      <c r="Q2664" s="23">
        <f>M2664*N2664*(1-O2664)</f>
        <v>204.19091</v>
      </c>
      <c r="R2664" s="23">
        <f>M2664*N2664*O2664</f>
        <v>21.909089999999999</v>
      </c>
      <c r="S2664" s="23">
        <f>P2664*N2664</f>
        <v>104.80000000000001</v>
      </c>
      <c r="T2664" s="23">
        <f>Q2664-S2664</f>
        <v>99.390909999999991</v>
      </c>
      <c r="U2664" s="25">
        <f>IFERROR(T2664/Q2664,0)</f>
        <v>0.48675482174990059</v>
      </c>
      <c r="V2664" s="21" t="s">
        <v>125</v>
      </c>
      <c r="W2664" s="21" t="s">
        <v>126</v>
      </c>
    </row>
    <row r="2665" spans="1:23" ht="15" customHeight="1">
      <c r="A2665" s="21" t="s">
        <v>3144</v>
      </c>
      <c r="B2665" s="22">
        <v>45759</v>
      </c>
      <c r="C2665" s="21">
        <f>YEAR(B2665)</f>
        <v>2025</v>
      </c>
      <c r="D2665" s="21" t="str">
        <f>"Q"&amp;ROUNDUP(MONTH(B2665)/3,0)</f>
        <v>Q2</v>
      </c>
      <c r="E2665" s="21" t="s">
        <v>138</v>
      </c>
      <c r="F2665" s="21" t="s">
        <v>159</v>
      </c>
      <c r="G2665" s="21" t="s">
        <v>139</v>
      </c>
      <c r="H2665" s="21" t="s">
        <v>413</v>
      </c>
      <c r="I2665" s="21" t="s">
        <v>414</v>
      </c>
      <c r="J2665" s="21" t="s">
        <v>142</v>
      </c>
      <c r="K2665" s="21" t="s">
        <v>134</v>
      </c>
      <c r="L2665" s="21" t="s">
        <v>170</v>
      </c>
      <c r="M2665" s="23">
        <v>69.819999999999993</v>
      </c>
      <c r="N2665" s="24">
        <v>32</v>
      </c>
      <c r="O2665" s="25">
        <v>3.4700000000000002E-2</v>
      </c>
      <c r="P2665" s="23">
        <v>39.619999999999997</v>
      </c>
      <c r="Q2665" s="23">
        <f>M2665*N2665*(1-O2665)</f>
        <v>2156.7118719999999</v>
      </c>
      <c r="R2665" s="23">
        <f>M2665*N2665*O2665</f>
        <v>77.528127999999995</v>
      </c>
      <c r="S2665" s="23">
        <f>P2665*N2665</f>
        <v>1267.8399999999999</v>
      </c>
      <c r="T2665" s="23">
        <f>Q2665-S2665</f>
        <v>888.87187199999994</v>
      </c>
      <c r="U2665" s="25">
        <f>IFERROR(T2665/Q2665,0)</f>
        <v>0.41214215192116305</v>
      </c>
      <c r="V2665" s="21" t="s">
        <v>125</v>
      </c>
      <c r="W2665" s="21" t="s">
        <v>172</v>
      </c>
    </row>
    <row r="2666" spans="1:23" ht="15" customHeight="1">
      <c r="A2666" s="21" t="s">
        <v>3145</v>
      </c>
      <c r="B2666" s="22">
        <v>45760</v>
      </c>
      <c r="C2666" s="21">
        <f>YEAR(B2666)</f>
        <v>2025</v>
      </c>
      <c r="D2666" s="21" t="str">
        <f>"Q"&amp;ROUNDUP(MONTH(B2666)/3,0)</f>
        <v>Q2</v>
      </c>
      <c r="E2666" s="21" t="s">
        <v>138</v>
      </c>
      <c r="F2666" s="21" t="s">
        <v>118</v>
      </c>
      <c r="G2666" s="21" t="s">
        <v>146</v>
      </c>
      <c r="H2666" s="21" t="s">
        <v>331</v>
      </c>
      <c r="I2666" s="21" t="s">
        <v>332</v>
      </c>
      <c r="J2666" s="21" t="s">
        <v>133</v>
      </c>
      <c r="K2666" s="21" t="s">
        <v>149</v>
      </c>
      <c r="L2666" s="21" t="s">
        <v>205</v>
      </c>
      <c r="M2666" s="23">
        <v>144.96</v>
      </c>
      <c r="N2666" s="24">
        <v>1</v>
      </c>
      <c r="O2666" s="25">
        <v>0.2099</v>
      </c>
      <c r="P2666" s="23">
        <v>68.819999999999993</v>
      </c>
      <c r="Q2666" s="23">
        <f>M2666*N2666*(1-O2666)</f>
        <v>114.53289600000001</v>
      </c>
      <c r="R2666" s="23">
        <f>M2666*N2666*O2666</f>
        <v>30.427104000000003</v>
      </c>
      <c r="S2666" s="23">
        <f>P2666*N2666</f>
        <v>68.819999999999993</v>
      </c>
      <c r="T2666" s="23">
        <f>Q2666-S2666</f>
        <v>45.712896000000015</v>
      </c>
      <c r="U2666" s="25">
        <f>IFERROR(T2666/Q2666,0)</f>
        <v>0.39912459735585498</v>
      </c>
      <c r="V2666" s="21" t="s">
        <v>125</v>
      </c>
      <c r="W2666" s="21" t="s">
        <v>136</v>
      </c>
    </row>
    <row r="2667" spans="1:23" ht="15" customHeight="1">
      <c r="A2667" s="21" t="s">
        <v>3146</v>
      </c>
      <c r="B2667" s="22">
        <v>45760</v>
      </c>
      <c r="C2667" s="21">
        <f>YEAR(B2667)</f>
        <v>2025</v>
      </c>
      <c r="D2667" s="21" t="str">
        <f>"Q"&amp;ROUNDUP(MONTH(B2667)/3,0)</f>
        <v>Q2</v>
      </c>
      <c r="E2667" s="21" t="s">
        <v>128</v>
      </c>
      <c r="F2667" s="21" t="s">
        <v>159</v>
      </c>
      <c r="G2667" s="21" t="s">
        <v>152</v>
      </c>
      <c r="H2667" s="21" t="s">
        <v>380</v>
      </c>
      <c r="I2667" s="21" t="s">
        <v>255</v>
      </c>
      <c r="J2667" s="21" t="s">
        <v>142</v>
      </c>
      <c r="K2667" s="21" t="s">
        <v>149</v>
      </c>
      <c r="L2667" s="21" t="s">
        <v>150</v>
      </c>
      <c r="M2667" s="23">
        <v>175.6</v>
      </c>
      <c r="N2667" s="24">
        <v>6</v>
      </c>
      <c r="O2667" s="25">
        <v>0.1263</v>
      </c>
      <c r="P2667" s="23">
        <v>71.14</v>
      </c>
      <c r="Q2667" s="23">
        <f>M2667*N2667*(1-O2667)</f>
        <v>920.53031999999996</v>
      </c>
      <c r="R2667" s="23">
        <f>M2667*N2667*O2667</f>
        <v>133.06967999999998</v>
      </c>
      <c r="S2667" s="23">
        <f>P2667*N2667</f>
        <v>426.84000000000003</v>
      </c>
      <c r="T2667" s="23">
        <f>Q2667-S2667</f>
        <v>493.69031999999993</v>
      </c>
      <c r="U2667" s="25">
        <f>IFERROR(T2667/Q2667,0)</f>
        <v>0.53631076486432294</v>
      </c>
      <c r="V2667" s="21" t="s">
        <v>125</v>
      </c>
      <c r="W2667" s="21" t="s">
        <v>156</v>
      </c>
    </row>
    <row r="2668" spans="1:23" ht="15" customHeight="1">
      <c r="A2668" s="21" t="s">
        <v>3147</v>
      </c>
      <c r="B2668" s="22">
        <v>45760</v>
      </c>
      <c r="C2668" s="21">
        <f>YEAR(B2668)</f>
        <v>2025</v>
      </c>
      <c r="D2668" s="21" t="str">
        <f>"Q"&amp;ROUNDUP(MONTH(B2668)/3,0)</f>
        <v>Q2</v>
      </c>
      <c r="E2668" s="21" t="s">
        <v>128</v>
      </c>
      <c r="F2668" s="21" t="s">
        <v>118</v>
      </c>
      <c r="G2668" s="21" t="s">
        <v>152</v>
      </c>
      <c r="H2668" s="21" t="s">
        <v>706</v>
      </c>
      <c r="I2668" s="21" t="s">
        <v>707</v>
      </c>
      <c r="J2668" s="21" t="s">
        <v>142</v>
      </c>
      <c r="K2668" s="21" t="s">
        <v>165</v>
      </c>
      <c r="L2668" s="21" t="s">
        <v>320</v>
      </c>
      <c r="M2668" s="23">
        <v>100.56</v>
      </c>
      <c r="N2668" s="24">
        <v>1</v>
      </c>
      <c r="O2668" s="25">
        <v>0.14069999999999999</v>
      </c>
      <c r="P2668" s="23">
        <v>43.09</v>
      </c>
      <c r="Q2668" s="23">
        <f>M2668*N2668*(1-O2668)</f>
        <v>86.411208000000002</v>
      </c>
      <c r="R2668" s="23">
        <f>M2668*N2668*O2668</f>
        <v>14.148792</v>
      </c>
      <c r="S2668" s="23">
        <f>P2668*N2668</f>
        <v>43.09</v>
      </c>
      <c r="T2668" s="23">
        <f>Q2668-S2668</f>
        <v>43.321207999999999</v>
      </c>
      <c r="U2668" s="25">
        <f>IFERROR(T2668/Q2668,0)</f>
        <v>0.50133783571223767</v>
      </c>
      <c r="V2668" s="21" t="s">
        <v>125</v>
      </c>
      <c r="W2668" s="21" t="s">
        <v>172</v>
      </c>
    </row>
    <row r="2669" spans="1:23" ht="15" customHeight="1">
      <c r="A2669" s="21" t="s">
        <v>3148</v>
      </c>
      <c r="B2669" s="22">
        <v>45760</v>
      </c>
      <c r="C2669" s="21">
        <f>YEAR(B2669)</f>
        <v>2025</v>
      </c>
      <c r="D2669" s="21" t="str">
        <f>"Q"&amp;ROUNDUP(MONTH(B2669)/3,0)</f>
        <v>Q2</v>
      </c>
      <c r="E2669" s="21" t="s">
        <v>128</v>
      </c>
      <c r="F2669" s="21" t="s">
        <v>118</v>
      </c>
      <c r="G2669" s="21" t="s">
        <v>130</v>
      </c>
      <c r="H2669" s="21" t="s">
        <v>607</v>
      </c>
      <c r="I2669" s="21" t="s">
        <v>608</v>
      </c>
      <c r="J2669" s="21" t="s">
        <v>142</v>
      </c>
      <c r="K2669" s="21" t="s">
        <v>165</v>
      </c>
      <c r="L2669" s="21" t="s">
        <v>166</v>
      </c>
      <c r="M2669" s="23">
        <v>100.16</v>
      </c>
      <c r="N2669" s="24">
        <v>4</v>
      </c>
      <c r="O2669" s="25">
        <v>0.14810000000000001</v>
      </c>
      <c r="P2669" s="23">
        <v>37.299999999999997</v>
      </c>
      <c r="Q2669" s="23">
        <f>M2669*N2669*(1-O2669)</f>
        <v>341.30521599999997</v>
      </c>
      <c r="R2669" s="23">
        <f>M2669*N2669*O2669</f>
        <v>59.334783999999999</v>
      </c>
      <c r="S2669" s="23">
        <f>P2669*N2669</f>
        <v>149.19999999999999</v>
      </c>
      <c r="T2669" s="23">
        <f>Q2669-S2669</f>
        <v>192.10521599999998</v>
      </c>
      <c r="U2669" s="25">
        <f>IFERROR(T2669/Q2669,0)</f>
        <v>0.56285461514892288</v>
      </c>
      <c r="V2669" s="21" t="s">
        <v>125</v>
      </c>
      <c r="W2669" s="21" t="s">
        <v>156</v>
      </c>
    </row>
    <row r="2670" spans="1:23" ht="15" customHeight="1">
      <c r="A2670" s="21" t="s">
        <v>3149</v>
      </c>
      <c r="B2670" s="22">
        <v>45760</v>
      </c>
      <c r="C2670" s="21">
        <f>YEAR(B2670)</f>
        <v>2025</v>
      </c>
      <c r="D2670" s="21" t="str">
        <f>"Q"&amp;ROUNDUP(MONTH(B2670)/3,0)</f>
        <v>Q2</v>
      </c>
      <c r="E2670" s="21" t="s">
        <v>128</v>
      </c>
      <c r="F2670" s="21" t="s">
        <v>118</v>
      </c>
      <c r="G2670" s="21" t="s">
        <v>152</v>
      </c>
      <c r="H2670" s="21" t="s">
        <v>228</v>
      </c>
      <c r="I2670" s="21" t="s">
        <v>229</v>
      </c>
      <c r="J2670" s="21" t="s">
        <v>133</v>
      </c>
      <c r="K2670" s="21" t="s">
        <v>134</v>
      </c>
      <c r="L2670" s="21" t="s">
        <v>192</v>
      </c>
      <c r="M2670" s="23">
        <v>127.44</v>
      </c>
      <c r="N2670" s="24">
        <v>1</v>
      </c>
      <c r="O2670" s="25">
        <v>7.9699999999999993E-2</v>
      </c>
      <c r="P2670" s="23">
        <v>74.03</v>
      </c>
      <c r="Q2670" s="23">
        <f>M2670*N2670*(1-O2670)</f>
        <v>117.28303200000001</v>
      </c>
      <c r="R2670" s="23">
        <f>M2670*N2670*O2670</f>
        <v>10.156967999999999</v>
      </c>
      <c r="S2670" s="23">
        <f>P2670*N2670</f>
        <v>74.03</v>
      </c>
      <c r="T2670" s="23">
        <f>Q2670-S2670</f>
        <v>43.253032000000005</v>
      </c>
      <c r="U2670" s="25">
        <f>IFERROR(T2670/Q2670,0)</f>
        <v>0.36879189821763819</v>
      </c>
      <c r="V2670" s="21" t="s">
        <v>125</v>
      </c>
      <c r="W2670" s="21" t="s">
        <v>172</v>
      </c>
    </row>
    <row r="2671" spans="1:23" ht="15" customHeight="1">
      <c r="A2671" s="21" t="s">
        <v>3150</v>
      </c>
      <c r="B2671" s="22">
        <v>45761</v>
      </c>
      <c r="C2671" s="21">
        <f>YEAR(B2671)</f>
        <v>2025</v>
      </c>
      <c r="D2671" s="21" t="str">
        <f>"Q"&amp;ROUNDUP(MONTH(B2671)/3,0)</f>
        <v>Q2</v>
      </c>
      <c r="E2671" s="21" t="s">
        <v>128</v>
      </c>
      <c r="F2671" s="21" t="s">
        <v>118</v>
      </c>
      <c r="G2671" s="21" t="s">
        <v>130</v>
      </c>
      <c r="H2671" s="21" t="s">
        <v>207</v>
      </c>
      <c r="I2671" s="21" t="s">
        <v>208</v>
      </c>
      <c r="J2671" s="21" t="s">
        <v>122</v>
      </c>
      <c r="K2671" s="21" t="s">
        <v>143</v>
      </c>
      <c r="L2671" s="21" t="s">
        <v>252</v>
      </c>
      <c r="M2671" s="23">
        <v>130.9</v>
      </c>
      <c r="N2671" s="24">
        <v>2</v>
      </c>
      <c r="O2671" s="25">
        <v>0.18429999999999999</v>
      </c>
      <c r="P2671" s="23">
        <v>81.61</v>
      </c>
      <c r="Q2671" s="23">
        <f>M2671*N2671*(1-O2671)</f>
        <v>213.55026000000001</v>
      </c>
      <c r="R2671" s="23">
        <f>M2671*N2671*O2671</f>
        <v>48.249740000000003</v>
      </c>
      <c r="S2671" s="23">
        <f>P2671*N2671</f>
        <v>163.22</v>
      </c>
      <c r="T2671" s="23">
        <f>Q2671-S2671</f>
        <v>50.33026000000001</v>
      </c>
      <c r="U2671" s="25">
        <f>IFERROR(T2671/Q2671,0)</f>
        <v>0.23568344051653231</v>
      </c>
      <c r="V2671" s="21" t="s">
        <v>125</v>
      </c>
      <c r="W2671" s="21" t="s">
        <v>136</v>
      </c>
    </row>
    <row r="2672" spans="1:23" ht="15" customHeight="1">
      <c r="A2672" s="21" t="s">
        <v>3151</v>
      </c>
      <c r="B2672" s="22">
        <v>45761</v>
      </c>
      <c r="C2672" s="21">
        <f>YEAR(B2672)</f>
        <v>2025</v>
      </c>
      <c r="D2672" s="21" t="str">
        <f>"Q"&amp;ROUNDUP(MONTH(B2672)/3,0)</f>
        <v>Q2</v>
      </c>
      <c r="E2672" s="21" t="s">
        <v>158</v>
      </c>
      <c r="F2672" s="21" t="s">
        <v>118</v>
      </c>
      <c r="G2672" s="21" t="s">
        <v>164</v>
      </c>
      <c r="H2672" s="21" t="s">
        <v>612</v>
      </c>
      <c r="I2672" s="21" t="s">
        <v>613</v>
      </c>
      <c r="J2672" s="21" t="s">
        <v>142</v>
      </c>
      <c r="K2672" s="21" t="s">
        <v>165</v>
      </c>
      <c r="L2672" s="21" t="s">
        <v>166</v>
      </c>
      <c r="M2672" s="23">
        <v>138.68</v>
      </c>
      <c r="N2672" s="24">
        <v>1</v>
      </c>
      <c r="O2672" s="25">
        <v>0.17180000000000001</v>
      </c>
      <c r="P2672" s="23">
        <v>48.71</v>
      </c>
      <c r="Q2672" s="23">
        <f>M2672*N2672*(1-O2672)</f>
        <v>114.85477600000002</v>
      </c>
      <c r="R2672" s="23">
        <f>M2672*N2672*O2672</f>
        <v>23.825224000000002</v>
      </c>
      <c r="S2672" s="23">
        <f>P2672*N2672</f>
        <v>48.71</v>
      </c>
      <c r="T2672" s="23">
        <f>Q2672-S2672</f>
        <v>66.144776000000007</v>
      </c>
      <c r="U2672" s="25">
        <f>IFERROR(T2672/Q2672,0)</f>
        <v>0.57589922076901701</v>
      </c>
      <c r="V2672" s="21" t="s">
        <v>125</v>
      </c>
      <c r="W2672" s="21" t="s">
        <v>156</v>
      </c>
    </row>
    <row r="2673" spans="1:23" ht="15" customHeight="1">
      <c r="A2673" s="21" t="s">
        <v>3152</v>
      </c>
      <c r="B2673" s="22">
        <v>45761</v>
      </c>
      <c r="C2673" s="21">
        <f>YEAR(B2673)</f>
        <v>2025</v>
      </c>
      <c r="D2673" s="21" t="str">
        <f>"Q"&amp;ROUNDUP(MONTH(B2673)/3,0)</f>
        <v>Q2</v>
      </c>
      <c r="E2673" s="21" t="s">
        <v>188</v>
      </c>
      <c r="F2673" s="21" t="s">
        <v>118</v>
      </c>
      <c r="G2673" s="21" t="s">
        <v>232</v>
      </c>
      <c r="H2673" s="21" t="s">
        <v>917</v>
      </c>
      <c r="I2673" s="21" t="s">
        <v>918</v>
      </c>
      <c r="J2673" s="21" t="s">
        <v>142</v>
      </c>
      <c r="K2673" s="21" t="s">
        <v>143</v>
      </c>
      <c r="L2673" s="21" t="s">
        <v>230</v>
      </c>
      <c r="M2673" s="23">
        <v>200.93</v>
      </c>
      <c r="N2673" s="24">
        <v>1</v>
      </c>
      <c r="O2673" s="25">
        <v>0.20830000000000001</v>
      </c>
      <c r="P2673" s="23">
        <v>136.13999999999999</v>
      </c>
      <c r="Q2673" s="23">
        <f>M2673*N2673*(1-O2673)</f>
        <v>159.07628099999999</v>
      </c>
      <c r="R2673" s="23">
        <f>M2673*N2673*O2673</f>
        <v>41.853719000000005</v>
      </c>
      <c r="S2673" s="23">
        <f>P2673*N2673</f>
        <v>136.13999999999999</v>
      </c>
      <c r="T2673" s="23">
        <f>Q2673-S2673</f>
        <v>22.936281000000008</v>
      </c>
      <c r="U2673" s="25">
        <f>IFERROR(T2673/Q2673,0)</f>
        <v>0.14418416658860669</v>
      </c>
      <c r="V2673" s="21" t="s">
        <v>125</v>
      </c>
      <c r="W2673" s="21" t="s">
        <v>156</v>
      </c>
    </row>
    <row r="2674" spans="1:23" ht="15" customHeight="1">
      <c r="A2674" s="21" t="s">
        <v>3153</v>
      </c>
      <c r="B2674" s="22">
        <v>45761</v>
      </c>
      <c r="C2674" s="21">
        <f>YEAR(B2674)</f>
        <v>2025</v>
      </c>
      <c r="D2674" s="21" t="str">
        <f>"Q"&amp;ROUNDUP(MONTH(B2674)/3,0)</f>
        <v>Q2</v>
      </c>
      <c r="E2674" s="21" t="s">
        <v>128</v>
      </c>
      <c r="F2674" s="21" t="s">
        <v>118</v>
      </c>
      <c r="G2674" s="21" t="s">
        <v>152</v>
      </c>
      <c r="H2674" s="21" t="s">
        <v>1156</v>
      </c>
      <c r="I2674" s="21" t="s">
        <v>1157</v>
      </c>
      <c r="J2674" s="21" t="s">
        <v>142</v>
      </c>
      <c r="K2674" s="21" t="s">
        <v>123</v>
      </c>
      <c r="L2674" s="21" t="s">
        <v>226</v>
      </c>
      <c r="M2674" s="23">
        <v>145.94999999999999</v>
      </c>
      <c r="N2674" s="24">
        <v>2</v>
      </c>
      <c r="O2674" s="25">
        <v>0.22770000000000001</v>
      </c>
      <c r="P2674" s="23">
        <v>67.72</v>
      </c>
      <c r="Q2674" s="23">
        <f>M2674*N2674*(1-O2674)</f>
        <v>225.43436999999997</v>
      </c>
      <c r="R2674" s="23">
        <f>M2674*N2674*O2674</f>
        <v>66.465630000000004</v>
      </c>
      <c r="S2674" s="23">
        <f>P2674*N2674</f>
        <v>135.44</v>
      </c>
      <c r="T2674" s="23">
        <f>Q2674-S2674</f>
        <v>89.994369999999975</v>
      </c>
      <c r="U2674" s="25">
        <f>IFERROR(T2674/Q2674,0)</f>
        <v>0.39920430056871981</v>
      </c>
      <c r="V2674" s="21" t="s">
        <v>125</v>
      </c>
      <c r="W2674" s="21" t="s">
        <v>172</v>
      </c>
    </row>
    <row r="2675" spans="1:23" ht="15" customHeight="1">
      <c r="A2675" s="21" t="s">
        <v>3154</v>
      </c>
      <c r="B2675" s="22">
        <v>45761</v>
      </c>
      <c r="C2675" s="21">
        <f>YEAR(B2675)</f>
        <v>2025</v>
      </c>
      <c r="D2675" s="21" t="str">
        <f>"Q"&amp;ROUNDUP(MONTH(B2675)/3,0)</f>
        <v>Q2</v>
      </c>
      <c r="E2675" s="21" t="s">
        <v>117</v>
      </c>
      <c r="F2675" s="21" t="s">
        <v>159</v>
      </c>
      <c r="G2675" s="21" t="s">
        <v>194</v>
      </c>
      <c r="H2675" s="21" t="s">
        <v>243</v>
      </c>
      <c r="I2675" s="21" t="s">
        <v>244</v>
      </c>
      <c r="J2675" s="21" t="s">
        <v>122</v>
      </c>
      <c r="K2675" s="21" t="s">
        <v>165</v>
      </c>
      <c r="L2675" s="21" t="s">
        <v>180</v>
      </c>
      <c r="M2675" s="23">
        <v>46.33</v>
      </c>
      <c r="N2675" s="24">
        <v>8</v>
      </c>
      <c r="O2675" s="25">
        <v>6.6900000000000001E-2</v>
      </c>
      <c r="P2675" s="23">
        <v>19.04</v>
      </c>
      <c r="Q2675" s="23">
        <f>M2675*N2675*(1-O2675)</f>
        <v>345.84418399999998</v>
      </c>
      <c r="R2675" s="23">
        <f>M2675*N2675*O2675</f>
        <v>24.795815999999999</v>
      </c>
      <c r="S2675" s="23">
        <f>P2675*N2675</f>
        <v>152.32</v>
      </c>
      <c r="T2675" s="23">
        <f>Q2675-S2675</f>
        <v>193.52418399999999</v>
      </c>
      <c r="U2675" s="25">
        <f>IFERROR(T2675/Q2675,0)</f>
        <v>0.55957044516903021</v>
      </c>
      <c r="V2675" s="21" t="s">
        <v>125</v>
      </c>
      <c r="W2675" s="21" t="s">
        <v>156</v>
      </c>
    </row>
    <row r="2676" spans="1:23" ht="15" customHeight="1">
      <c r="A2676" s="21" t="s">
        <v>3155</v>
      </c>
      <c r="B2676" s="22">
        <v>45761</v>
      </c>
      <c r="C2676" s="21">
        <f>YEAR(B2676)</f>
        <v>2025</v>
      </c>
      <c r="D2676" s="21" t="str">
        <f>"Q"&amp;ROUNDUP(MONTH(B2676)/3,0)</f>
        <v>Q2</v>
      </c>
      <c r="E2676" s="21" t="s">
        <v>128</v>
      </c>
      <c r="F2676" s="21" t="s">
        <v>118</v>
      </c>
      <c r="G2676" s="21" t="s">
        <v>130</v>
      </c>
      <c r="H2676" s="21" t="s">
        <v>284</v>
      </c>
      <c r="I2676" s="21" t="s">
        <v>269</v>
      </c>
      <c r="J2676" s="21" t="s">
        <v>122</v>
      </c>
      <c r="K2676" s="21" t="s">
        <v>165</v>
      </c>
      <c r="L2676" s="21" t="s">
        <v>180</v>
      </c>
      <c r="M2676" s="23">
        <v>19.05</v>
      </c>
      <c r="N2676" s="24">
        <v>2</v>
      </c>
      <c r="O2676" s="25">
        <v>0.1583</v>
      </c>
      <c r="P2676" s="23">
        <v>7.54</v>
      </c>
      <c r="Q2676" s="23">
        <f>M2676*N2676*(1-O2676)</f>
        <v>32.068770000000001</v>
      </c>
      <c r="R2676" s="23">
        <f>M2676*N2676*O2676</f>
        <v>6.0312299999999999</v>
      </c>
      <c r="S2676" s="23">
        <f>P2676*N2676</f>
        <v>15.08</v>
      </c>
      <c r="T2676" s="23">
        <f>Q2676-S2676</f>
        <v>16.988770000000002</v>
      </c>
      <c r="U2676" s="25">
        <f>IFERROR(T2676/Q2676,0)</f>
        <v>0.52976057391661735</v>
      </c>
      <c r="V2676" s="21" t="s">
        <v>125</v>
      </c>
      <c r="W2676" s="21" t="s">
        <v>126</v>
      </c>
    </row>
    <row r="2677" spans="1:23" ht="15" customHeight="1">
      <c r="A2677" s="21" t="s">
        <v>3156</v>
      </c>
      <c r="B2677" s="22">
        <v>45761</v>
      </c>
      <c r="C2677" s="21">
        <f>YEAR(B2677)</f>
        <v>2025</v>
      </c>
      <c r="D2677" s="21" t="str">
        <f>"Q"&amp;ROUNDUP(MONTH(B2677)/3,0)</f>
        <v>Q2</v>
      </c>
      <c r="E2677" s="21" t="s">
        <v>117</v>
      </c>
      <c r="F2677" s="21" t="s">
        <v>118</v>
      </c>
      <c r="G2677" s="21" t="s">
        <v>194</v>
      </c>
      <c r="H2677" s="21" t="s">
        <v>233</v>
      </c>
      <c r="I2677" s="21" t="s">
        <v>234</v>
      </c>
      <c r="J2677" s="21" t="s">
        <v>142</v>
      </c>
      <c r="K2677" s="21" t="s">
        <v>149</v>
      </c>
      <c r="L2677" s="21" t="s">
        <v>273</v>
      </c>
      <c r="M2677" s="23">
        <v>113.48</v>
      </c>
      <c r="N2677" s="24">
        <v>1</v>
      </c>
      <c r="O2677" s="25">
        <v>0.22259999999999999</v>
      </c>
      <c r="P2677" s="23">
        <v>61.58</v>
      </c>
      <c r="Q2677" s="23">
        <f>M2677*N2677*(1-O2677)</f>
        <v>88.219352000000001</v>
      </c>
      <c r="R2677" s="23">
        <f>M2677*N2677*O2677</f>
        <v>25.260648</v>
      </c>
      <c r="S2677" s="23">
        <f>P2677*N2677</f>
        <v>61.58</v>
      </c>
      <c r="T2677" s="23">
        <f>Q2677-S2677</f>
        <v>26.639352000000002</v>
      </c>
      <c r="U2677" s="25">
        <f>IFERROR(T2677/Q2677,0)</f>
        <v>0.30196721463109366</v>
      </c>
      <c r="V2677" s="21" t="s">
        <v>125</v>
      </c>
      <c r="W2677" s="21" t="s">
        <v>156</v>
      </c>
    </row>
    <row r="2678" spans="1:23" ht="15" customHeight="1">
      <c r="A2678" s="21" t="s">
        <v>3157</v>
      </c>
      <c r="B2678" s="22">
        <v>45761</v>
      </c>
      <c r="C2678" s="21">
        <f>YEAR(B2678)</f>
        <v>2025</v>
      </c>
      <c r="D2678" s="21" t="str">
        <f>"Q"&amp;ROUNDUP(MONTH(B2678)/3,0)</f>
        <v>Q2</v>
      </c>
      <c r="E2678" s="21" t="s">
        <v>117</v>
      </c>
      <c r="F2678" s="21" t="s">
        <v>129</v>
      </c>
      <c r="G2678" s="21" t="s">
        <v>194</v>
      </c>
      <c r="H2678" s="21" t="s">
        <v>147</v>
      </c>
      <c r="I2678" s="21" t="s">
        <v>148</v>
      </c>
      <c r="J2678" s="21" t="s">
        <v>122</v>
      </c>
      <c r="K2678" s="21" t="s">
        <v>143</v>
      </c>
      <c r="L2678" s="21" t="s">
        <v>201</v>
      </c>
      <c r="M2678" s="23">
        <v>47.59</v>
      </c>
      <c r="N2678" s="24">
        <v>1</v>
      </c>
      <c r="O2678" s="25">
        <v>0.1333</v>
      </c>
      <c r="P2678" s="23">
        <v>30.68</v>
      </c>
      <c r="Q2678" s="23">
        <f>M2678*N2678*(1-O2678)</f>
        <v>41.246253000000003</v>
      </c>
      <c r="R2678" s="23">
        <f>M2678*N2678*O2678</f>
        <v>6.3437470000000005</v>
      </c>
      <c r="S2678" s="23">
        <f>P2678*N2678</f>
        <v>30.68</v>
      </c>
      <c r="T2678" s="23">
        <f>Q2678-S2678</f>
        <v>10.566253000000003</v>
      </c>
      <c r="U2678" s="25">
        <f>IFERROR(T2678/Q2678,0)</f>
        <v>0.25617485787133204</v>
      </c>
      <c r="V2678" s="21" t="s">
        <v>125</v>
      </c>
      <c r="W2678" s="21" t="s">
        <v>126</v>
      </c>
    </row>
    <row r="2679" spans="1:23" ht="15" customHeight="1">
      <c r="A2679" s="21" t="s">
        <v>3158</v>
      </c>
      <c r="B2679" s="22">
        <v>45762</v>
      </c>
      <c r="C2679" s="21">
        <f>YEAR(B2679)</f>
        <v>2025</v>
      </c>
      <c r="D2679" s="21" t="str">
        <f>"Q"&amp;ROUNDUP(MONTH(B2679)/3,0)</f>
        <v>Q2</v>
      </c>
      <c r="E2679" s="21" t="s">
        <v>128</v>
      </c>
      <c r="F2679" s="21" t="s">
        <v>159</v>
      </c>
      <c r="G2679" s="21" t="s">
        <v>130</v>
      </c>
      <c r="H2679" s="21" t="s">
        <v>268</v>
      </c>
      <c r="I2679" s="21" t="s">
        <v>269</v>
      </c>
      <c r="J2679" s="21" t="s">
        <v>142</v>
      </c>
      <c r="K2679" s="21" t="s">
        <v>123</v>
      </c>
      <c r="L2679" s="21" t="s">
        <v>226</v>
      </c>
      <c r="M2679" s="23">
        <v>197.33</v>
      </c>
      <c r="N2679" s="24">
        <v>4</v>
      </c>
      <c r="O2679" s="25">
        <v>0.12920000000000001</v>
      </c>
      <c r="P2679" s="23">
        <v>96.63</v>
      </c>
      <c r="Q2679" s="23">
        <f>M2679*N2679*(1-O2679)</f>
        <v>687.33985600000005</v>
      </c>
      <c r="R2679" s="23">
        <f>M2679*N2679*O2679</f>
        <v>101.98014400000001</v>
      </c>
      <c r="S2679" s="23">
        <f>P2679*N2679</f>
        <v>386.52</v>
      </c>
      <c r="T2679" s="23">
        <f>Q2679-S2679</f>
        <v>300.81985600000007</v>
      </c>
      <c r="U2679" s="25">
        <f>IFERROR(T2679/Q2679,0)</f>
        <v>0.4376581008274894</v>
      </c>
      <c r="V2679" s="21" t="s">
        <v>125</v>
      </c>
      <c r="W2679" s="21" t="s">
        <v>172</v>
      </c>
    </row>
    <row r="2680" spans="1:23" ht="15" customHeight="1">
      <c r="A2680" s="21" t="s">
        <v>3159</v>
      </c>
      <c r="B2680" s="22">
        <v>45762</v>
      </c>
      <c r="C2680" s="21">
        <f>YEAR(B2680)</f>
        <v>2025</v>
      </c>
      <c r="D2680" s="21" t="str">
        <f>"Q"&amp;ROUNDUP(MONTH(B2680)/3,0)</f>
        <v>Q2</v>
      </c>
      <c r="E2680" s="21" t="s">
        <v>188</v>
      </c>
      <c r="F2680" s="21" t="s">
        <v>129</v>
      </c>
      <c r="G2680" s="21" t="s">
        <v>232</v>
      </c>
      <c r="H2680" s="21" t="s">
        <v>358</v>
      </c>
      <c r="I2680" s="21" t="s">
        <v>269</v>
      </c>
      <c r="J2680" s="21" t="s">
        <v>133</v>
      </c>
      <c r="K2680" s="21" t="s">
        <v>165</v>
      </c>
      <c r="L2680" s="21" t="s">
        <v>180</v>
      </c>
      <c r="M2680" s="23">
        <v>129.47</v>
      </c>
      <c r="N2680" s="24">
        <v>2</v>
      </c>
      <c r="O2680" s="25">
        <v>0.13750000000000001</v>
      </c>
      <c r="P2680" s="23">
        <v>60.04</v>
      </c>
      <c r="Q2680" s="23">
        <f>M2680*N2680*(1-O2680)</f>
        <v>223.33575000000002</v>
      </c>
      <c r="R2680" s="23">
        <f>M2680*N2680*O2680</f>
        <v>35.60425</v>
      </c>
      <c r="S2680" s="23">
        <f>P2680*N2680</f>
        <v>120.08</v>
      </c>
      <c r="T2680" s="23">
        <f>Q2680-S2680</f>
        <v>103.25575000000002</v>
      </c>
      <c r="U2680" s="25">
        <f>IFERROR(T2680/Q2680,0)</f>
        <v>0.46233417623466022</v>
      </c>
      <c r="V2680" s="21" t="s">
        <v>125</v>
      </c>
      <c r="W2680" s="21" t="s">
        <v>126</v>
      </c>
    </row>
    <row r="2681" spans="1:23" ht="15" customHeight="1">
      <c r="A2681" s="21" t="s">
        <v>3160</v>
      </c>
      <c r="B2681" s="22">
        <v>45762</v>
      </c>
      <c r="C2681" s="21">
        <f>YEAR(B2681)</f>
        <v>2025</v>
      </c>
      <c r="D2681" s="21" t="str">
        <f>"Q"&amp;ROUNDUP(MONTH(B2681)/3,0)</f>
        <v>Q2</v>
      </c>
      <c r="E2681" s="21" t="s">
        <v>117</v>
      </c>
      <c r="F2681" s="21" t="s">
        <v>159</v>
      </c>
      <c r="G2681" s="21" t="s">
        <v>194</v>
      </c>
      <c r="H2681" s="21" t="s">
        <v>3161</v>
      </c>
      <c r="I2681" s="21" t="s">
        <v>229</v>
      </c>
      <c r="J2681" s="21" t="s">
        <v>142</v>
      </c>
      <c r="K2681" s="21" t="s">
        <v>134</v>
      </c>
      <c r="L2681" s="21" t="s">
        <v>170</v>
      </c>
      <c r="M2681" s="23">
        <v>184.24</v>
      </c>
      <c r="N2681" s="24">
        <v>4</v>
      </c>
      <c r="O2681" s="25">
        <v>0.19400000000000001</v>
      </c>
      <c r="P2681" s="23">
        <v>92.6</v>
      </c>
      <c r="Q2681" s="23">
        <f>M2681*N2681*(1-O2681)</f>
        <v>593.98976000000005</v>
      </c>
      <c r="R2681" s="23">
        <f>M2681*N2681*O2681</f>
        <v>142.97024000000002</v>
      </c>
      <c r="S2681" s="23">
        <f>P2681*N2681</f>
        <v>370.4</v>
      </c>
      <c r="T2681" s="23">
        <f>Q2681-S2681</f>
        <v>223.58976000000007</v>
      </c>
      <c r="U2681" s="25">
        <f>IFERROR(T2681/Q2681,0)</f>
        <v>0.3764202265035681</v>
      </c>
      <c r="V2681" s="21" t="s">
        <v>125</v>
      </c>
      <c r="W2681" s="21" t="s">
        <v>156</v>
      </c>
    </row>
    <row r="2682" spans="1:23" ht="15" customHeight="1">
      <c r="A2682" s="21" t="s">
        <v>3162</v>
      </c>
      <c r="B2682" s="22">
        <v>45763</v>
      </c>
      <c r="C2682" s="21">
        <f>YEAR(B2682)</f>
        <v>2025</v>
      </c>
      <c r="D2682" s="21" t="str">
        <f>"Q"&amp;ROUNDUP(MONTH(B2682)/3,0)</f>
        <v>Q2</v>
      </c>
      <c r="E2682" s="21" t="s">
        <v>117</v>
      </c>
      <c r="F2682" s="21" t="s">
        <v>118</v>
      </c>
      <c r="G2682" s="21" t="s">
        <v>194</v>
      </c>
      <c r="H2682" s="21" t="s">
        <v>207</v>
      </c>
      <c r="I2682" s="21" t="s">
        <v>208</v>
      </c>
      <c r="J2682" s="21" t="s">
        <v>122</v>
      </c>
      <c r="K2682" s="21" t="s">
        <v>123</v>
      </c>
      <c r="L2682" s="21" t="s">
        <v>124</v>
      </c>
      <c r="M2682" s="23">
        <v>163.21</v>
      </c>
      <c r="N2682" s="24">
        <v>3</v>
      </c>
      <c r="O2682" s="25">
        <v>0.19189999999999999</v>
      </c>
      <c r="P2682" s="23">
        <v>90.21</v>
      </c>
      <c r="Q2682" s="23">
        <f>M2682*N2682*(1-O2682)</f>
        <v>395.67000300000001</v>
      </c>
      <c r="R2682" s="23">
        <f>M2682*N2682*O2682</f>
        <v>93.959996999999987</v>
      </c>
      <c r="S2682" s="23">
        <f>P2682*N2682</f>
        <v>270.63</v>
      </c>
      <c r="T2682" s="23">
        <f>Q2682-S2682</f>
        <v>125.04000300000001</v>
      </c>
      <c r="U2682" s="25">
        <f>IFERROR(T2682/Q2682,0)</f>
        <v>0.31602093171566509</v>
      </c>
      <c r="V2682" s="21" t="s">
        <v>125</v>
      </c>
      <c r="W2682" s="21" t="s">
        <v>156</v>
      </c>
    </row>
    <row r="2683" spans="1:23" ht="15" customHeight="1">
      <c r="A2683" s="21" t="s">
        <v>3163</v>
      </c>
      <c r="B2683" s="22">
        <v>45763</v>
      </c>
      <c r="C2683" s="21">
        <f>YEAR(B2683)</f>
        <v>2025</v>
      </c>
      <c r="D2683" s="21" t="str">
        <f>"Q"&amp;ROUNDUP(MONTH(B2683)/3,0)</f>
        <v>Q2</v>
      </c>
      <c r="E2683" s="21" t="s">
        <v>188</v>
      </c>
      <c r="F2683" s="21" t="s">
        <v>129</v>
      </c>
      <c r="G2683" s="21" t="s">
        <v>198</v>
      </c>
      <c r="H2683" s="21" t="s">
        <v>1335</v>
      </c>
      <c r="I2683" s="21" t="s">
        <v>342</v>
      </c>
      <c r="J2683" s="21" t="s">
        <v>142</v>
      </c>
      <c r="K2683" s="21" t="s">
        <v>123</v>
      </c>
      <c r="L2683" s="21" t="s">
        <v>226</v>
      </c>
      <c r="M2683" s="23">
        <v>172.6</v>
      </c>
      <c r="N2683" s="24">
        <v>3</v>
      </c>
      <c r="O2683" s="25">
        <v>0.1628</v>
      </c>
      <c r="P2683" s="23">
        <v>86.22</v>
      </c>
      <c r="Q2683" s="23">
        <f>M2683*N2683*(1-O2683)</f>
        <v>433.50215999999995</v>
      </c>
      <c r="R2683" s="23">
        <f>M2683*N2683*O2683</f>
        <v>84.297839999999994</v>
      </c>
      <c r="S2683" s="23">
        <f>P2683*N2683</f>
        <v>258.65999999999997</v>
      </c>
      <c r="T2683" s="23">
        <f>Q2683-S2683</f>
        <v>174.84215999999998</v>
      </c>
      <c r="U2683" s="25">
        <f>IFERROR(T2683/Q2683,0)</f>
        <v>0.40332477236099584</v>
      </c>
      <c r="V2683" s="21" t="s">
        <v>125</v>
      </c>
      <c r="W2683" s="21" t="s">
        <v>136</v>
      </c>
    </row>
    <row r="2684" spans="1:23" ht="15" customHeight="1">
      <c r="A2684" s="21" t="s">
        <v>3164</v>
      </c>
      <c r="B2684" s="22">
        <v>45763</v>
      </c>
      <c r="C2684" s="21">
        <f>YEAR(B2684)</f>
        <v>2025</v>
      </c>
      <c r="D2684" s="21" t="str">
        <f>"Q"&amp;ROUNDUP(MONTH(B2684)/3,0)</f>
        <v>Q2</v>
      </c>
      <c r="E2684" s="21" t="s">
        <v>188</v>
      </c>
      <c r="F2684" s="21" t="s">
        <v>129</v>
      </c>
      <c r="G2684" s="21" t="s">
        <v>198</v>
      </c>
      <c r="H2684" s="21" t="s">
        <v>120</v>
      </c>
      <c r="I2684" s="21" t="s">
        <v>121</v>
      </c>
      <c r="J2684" s="21" t="s">
        <v>122</v>
      </c>
      <c r="K2684" s="21" t="s">
        <v>149</v>
      </c>
      <c r="L2684" s="21" t="s">
        <v>150</v>
      </c>
      <c r="M2684" s="23">
        <v>299.54000000000002</v>
      </c>
      <c r="N2684" s="24">
        <v>1</v>
      </c>
      <c r="O2684" s="25">
        <v>0.12</v>
      </c>
      <c r="P2684" s="23">
        <v>123.72</v>
      </c>
      <c r="Q2684" s="23">
        <f>M2684*N2684*(1-O2684)</f>
        <v>263.59520000000003</v>
      </c>
      <c r="R2684" s="23">
        <f>M2684*N2684*O2684</f>
        <v>35.944800000000001</v>
      </c>
      <c r="S2684" s="23">
        <f>P2684*N2684</f>
        <v>123.72</v>
      </c>
      <c r="T2684" s="23">
        <f>Q2684-S2684</f>
        <v>139.87520000000004</v>
      </c>
      <c r="U2684" s="25">
        <f>IFERROR(T2684/Q2684,0)</f>
        <v>0.53064395709785317</v>
      </c>
      <c r="V2684" s="21" t="s">
        <v>125</v>
      </c>
      <c r="W2684" s="21" t="s">
        <v>156</v>
      </c>
    </row>
    <row r="2685" spans="1:23" ht="15" customHeight="1">
      <c r="A2685" s="21" t="s">
        <v>3165</v>
      </c>
      <c r="B2685" s="22">
        <v>45763</v>
      </c>
      <c r="C2685" s="21">
        <f>YEAR(B2685)</f>
        <v>2025</v>
      </c>
      <c r="D2685" s="21" t="str">
        <f>"Q"&amp;ROUNDUP(MONTH(B2685)/3,0)</f>
        <v>Q2</v>
      </c>
      <c r="E2685" s="21" t="s">
        <v>117</v>
      </c>
      <c r="F2685" s="21" t="s">
        <v>118</v>
      </c>
      <c r="G2685" s="21" t="s">
        <v>194</v>
      </c>
      <c r="H2685" s="21" t="s">
        <v>218</v>
      </c>
      <c r="I2685" s="21" t="s">
        <v>219</v>
      </c>
      <c r="J2685" s="21" t="s">
        <v>133</v>
      </c>
      <c r="K2685" s="21" t="s">
        <v>165</v>
      </c>
      <c r="L2685" s="21" t="s">
        <v>184</v>
      </c>
      <c r="M2685" s="23">
        <v>115.26</v>
      </c>
      <c r="N2685" s="24">
        <v>3</v>
      </c>
      <c r="O2685" s="25">
        <v>0.22500000000000001</v>
      </c>
      <c r="P2685" s="23">
        <v>41.34</v>
      </c>
      <c r="Q2685" s="23">
        <f>M2685*N2685*(1-O2685)</f>
        <v>267.97950000000003</v>
      </c>
      <c r="R2685" s="23">
        <f>M2685*N2685*O2685</f>
        <v>77.800500000000014</v>
      </c>
      <c r="S2685" s="23">
        <f>P2685*N2685</f>
        <v>124.02000000000001</v>
      </c>
      <c r="T2685" s="23">
        <f>Q2685-S2685</f>
        <v>143.95950000000002</v>
      </c>
      <c r="U2685" s="25">
        <f>IFERROR(T2685/Q2685,0)</f>
        <v>0.53720340548437473</v>
      </c>
      <c r="V2685" s="21" t="s">
        <v>125</v>
      </c>
      <c r="W2685" s="21" t="s">
        <v>156</v>
      </c>
    </row>
    <row r="2686" spans="1:23" ht="15" customHeight="1">
      <c r="A2686" s="21" t="s">
        <v>3166</v>
      </c>
      <c r="B2686" s="22">
        <v>45763</v>
      </c>
      <c r="C2686" s="21">
        <f>YEAR(B2686)</f>
        <v>2025</v>
      </c>
      <c r="D2686" s="21" t="str">
        <f>"Q"&amp;ROUNDUP(MONTH(B2686)/3,0)</f>
        <v>Q2</v>
      </c>
      <c r="E2686" s="21" t="s">
        <v>128</v>
      </c>
      <c r="F2686" s="21" t="s">
        <v>118</v>
      </c>
      <c r="G2686" s="21" t="s">
        <v>130</v>
      </c>
      <c r="H2686" s="21" t="s">
        <v>131</v>
      </c>
      <c r="I2686" s="21" t="s">
        <v>132</v>
      </c>
      <c r="J2686" s="21" t="s">
        <v>133</v>
      </c>
      <c r="K2686" s="21" t="s">
        <v>134</v>
      </c>
      <c r="L2686" s="21" t="s">
        <v>339</v>
      </c>
      <c r="M2686" s="23">
        <v>194.91</v>
      </c>
      <c r="N2686" s="24">
        <v>2</v>
      </c>
      <c r="O2686" s="25">
        <v>0.1615</v>
      </c>
      <c r="P2686" s="23">
        <v>104.49</v>
      </c>
      <c r="Q2686" s="23">
        <f>M2686*N2686*(1-O2686)</f>
        <v>326.86407000000003</v>
      </c>
      <c r="R2686" s="23">
        <f>M2686*N2686*O2686</f>
        <v>62.955930000000002</v>
      </c>
      <c r="S2686" s="23">
        <f>P2686*N2686</f>
        <v>208.98</v>
      </c>
      <c r="T2686" s="23">
        <f>Q2686-S2686</f>
        <v>117.88407000000004</v>
      </c>
      <c r="U2686" s="25">
        <f>IFERROR(T2686/Q2686,0)</f>
        <v>0.36065166171369045</v>
      </c>
      <c r="V2686" s="21" t="s">
        <v>125</v>
      </c>
      <c r="W2686" s="21" t="s">
        <v>126</v>
      </c>
    </row>
    <row r="2687" spans="1:23" ht="15" customHeight="1">
      <c r="A2687" s="21" t="s">
        <v>3167</v>
      </c>
      <c r="B2687" s="22">
        <v>45763</v>
      </c>
      <c r="C2687" s="21">
        <f>YEAR(B2687)</f>
        <v>2025</v>
      </c>
      <c r="D2687" s="21" t="str">
        <f>"Q"&amp;ROUNDUP(MONTH(B2687)/3,0)</f>
        <v>Q2</v>
      </c>
      <c r="E2687" s="21" t="s">
        <v>128</v>
      </c>
      <c r="F2687" s="21" t="s">
        <v>129</v>
      </c>
      <c r="G2687" s="21" t="s">
        <v>130</v>
      </c>
      <c r="H2687" s="21" t="s">
        <v>203</v>
      </c>
      <c r="I2687" s="21" t="s">
        <v>204</v>
      </c>
      <c r="J2687" s="21" t="s">
        <v>122</v>
      </c>
      <c r="K2687" s="21" t="s">
        <v>165</v>
      </c>
      <c r="L2687" s="21" t="s">
        <v>184</v>
      </c>
      <c r="M2687" s="23">
        <v>53.66</v>
      </c>
      <c r="N2687" s="24">
        <v>2</v>
      </c>
      <c r="O2687" s="25">
        <v>0.1336</v>
      </c>
      <c r="P2687" s="23">
        <v>23.41</v>
      </c>
      <c r="Q2687" s="23">
        <f>M2687*N2687*(1-O2687)</f>
        <v>92.982048000000006</v>
      </c>
      <c r="R2687" s="23">
        <f>M2687*N2687*O2687</f>
        <v>14.337952</v>
      </c>
      <c r="S2687" s="23">
        <f>P2687*N2687</f>
        <v>46.82</v>
      </c>
      <c r="T2687" s="23">
        <f>Q2687-S2687</f>
        <v>46.162048000000006</v>
      </c>
      <c r="U2687" s="25">
        <f>IFERROR(T2687/Q2687,0)</f>
        <v>0.49646194069633748</v>
      </c>
      <c r="V2687" s="21" t="s">
        <v>125</v>
      </c>
      <c r="W2687" s="21" t="s">
        <v>126</v>
      </c>
    </row>
    <row r="2688" spans="1:23" ht="15" customHeight="1">
      <c r="A2688" s="21" t="s">
        <v>3168</v>
      </c>
      <c r="B2688" s="22">
        <v>45763</v>
      </c>
      <c r="C2688" s="21">
        <f>YEAR(B2688)</f>
        <v>2025</v>
      </c>
      <c r="D2688" s="21" t="str">
        <f>"Q"&amp;ROUNDUP(MONTH(B2688)/3,0)</f>
        <v>Q2</v>
      </c>
      <c r="E2688" s="21" t="s">
        <v>128</v>
      </c>
      <c r="F2688" s="21" t="s">
        <v>129</v>
      </c>
      <c r="G2688" s="21" t="s">
        <v>130</v>
      </c>
      <c r="H2688" s="21" t="s">
        <v>331</v>
      </c>
      <c r="I2688" s="21" t="s">
        <v>332</v>
      </c>
      <c r="J2688" s="21" t="s">
        <v>133</v>
      </c>
      <c r="K2688" s="21" t="s">
        <v>143</v>
      </c>
      <c r="L2688" s="21" t="s">
        <v>322</v>
      </c>
      <c r="M2688" s="23">
        <v>137.47</v>
      </c>
      <c r="N2688" s="24">
        <v>4</v>
      </c>
      <c r="O2688" s="25">
        <v>0.21840000000000001</v>
      </c>
      <c r="P2688" s="23">
        <v>91.74</v>
      </c>
      <c r="Q2688" s="23">
        <f>M2688*N2688*(1-O2688)</f>
        <v>429.78620799999999</v>
      </c>
      <c r="R2688" s="23">
        <f>M2688*N2688*O2688</f>
        <v>120.09379200000001</v>
      </c>
      <c r="S2688" s="23">
        <f>P2688*N2688</f>
        <v>366.96</v>
      </c>
      <c r="T2688" s="23">
        <f>Q2688-S2688</f>
        <v>62.826208000000008</v>
      </c>
      <c r="U2688" s="25">
        <f>IFERROR(T2688/Q2688,0)</f>
        <v>0.14618013987084483</v>
      </c>
      <c r="V2688" s="21" t="s">
        <v>125</v>
      </c>
      <c r="W2688" s="21" t="s">
        <v>126</v>
      </c>
    </row>
    <row r="2689" spans="1:23" ht="15" customHeight="1">
      <c r="A2689" s="21" t="s">
        <v>3169</v>
      </c>
      <c r="B2689" s="22">
        <v>45764</v>
      </c>
      <c r="C2689" s="21">
        <f>YEAR(B2689)</f>
        <v>2025</v>
      </c>
      <c r="D2689" s="21" t="str">
        <f>"Q"&amp;ROUNDUP(MONTH(B2689)/3,0)</f>
        <v>Q2</v>
      </c>
      <c r="E2689" s="21" t="s">
        <v>188</v>
      </c>
      <c r="F2689" s="21" t="s">
        <v>159</v>
      </c>
      <c r="G2689" s="21" t="s">
        <v>232</v>
      </c>
      <c r="H2689" s="21" t="s">
        <v>1015</v>
      </c>
      <c r="I2689" s="21" t="s">
        <v>1016</v>
      </c>
      <c r="J2689" s="21" t="s">
        <v>142</v>
      </c>
      <c r="K2689" s="21" t="s">
        <v>123</v>
      </c>
      <c r="L2689" s="21" t="s">
        <v>226</v>
      </c>
      <c r="M2689" s="23">
        <v>113.83</v>
      </c>
      <c r="N2689" s="24">
        <v>10</v>
      </c>
      <c r="O2689" s="25">
        <v>0.1605</v>
      </c>
      <c r="P2689" s="23">
        <v>51.36</v>
      </c>
      <c r="Q2689" s="23">
        <f>M2689*N2689*(1-O2689)</f>
        <v>955.60284999999999</v>
      </c>
      <c r="R2689" s="23">
        <f>M2689*N2689*O2689</f>
        <v>182.69714999999999</v>
      </c>
      <c r="S2689" s="23">
        <f>P2689*N2689</f>
        <v>513.6</v>
      </c>
      <c r="T2689" s="23">
        <f>Q2689-S2689</f>
        <v>442.00284999999997</v>
      </c>
      <c r="U2689" s="25">
        <f>IFERROR(T2689/Q2689,0)</f>
        <v>0.46253822913985654</v>
      </c>
      <c r="V2689" s="21" t="s">
        <v>125</v>
      </c>
      <c r="W2689" s="21" t="s">
        <v>126</v>
      </c>
    </row>
    <row r="2690" spans="1:23" ht="15" customHeight="1">
      <c r="A2690" s="21" t="s">
        <v>3170</v>
      </c>
      <c r="B2690" s="22">
        <v>45764</v>
      </c>
      <c r="C2690" s="21">
        <f>YEAR(B2690)</f>
        <v>2025</v>
      </c>
      <c r="D2690" s="21" t="str">
        <f>"Q"&amp;ROUNDUP(MONTH(B2690)/3,0)</f>
        <v>Q2</v>
      </c>
      <c r="E2690" s="21" t="s">
        <v>158</v>
      </c>
      <c r="F2690" s="21" t="s">
        <v>129</v>
      </c>
      <c r="G2690" s="21" t="s">
        <v>160</v>
      </c>
      <c r="H2690" s="21" t="s">
        <v>246</v>
      </c>
      <c r="I2690" s="21" t="s">
        <v>247</v>
      </c>
      <c r="J2690" s="21" t="s">
        <v>133</v>
      </c>
      <c r="K2690" s="21" t="s">
        <v>134</v>
      </c>
      <c r="L2690" s="21" t="s">
        <v>192</v>
      </c>
      <c r="M2690" s="23">
        <v>164.02</v>
      </c>
      <c r="N2690" s="24">
        <v>2</v>
      </c>
      <c r="O2690" s="25">
        <v>0.23719999999999999</v>
      </c>
      <c r="P2690" s="23">
        <v>83.67</v>
      </c>
      <c r="Q2690" s="23">
        <f>M2690*N2690*(1-O2690)</f>
        <v>250.22891200000004</v>
      </c>
      <c r="R2690" s="23">
        <f>M2690*N2690*O2690</f>
        <v>77.811087999999998</v>
      </c>
      <c r="S2690" s="23">
        <f>P2690*N2690</f>
        <v>167.34</v>
      </c>
      <c r="T2690" s="23">
        <f>Q2690-S2690</f>
        <v>82.888912000000033</v>
      </c>
      <c r="U2690" s="25">
        <f>IFERROR(T2690/Q2690,0)</f>
        <v>0.33125233745970978</v>
      </c>
      <c r="V2690" s="21" t="s">
        <v>125</v>
      </c>
      <c r="W2690" s="21" t="s">
        <v>172</v>
      </c>
    </row>
    <row r="2691" spans="1:23" ht="15" customHeight="1">
      <c r="A2691" s="21" t="s">
        <v>3171</v>
      </c>
      <c r="B2691" s="22">
        <v>45764</v>
      </c>
      <c r="C2691" s="21">
        <f>YEAR(B2691)</f>
        <v>2025</v>
      </c>
      <c r="D2691" s="21" t="str">
        <f>"Q"&amp;ROUNDUP(MONTH(B2691)/3,0)</f>
        <v>Q2</v>
      </c>
      <c r="E2691" s="21" t="s">
        <v>188</v>
      </c>
      <c r="F2691" s="21" t="s">
        <v>118</v>
      </c>
      <c r="G2691" s="21" t="s">
        <v>189</v>
      </c>
      <c r="H2691" s="21" t="s">
        <v>569</v>
      </c>
      <c r="I2691" s="21" t="s">
        <v>570</v>
      </c>
      <c r="J2691" s="21" t="s">
        <v>133</v>
      </c>
      <c r="K2691" s="21" t="s">
        <v>134</v>
      </c>
      <c r="L2691" s="21" t="s">
        <v>170</v>
      </c>
      <c r="M2691" s="23">
        <v>102.02</v>
      </c>
      <c r="N2691" s="24">
        <v>1</v>
      </c>
      <c r="O2691" s="25">
        <v>0.22889999999999999</v>
      </c>
      <c r="P2691" s="23">
        <v>53.48</v>
      </c>
      <c r="Q2691" s="23">
        <f>M2691*N2691*(1-O2691)</f>
        <v>78.667621999999994</v>
      </c>
      <c r="R2691" s="23">
        <f>M2691*N2691*O2691</f>
        <v>23.352377999999998</v>
      </c>
      <c r="S2691" s="23">
        <f>P2691*N2691</f>
        <v>53.48</v>
      </c>
      <c r="T2691" s="23">
        <f>Q2691-S2691</f>
        <v>25.187621999999998</v>
      </c>
      <c r="U2691" s="25">
        <f>IFERROR(T2691/Q2691,0)</f>
        <v>0.32017774733294974</v>
      </c>
      <c r="V2691" s="21" t="s">
        <v>125</v>
      </c>
      <c r="W2691" s="21" t="s">
        <v>172</v>
      </c>
    </row>
    <row r="2692" spans="1:23" ht="15" customHeight="1">
      <c r="A2692" s="21" t="s">
        <v>3172</v>
      </c>
      <c r="B2692" s="22">
        <v>45764</v>
      </c>
      <c r="C2692" s="21">
        <f>YEAR(B2692)</f>
        <v>2025</v>
      </c>
      <c r="D2692" s="21" t="str">
        <f>"Q"&amp;ROUNDUP(MONTH(B2692)/3,0)</f>
        <v>Q2</v>
      </c>
      <c r="E2692" s="21" t="s">
        <v>117</v>
      </c>
      <c r="F2692" s="21" t="s">
        <v>129</v>
      </c>
      <c r="G2692" s="21" t="s">
        <v>119</v>
      </c>
      <c r="H2692" s="21" t="s">
        <v>131</v>
      </c>
      <c r="I2692" s="21" t="s">
        <v>132</v>
      </c>
      <c r="J2692" s="21" t="s">
        <v>133</v>
      </c>
      <c r="K2692" s="21" t="s">
        <v>165</v>
      </c>
      <c r="L2692" s="21" t="s">
        <v>166</v>
      </c>
      <c r="M2692" s="23">
        <v>127.69</v>
      </c>
      <c r="N2692" s="24">
        <v>4</v>
      </c>
      <c r="O2692" s="25">
        <v>0.17299999999999999</v>
      </c>
      <c r="P2692" s="23">
        <v>60.4</v>
      </c>
      <c r="Q2692" s="23">
        <f>M2692*N2692*(1-O2692)</f>
        <v>422.39851999999996</v>
      </c>
      <c r="R2692" s="23">
        <f>M2692*N2692*O2692</f>
        <v>88.361479999999986</v>
      </c>
      <c r="S2692" s="23">
        <f>P2692*N2692</f>
        <v>241.6</v>
      </c>
      <c r="T2692" s="23">
        <f>Q2692-S2692</f>
        <v>180.79851999999997</v>
      </c>
      <c r="U2692" s="25">
        <f>IFERROR(T2692/Q2692,0)</f>
        <v>0.42802829896278988</v>
      </c>
      <c r="V2692" s="21" t="s">
        <v>125</v>
      </c>
      <c r="W2692" s="21" t="s">
        <v>126</v>
      </c>
    </row>
    <row r="2693" spans="1:23" ht="15" customHeight="1">
      <c r="A2693" s="21" t="s">
        <v>3173</v>
      </c>
      <c r="B2693" s="22">
        <v>45764</v>
      </c>
      <c r="C2693" s="21">
        <f>YEAR(B2693)</f>
        <v>2025</v>
      </c>
      <c r="D2693" s="21" t="str">
        <f>"Q"&amp;ROUNDUP(MONTH(B2693)/3,0)</f>
        <v>Q2</v>
      </c>
      <c r="E2693" s="21" t="s">
        <v>188</v>
      </c>
      <c r="F2693" s="21" t="s">
        <v>118</v>
      </c>
      <c r="G2693" s="21" t="s">
        <v>198</v>
      </c>
      <c r="H2693" s="21" t="s">
        <v>243</v>
      </c>
      <c r="I2693" s="21" t="s">
        <v>244</v>
      </c>
      <c r="J2693" s="21" t="s">
        <v>122</v>
      </c>
      <c r="K2693" s="21" t="s">
        <v>123</v>
      </c>
      <c r="L2693" s="21" t="s">
        <v>292</v>
      </c>
      <c r="M2693" s="23">
        <v>71.5</v>
      </c>
      <c r="N2693" s="24">
        <v>8</v>
      </c>
      <c r="O2693" s="25">
        <v>0.19339999999999999</v>
      </c>
      <c r="P2693" s="23">
        <v>41.04</v>
      </c>
      <c r="Q2693" s="23">
        <f>M2693*N2693*(1-O2693)</f>
        <v>461.37520000000001</v>
      </c>
      <c r="R2693" s="23">
        <f>M2693*N2693*O2693</f>
        <v>110.62479999999999</v>
      </c>
      <c r="S2693" s="23">
        <f>P2693*N2693</f>
        <v>328.32</v>
      </c>
      <c r="T2693" s="23">
        <f>Q2693-S2693</f>
        <v>133.05520000000001</v>
      </c>
      <c r="U2693" s="25">
        <f>IFERROR(T2693/Q2693,0)</f>
        <v>0.28838827921396731</v>
      </c>
      <c r="V2693" s="21" t="s">
        <v>125</v>
      </c>
      <c r="W2693" s="21" t="s">
        <v>172</v>
      </c>
    </row>
    <row r="2694" spans="1:23" ht="15" customHeight="1">
      <c r="A2694" s="21" t="s">
        <v>3174</v>
      </c>
      <c r="B2694" s="22">
        <v>45765</v>
      </c>
      <c r="C2694" s="21">
        <f>YEAR(B2694)</f>
        <v>2025</v>
      </c>
      <c r="D2694" s="21" t="str">
        <f>"Q"&amp;ROUNDUP(MONTH(B2694)/3,0)</f>
        <v>Q2</v>
      </c>
      <c r="E2694" s="21" t="s">
        <v>117</v>
      </c>
      <c r="F2694" s="21" t="s">
        <v>129</v>
      </c>
      <c r="G2694" s="21" t="s">
        <v>194</v>
      </c>
      <c r="H2694" s="21" t="s">
        <v>408</v>
      </c>
      <c r="I2694" s="21" t="s">
        <v>409</v>
      </c>
      <c r="J2694" s="21" t="s">
        <v>142</v>
      </c>
      <c r="K2694" s="21" t="s">
        <v>149</v>
      </c>
      <c r="L2694" s="21" t="s">
        <v>176</v>
      </c>
      <c r="M2694" s="23">
        <v>287.88</v>
      </c>
      <c r="N2694" s="24">
        <v>1</v>
      </c>
      <c r="O2694" s="25">
        <v>0.20580000000000001</v>
      </c>
      <c r="P2694" s="23">
        <v>134.27000000000001</v>
      </c>
      <c r="Q2694" s="23">
        <f>M2694*N2694*(1-O2694)</f>
        <v>228.63429600000001</v>
      </c>
      <c r="R2694" s="23">
        <f>M2694*N2694*O2694</f>
        <v>59.245704000000003</v>
      </c>
      <c r="S2694" s="23">
        <f>P2694*N2694</f>
        <v>134.27000000000001</v>
      </c>
      <c r="T2694" s="23">
        <f>Q2694-S2694</f>
        <v>94.364295999999996</v>
      </c>
      <c r="U2694" s="25">
        <f>IFERROR(T2694/Q2694,0)</f>
        <v>0.41273027560134717</v>
      </c>
      <c r="V2694" s="21" t="s">
        <v>125</v>
      </c>
      <c r="W2694" s="21" t="s">
        <v>156</v>
      </c>
    </row>
    <row r="2695" spans="1:23" ht="15" customHeight="1">
      <c r="A2695" s="21" t="s">
        <v>3175</v>
      </c>
      <c r="B2695" s="22">
        <v>45765</v>
      </c>
      <c r="C2695" s="21">
        <f>YEAR(B2695)</f>
        <v>2025</v>
      </c>
      <c r="D2695" s="21" t="str">
        <f>"Q"&amp;ROUNDUP(MONTH(B2695)/3,0)</f>
        <v>Q2</v>
      </c>
      <c r="E2695" s="21" t="s">
        <v>138</v>
      </c>
      <c r="F2695" s="21" t="s">
        <v>118</v>
      </c>
      <c r="G2695" s="21" t="s">
        <v>139</v>
      </c>
      <c r="H2695" s="21" t="s">
        <v>161</v>
      </c>
      <c r="I2695" s="21" t="s">
        <v>162</v>
      </c>
      <c r="J2695" s="21" t="s">
        <v>142</v>
      </c>
      <c r="K2695" s="21" t="s">
        <v>165</v>
      </c>
      <c r="L2695" s="21" t="s">
        <v>166</v>
      </c>
      <c r="M2695" s="23">
        <v>57.56</v>
      </c>
      <c r="N2695" s="24">
        <v>1</v>
      </c>
      <c r="O2695" s="25">
        <v>0.21510000000000001</v>
      </c>
      <c r="P2695" s="23">
        <v>26.52</v>
      </c>
      <c r="Q2695" s="23">
        <f>M2695*N2695*(1-O2695)</f>
        <v>45.178843999999998</v>
      </c>
      <c r="R2695" s="23">
        <f>M2695*N2695*O2695</f>
        <v>12.381156000000001</v>
      </c>
      <c r="S2695" s="23">
        <f>P2695*N2695</f>
        <v>26.52</v>
      </c>
      <c r="T2695" s="23">
        <f>Q2695-S2695</f>
        <v>18.658843999999998</v>
      </c>
      <c r="U2695" s="25">
        <f>IFERROR(T2695/Q2695,0)</f>
        <v>0.41299958892263822</v>
      </c>
      <c r="V2695" s="21" t="s">
        <v>125</v>
      </c>
      <c r="W2695" s="21" t="s">
        <v>126</v>
      </c>
    </row>
    <row r="2696" spans="1:23" ht="15" customHeight="1">
      <c r="A2696" s="21" t="s">
        <v>3176</v>
      </c>
      <c r="B2696" s="22">
        <v>45765</v>
      </c>
      <c r="C2696" s="21">
        <f>YEAR(B2696)</f>
        <v>2025</v>
      </c>
      <c r="D2696" s="21" t="str">
        <f>"Q"&amp;ROUNDUP(MONTH(B2696)/3,0)</f>
        <v>Q2</v>
      </c>
      <c r="E2696" s="21" t="s">
        <v>188</v>
      </c>
      <c r="F2696" s="21" t="s">
        <v>129</v>
      </c>
      <c r="G2696" s="21" t="s">
        <v>189</v>
      </c>
      <c r="H2696" s="21" t="s">
        <v>318</v>
      </c>
      <c r="I2696" s="21" t="s">
        <v>319</v>
      </c>
      <c r="J2696" s="21" t="s">
        <v>122</v>
      </c>
      <c r="K2696" s="21" t="s">
        <v>134</v>
      </c>
      <c r="L2696" s="21" t="s">
        <v>299</v>
      </c>
      <c r="M2696" s="23">
        <v>125.11</v>
      </c>
      <c r="N2696" s="24">
        <v>1</v>
      </c>
      <c r="O2696" s="25">
        <v>0.17899999999999999</v>
      </c>
      <c r="P2696" s="23">
        <v>65.03</v>
      </c>
      <c r="Q2696" s="23">
        <f>M2696*N2696*(1-O2696)</f>
        <v>102.71530999999999</v>
      </c>
      <c r="R2696" s="23">
        <f>M2696*N2696*O2696</f>
        <v>22.394690000000001</v>
      </c>
      <c r="S2696" s="23">
        <f>P2696*N2696</f>
        <v>65.03</v>
      </c>
      <c r="T2696" s="23">
        <f>Q2696-S2696</f>
        <v>37.685309999999987</v>
      </c>
      <c r="U2696" s="25">
        <f>IFERROR(T2696/Q2696,0)</f>
        <v>0.36689087537193815</v>
      </c>
      <c r="V2696" s="21" t="s">
        <v>125</v>
      </c>
      <c r="W2696" s="21" t="s">
        <v>126</v>
      </c>
    </row>
    <row r="2697" spans="1:23" ht="15" customHeight="1">
      <c r="A2697" s="21" t="s">
        <v>3177</v>
      </c>
      <c r="B2697" s="22">
        <v>45765</v>
      </c>
      <c r="C2697" s="21">
        <f>YEAR(B2697)</f>
        <v>2025</v>
      </c>
      <c r="D2697" s="21" t="str">
        <f>"Q"&amp;ROUNDUP(MONTH(B2697)/3,0)</f>
        <v>Q2</v>
      </c>
      <c r="E2697" s="21" t="s">
        <v>188</v>
      </c>
      <c r="F2697" s="21" t="s">
        <v>118</v>
      </c>
      <c r="G2697" s="21" t="s">
        <v>232</v>
      </c>
      <c r="H2697" s="21" t="s">
        <v>434</v>
      </c>
      <c r="I2697" s="21" t="s">
        <v>435</v>
      </c>
      <c r="J2697" s="21" t="s">
        <v>133</v>
      </c>
      <c r="K2697" s="21" t="s">
        <v>149</v>
      </c>
      <c r="L2697" s="21" t="s">
        <v>238</v>
      </c>
      <c r="M2697" s="23">
        <v>274.58</v>
      </c>
      <c r="N2697" s="24">
        <v>8</v>
      </c>
      <c r="O2697" s="25">
        <v>0.13900000000000001</v>
      </c>
      <c r="P2697" s="23">
        <v>149.26</v>
      </c>
      <c r="Q2697" s="23">
        <f>M2697*N2697*(1-O2697)</f>
        <v>1891.3070399999999</v>
      </c>
      <c r="R2697" s="23">
        <f>M2697*N2697*O2697</f>
        <v>305.33296000000001</v>
      </c>
      <c r="S2697" s="23">
        <f>P2697*N2697</f>
        <v>1194.08</v>
      </c>
      <c r="T2697" s="23">
        <f>Q2697-S2697</f>
        <v>697.22703999999999</v>
      </c>
      <c r="U2697" s="25">
        <f>IFERROR(T2697/Q2697,0)</f>
        <v>0.36864825501839193</v>
      </c>
      <c r="V2697" s="21" t="s">
        <v>125</v>
      </c>
      <c r="W2697" s="21" t="s">
        <v>172</v>
      </c>
    </row>
    <row r="2698" spans="1:23" ht="15" customHeight="1">
      <c r="A2698" s="21" t="s">
        <v>3178</v>
      </c>
      <c r="B2698" s="22">
        <v>45765</v>
      </c>
      <c r="C2698" s="21">
        <f>YEAR(B2698)</f>
        <v>2025</v>
      </c>
      <c r="D2698" s="21" t="str">
        <f>"Q"&amp;ROUNDUP(MONTH(B2698)/3,0)</f>
        <v>Q2</v>
      </c>
      <c r="E2698" s="21" t="s">
        <v>128</v>
      </c>
      <c r="F2698" s="21" t="s">
        <v>118</v>
      </c>
      <c r="G2698" s="21" t="s">
        <v>130</v>
      </c>
      <c r="H2698" s="21" t="s">
        <v>182</v>
      </c>
      <c r="I2698" s="21" t="s">
        <v>183</v>
      </c>
      <c r="J2698" s="21" t="s">
        <v>122</v>
      </c>
      <c r="K2698" s="21" t="s">
        <v>123</v>
      </c>
      <c r="L2698" s="21" t="s">
        <v>292</v>
      </c>
      <c r="M2698" s="23">
        <v>205.89</v>
      </c>
      <c r="N2698" s="24">
        <v>1</v>
      </c>
      <c r="O2698" s="25">
        <v>0.13739999999999999</v>
      </c>
      <c r="P2698" s="23">
        <v>118.51</v>
      </c>
      <c r="Q2698" s="23">
        <f>M2698*N2698*(1-O2698)</f>
        <v>177.60071399999998</v>
      </c>
      <c r="R2698" s="23">
        <f>M2698*N2698*O2698</f>
        <v>28.289285999999997</v>
      </c>
      <c r="S2698" s="23">
        <f>P2698*N2698</f>
        <v>118.51</v>
      </c>
      <c r="T2698" s="23">
        <f>Q2698-S2698</f>
        <v>59.090713999999977</v>
      </c>
      <c r="U2698" s="25">
        <f>IFERROR(T2698/Q2698,0)</f>
        <v>0.33271664662339129</v>
      </c>
      <c r="V2698" s="21" t="s">
        <v>125</v>
      </c>
      <c r="W2698" s="21" t="s">
        <v>156</v>
      </c>
    </row>
    <row r="2699" spans="1:23" ht="15" customHeight="1">
      <c r="A2699" s="21" t="s">
        <v>3179</v>
      </c>
      <c r="B2699" s="22">
        <v>45766</v>
      </c>
      <c r="C2699" s="21">
        <f>YEAR(B2699)</f>
        <v>2025</v>
      </c>
      <c r="D2699" s="21" t="str">
        <f>"Q"&amp;ROUNDUP(MONTH(B2699)/3,0)</f>
        <v>Q2</v>
      </c>
      <c r="E2699" s="21" t="s">
        <v>188</v>
      </c>
      <c r="F2699" s="21" t="s">
        <v>159</v>
      </c>
      <c r="G2699" s="21" t="s">
        <v>198</v>
      </c>
      <c r="H2699" s="21" t="s">
        <v>203</v>
      </c>
      <c r="I2699" s="21" t="s">
        <v>204</v>
      </c>
      <c r="J2699" s="21" t="s">
        <v>122</v>
      </c>
      <c r="K2699" s="21" t="s">
        <v>123</v>
      </c>
      <c r="L2699" s="21" t="s">
        <v>263</v>
      </c>
      <c r="M2699" s="23">
        <v>198.42</v>
      </c>
      <c r="N2699" s="24">
        <v>12</v>
      </c>
      <c r="O2699" s="25">
        <v>0.12989999999999999</v>
      </c>
      <c r="P2699" s="23">
        <v>105.16</v>
      </c>
      <c r="Q2699" s="23">
        <f>M2699*N2699*(1-O2699)</f>
        <v>2071.7429039999997</v>
      </c>
      <c r="R2699" s="23">
        <f>M2699*N2699*O2699</f>
        <v>309.29709599999995</v>
      </c>
      <c r="S2699" s="23">
        <f>P2699*N2699</f>
        <v>1261.92</v>
      </c>
      <c r="T2699" s="23">
        <f>Q2699-S2699</f>
        <v>809.82290399999965</v>
      </c>
      <c r="U2699" s="25">
        <f>IFERROR(T2699/Q2699,0)</f>
        <v>0.39088967189724222</v>
      </c>
      <c r="V2699" s="21" t="s">
        <v>125</v>
      </c>
      <c r="W2699" s="21" t="s">
        <v>172</v>
      </c>
    </row>
    <row r="2700" spans="1:23" ht="15" customHeight="1">
      <c r="A2700" s="21" t="s">
        <v>3180</v>
      </c>
      <c r="B2700" s="22">
        <v>45766</v>
      </c>
      <c r="C2700" s="21">
        <f>YEAR(B2700)</f>
        <v>2025</v>
      </c>
      <c r="D2700" s="21" t="str">
        <f>"Q"&amp;ROUNDUP(MONTH(B2700)/3,0)</f>
        <v>Q2</v>
      </c>
      <c r="E2700" s="21" t="s">
        <v>138</v>
      </c>
      <c r="F2700" s="21" t="s">
        <v>118</v>
      </c>
      <c r="G2700" s="21" t="s">
        <v>139</v>
      </c>
      <c r="H2700" s="21" t="s">
        <v>331</v>
      </c>
      <c r="I2700" s="21" t="s">
        <v>332</v>
      </c>
      <c r="J2700" s="21" t="s">
        <v>133</v>
      </c>
      <c r="K2700" s="21" t="s">
        <v>134</v>
      </c>
      <c r="L2700" s="21" t="s">
        <v>299</v>
      </c>
      <c r="M2700" s="23">
        <v>204.39</v>
      </c>
      <c r="N2700" s="24">
        <v>2</v>
      </c>
      <c r="O2700" s="25">
        <v>0.19500000000000001</v>
      </c>
      <c r="P2700" s="23">
        <v>105.74</v>
      </c>
      <c r="Q2700" s="23">
        <f>M2700*N2700*(1-O2700)</f>
        <v>329.06789999999995</v>
      </c>
      <c r="R2700" s="23">
        <f>M2700*N2700*O2700</f>
        <v>79.712099999999992</v>
      </c>
      <c r="S2700" s="23">
        <f>P2700*N2700</f>
        <v>211.48</v>
      </c>
      <c r="T2700" s="23">
        <f>Q2700-S2700</f>
        <v>117.58789999999996</v>
      </c>
      <c r="U2700" s="25">
        <f>IFERROR(T2700/Q2700,0)</f>
        <v>0.35733628226879616</v>
      </c>
      <c r="V2700" s="21" t="s">
        <v>125</v>
      </c>
      <c r="W2700" s="21" t="s">
        <v>172</v>
      </c>
    </row>
    <row r="2701" spans="1:23" ht="15" customHeight="1">
      <c r="A2701" s="21" t="s">
        <v>3181</v>
      </c>
      <c r="B2701" s="22">
        <v>45766</v>
      </c>
      <c r="C2701" s="21">
        <f>YEAR(B2701)</f>
        <v>2025</v>
      </c>
      <c r="D2701" s="21" t="str">
        <f>"Q"&amp;ROUNDUP(MONTH(B2701)/3,0)</f>
        <v>Q2</v>
      </c>
      <c r="E2701" s="21" t="s">
        <v>158</v>
      </c>
      <c r="F2701" s="21" t="s">
        <v>118</v>
      </c>
      <c r="G2701" s="21" t="s">
        <v>160</v>
      </c>
      <c r="H2701" s="21" t="s">
        <v>168</v>
      </c>
      <c r="I2701" s="21" t="s">
        <v>169</v>
      </c>
      <c r="J2701" s="21" t="s">
        <v>122</v>
      </c>
      <c r="K2701" s="21" t="s">
        <v>149</v>
      </c>
      <c r="L2701" s="21" t="s">
        <v>176</v>
      </c>
      <c r="M2701" s="23">
        <v>280.52</v>
      </c>
      <c r="N2701" s="24">
        <v>5</v>
      </c>
      <c r="O2701" s="25">
        <v>0.22989999999999999</v>
      </c>
      <c r="P2701" s="23">
        <v>151.21</v>
      </c>
      <c r="Q2701" s="23">
        <f>M2701*N2701*(1-O2701)</f>
        <v>1080.1422599999999</v>
      </c>
      <c r="R2701" s="23">
        <f>M2701*N2701*O2701</f>
        <v>322.45773999999994</v>
      </c>
      <c r="S2701" s="23">
        <f>P2701*N2701</f>
        <v>756.05000000000007</v>
      </c>
      <c r="T2701" s="23">
        <f>Q2701-S2701</f>
        <v>324.09225999999978</v>
      </c>
      <c r="U2701" s="25">
        <f>IFERROR(T2701/Q2701,0)</f>
        <v>0.3000459032127859</v>
      </c>
      <c r="V2701" s="21" t="s">
        <v>125</v>
      </c>
      <c r="W2701" s="21" t="s">
        <v>172</v>
      </c>
    </row>
    <row r="2702" spans="1:23" ht="15" customHeight="1">
      <c r="A2702" s="21" t="s">
        <v>3182</v>
      </c>
      <c r="B2702" s="22">
        <v>45766</v>
      </c>
      <c r="C2702" s="21">
        <f>YEAR(B2702)</f>
        <v>2025</v>
      </c>
      <c r="D2702" s="21" t="str">
        <f>"Q"&amp;ROUNDUP(MONTH(B2702)/3,0)</f>
        <v>Q2</v>
      </c>
      <c r="E2702" s="21" t="s">
        <v>117</v>
      </c>
      <c r="F2702" s="21" t="s">
        <v>118</v>
      </c>
      <c r="G2702" s="21" t="s">
        <v>119</v>
      </c>
      <c r="H2702" s="21" t="s">
        <v>434</v>
      </c>
      <c r="I2702" s="21" t="s">
        <v>435</v>
      </c>
      <c r="J2702" s="21" t="s">
        <v>133</v>
      </c>
      <c r="K2702" s="21" t="s">
        <v>143</v>
      </c>
      <c r="L2702" s="21" t="s">
        <v>252</v>
      </c>
      <c r="M2702" s="23">
        <v>260.81</v>
      </c>
      <c r="N2702" s="24">
        <v>1</v>
      </c>
      <c r="O2702" s="25">
        <v>0.1772</v>
      </c>
      <c r="P2702" s="23">
        <v>172.88</v>
      </c>
      <c r="Q2702" s="23">
        <f>M2702*N2702*(1-O2702)</f>
        <v>214.59446800000001</v>
      </c>
      <c r="R2702" s="23">
        <f>M2702*N2702*O2702</f>
        <v>46.215531999999996</v>
      </c>
      <c r="S2702" s="23">
        <f>P2702*N2702</f>
        <v>172.88</v>
      </c>
      <c r="T2702" s="23">
        <f>Q2702-S2702</f>
        <v>41.714468000000011</v>
      </c>
      <c r="U2702" s="25">
        <f>IFERROR(T2702/Q2702,0)</f>
        <v>0.1943874340693629</v>
      </c>
      <c r="V2702" s="21" t="s">
        <v>125</v>
      </c>
      <c r="W2702" s="21" t="s">
        <v>126</v>
      </c>
    </row>
    <row r="2703" spans="1:23" ht="15" customHeight="1">
      <c r="A2703" s="21" t="s">
        <v>3183</v>
      </c>
      <c r="B2703" s="22">
        <v>45767</v>
      </c>
      <c r="C2703" s="21">
        <f>YEAR(B2703)</f>
        <v>2025</v>
      </c>
      <c r="D2703" s="21" t="str">
        <f>"Q"&amp;ROUNDUP(MONTH(B2703)/3,0)</f>
        <v>Q2</v>
      </c>
      <c r="E2703" s="21" t="s">
        <v>128</v>
      </c>
      <c r="F2703" s="21" t="s">
        <v>118</v>
      </c>
      <c r="G2703" s="21" t="s">
        <v>152</v>
      </c>
      <c r="H2703" s="21" t="s">
        <v>502</v>
      </c>
      <c r="I2703" s="21" t="s">
        <v>503</v>
      </c>
      <c r="J2703" s="21" t="s">
        <v>142</v>
      </c>
      <c r="K2703" s="21" t="s">
        <v>165</v>
      </c>
      <c r="L2703" s="21" t="s">
        <v>180</v>
      </c>
      <c r="M2703" s="23">
        <v>25.16</v>
      </c>
      <c r="N2703" s="24">
        <v>1</v>
      </c>
      <c r="O2703" s="25">
        <v>0.23019999999999999</v>
      </c>
      <c r="P2703" s="23">
        <v>11.1</v>
      </c>
      <c r="Q2703" s="23">
        <f>M2703*N2703*(1-O2703)</f>
        <v>19.368168000000001</v>
      </c>
      <c r="R2703" s="23">
        <f>M2703*N2703*O2703</f>
        <v>5.7918319999999994</v>
      </c>
      <c r="S2703" s="23">
        <f>P2703*N2703</f>
        <v>11.1</v>
      </c>
      <c r="T2703" s="23">
        <f>Q2703-S2703</f>
        <v>8.2681680000000011</v>
      </c>
      <c r="U2703" s="25">
        <f>IFERROR(T2703/Q2703,0)</f>
        <v>0.42689468616753018</v>
      </c>
      <c r="V2703" s="21" t="s">
        <v>125</v>
      </c>
      <c r="W2703" s="21" t="s">
        <v>136</v>
      </c>
    </row>
    <row r="2704" spans="1:23" ht="15" customHeight="1">
      <c r="A2704" s="21" t="s">
        <v>3184</v>
      </c>
      <c r="B2704" s="22">
        <v>45767</v>
      </c>
      <c r="C2704" s="21">
        <f>YEAR(B2704)</f>
        <v>2025</v>
      </c>
      <c r="D2704" s="21" t="str">
        <f>"Q"&amp;ROUNDUP(MONTH(B2704)/3,0)</f>
        <v>Q2</v>
      </c>
      <c r="E2704" s="21" t="s">
        <v>128</v>
      </c>
      <c r="F2704" s="21" t="s">
        <v>129</v>
      </c>
      <c r="G2704" s="21" t="s">
        <v>152</v>
      </c>
      <c r="H2704" s="21" t="s">
        <v>261</v>
      </c>
      <c r="I2704" s="21" t="s">
        <v>262</v>
      </c>
      <c r="J2704" s="21" t="s">
        <v>133</v>
      </c>
      <c r="K2704" s="21" t="s">
        <v>123</v>
      </c>
      <c r="L2704" s="21" t="s">
        <v>155</v>
      </c>
      <c r="M2704" s="23">
        <v>92.03</v>
      </c>
      <c r="N2704" s="24">
        <v>1</v>
      </c>
      <c r="O2704" s="25">
        <v>0.15090000000000001</v>
      </c>
      <c r="P2704" s="23">
        <v>44.51</v>
      </c>
      <c r="Q2704" s="23">
        <f>M2704*N2704*(1-O2704)</f>
        <v>78.142673000000002</v>
      </c>
      <c r="R2704" s="23">
        <f>M2704*N2704*O2704</f>
        <v>13.887327000000001</v>
      </c>
      <c r="S2704" s="23">
        <f>P2704*N2704</f>
        <v>44.51</v>
      </c>
      <c r="T2704" s="23">
        <f>Q2704-S2704</f>
        <v>33.632673000000004</v>
      </c>
      <c r="U2704" s="25">
        <f>IFERROR(T2704/Q2704,0)</f>
        <v>0.43040085152961177</v>
      </c>
      <c r="V2704" s="21" t="s">
        <v>125</v>
      </c>
      <c r="W2704" s="21" t="s">
        <v>172</v>
      </c>
    </row>
    <row r="2705" spans="1:23" ht="15" customHeight="1">
      <c r="A2705" s="21" t="s">
        <v>3185</v>
      </c>
      <c r="B2705" s="22">
        <v>45767</v>
      </c>
      <c r="C2705" s="21">
        <f>YEAR(B2705)</f>
        <v>2025</v>
      </c>
      <c r="D2705" s="21" t="str">
        <f>"Q"&amp;ROUNDUP(MONTH(B2705)/3,0)</f>
        <v>Q2</v>
      </c>
      <c r="E2705" s="21" t="s">
        <v>117</v>
      </c>
      <c r="F2705" s="21" t="s">
        <v>118</v>
      </c>
      <c r="G2705" s="21" t="s">
        <v>194</v>
      </c>
      <c r="H2705" s="21" t="s">
        <v>895</v>
      </c>
      <c r="I2705" s="21" t="s">
        <v>896</v>
      </c>
      <c r="J2705" s="21" t="s">
        <v>133</v>
      </c>
      <c r="K2705" s="21" t="s">
        <v>143</v>
      </c>
      <c r="L2705" s="21" t="s">
        <v>144</v>
      </c>
      <c r="M2705" s="23">
        <v>244.7</v>
      </c>
      <c r="N2705" s="24">
        <v>1</v>
      </c>
      <c r="O2705" s="25">
        <v>0.1943</v>
      </c>
      <c r="P2705" s="23">
        <v>164.52</v>
      </c>
      <c r="Q2705" s="23">
        <f>M2705*N2705*(1-O2705)</f>
        <v>197.15478999999999</v>
      </c>
      <c r="R2705" s="23">
        <f>M2705*N2705*O2705</f>
        <v>47.545209999999997</v>
      </c>
      <c r="S2705" s="23">
        <f>P2705*N2705</f>
        <v>164.52</v>
      </c>
      <c r="T2705" s="23">
        <f>Q2705-S2705</f>
        <v>32.634789999999981</v>
      </c>
      <c r="U2705" s="25">
        <f>IFERROR(T2705/Q2705,0)</f>
        <v>0.16552877056651771</v>
      </c>
      <c r="V2705" s="21" t="s">
        <v>125</v>
      </c>
      <c r="W2705" s="21" t="s">
        <v>126</v>
      </c>
    </row>
    <row r="2706" spans="1:23" ht="15" customHeight="1">
      <c r="A2706" s="21" t="s">
        <v>3186</v>
      </c>
      <c r="B2706" s="22">
        <v>45767</v>
      </c>
      <c r="C2706" s="21">
        <f>YEAR(B2706)</f>
        <v>2025</v>
      </c>
      <c r="D2706" s="21" t="str">
        <f>"Q"&amp;ROUNDUP(MONTH(B2706)/3,0)</f>
        <v>Q2</v>
      </c>
      <c r="E2706" s="21" t="s">
        <v>117</v>
      </c>
      <c r="F2706" s="21" t="s">
        <v>118</v>
      </c>
      <c r="G2706" s="21" t="s">
        <v>194</v>
      </c>
      <c r="H2706" s="21" t="s">
        <v>284</v>
      </c>
      <c r="I2706" s="21" t="s">
        <v>269</v>
      </c>
      <c r="J2706" s="21" t="s">
        <v>122</v>
      </c>
      <c r="K2706" s="21" t="s">
        <v>143</v>
      </c>
      <c r="L2706" s="21" t="s">
        <v>322</v>
      </c>
      <c r="M2706" s="23">
        <v>216.31</v>
      </c>
      <c r="N2706" s="24">
        <v>1</v>
      </c>
      <c r="O2706" s="25">
        <v>0.2044</v>
      </c>
      <c r="P2706" s="23">
        <v>119.01</v>
      </c>
      <c r="Q2706" s="23">
        <f>M2706*N2706*(1-O2706)</f>
        <v>172.096236</v>
      </c>
      <c r="R2706" s="23">
        <f>M2706*N2706*O2706</f>
        <v>44.213763999999998</v>
      </c>
      <c r="S2706" s="23">
        <f>P2706*N2706</f>
        <v>119.01</v>
      </c>
      <c r="T2706" s="23">
        <f>Q2706-S2706</f>
        <v>53.086236</v>
      </c>
      <c r="U2706" s="25">
        <f>IFERROR(T2706/Q2706,0)</f>
        <v>0.30846831536745523</v>
      </c>
      <c r="V2706" s="21" t="s">
        <v>125</v>
      </c>
      <c r="W2706" s="21" t="s">
        <v>156</v>
      </c>
    </row>
    <row r="2707" spans="1:23" ht="15" customHeight="1">
      <c r="A2707" s="21" t="s">
        <v>3187</v>
      </c>
      <c r="B2707" s="22">
        <v>45767</v>
      </c>
      <c r="C2707" s="21">
        <f>YEAR(B2707)</f>
        <v>2025</v>
      </c>
      <c r="D2707" s="21" t="str">
        <f>"Q"&amp;ROUNDUP(MONTH(B2707)/3,0)</f>
        <v>Q2</v>
      </c>
      <c r="E2707" s="21" t="s">
        <v>188</v>
      </c>
      <c r="F2707" s="21" t="s">
        <v>129</v>
      </c>
      <c r="G2707" s="21" t="s">
        <v>189</v>
      </c>
      <c r="H2707" s="21" t="s">
        <v>445</v>
      </c>
      <c r="I2707" s="21" t="s">
        <v>446</v>
      </c>
      <c r="J2707" s="21" t="s">
        <v>133</v>
      </c>
      <c r="K2707" s="21" t="s">
        <v>134</v>
      </c>
      <c r="L2707" s="21" t="s">
        <v>192</v>
      </c>
      <c r="M2707" s="23">
        <v>61.2</v>
      </c>
      <c r="N2707" s="24">
        <v>1</v>
      </c>
      <c r="O2707" s="25">
        <v>0.2044</v>
      </c>
      <c r="P2707" s="23">
        <v>35.44</v>
      </c>
      <c r="Q2707" s="23">
        <f>M2707*N2707*(1-O2707)</f>
        <v>48.690719999999999</v>
      </c>
      <c r="R2707" s="23">
        <f>M2707*N2707*O2707</f>
        <v>12.50928</v>
      </c>
      <c r="S2707" s="23">
        <f>P2707*N2707</f>
        <v>35.44</v>
      </c>
      <c r="T2707" s="23">
        <f>Q2707-S2707</f>
        <v>13.250720000000001</v>
      </c>
      <c r="U2707" s="25">
        <f>IFERROR(T2707/Q2707,0)</f>
        <v>0.27214056395140596</v>
      </c>
      <c r="V2707" s="21" t="s">
        <v>125</v>
      </c>
      <c r="W2707" s="21" t="s">
        <v>172</v>
      </c>
    </row>
    <row r="2708" spans="1:23" ht="15" customHeight="1">
      <c r="A2708" s="21" t="s">
        <v>3188</v>
      </c>
      <c r="B2708" s="22">
        <v>45767</v>
      </c>
      <c r="C2708" s="21">
        <f>YEAR(B2708)</f>
        <v>2025</v>
      </c>
      <c r="D2708" s="21" t="str">
        <f>"Q"&amp;ROUNDUP(MONTH(B2708)/3,0)</f>
        <v>Q2</v>
      </c>
      <c r="E2708" s="21" t="s">
        <v>117</v>
      </c>
      <c r="F2708" s="21" t="s">
        <v>118</v>
      </c>
      <c r="G2708" s="21" t="s">
        <v>194</v>
      </c>
      <c r="H2708" s="21" t="s">
        <v>203</v>
      </c>
      <c r="I2708" s="21" t="s">
        <v>204</v>
      </c>
      <c r="J2708" s="21" t="s">
        <v>122</v>
      </c>
      <c r="K2708" s="21" t="s">
        <v>123</v>
      </c>
      <c r="L2708" s="21" t="s">
        <v>124</v>
      </c>
      <c r="M2708" s="23">
        <v>250.72</v>
      </c>
      <c r="N2708" s="24">
        <v>2</v>
      </c>
      <c r="O2708" s="25">
        <v>0.15090000000000001</v>
      </c>
      <c r="P2708" s="23">
        <v>126.83</v>
      </c>
      <c r="Q2708" s="23">
        <f>M2708*N2708*(1-O2708)</f>
        <v>425.77270399999998</v>
      </c>
      <c r="R2708" s="23">
        <f>M2708*N2708*O2708</f>
        <v>75.667296000000007</v>
      </c>
      <c r="S2708" s="23">
        <f>P2708*N2708</f>
        <v>253.66</v>
      </c>
      <c r="T2708" s="23">
        <f>Q2708-S2708</f>
        <v>172.11270399999998</v>
      </c>
      <c r="U2708" s="25">
        <f>IFERROR(T2708/Q2708,0)</f>
        <v>0.40423611561534012</v>
      </c>
      <c r="V2708" s="21" t="s">
        <v>125</v>
      </c>
      <c r="W2708" s="21" t="s">
        <v>156</v>
      </c>
    </row>
    <row r="2709" spans="1:23" ht="15" customHeight="1">
      <c r="A2709" s="21" t="s">
        <v>3189</v>
      </c>
      <c r="B2709" s="22">
        <v>45767</v>
      </c>
      <c r="C2709" s="21">
        <f>YEAR(B2709)</f>
        <v>2025</v>
      </c>
      <c r="D2709" s="21" t="str">
        <f>"Q"&amp;ROUNDUP(MONTH(B2709)/3,0)</f>
        <v>Q2</v>
      </c>
      <c r="E2709" s="21" t="s">
        <v>188</v>
      </c>
      <c r="F2709" s="21" t="s">
        <v>118</v>
      </c>
      <c r="G2709" s="21" t="s">
        <v>232</v>
      </c>
      <c r="H2709" s="21" t="s">
        <v>857</v>
      </c>
      <c r="I2709" s="21" t="s">
        <v>858</v>
      </c>
      <c r="J2709" s="21" t="s">
        <v>142</v>
      </c>
      <c r="K2709" s="21" t="s">
        <v>165</v>
      </c>
      <c r="L2709" s="21" t="s">
        <v>180</v>
      </c>
      <c r="M2709" s="23">
        <v>59.21</v>
      </c>
      <c r="N2709" s="24">
        <v>1</v>
      </c>
      <c r="O2709" s="25">
        <v>0.20230000000000001</v>
      </c>
      <c r="P2709" s="23">
        <v>23.77</v>
      </c>
      <c r="Q2709" s="23">
        <f>M2709*N2709*(1-O2709)</f>
        <v>47.231816999999999</v>
      </c>
      <c r="R2709" s="23">
        <f>M2709*N2709*O2709</f>
        <v>11.978183000000001</v>
      </c>
      <c r="S2709" s="23">
        <f>P2709*N2709</f>
        <v>23.77</v>
      </c>
      <c r="T2709" s="23">
        <f>Q2709-S2709</f>
        <v>23.461817</v>
      </c>
      <c r="U2709" s="25">
        <f>IFERROR(T2709/Q2709,0)</f>
        <v>0.49673754875871068</v>
      </c>
      <c r="V2709" s="21" t="s">
        <v>125</v>
      </c>
      <c r="W2709" s="21" t="s">
        <v>156</v>
      </c>
    </row>
    <row r="2710" spans="1:23" ht="15" customHeight="1">
      <c r="A2710" s="21" t="s">
        <v>3190</v>
      </c>
      <c r="B2710" s="22">
        <v>45767</v>
      </c>
      <c r="C2710" s="21">
        <f>YEAR(B2710)</f>
        <v>2025</v>
      </c>
      <c r="D2710" s="21" t="str">
        <f>"Q"&amp;ROUNDUP(MONTH(B2710)/3,0)</f>
        <v>Q2</v>
      </c>
      <c r="E2710" s="21" t="s">
        <v>128</v>
      </c>
      <c r="F2710" s="21" t="s">
        <v>118</v>
      </c>
      <c r="G2710" s="21" t="s">
        <v>152</v>
      </c>
      <c r="H2710" s="21" t="s">
        <v>243</v>
      </c>
      <c r="I2710" s="21" t="s">
        <v>244</v>
      </c>
      <c r="J2710" s="21" t="s">
        <v>122</v>
      </c>
      <c r="K2710" s="21" t="s">
        <v>165</v>
      </c>
      <c r="L2710" s="21" t="s">
        <v>180</v>
      </c>
      <c r="M2710" s="23">
        <v>47.9</v>
      </c>
      <c r="N2710" s="24">
        <v>1</v>
      </c>
      <c r="O2710" s="25">
        <v>0.2046</v>
      </c>
      <c r="P2710" s="23">
        <v>21.3</v>
      </c>
      <c r="Q2710" s="23">
        <f>M2710*N2710*(1-O2710)</f>
        <v>38.09966</v>
      </c>
      <c r="R2710" s="23">
        <f>M2710*N2710*O2710</f>
        <v>9.8003400000000003</v>
      </c>
      <c r="S2710" s="23">
        <f>P2710*N2710</f>
        <v>21.3</v>
      </c>
      <c r="T2710" s="23">
        <f>Q2710-S2710</f>
        <v>16.799659999999999</v>
      </c>
      <c r="U2710" s="25">
        <f>IFERROR(T2710/Q2710,0)</f>
        <v>0.44093989290193142</v>
      </c>
      <c r="V2710" s="21" t="s">
        <v>125</v>
      </c>
      <c r="W2710" s="21" t="s">
        <v>126</v>
      </c>
    </row>
    <row r="2711" spans="1:23" ht="15" customHeight="1">
      <c r="A2711" s="21" t="s">
        <v>3191</v>
      </c>
      <c r="B2711" s="22">
        <v>45767</v>
      </c>
      <c r="C2711" s="21">
        <f>YEAR(B2711)</f>
        <v>2025</v>
      </c>
      <c r="D2711" s="21" t="str">
        <f>"Q"&amp;ROUNDUP(MONTH(B2711)/3,0)</f>
        <v>Q2</v>
      </c>
      <c r="E2711" s="21" t="s">
        <v>158</v>
      </c>
      <c r="F2711" s="21" t="s">
        <v>129</v>
      </c>
      <c r="G2711" s="21" t="s">
        <v>164</v>
      </c>
      <c r="H2711" s="21" t="s">
        <v>331</v>
      </c>
      <c r="I2711" s="21" t="s">
        <v>332</v>
      </c>
      <c r="J2711" s="21" t="s">
        <v>133</v>
      </c>
      <c r="K2711" s="21" t="s">
        <v>123</v>
      </c>
      <c r="L2711" s="21" t="s">
        <v>124</v>
      </c>
      <c r="M2711" s="23">
        <v>68.510000000000005</v>
      </c>
      <c r="N2711" s="24">
        <v>1</v>
      </c>
      <c r="O2711" s="25">
        <v>0.15939999999999999</v>
      </c>
      <c r="P2711" s="23">
        <v>36.200000000000003</v>
      </c>
      <c r="Q2711" s="23">
        <f>M2711*N2711*(1-O2711)</f>
        <v>57.589506000000007</v>
      </c>
      <c r="R2711" s="23">
        <f>M2711*N2711*O2711</f>
        <v>10.920494</v>
      </c>
      <c r="S2711" s="23">
        <f>P2711*N2711</f>
        <v>36.200000000000003</v>
      </c>
      <c r="T2711" s="23">
        <f>Q2711-S2711</f>
        <v>21.389506000000004</v>
      </c>
      <c r="U2711" s="25">
        <f>IFERROR(T2711/Q2711,0)</f>
        <v>0.37141325713056128</v>
      </c>
      <c r="V2711" s="21" t="s">
        <v>125</v>
      </c>
      <c r="W2711" s="21" t="s">
        <v>126</v>
      </c>
    </row>
    <row r="2712" spans="1:23" ht="15" customHeight="1">
      <c r="A2712" s="21" t="s">
        <v>3192</v>
      </c>
      <c r="B2712" s="22">
        <v>45767</v>
      </c>
      <c r="C2712" s="21">
        <f>YEAR(B2712)</f>
        <v>2025</v>
      </c>
      <c r="D2712" s="21" t="str">
        <f>"Q"&amp;ROUNDUP(MONTH(B2712)/3,0)</f>
        <v>Q2</v>
      </c>
      <c r="E2712" s="21" t="s">
        <v>138</v>
      </c>
      <c r="F2712" s="21" t="s">
        <v>129</v>
      </c>
      <c r="G2712" s="21" t="s">
        <v>139</v>
      </c>
      <c r="H2712" s="21" t="s">
        <v>358</v>
      </c>
      <c r="I2712" s="21" t="s">
        <v>269</v>
      </c>
      <c r="J2712" s="21" t="s">
        <v>133</v>
      </c>
      <c r="K2712" s="21" t="s">
        <v>134</v>
      </c>
      <c r="L2712" s="21" t="s">
        <v>192</v>
      </c>
      <c r="M2712" s="23">
        <v>179.5</v>
      </c>
      <c r="N2712" s="24">
        <v>1</v>
      </c>
      <c r="O2712" s="25">
        <v>0.20499999999999999</v>
      </c>
      <c r="P2712" s="23">
        <v>105.36</v>
      </c>
      <c r="Q2712" s="23">
        <f>M2712*N2712*(1-O2712)</f>
        <v>142.70250000000001</v>
      </c>
      <c r="R2712" s="23">
        <f>M2712*N2712*O2712</f>
        <v>36.797499999999999</v>
      </c>
      <c r="S2712" s="23">
        <f>P2712*N2712</f>
        <v>105.36</v>
      </c>
      <c r="T2712" s="23">
        <f>Q2712-S2712</f>
        <v>37.342500000000015</v>
      </c>
      <c r="U2712" s="25">
        <f>IFERROR(T2712/Q2712,0)</f>
        <v>0.26168076943291119</v>
      </c>
      <c r="V2712" s="21" t="s">
        <v>125</v>
      </c>
      <c r="W2712" s="21" t="s">
        <v>172</v>
      </c>
    </row>
    <row r="2713" spans="1:23" ht="15" customHeight="1">
      <c r="A2713" s="21" t="s">
        <v>3193</v>
      </c>
      <c r="B2713" s="22">
        <v>45767</v>
      </c>
      <c r="C2713" s="21">
        <f>YEAR(B2713)</f>
        <v>2025</v>
      </c>
      <c r="D2713" s="21" t="str">
        <f>"Q"&amp;ROUNDUP(MONTH(B2713)/3,0)</f>
        <v>Q2</v>
      </c>
      <c r="E2713" s="21" t="s">
        <v>128</v>
      </c>
      <c r="F2713" s="21" t="s">
        <v>118</v>
      </c>
      <c r="G2713" s="21" t="s">
        <v>152</v>
      </c>
      <c r="H2713" s="21" t="s">
        <v>207</v>
      </c>
      <c r="I2713" s="21" t="s">
        <v>208</v>
      </c>
      <c r="J2713" s="21" t="s">
        <v>122</v>
      </c>
      <c r="K2713" s="21" t="s">
        <v>134</v>
      </c>
      <c r="L2713" s="21" t="s">
        <v>135</v>
      </c>
      <c r="M2713" s="23">
        <v>61.11</v>
      </c>
      <c r="N2713" s="24">
        <v>1</v>
      </c>
      <c r="O2713" s="25">
        <v>0.186</v>
      </c>
      <c r="P2713" s="23">
        <v>36.82</v>
      </c>
      <c r="Q2713" s="23">
        <f>M2713*N2713*(1-O2713)</f>
        <v>49.743540000000003</v>
      </c>
      <c r="R2713" s="23">
        <f>M2713*N2713*O2713</f>
        <v>11.36646</v>
      </c>
      <c r="S2713" s="23">
        <f>P2713*N2713</f>
        <v>36.82</v>
      </c>
      <c r="T2713" s="23">
        <f>Q2713-S2713</f>
        <v>12.923540000000003</v>
      </c>
      <c r="U2713" s="25">
        <f>IFERROR(T2713/Q2713,0)</f>
        <v>0.25980338351472376</v>
      </c>
      <c r="V2713" s="21" t="s">
        <v>125</v>
      </c>
      <c r="W2713" s="21" t="s">
        <v>156</v>
      </c>
    </row>
    <row r="2714" spans="1:23" ht="15" customHeight="1">
      <c r="A2714" s="21" t="s">
        <v>3194</v>
      </c>
      <c r="B2714" s="22">
        <v>45768</v>
      </c>
      <c r="C2714" s="21">
        <f>YEAR(B2714)</f>
        <v>2025</v>
      </c>
      <c r="D2714" s="21" t="str">
        <f>"Q"&amp;ROUNDUP(MONTH(B2714)/3,0)</f>
        <v>Q2</v>
      </c>
      <c r="E2714" s="21" t="s">
        <v>158</v>
      </c>
      <c r="F2714" s="21" t="s">
        <v>118</v>
      </c>
      <c r="G2714" s="21" t="s">
        <v>160</v>
      </c>
      <c r="H2714" s="21" t="s">
        <v>268</v>
      </c>
      <c r="I2714" s="21" t="s">
        <v>269</v>
      </c>
      <c r="J2714" s="21" t="s">
        <v>142</v>
      </c>
      <c r="K2714" s="21" t="s">
        <v>123</v>
      </c>
      <c r="L2714" s="21" t="s">
        <v>155</v>
      </c>
      <c r="M2714" s="23">
        <v>224.22</v>
      </c>
      <c r="N2714" s="24">
        <v>1</v>
      </c>
      <c r="O2714" s="25">
        <v>0.1565</v>
      </c>
      <c r="P2714" s="23">
        <v>117.71</v>
      </c>
      <c r="Q2714" s="23">
        <f>M2714*N2714*(1-O2714)</f>
        <v>189.12957</v>
      </c>
      <c r="R2714" s="23">
        <f>M2714*N2714*O2714</f>
        <v>35.090429999999998</v>
      </c>
      <c r="S2714" s="23">
        <f>P2714*N2714</f>
        <v>117.71</v>
      </c>
      <c r="T2714" s="23">
        <f>Q2714-S2714</f>
        <v>71.419570000000007</v>
      </c>
      <c r="U2714" s="25">
        <f>IFERROR(T2714/Q2714,0)</f>
        <v>0.37762244158858926</v>
      </c>
      <c r="V2714" s="21" t="s">
        <v>125</v>
      </c>
      <c r="W2714" s="21" t="s">
        <v>136</v>
      </c>
    </row>
    <row r="2715" spans="1:23" ht="15" customHeight="1">
      <c r="A2715" s="21" t="s">
        <v>3195</v>
      </c>
      <c r="B2715" s="22">
        <v>45768</v>
      </c>
      <c r="C2715" s="21">
        <f>YEAR(B2715)</f>
        <v>2025</v>
      </c>
      <c r="D2715" s="21" t="str">
        <f>"Q"&amp;ROUNDUP(MONTH(B2715)/3,0)</f>
        <v>Q2</v>
      </c>
      <c r="E2715" s="21" t="s">
        <v>128</v>
      </c>
      <c r="F2715" s="21" t="s">
        <v>129</v>
      </c>
      <c r="G2715" s="21" t="s">
        <v>130</v>
      </c>
      <c r="H2715" s="21" t="s">
        <v>250</v>
      </c>
      <c r="I2715" s="21" t="s">
        <v>251</v>
      </c>
      <c r="J2715" s="21" t="s">
        <v>142</v>
      </c>
      <c r="K2715" s="21" t="s">
        <v>165</v>
      </c>
      <c r="L2715" s="21" t="s">
        <v>213</v>
      </c>
      <c r="M2715" s="23">
        <v>124.89</v>
      </c>
      <c r="N2715" s="24">
        <v>5</v>
      </c>
      <c r="O2715" s="25">
        <v>0.21379999999999999</v>
      </c>
      <c r="P2715" s="23">
        <v>54.56</v>
      </c>
      <c r="Q2715" s="23">
        <f>M2715*N2715*(1-O2715)</f>
        <v>490.94259000000005</v>
      </c>
      <c r="R2715" s="23">
        <f>M2715*N2715*O2715</f>
        <v>133.50740999999999</v>
      </c>
      <c r="S2715" s="23">
        <f>P2715*N2715</f>
        <v>272.8</v>
      </c>
      <c r="T2715" s="23">
        <f>Q2715-S2715</f>
        <v>218.14259000000004</v>
      </c>
      <c r="U2715" s="25">
        <f>IFERROR(T2715/Q2715,0)</f>
        <v>0.44433421431210524</v>
      </c>
      <c r="V2715" s="21" t="s">
        <v>125</v>
      </c>
      <c r="W2715" s="21" t="s">
        <v>156</v>
      </c>
    </row>
    <row r="2716" spans="1:23" ht="15" customHeight="1">
      <c r="A2716" s="21" t="s">
        <v>3196</v>
      </c>
      <c r="B2716" s="22">
        <v>45768</v>
      </c>
      <c r="C2716" s="21">
        <f>YEAR(B2716)</f>
        <v>2025</v>
      </c>
      <c r="D2716" s="21" t="str">
        <f>"Q"&amp;ROUNDUP(MONTH(B2716)/3,0)</f>
        <v>Q2</v>
      </c>
      <c r="E2716" s="21" t="s">
        <v>188</v>
      </c>
      <c r="F2716" s="21" t="s">
        <v>129</v>
      </c>
      <c r="G2716" s="21" t="s">
        <v>189</v>
      </c>
      <c r="H2716" s="21" t="s">
        <v>174</v>
      </c>
      <c r="I2716" s="21" t="s">
        <v>175</v>
      </c>
      <c r="J2716" s="21" t="s">
        <v>142</v>
      </c>
      <c r="K2716" s="21" t="s">
        <v>123</v>
      </c>
      <c r="L2716" s="21" t="s">
        <v>292</v>
      </c>
      <c r="M2716" s="23">
        <v>149.71</v>
      </c>
      <c r="N2716" s="24">
        <v>3</v>
      </c>
      <c r="O2716" s="25">
        <v>0.14180000000000001</v>
      </c>
      <c r="P2716" s="23">
        <v>79.349999999999994</v>
      </c>
      <c r="Q2716" s="23">
        <f>M2716*N2716*(1-O2716)</f>
        <v>385.44336599999997</v>
      </c>
      <c r="R2716" s="23">
        <f>M2716*N2716*O2716</f>
        <v>63.686634000000005</v>
      </c>
      <c r="S2716" s="23">
        <f>P2716*N2716</f>
        <v>238.04999999999998</v>
      </c>
      <c r="T2716" s="23">
        <f>Q2716-S2716</f>
        <v>147.39336599999999</v>
      </c>
      <c r="U2716" s="25">
        <f>IFERROR(T2716/Q2716,0)</f>
        <v>0.38239954037761281</v>
      </c>
      <c r="V2716" s="21" t="s">
        <v>125</v>
      </c>
      <c r="W2716" s="21" t="s">
        <v>156</v>
      </c>
    </row>
    <row r="2717" spans="1:23" ht="15" customHeight="1">
      <c r="A2717" s="21" t="s">
        <v>3197</v>
      </c>
      <c r="B2717" s="22">
        <v>45769</v>
      </c>
      <c r="C2717" s="21">
        <f>YEAR(B2717)</f>
        <v>2025</v>
      </c>
      <c r="D2717" s="21" t="str">
        <f>"Q"&amp;ROUNDUP(MONTH(B2717)/3,0)</f>
        <v>Q2</v>
      </c>
      <c r="E2717" s="21" t="s">
        <v>128</v>
      </c>
      <c r="F2717" s="21" t="s">
        <v>159</v>
      </c>
      <c r="G2717" s="21" t="s">
        <v>130</v>
      </c>
      <c r="H2717" s="21" t="s">
        <v>257</v>
      </c>
      <c r="I2717" s="21" t="s">
        <v>258</v>
      </c>
      <c r="J2717" s="21" t="s">
        <v>133</v>
      </c>
      <c r="K2717" s="21" t="s">
        <v>123</v>
      </c>
      <c r="L2717" s="21" t="s">
        <v>155</v>
      </c>
      <c r="M2717" s="23">
        <v>169.78</v>
      </c>
      <c r="N2717" s="24">
        <v>10</v>
      </c>
      <c r="O2717" s="25">
        <v>0.1086</v>
      </c>
      <c r="P2717" s="23">
        <v>87.49</v>
      </c>
      <c r="Q2717" s="23">
        <f>M2717*N2717*(1-O2717)</f>
        <v>1513.4189199999998</v>
      </c>
      <c r="R2717" s="23">
        <f>M2717*N2717*O2717</f>
        <v>184.38108</v>
      </c>
      <c r="S2717" s="23">
        <f>P2717*N2717</f>
        <v>874.9</v>
      </c>
      <c r="T2717" s="23">
        <f>Q2717-S2717</f>
        <v>638.51891999999987</v>
      </c>
      <c r="U2717" s="25">
        <f>IFERROR(T2717/Q2717,0)</f>
        <v>0.42190494090030267</v>
      </c>
      <c r="V2717" s="21" t="s">
        <v>125</v>
      </c>
      <c r="W2717" s="21" t="s">
        <v>156</v>
      </c>
    </row>
    <row r="2718" spans="1:23" ht="15" customHeight="1">
      <c r="A2718" s="21" t="s">
        <v>3198</v>
      </c>
      <c r="B2718" s="22">
        <v>45769</v>
      </c>
      <c r="C2718" s="21">
        <f>YEAR(B2718)</f>
        <v>2025</v>
      </c>
      <c r="D2718" s="21" t="str">
        <f>"Q"&amp;ROUNDUP(MONTH(B2718)/3,0)</f>
        <v>Q2</v>
      </c>
      <c r="E2718" s="21" t="s">
        <v>128</v>
      </c>
      <c r="F2718" s="21" t="s">
        <v>118</v>
      </c>
      <c r="G2718" s="21" t="s">
        <v>152</v>
      </c>
      <c r="H2718" s="21" t="s">
        <v>207</v>
      </c>
      <c r="I2718" s="21" t="s">
        <v>208</v>
      </c>
      <c r="J2718" s="21" t="s">
        <v>122</v>
      </c>
      <c r="K2718" s="21" t="s">
        <v>134</v>
      </c>
      <c r="L2718" s="21" t="s">
        <v>135</v>
      </c>
      <c r="M2718" s="23">
        <v>116.17</v>
      </c>
      <c r="N2718" s="24">
        <v>2</v>
      </c>
      <c r="O2718" s="25">
        <v>0.16059999999999999</v>
      </c>
      <c r="P2718" s="23">
        <v>61.23</v>
      </c>
      <c r="Q2718" s="23">
        <f>M2718*N2718*(1-O2718)</f>
        <v>195.026196</v>
      </c>
      <c r="R2718" s="23">
        <f>M2718*N2718*O2718</f>
        <v>37.313803999999998</v>
      </c>
      <c r="S2718" s="23">
        <f>P2718*N2718</f>
        <v>122.46</v>
      </c>
      <c r="T2718" s="23">
        <f>Q2718-S2718</f>
        <v>72.566196000000005</v>
      </c>
      <c r="U2718" s="25">
        <f>IFERROR(T2718/Q2718,0)</f>
        <v>0.37208435322196409</v>
      </c>
      <c r="V2718" s="21" t="s">
        <v>125</v>
      </c>
      <c r="W2718" s="21" t="s">
        <v>126</v>
      </c>
    </row>
    <row r="2719" spans="1:23" ht="15" customHeight="1">
      <c r="A2719" s="21" t="s">
        <v>3199</v>
      </c>
      <c r="B2719" s="22">
        <v>45769</v>
      </c>
      <c r="C2719" s="21">
        <f>YEAR(B2719)</f>
        <v>2025</v>
      </c>
      <c r="D2719" s="21" t="str">
        <f>"Q"&amp;ROUNDUP(MONTH(B2719)/3,0)</f>
        <v>Q2</v>
      </c>
      <c r="E2719" s="21" t="s">
        <v>128</v>
      </c>
      <c r="F2719" s="21" t="s">
        <v>118</v>
      </c>
      <c r="G2719" s="21" t="s">
        <v>152</v>
      </c>
      <c r="H2719" s="21" t="s">
        <v>243</v>
      </c>
      <c r="I2719" s="21" t="s">
        <v>244</v>
      </c>
      <c r="J2719" s="21" t="s">
        <v>122</v>
      </c>
      <c r="K2719" s="21" t="s">
        <v>165</v>
      </c>
      <c r="L2719" s="21" t="s">
        <v>320</v>
      </c>
      <c r="M2719" s="23">
        <v>102.41</v>
      </c>
      <c r="N2719" s="24">
        <v>2</v>
      </c>
      <c r="O2719" s="25">
        <v>0.18010000000000001</v>
      </c>
      <c r="P2719" s="23">
        <v>38.61</v>
      </c>
      <c r="Q2719" s="23">
        <f>M2719*N2719*(1-O2719)</f>
        <v>167.931918</v>
      </c>
      <c r="R2719" s="23">
        <f>M2719*N2719*O2719</f>
        <v>36.888082000000004</v>
      </c>
      <c r="S2719" s="23">
        <f>P2719*N2719</f>
        <v>77.22</v>
      </c>
      <c r="T2719" s="23">
        <f>Q2719-S2719</f>
        <v>90.711917999999997</v>
      </c>
      <c r="U2719" s="25">
        <f>IFERROR(T2719/Q2719,0)</f>
        <v>0.54017079707265658</v>
      </c>
      <c r="V2719" s="21" t="s">
        <v>125</v>
      </c>
      <c r="W2719" s="21" t="s">
        <v>172</v>
      </c>
    </row>
    <row r="2720" spans="1:23" ht="15" customHeight="1">
      <c r="A2720" s="21" t="s">
        <v>3200</v>
      </c>
      <c r="B2720" s="22">
        <v>45769</v>
      </c>
      <c r="C2720" s="21">
        <f>YEAR(B2720)</f>
        <v>2025</v>
      </c>
      <c r="D2720" s="21" t="str">
        <f>"Q"&amp;ROUNDUP(MONTH(B2720)/3,0)</f>
        <v>Q2</v>
      </c>
      <c r="E2720" s="21" t="s">
        <v>138</v>
      </c>
      <c r="F2720" s="21" t="s">
        <v>118</v>
      </c>
      <c r="G2720" s="21" t="s">
        <v>139</v>
      </c>
      <c r="H2720" s="21" t="s">
        <v>265</v>
      </c>
      <c r="I2720" s="21" t="s">
        <v>266</v>
      </c>
      <c r="J2720" s="21" t="s">
        <v>142</v>
      </c>
      <c r="K2720" s="21" t="s">
        <v>165</v>
      </c>
      <c r="L2720" s="21" t="s">
        <v>184</v>
      </c>
      <c r="M2720" s="23">
        <v>125.51</v>
      </c>
      <c r="N2720" s="24">
        <v>1</v>
      </c>
      <c r="O2720" s="25">
        <v>0.23200000000000001</v>
      </c>
      <c r="P2720" s="23">
        <v>56.79</v>
      </c>
      <c r="Q2720" s="23">
        <f>M2720*N2720*(1-O2720)</f>
        <v>96.391680000000008</v>
      </c>
      <c r="R2720" s="23">
        <f>M2720*N2720*O2720</f>
        <v>29.118320000000004</v>
      </c>
      <c r="S2720" s="23">
        <f>P2720*N2720</f>
        <v>56.79</v>
      </c>
      <c r="T2720" s="23">
        <f>Q2720-S2720</f>
        <v>39.601680000000009</v>
      </c>
      <c r="U2720" s="25">
        <f>IFERROR(T2720/Q2720,0)</f>
        <v>0.41084126762807749</v>
      </c>
      <c r="V2720" s="21" t="s">
        <v>125</v>
      </c>
      <c r="W2720" s="21" t="s">
        <v>172</v>
      </c>
    </row>
    <row r="2721" spans="1:23" ht="15" customHeight="1">
      <c r="A2721" s="21" t="s">
        <v>3201</v>
      </c>
      <c r="B2721" s="22">
        <v>45770</v>
      </c>
      <c r="C2721" s="21">
        <f>YEAR(B2721)</f>
        <v>2025</v>
      </c>
      <c r="D2721" s="21" t="str">
        <f>"Q"&amp;ROUNDUP(MONTH(B2721)/3,0)</f>
        <v>Q2</v>
      </c>
      <c r="E2721" s="21" t="s">
        <v>117</v>
      </c>
      <c r="F2721" s="21" t="s">
        <v>159</v>
      </c>
      <c r="G2721" s="21" t="s">
        <v>194</v>
      </c>
      <c r="H2721" s="21" t="s">
        <v>337</v>
      </c>
      <c r="I2721" s="21" t="s">
        <v>338</v>
      </c>
      <c r="J2721" s="21" t="s">
        <v>133</v>
      </c>
      <c r="K2721" s="21" t="s">
        <v>123</v>
      </c>
      <c r="L2721" s="21" t="s">
        <v>292</v>
      </c>
      <c r="M2721" s="23">
        <v>141.05000000000001</v>
      </c>
      <c r="N2721" s="24">
        <v>3</v>
      </c>
      <c r="O2721" s="25">
        <v>0.161</v>
      </c>
      <c r="P2721" s="23">
        <v>77.39</v>
      </c>
      <c r="Q2721" s="23">
        <f>M2721*N2721*(1-O2721)</f>
        <v>355.02285000000001</v>
      </c>
      <c r="R2721" s="23">
        <f>M2721*N2721*O2721</f>
        <v>68.12715</v>
      </c>
      <c r="S2721" s="23">
        <f>P2721*N2721</f>
        <v>232.17000000000002</v>
      </c>
      <c r="T2721" s="23">
        <f>Q2721-S2721</f>
        <v>122.85284999999999</v>
      </c>
      <c r="U2721" s="25">
        <f>IFERROR(T2721/Q2721,0)</f>
        <v>0.34604209278360532</v>
      </c>
      <c r="V2721" s="21" t="s">
        <v>125</v>
      </c>
      <c r="W2721" s="21" t="s">
        <v>136</v>
      </c>
    </row>
    <row r="2722" spans="1:23" ht="15" customHeight="1">
      <c r="A2722" s="21" t="s">
        <v>3202</v>
      </c>
      <c r="B2722" s="22">
        <v>45770</v>
      </c>
      <c r="C2722" s="21">
        <f>YEAR(B2722)</f>
        <v>2025</v>
      </c>
      <c r="D2722" s="21" t="str">
        <f>"Q"&amp;ROUNDUP(MONTH(B2722)/3,0)</f>
        <v>Q2</v>
      </c>
      <c r="E2722" s="21" t="s">
        <v>128</v>
      </c>
      <c r="F2722" s="21" t="s">
        <v>129</v>
      </c>
      <c r="G2722" s="21" t="s">
        <v>130</v>
      </c>
      <c r="H2722" s="21" t="s">
        <v>669</v>
      </c>
      <c r="I2722" s="21" t="s">
        <v>670</v>
      </c>
      <c r="J2722" s="21" t="s">
        <v>142</v>
      </c>
      <c r="K2722" s="21" t="s">
        <v>143</v>
      </c>
      <c r="L2722" s="21" t="s">
        <v>322</v>
      </c>
      <c r="M2722" s="23">
        <v>31.87</v>
      </c>
      <c r="N2722" s="24">
        <v>2</v>
      </c>
      <c r="O2722" s="25">
        <v>0.15890000000000001</v>
      </c>
      <c r="P2722" s="23">
        <v>21.14</v>
      </c>
      <c r="Q2722" s="23">
        <f>M2722*N2722*(1-O2722)</f>
        <v>53.611713999999999</v>
      </c>
      <c r="R2722" s="23">
        <f>M2722*N2722*O2722</f>
        <v>10.128286000000001</v>
      </c>
      <c r="S2722" s="23">
        <f>P2722*N2722</f>
        <v>42.28</v>
      </c>
      <c r="T2722" s="23">
        <f>Q2722-S2722</f>
        <v>11.331713999999998</v>
      </c>
      <c r="U2722" s="25">
        <f>IFERROR(T2722/Q2722,0)</f>
        <v>0.21136638160831789</v>
      </c>
      <c r="V2722" s="21" t="s">
        <v>125</v>
      </c>
      <c r="W2722" s="21" t="s">
        <v>156</v>
      </c>
    </row>
    <row r="2723" spans="1:23" ht="15" customHeight="1">
      <c r="A2723" s="21" t="s">
        <v>3203</v>
      </c>
      <c r="B2723" s="22">
        <v>45770</v>
      </c>
      <c r="C2723" s="21">
        <f>YEAR(B2723)</f>
        <v>2025</v>
      </c>
      <c r="D2723" s="21" t="str">
        <f>"Q"&amp;ROUNDUP(MONTH(B2723)/3,0)</f>
        <v>Q2</v>
      </c>
      <c r="E2723" s="21" t="s">
        <v>117</v>
      </c>
      <c r="F2723" s="21" t="s">
        <v>129</v>
      </c>
      <c r="G2723" s="21" t="s">
        <v>194</v>
      </c>
      <c r="H2723" s="21" t="s">
        <v>2417</v>
      </c>
      <c r="I2723" s="21" t="s">
        <v>295</v>
      </c>
      <c r="J2723" s="21" t="s">
        <v>142</v>
      </c>
      <c r="K2723" s="21" t="s">
        <v>123</v>
      </c>
      <c r="L2723" s="21" t="s">
        <v>292</v>
      </c>
      <c r="M2723" s="23">
        <v>241.42</v>
      </c>
      <c r="N2723" s="24">
        <v>3</v>
      </c>
      <c r="O2723" s="25">
        <v>0.1961</v>
      </c>
      <c r="P2723" s="23">
        <v>135.77000000000001</v>
      </c>
      <c r="Q2723" s="23">
        <f>M2723*N2723*(1-O2723)</f>
        <v>582.23261400000001</v>
      </c>
      <c r="R2723" s="23">
        <f>M2723*N2723*O2723</f>
        <v>142.02738600000001</v>
      </c>
      <c r="S2723" s="23">
        <f>P2723*N2723</f>
        <v>407.31000000000006</v>
      </c>
      <c r="T2723" s="23">
        <f>Q2723-S2723</f>
        <v>174.92261399999995</v>
      </c>
      <c r="U2723" s="25">
        <f>IFERROR(T2723/Q2723,0)</f>
        <v>0.30043424190593343</v>
      </c>
      <c r="V2723" s="21" t="s">
        <v>125</v>
      </c>
      <c r="W2723" s="21" t="s">
        <v>126</v>
      </c>
    </row>
    <row r="2724" spans="1:23" ht="15" customHeight="1">
      <c r="A2724" s="21" t="s">
        <v>3204</v>
      </c>
      <c r="B2724" s="22">
        <v>45770</v>
      </c>
      <c r="C2724" s="21">
        <f>YEAR(B2724)</f>
        <v>2025</v>
      </c>
      <c r="D2724" s="21" t="str">
        <f>"Q"&amp;ROUNDUP(MONTH(B2724)/3,0)</f>
        <v>Q2</v>
      </c>
      <c r="E2724" s="21" t="s">
        <v>158</v>
      </c>
      <c r="F2724" s="21" t="s">
        <v>118</v>
      </c>
      <c r="G2724" s="21" t="s">
        <v>164</v>
      </c>
      <c r="H2724" s="21" t="s">
        <v>224</v>
      </c>
      <c r="I2724" s="21" t="s">
        <v>225</v>
      </c>
      <c r="J2724" s="21" t="s">
        <v>122</v>
      </c>
      <c r="K2724" s="21" t="s">
        <v>143</v>
      </c>
      <c r="L2724" s="21" t="s">
        <v>322</v>
      </c>
      <c r="M2724" s="23">
        <v>319.95</v>
      </c>
      <c r="N2724" s="24">
        <v>1</v>
      </c>
      <c r="O2724" s="25">
        <v>0.1991</v>
      </c>
      <c r="P2724" s="23">
        <v>206.77</v>
      </c>
      <c r="Q2724" s="23">
        <f>M2724*N2724*(1-O2724)</f>
        <v>256.24795499999999</v>
      </c>
      <c r="R2724" s="23">
        <f>M2724*N2724*O2724</f>
        <v>63.702044999999998</v>
      </c>
      <c r="S2724" s="23">
        <f>P2724*N2724</f>
        <v>206.77</v>
      </c>
      <c r="T2724" s="23">
        <f>Q2724-S2724</f>
        <v>49.47795499999998</v>
      </c>
      <c r="U2724" s="25">
        <f>IFERROR(T2724/Q2724,0)</f>
        <v>0.19308624336143476</v>
      </c>
      <c r="V2724" s="21" t="s">
        <v>125</v>
      </c>
      <c r="W2724" s="21" t="s">
        <v>156</v>
      </c>
    </row>
    <row r="2725" spans="1:23" ht="15" customHeight="1">
      <c r="A2725" s="21" t="s">
        <v>3205</v>
      </c>
      <c r="B2725" s="22">
        <v>45770</v>
      </c>
      <c r="C2725" s="21">
        <f>YEAR(B2725)</f>
        <v>2025</v>
      </c>
      <c r="D2725" s="21" t="str">
        <f>"Q"&amp;ROUNDUP(MONTH(B2725)/3,0)</f>
        <v>Q2</v>
      </c>
      <c r="E2725" s="21" t="s">
        <v>128</v>
      </c>
      <c r="F2725" s="21" t="s">
        <v>118</v>
      </c>
      <c r="G2725" s="21" t="s">
        <v>130</v>
      </c>
      <c r="H2725" s="21" t="s">
        <v>337</v>
      </c>
      <c r="I2725" s="21" t="s">
        <v>338</v>
      </c>
      <c r="J2725" s="21" t="s">
        <v>133</v>
      </c>
      <c r="K2725" s="21" t="s">
        <v>134</v>
      </c>
      <c r="L2725" s="21" t="s">
        <v>339</v>
      </c>
      <c r="M2725" s="23">
        <v>68.099999999999994</v>
      </c>
      <c r="N2725" s="24">
        <v>1</v>
      </c>
      <c r="O2725" s="25">
        <v>0.25469999999999998</v>
      </c>
      <c r="P2725" s="23">
        <v>36.950000000000003</v>
      </c>
      <c r="Q2725" s="23">
        <f>M2725*N2725*(1-O2725)</f>
        <v>50.754930000000002</v>
      </c>
      <c r="R2725" s="23">
        <f>M2725*N2725*O2725</f>
        <v>17.345069999999996</v>
      </c>
      <c r="S2725" s="23">
        <f>P2725*N2725</f>
        <v>36.950000000000003</v>
      </c>
      <c r="T2725" s="23">
        <f>Q2725-S2725</f>
        <v>13.804929999999999</v>
      </c>
      <c r="U2725" s="25">
        <f>IFERROR(T2725/Q2725,0)</f>
        <v>0.27199190305257043</v>
      </c>
      <c r="V2725" s="21" t="s">
        <v>125</v>
      </c>
      <c r="W2725" s="21" t="s">
        <v>136</v>
      </c>
    </row>
    <row r="2726" spans="1:23" ht="15" customHeight="1">
      <c r="A2726" s="21" t="s">
        <v>3206</v>
      </c>
      <c r="B2726" s="22">
        <v>45770</v>
      </c>
      <c r="C2726" s="21">
        <f>YEAR(B2726)</f>
        <v>2025</v>
      </c>
      <c r="D2726" s="21" t="str">
        <f>"Q"&amp;ROUNDUP(MONTH(B2726)/3,0)</f>
        <v>Q2</v>
      </c>
      <c r="E2726" s="21" t="s">
        <v>128</v>
      </c>
      <c r="F2726" s="21" t="s">
        <v>118</v>
      </c>
      <c r="G2726" s="21" t="s">
        <v>152</v>
      </c>
      <c r="H2726" s="21" t="s">
        <v>942</v>
      </c>
      <c r="I2726" s="21" t="s">
        <v>943</v>
      </c>
      <c r="J2726" s="21" t="s">
        <v>142</v>
      </c>
      <c r="K2726" s="21" t="s">
        <v>165</v>
      </c>
      <c r="L2726" s="21" t="s">
        <v>180</v>
      </c>
      <c r="M2726" s="23">
        <v>67.790000000000006</v>
      </c>
      <c r="N2726" s="24">
        <v>8</v>
      </c>
      <c r="O2726" s="25">
        <v>0.17860000000000001</v>
      </c>
      <c r="P2726" s="23">
        <v>29.98</v>
      </c>
      <c r="Q2726" s="23">
        <f>M2726*N2726*(1-O2726)</f>
        <v>445.46164800000003</v>
      </c>
      <c r="R2726" s="23">
        <f>M2726*N2726*O2726</f>
        <v>96.858352000000011</v>
      </c>
      <c r="S2726" s="23">
        <f>P2726*N2726</f>
        <v>239.84</v>
      </c>
      <c r="T2726" s="23">
        <f>Q2726-S2726</f>
        <v>205.62164800000002</v>
      </c>
      <c r="U2726" s="25">
        <f>IFERROR(T2726/Q2726,0)</f>
        <v>0.46159225810613447</v>
      </c>
      <c r="V2726" s="21" t="s">
        <v>125</v>
      </c>
      <c r="W2726" s="21" t="s">
        <v>126</v>
      </c>
    </row>
    <row r="2727" spans="1:23" ht="15" customHeight="1">
      <c r="A2727" s="21" t="s">
        <v>3207</v>
      </c>
      <c r="B2727" s="22">
        <v>45771</v>
      </c>
      <c r="C2727" s="21">
        <f>YEAR(B2727)</f>
        <v>2025</v>
      </c>
      <c r="D2727" s="21" t="str">
        <f>"Q"&amp;ROUNDUP(MONTH(B2727)/3,0)</f>
        <v>Q2</v>
      </c>
      <c r="E2727" s="21" t="s">
        <v>117</v>
      </c>
      <c r="F2727" s="21" t="s">
        <v>118</v>
      </c>
      <c r="G2727" s="21" t="s">
        <v>194</v>
      </c>
      <c r="H2727" s="21" t="s">
        <v>278</v>
      </c>
      <c r="I2727" s="21" t="s">
        <v>279</v>
      </c>
      <c r="J2727" s="21" t="s">
        <v>133</v>
      </c>
      <c r="K2727" s="21" t="s">
        <v>149</v>
      </c>
      <c r="L2727" s="21" t="s">
        <v>176</v>
      </c>
      <c r="M2727" s="23">
        <v>248.89</v>
      </c>
      <c r="N2727" s="24">
        <v>1</v>
      </c>
      <c r="O2727" s="25">
        <v>0.2205</v>
      </c>
      <c r="P2727" s="23">
        <v>128.13</v>
      </c>
      <c r="Q2727" s="23">
        <f>M2727*N2727*(1-O2727)</f>
        <v>194.00975499999998</v>
      </c>
      <c r="R2727" s="23">
        <f>M2727*N2727*O2727</f>
        <v>54.880244999999995</v>
      </c>
      <c r="S2727" s="23">
        <f>P2727*N2727</f>
        <v>128.13</v>
      </c>
      <c r="T2727" s="23">
        <f>Q2727-S2727</f>
        <v>65.879754999999989</v>
      </c>
      <c r="U2727" s="25">
        <f>IFERROR(T2727/Q2727,0)</f>
        <v>0.33956929124517471</v>
      </c>
      <c r="V2727" s="21" t="s">
        <v>125</v>
      </c>
      <c r="W2727" s="21" t="s">
        <v>172</v>
      </c>
    </row>
    <row r="2728" spans="1:23" ht="15" customHeight="1">
      <c r="A2728" s="21" t="s">
        <v>3208</v>
      </c>
      <c r="B2728" s="22">
        <v>45771</v>
      </c>
      <c r="C2728" s="21">
        <f>YEAR(B2728)</f>
        <v>2025</v>
      </c>
      <c r="D2728" s="21" t="str">
        <f>"Q"&amp;ROUNDUP(MONTH(B2728)/3,0)</f>
        <v>Q2</v>
      </c>
      <c r="E2728" s="21" t="s">
        <v>117</v>
      </c>
      <c r="F2728" s="21" t="s">
        <v>118</v>
      </c>
      <c r="G2728" s="21" t="s">
        <v>119</v>
      </c>
      <c r="H2728" s="21" t="s">
        <v>199</v>
      </c>
      <c r="I2728" s="21" t="s">
        <v>200</v>
      </c>
      <c r="J2728" s="21" t="s">
        <v>133</v>
      </c>
      <c r="K2728" s="21" t="s">
        <v>143</v>
      </c>
      <c r="L2728" s="21" t="s">
        <v>144</v>
      </c>
      <c r="M2728" s="23">
        <v>167.62</v>
      </c>
      <c r="N2728" s="24">
        <v>1</v>
      </c>
      <c r="O2728" s="25">
        <v>0.1671</v>
      </c>
      <c r="P2728" s="23">
        <v>109.11</v>
      </c>
      <c r="Q2728" s="23">
        <f>M2728*N2728*(1-O2728)</f>
        <v>139.61069800000001</v>
      </c>
      <c r="R2728" s="23">
        <f>M2728*N2728*O2728</f>
        <v>28.009302000000002</v>
      </c>
      <c r="S2728" s="23">
        <f>P2728*N2728</f>
        <v>109.11</v>
      </c>
      <c r="T2728" s="23">
        <f>Q2728-S2728</f>
        <v>30.500698000000014</v>
      </c>
      <c r="U2728" s="25">
        <f>IFERROR(T2728/Q2728,0)</f>
        <v>0.2184696333227989</v>
      </c>
      <c r="V2728" s="21" t="s">
        <v>125</v>
      </c>
      <c r="W2728" s="21" t="s">
        <v>126</v>
      </c>
    </row>
    <row r="2729" spans="1:23" ht="15" customHeight="1">
      <c r="A2729" s="21" t="s">
        <v>3209</v>
      </c>
      <c r="B2729" s="22">
        <v>45771</v>
      </c>
      <c r="C2729" s="21">
        <f>YEAR(B2729)</f>
        <v>2025</v>
      </c>
      <c r="D2729" s="21" t="str">
        <f>"Q"&amp;ROUNDUP(MONTH(B2729)/3,0)</f>
        <v>Q2</v>
      </c>
      <c r="E2729" s="21" t="s">
        <v>128</v>
      </c>
      <c r="F2729" s="21" t="s">
        <v>159</v>
      </c>
      <c r="G2729" s="21" t="s">
        <v>130</v>
      </c>
      <c r="H2729" s="21" t="s">
        <v>1166</v>
      </c>
      <c r="I2729" s="21" t="s">
        <v>1167</v>
      </c>
      <c r="J2729" s="21" t="s">
        <v>142</v>
      </c>
      <c r="K2729" s="21" t="s">
        <v>123</v>
      </c>
      <c r="L2729" s="21" t="s">
        <v>155</v>
      </c>
      <c r="M2729" s="23">
        <v>116.26</v>
      </c>
      <c r="N2729" s="24">
        <v>40</v>
      </c>
      <c r="O2729" s="25">
        <v>0.1172</v>
      </c>
      <c r="P2729" s="23">
        <v>53.72</v>
      </c>
      <c r="Q2729" s="23">
        <f>M2729*N2729*(1-O2729)</f>
        <v>4105.3731200000002</v>
      </c>
      <c r="R2729" s="23">
        <f>M2729*N2729*O2729</f>
        <v>545.02688000000001</v>
      </c>
      <c r="S2729" s="23">
        <f>P2729*N2729</f>
        <v>2148.8000000000002</v>
      </c>
      <c r="T2729" s="23">
        <f>Q2729-S2729</f>
        <v>1956.57312</v>
      </c>
      <c r="U2729" s="25">
        <f>IFERROR(T2729/Q2729,0)</f>
        <v>0.47658837889015065</v>
      </c>
      <c r="V2729" s="21" t="s">
        <v>125</v>
      </c>
      <c r="W2729" s="21" t="s">
        <v>136</v>
      </c>
    </row>
    <row r="2730" spans="1:23" ht="15" customHeight="1">
      <c r="A2730" s="21" t="s">
        <v>3210</v>
      </c>
      <c r="B2730" s="22">
        <v>45771</v>
      </c>
      <c r="C2730" s="21">
        <f>YEAR(B2730)</f>
        <v>2025</v>
      </c>
      <c r="D2730" s="21" t="str">
        <f>"Q"&amp;ROUNDUP(MONTH(B2730)/3,0)</f>
        <v>Q2</v>
      </c>
      <c r="E2730" s="21" t="s">
        <v>128</v>
      </c>
      <c r="F2730" s="21" t="s">
        <v>118</v>
      </c>
      <c r="G2730" s="21" t="s">
        <v>152</v>
      </c>
      <c r="H2730" s="21" t="s">
        <v>182</v>
      </c>
      <c r="I2730" s="21" t="s">
        <v>183</v>
      </c>
      <c r="J2730" s="21" t="s">
        <v>122</v>
      </c>
      <c r="K2730" s="21" t="s">
        <v>149</v>
      </c>
      <c r="L2730" s="21" t="s">
        <v>205</v>
      </c>
      <c r="M2730" s="23">
        <v>51.94</v>
      </c>
      <c r="N2730" s="24">
        <v>1</v>
      </c>
      <c r="O2730" s="25">
        <v>0.2051</v>
      </c>
      <c r="P2730" s="23">
        <v>23.29</v>
      </c>
      <c r="Q2730" s="23">
        <f>M2730*N2730*(1-O2730)</f>
        <v>41.287105999999994</v>
      </c>
      <c r="R2730" s="23">
        <f>M2730*N2730*O2730</f>
        <v>10.652894</v>
      </c>
      <c r="S2730" s="23">
        <f>P2730*N2730</f>
        <v>23.29</v>
      </c>
      <c r="T2730" s="23">
        <f>Q2730-S2730</f>
        <v>17.997105999999995</v>
      </c>
      <c r="U2730" s="25">
        <f>IFERROR(T2730/Q2730,0)</f>
        <v>0.43590136833518917</v>
      </c>
      <c r="V2730" s="21" t="s">
        <v>125</v>
      </c>
      <c r="W2730" s="21" t="s">
        <v>156</v>
      </c>
    </row>
    <row r="2731" spans="1:23" ht="15" customHeight="1">
      <c r="A2731" s="21" t="s">
        <v>3211</v>
      </c>
      <c r="B2731" s="22">
        <v>45771</v>
      </c>
      <c r="C2731" s="21">
        <f>YEAR(B2731)</f>
        <v>2025</v>
      </c>
      <c r="D2731" s="21" t="str">
        <f>"Q"&amp;ROUNDUP(MONTH(B2731)/3,0)</f>
        <v>Q2</v>
      </c>
      <c r="E2731" s="21" t="s">
        <v>117</v>
      </c>
      <c r="F2731" s="21" t="s">
        <v>129</v>
      </c>
      <c r="G2731" s="21" t="s">
        <v>119</v>
      </c>
      <c r="H2731" s="21" t="s">
        <v>502</v>
      </c>
      <c r="I2731" s="21" t="s">
        <v>503</v>
      </c>
      <c r="J2731" s="21" t="s">
        <v>142</v>
      </c>
      <c r="K2731" s="21" t="s">
        <v>165</v>
      </c>
      <c r="L2731" s="21" t="s">
        <v>166</v>
      </c>
      <c r="M2731" s="23">
        <v>99.66</v>
      </c>
      <c r="N2731" s="24">
        <v>5</v>
      </c>
      <c r="O2731" s="25">
        <v>0.16769999999999999</v>
      </c>
      <c r="P2731" s="23">
        <v>41.75</v>
      </c>
      <c r="Q2731" s="23">
        <f>M2731*N2731*(1-O2731)</f>
        <v>414.73508999999996</v>
      </c>
      <c r="R2731" s="23">
        <f>M2731*N2731*O2731</f>
        <v>83.564909999999983</v>
      </c>
      <c r="S2731" s="23">
        <f>P2731*N2731</f>
        <v>208.75</v>
      </c>
      <c r="T2731" s="23">
        <f>Q2731-S2731</f>
        <v>205.98508999999996</v>
      </c>
      <c r="U2731" s="25">
        <f>IFERROR(T2731/Q2731,0)</f>
        <v>0.4966666553341314</v>
      </c>
      <c r="V2731" s="21" t="s">
        <v>125</v>
      </c>
      <c r="W2731" s="21" t="s">
        <v>126</v>
      </c>
    </row>
    <row r="2732" spans="1:23" ht="15" customHeight="1">
      <c r="A2732" s="21" t="s">
        <v>3212</v>
      </c>
      <c r="B2732" s="22">
        <v>45772</v>
      </c>
      <c r="C2732" s="21">
        <f>YEAR(B2732)</f>
        <v>2025</v>
      </c>
      <c r="D2732" s="21" t="str">
        <f>"Q"&amp;ROUNDUP(MONTH(B2732)/3,0)</f>
        <v>Q2</v>
      </c>
      <c r="E2732" s="21" t="s">
        <v>128</v>
      </c>
      <c r="F2732" s="21" t="s">
        <v>118</v>
      </c>
      <c r="G2732" s="21" t="s">
        <v>152</v>
      </c>
      <c r="H2732" s="21" t="s">
        <v>895</v>
      </c>
      <c r="I2732" s="21" t="s">
        <v>896</v>
      </c>
      <c r="J2732" s="21" t="s">
        <v>133</v>
      </c>
      <c r="K2732" s="21" t="s">
        <v>149</v>
      </c>
      <c r="L2732" s="21" t="s">
        <v>273</v>
      </c>
      <c r="M2732" s="23">
        <v>60.36</v>
      </c>
      <c r="N2732" s="24">
        <v>2</v>
      </c>
      <c r="O2732" s="25">
        <v>0.1358</v>
      </c>
      <c r="P2732" s="23">
        <v>28.81</v>
      </c>
      <c r="Q2732" s="23">
        <f>M2732*N2732*(1-O2732)</f>
        <v>104.326224</v>
      </c>
      <c r="R2732" s="23">
        <f>M2732*N2732*O2732</f>
        <v>16.393775999999999</v>
      </c>
      <c r="S2732" s="23">
        <f>P2732*N2732</f>
        <v>57.62</v>
      </c>
      <c r="T2732" s="23">
        <f>Q2732-S2732</f>
        <v>46.706223999999999</v>
      </c>
      <c r="U2732" s="25">
        <f>IFERROR(T2732/Q2732,0)</f>
        <v>0.44769399494416667</v>
      </c>
      <c r="V2732" s="21" t="s">
        <v>125</v>
      </c>
      <c r="W2732" s="21" t="s">
        <v>172</v>
      </c>
    </row>
    <row r="2733" spans="1:23" ht="15" customHeight="1">
      <c r="A2733" s="21" t="s">
        <v>3213</v>
      </c>
      <c r="B2733" s="22">
        <v>45772</v>
      </c>
      <c r="C2733" s="21">
        <f>YEAR(B2733)</f>
        <v>2025</v>
      </c>
      <c r="D2733" s="21" t="str">
        <f>"Q"&amp;ROUNDUP(MONTH(B2733)/3,0)</f>
        <v>Q2</v>
      </c>
      <c r="E2733" s="21" t="s">
        <v>138</v>
      </c>
      <c r="F2733" s="21" t="s">
        <v>159</v>
      </c>
      <c r="G2733" s="21" t="s">
        <v>146</v>
      </c>
      <c r="H2733" s="21" t="s">
        <v>485</v>
      </c>
      <c r="I2733" s="21" t="s">
        <v>486</v>
      </c>
      <c r="J2733" s="21" t="s">
        <v>133</v>
      </c>
      <c r="K2733" s="21" t="s">
        <v>149</v>
      </c>
      <c r="L2733" s="21" t="s">
        <v>238</v>
      </c>
      <c r="M2733" s="23">
        <v>248.43</v>
      </c>
      <c r="N2733" s="24">
        <v>20</v>
      </c>
      <c r="O2733" s="25">
        <v>0.17180000000000001</v>
      </c>
      <c r="P2733" s="23">
        <v>134.81</v>
      </c>
      <c r="Q2733" s="23">
        <f>M2733*N2733*(1-O2733)</f>
        <v>4114.9945200000002</v>
      </c>
      <c r="R2733" s="23">
        <f>M2733*N2733*O2733</f>
        <v>853.60548000000006</v>
      </c>
      <c r="S2733" s="23">
        <f>P2733*N2733</f>
        <v>2696.2</v>
      </c>
      <c r="T2733" s="23">
        <f>Q2733-S2733</f>
        <v>1418.7945200000004</v>
      </c>
      <c r="U2733" s="25">
        <f>IFERROR(T2733/Q2733,0)</f>
        <v>0.34478649074847378</v>
      </c>
      <c r="V2733" s="21" t="s">
        <v>125</v>
      </c>
      <c r="W2733" s="21" t="s">
        <v>136</v>
      </c>
    </row>
    <row r="2734" spans="1:23" ht="15" customHeight="1">
      <c r="A2734" s="21" t="s">
        <v>3214</v>
      </c>
      <c r="B2734" s="22">
        <v>45772</v>
      </c>
      <c r="C2734" s="21">
        <f>YEAR(B2734)</f>
        <v>2025</v>
      </c>
      <c r="D2734" s="21" t="str">
        <f>"Q"&amp;ROUNDUP(MONTH(B2734)/3,0)</f>
        <v>Q2</v>
      </c>
      <c r="E2734" s="21" t="s">
        <v>117</v>
      </c>
      <c r="F2734" s="21" t="s">
        <v>129</v>
      </c>
      <c r="G2734" s="21" t="s">
        <v>194</v>
      </c>
      <c r="H2734" s="21" t="s">
        <v>752</v>
      </c>
      <c r="I2734" s="21" t="s">
        <v>200</v>
      </c>
      <c r="J2734" s="21" t="s">
        <v>133</v>
      </c>
      <c r="K2734" s="21" t="s">
        <v>134</v>
      </c>
      <c r="L2734" s="21" t="s">
        <v>299</v>
      </c>
      <c r="M2734" s="23">
        <v>31.88</v>
      </c>
      <c r="N2734" s="24">
        <v>5</v>
      </c>
      <c r="O2734" s="25">
        <v>0.13719999999999999</v>
      </c>
      <c r="P2734" s="23">
        <v>18.190000000000001</v>
      </c>
      <c r="Q2734" s="23">
        <f>M2734*N2734*(1-O2734)</f>
        <v>137.53032000000002</v>
      </c>
      <c r="R2734" s="23">
        <f>M2734*N2734*O2734</f>
        <v>21.869679999999999</v>
      </c>
      <c r="S2734" s="23">
        <f>P2734*N2734</f>
        <v>90.95</v>
      </c>
      <c r="T2734" s="23">
        <f>Q2734-S2734</f>
        <v>46.580320000000015</v>
      </c>
      <c r="U2734" s="25">
        <f>IFERROR(T2734/Q2734,0)</f>
        <v>0.33869127913030384</v>
      </c>
      <c r="V2734" s="21" t="s">
        <v>125</v>
      </c>
      <c r="W2734" s="21" t="s">
        <v>126</v>
      </c>
    </row>
    <row r="2735" spans="1:23" ht="15" customHeight="1">
      <c r="A2735" s="21" t="s">
        <v>3215</v>
      </c>
      <c r="B2735" s="22">
        <v>45772</v>
      </c>
      <c r="C2735" s="21">
        <f>YEAR(B2735)</f>
        <v>2025</v>
      </c>
      <c r="D2735" s="21" t="str">
        <f>"Q"&amp;ROUNDUP(MONTH(B2735)/3,0)</f>
        <v>Q2</v>
      </c>
      <c r="E2735" s="21" t="s">
        <v>188</v>
      </c>
      <c r="F2735" s="21" t="s">
        <v>129</v>
      </c>
      <c r="G2735" s="21" t="s">
        <v>198</v>
      </c>
      <c r="H2735" s="21" t="s">
        <v>308</v>
      </c>
      <c r="I2735" s="21" t="s">
        <v>309</v>
      </c>
      <c r="J2735" s="21" t="s">
        <v>133</v>
      </c>
      <c r="K2735" s="21" t="s">
        <v>149</v>
      </c>
      <c r="L2735" s="21" t="s">
        <v>205</v>
      </c>
      <c r="M2735" s="23">
        <v>291.87</v>
      </c>
      <c r="N2735" s="24">
        <v>3</v>
      </c>
      <c r="O2735" s="25">
        <v>0.11020000000000001</v>
      </c>
      <c r="P2735" s="23">
        <v>133.05000000000001</v>
      </c>
      <c r="Q2735" s="23">
        <f>M2735*N2735*(1-O2735)</f>
        <v>779.11777800000004</v>
      </c>
      <c r="R2735" s="23">
        <f>M2735*N2735*O2735</f>
        <v>96.492222000000012</v>
      </c>
      <c r="S2735" s="23">
        <f>P2735*N2735</f>
        <v>399.15000000000003</v>
      </c>
      <c r="T2735" s="23">
        <f>Q2735-S2735</f>
        <v>379.96777800000001</v>
      </c>
      <c r="U2735" s="25">
        <f>IFERROR(T2735/Q2735,0)</f>
        <v>0.48768978032484323</v>
      </c>
      <c r="V2735" s="21" t="s">
        <v>125</v>
      </c>
      <c r="W2735" s="21" t="s">
        <v>136</v>
      </c>
    </row>
    <row r="2736" spans="1:23" ht="15" customHeight="1">
      <c r="A2736" s="21" t="s">
        <v>3216</v>
      </c>
      <c r="B2736" s="22">
        <v>45773</v>
      </c>
      <c r="C2736" s="21">
        <f>YEAR(B2736)</f>
        <v>2025</v>
      </c>
      <c r="D2736" s="21" t="str">
        <f>"Q"&amp;ROUNDUP(MONTH(B2736)/3,0)</f>
        <v>Q2</v>
      </c>
      <c r="E2736" s="21" t="s">
        <v>138</v>
      </c>
      <c r="F2736" s="21" t="s">
        <v>159</v>
      </c>
      <c r="G2736" s="21" t="s">
        <v>139</v>
      </c>
      <c r="H2736" s="21" t="s">
        <v>383</v>
      </c>
      <c r="I2736" s="21" t="s">
        <v>298</v>
      </c>
      <c r="J2736" s="21" t="s">
        <v>142</v>
      </c>
      <c r="K2736" s="21" t="s">
        <v>143</v>
      </c>
      <c r="L2736" s="21" t="s">
        <v>322</v>
      </c>
      <c r="M2736" s="23">
        <v>115.76</v>
      </c>
      <c r="N2736" s="24">
        <v>25</v>
      </c>
      <c r="O2736" s="25">
        <v>0.1668</v>
      </c>
      <c r="P2736" s="23">
        <v>69.86</v>
      </c>
      <c r="Q2736" s="23">
        <f>M2736*N2736*(1-O2736)</f>
        <v>2411.2808</v>
      </c>
      <c r="R2736" s="23">
        <f>M2736*N2736*O2736</f>
        <v>482.7192</v>
      </c>
      <c r="S2736" s="23">
        <f>P2736*N2736</f>
        <v>1746.5</v>
      </c>
      <c r="T2736" s="23">
        <f>Q2736-S2736</f>
        <v>664.7808</v>
      </c>
      <c r="U2736" s="25">
        <f>IFERROR(T2736/Q2736,0)</f>
        <v>0.27569613626086187</v>
      </c>
      <c r="V2736" s="21" t="s">
        <v>125</v>
      </c>
      <c r="W2736" s="21" t="s">
        <v>126</v>
      </c>
    </row>
    <row r="2737" spans="1:23" ht="15" customHeight="1">
      <c r="A2737" s="21" t="s">
        <v>3217</v>
      </c>
      <c r="B2737" s="22">
        <v>45773</v>
      </c>
      <c r="C2737" s="21">
        <f>YEAR(B2737)</f>
        <v>2025</v>
      </c>
      <c r="D2737" s="21" t="str">
        <f>"Q"&amp;ROUNDUP(MONTH(B2737)/3,0)</f>
        <v>Q2</v>
      </c>
      <c r="E2737" s="21" t="s">
        <v>128</v>
      </c>
      <c r="F2737" s="21" t="s">
        <v>118</v>
      </c>
      <c r="G2737" s="21" t="s">
        <v>152</v>
      </c>
      <c r="H2737" s="21" t="s">
        <v>2835</v>
      </c>
      <c r="I2737" s="21" t="s">
        <v>2836</v>
      </c>
      <c r="J2737" s="21" t="s">
        <v>142</v>
      </c>
      <c r="K2737" s="21" t="s">
        <v>123</v>
      </c>
      <c r="L2737" s="21" t="s">
        <v>124</v>
      </c>
      <c r="M2737" s="23">
        <v>45.35</v>
      </c>
      <c r="N2737" s="24">
        <v>3</v>
      </c>
      <c r="O2737" s="25">
        <v>0.21199999999999999</v>
      </c>
      <c r="P2737" s="23">
        <v>25.27</v>
      </c>
      <c r="Q2737" s="23">
        <f>M2737*N2737*(1-O2737)</f>
        <v>107.20740000000001</v>
      </c>
      <c r="R2737" s="23">
        <f>M2737*N2737*O2737</f>
        <v>28.842600000000001</v>
      </c>
      <c r="S2737" s="23">
        <f>P2737*N2737</f>
        <v>75.81</v>
      </c>
      <c r="T2737" s="23">
        <f>Q2737-S2737</f>
        <v>31.397400000000005</v>
      </c>
      <c r="U2737" s="25">
        <f>IFERROR(T2737/Q2737,0)</f>
        <v>0.29286597753513288</v>
      </c>
      <c r="V2737" s="21" t="s">
        <v>125</v>
      </c>
      <c r="W2737" s="21" t="s">
        <v>172</v>
      </c>
    </row>
    <row r="2738" spans="1:23" ht="15" customHeight="1">
      <c r="A2738" s="21" t="s">
        <v>3218</v>
      </c>
      <c r="B2738" s="22">
        <v>45773</v>
      </c>
      <c r="C2738" s="21">
        <f>YEAR(B2738)</f>
        <v>2025</v>
      </c>
      <c r="D2738" s="21" t="str">
        <f>"Q"&amp;ROUNDUP(MONTH(B2738)/3,0)</f>
        <v>Q2</v>
      </c>
      <c r="E2738" s="21" t="s">
        <v>117</v>
      </c>
      <c r="F2738" s="21" t="s">
        <v>118</v>
      </c>
      <c r="G2738" s="21" t="s">
        <v>119</v>
      </c>
      <c r="H2738" s="21" t="s">
        <v>752</v>
      </c>
      <c r="I2738" s="21" t="s">
        <v>200</v>
      </c>
      <c r="J2738" s="21" t="s">
        <v>133</v>
      </c>
      <c r="K2738" s="21" t="s">
        <v>149</v>
      </c>
      <c r="L2738" s="21" t="s">
        <v>176</v>
      </c>
      <c r="M2738" s="23">
        <v>168.24</v>
      </c>
      <c r="N2738" s="24">
        <v>1</v>
      </c>
      <c r="O2738" s="25">
        <v>0.14269999999999999</v>
      </c>
      <c r="P2738" s="23">
        <v>68.27</v>
      </c>
      <c r="Q2738" s="23">
        <f>M2738*N2738*(1-O2738)</f>
        <v>144.23215200000001</v>
      </c>
      <c r="R2738" s="23">
        <f>M2738*N2738*O2738</f>
        <v>24.007847999999999</v>
      </c>
      <c r="S2738" s="23">
        <f>P2738*N2738</f>
        <v>68.27</v>
      </c>
      <c r="T2738" s="23">
        <f>Q2738-S2738</f>
        <v>75.962152000000017</v>
      </c>
      <c r="U2738" s="25">
        <f>IFERROR(T2738/Q2738,0)</f>
        <v>0.52666587128229225</v>
      </c>
      <c r="V2738" s="21" t="s">
        <v>125</v>
      </c>
      <c r="W2738" s="21" t="s">
        <v>126</v>
      </c>
    </row>
    <row r="2739" spans="1:23" ht="15" customHeight="1">
      <c r="A2739" s="21" t="s">
        <v>3219</v>
      </c>
      <c r="B2739" s="22">
        <v>45773</v>
      </c>
      <c r="C2739" s="21">
        <f>YEAR(B2739)</f>
        <v>2025</v>
      </c>
      <c r="D2739" s="21" t="str">
        <f>"Q"&amp;ROUNDUP(MONTH(B2739)/3,0)</f>
        <v>Q2</v>
      </c>
      <c r="E2739" s="21" t="s">
        <v>158</v>
      </c>
      <c r="F2739" s="21" t="s">
        <v>129</v>
      </c>
      <c r="G2739" s="21" t="s">
        <v>160</v>
      </c>
      <c r="H2739" s="21" t="s">
        <v>207</v>
      </c>
      <c r="I2739" s="21" t="s">
        <v>208</v>
      </c>
      <c r="J2739" s="21" t="s">
        <v>122</v>
      </c>
      <c r="K2739" s="21" t="s">
        <v>165</v>
      </c>
      <c r="L2739" s="21" t="s">
        <v>180</v>
      </c>
      <c r="M2739" s="23">
        <v>82.46</v>
      </c>
      <c r="N2739" s="24">
        <v>4</v>
      </c>
      <c r="O2739" s="25">
        <v>0.15110000000000001</v>
      </c>
      <c r="P2739" s="23">
        <v>40.61</v>
      </c>
      <c r="Q2739" s="23">
        <f>M2739*N2739*(1-O2739)</f>
        <v>280.00117599999999</v>
      </c>
      <c r="R2739" s="23">
        <f>M2739*N2739*O2739</f>
        <v>49.838824000000002</v>
      </c>
      <c r="S2739" s="23">
        <f>P2739*N2739</f>
        <v>162.44</v>
      </c>
      <c r="T2739" s="23">
        <f>Q2739-S2739</f>
        <v>117.56117599999999</v>
      </c>
      <c r="U2739" s="25">
        <f>IFERROR(T2739/Q2739,0)</f>
        <v>0.41985957944690916</v>
      </c>
      <c r="V2739" s="21" t="s">
        <v>125</v>
      </c>
      <c r="W2739" s="21" t="s">
        <v>156</v>
      </c>
    </row>
    <row r="2740" spans="1:23" ht="15" customHeight="1">
      <c r="A2740" s="21" t="s">
        <v>3220</v>
      </c>
      <c r="B2740" s="22">
        <v>45774</v>
      </c>
      <c r="C2740" s="21">
        <f>YEAR(B2740)</f>
        <v>2025</v>
      </c>
      <c r="D2740" s="21" t="str">
        <f>"Q"&amp;ROUNDUP(MONTH(B2740)/3,0)</f>
        <v>Q2</v>
      </c>
      <c r="E2740" s="21" t="s">
        <v>138</v>
      </c>
      <c r="F2740" s="21" t="s">
        <v>118</v>
      </c>
      <c r="G2740" s="21" t="s">
        <v>146</v>
      </c>
      <c r="H2740" s="21" t="s">
        <v>236</v>
      </c>
      <c r="I2740" s="21" t="s">
        <v>237</v>
      </c>
      <c r="J2740" s="21" t="s">
        <v>142</v>
      </c>
      <c r="K2740" s="21" t="s">
        <v>143</v>
      </c>
      <c r="L2740" s="21" t="s">
        <v>201</v>
      </c>
      <c r="M2740" s="23">
        <v>269.98</v>
      </c>
      <c r="N2740" s="24">
        <v>4</v>
      </c>
      <c r="O2740" s="25">
        <v>0.18809999999999999</v>
      </c>
      <c r="P2740" s="23">
        <v>161.63</v>
      </c>
      <c r="Q2740" s="23">
        <f>M2740*N2740*(1-O2740)</f>
        <v>876.78704800000014</v>
      </c>
      <c r="R2740" s="23">
        <f>M2740*N2740*O2740</f>
        <v>203.13295199999999</v>
      </c>
      <c r="S2740" s="23">
        <f>P2740*N2740</f>
        <v>646.52</v>
      </c>
      <c r="T2740" s="23">
        <f>Q2740-S2740</f>
        <v>230.26704800000016</v>
      </c>
      <c r="U2740" s="25">
        <f>IFERROR(T2740/Q2740,0)</f>
        <v>0.26262596890003342</v>
      </c>
      <c r="V2740" s="21" t="s">
        <v>125</v>
      </c>
      <c r="W2740" s="21" t="s">
        <v>172</v>
      </c>
    </row>
    <row r="2741" spans="1:23" ht="15" customHeight="1">
      <c r="A2741" s="21" t="s">
        <v>3221</v>
      </c>
      <c r="B2741" s="22">
        <v>45774</v>
      </c>
      <c r="C2741" s="21">
        <f>YEAR(B2741)</f>
        <v>2025</v>
      </c>
      <c r="D2741" s="21" t="str">
        <f>"Q"&amp;ROUNDUP(MONTH(B2741)/3,0)</f>
        <v>Q2</v>
      </c>
      <c r="E2741" s="21" t="s">
        <v>128</v>
      </c>
      <c r="F2741" s="21" t="s">
        <v>118</v>
      </c>
      <c r="G2741" s="21" t="s">
        <v>152</v>
      </c>
      <c r="H2741" s="21" t="s">
        <v>905</v>
      </c>
      <c r="I2741" s="21" t="s">
        <v>906</v>
      </c>
      <c r="J2741" s="21" t="s">
        <v>142</v>
      </c>
      <c r="K2741" s="21" t="s">
        <v>134</v>
      </c>
      <c r="L2741" s="21" t="s">
        <v>339</v>
      </c>
      <c r="M2741" s="23">
        <v>108.14</v>
      </c>
      <c r="N2741" s="24">
        <v>3</v>
      </c>
      <c r="O2741" s="25">
        <v>0.20530000000000001</v>
      </c>
      <c r="P2741" s="23">
        <v>62.85</v>
      </c>
      <c r="Q2741" s="23">
        <f>M2741*N2741*(1-O2741)</f>
        <v>257.816574</v>
      </c>
      <c r="R2741" s="23">
        <f>M2741*N2741*O2741</f>
        <v>66.603426000000013</v>
      </c>
      <c r="S2741" s="23">
        <f>P2741*N2741</f>
        <v>188.55</v>
      </c>
      <c r="T2741" s="23">
        <f>Q2741-S2741</f>
        <v>69.266573999999991</v>
      </c>
      <c r="U2741" s="25">
        <f>IFERROR(T2741/Q2741,0)</f>
        <v>0.26866610212576941</v>
      </c>
      <c r="V2741" s="21" t="s">
        <v>125</v>
      </c>
      <c r="W2741" s="21" t="s">
        <v>172</v>
      </c>
    </row>
    <row r="2742" spans="1:23" ht="15" customHeight="1">
      <c r="A2742" s="21" t="s">
        <v>3222</v>
      </c>
      <c r="B2742" s="22">
        <v>45774</v>
      </c>
      <c r="C2742" s="21">
        <f>YEAR(B2742)</f>
        <v>2025</v>
      </c>
      <c r="D2742" s="21" t="str">
        <f>"Q"&amp;ROUNDUP(MONTH(B2742)/3,0)</f>
        <v>Q2</v>
      </c>
      <c r="E2742" s="21" t="s">
        <v>117</v>
      </c>
      <c r="F2742" s="21" t="s">
        <v>118</v>
      </c>
      <c r="G2742" s="21" t="s">
        <v>194</v>
      </c>
      <c r="H2742" s="21" t="s">
        <v>529</v>
      </c>
      <c r="I2742" s="21" t="s">
        <v>530</v>
      </c>
      <c r="J2742" s="21" t="s">
        <v>133</v>
      </c>
      <c r="K2742" s="21" t="s">
        <v>134</v>
      </c>
      <c r="L2742" s="21" t="s">
        <v>135</v>
      </c>
      <c r="M2742" s="23">
        <v>106.93</v>
      </c>
      <c r="N2742" s="24">
        <v>1</v>
      </c>
      <c r="O2742" s="25">
        <v>0.23930000000000001</v>
      </c>
      <c r="P2742" s="23">
        <v>59.52</v>
      </c>
      <c r="Q2742" s="23">
        <f>M2742*N2742*(1-O2742)</f>
        <v>81.341650999999999</v>
      </c>
      <c r="R2742" s="23">
        <f>M2742*N2742*O2742</f>
        <v>25.588349000000004</v>
      </c>
      <c r="S2742" s="23">
        <f>P2742*N2742</f>
        <v>59.52</v>
      </c>
      <c r="T2742" s="23">
        <f>Q2742-S2742</f>
        <v>21.821650999999996</v>
      </c>
      <c r="U2742" s="25">
        <f>IFERROR(T2742/Q2742,0)</f>
        <v>0.26827155254077639</v>
      </c>
      <c r="V2742" s="21" t="s">
        <v>125</v>
      </c>
      <c r="W2742" s="21" t="s">
        <v>172</v>
      </c>
    </row>
    <row r="2743" spans="1:23" ht="15" customHeight="1">
      <c r="A2743" s="21" t="s">
        <v>3223</v>
      </c>
      <c r="B2743" s="22">
        <v>45774</v>
      </c>
      <c r="C2743" s="21">
        <f>YEAR(B2743)</f>
        <v>2025</v>
      </c>
      <c r="D2743" s="21" t="str">
        <f>"Q"&amp;ROUNDUP(MONTH(B2743)/3,0)</f>
        <v>Q2</v>
      </c>
      <c r="E2743" s="21" t="s">
        <v>138</v>
      </c>
      <c r="F2743" s="21" t="s">
        <v>118</v>
      </c>
      <c r="G2743" s="21" t="s">
        <v>139</v>
      </c>
      <c r="H2743" s="21" t="s">
        <v>318</v>
      </c>
      <c r="I2743" s="21" t="s">
        <v>319</v>
      </c>
      <c r="J2743" s="21" t="s">
        <v>122</v>
      </c>
      <c r="K2743" s="21" t="s">
        <v>143</v>
      </c>
      <c r="L2743" s="21" t="s">
        <v>230</v>
      </c>
      <c r="M2743" s="23">
        <v>88.92</v>
      </c>
      <c r="N2743" s="24">
        <v>2</v>
      </c>
      <c r="O2743" s="25">
        <v>0.1792</v>
      </c>
      <c r="P2743" s="23">
        <v>48.98</v>
      </c>
      <c r="Q2743" s="23">
        <f>M2743*N2743*(1-O2743)</f>
        <v>145.97107199999999</v>
      </c>
      <c r="R2743" s="23">
        <f>M2743*N2743*O2743</f>
        <v>31.868928</v>
      </c>
      <c r="S2743" s="23">
        <f>P2743*N2743</f>
        <v>97.96</v>
      </c>
      <c r="T2743" s="23">
        <f>Q2743-S2743</f>
        <v>48.011071999999999</v>
      </c>
      <c r="U2743" s="25">
        <f>IFERROR(T2743/Q2743,0)</f>
        <v>0.32890812776931583</v>
      </c>
      <c r="V2743" s="21" t="s">
        <v>125</v>
      </c>
      <c r="W2743" s="21" t="s">
        <v>126</v>
      </c>
    </row>
    <row r="2744" spans="1:23" ht="15" customHeight="1">
      <c r="A2744" s="21" t="s">
        <v>3224</v>
      </c>
      <c r="B2744" s="22">
        <v>45775</v>
      </c>
      <c r="C2744" s="21">
        <f>YEAR(B2744)</f>
        <v>2025</v>
      </c>
      <c r="D2744" s="21" t="str">
        <f>"Q"&amp;ROUNDUP(MONTH(B2744)/3,0)</f>
        <v>Q2</v>
      </c>
      <c r="E2744" s="21" t="s">
        <v>138</v>
      </c>
      <c r="F2744" s="21" t="s">
        <v>129</v>
      </c>
      <c r="G2744" s="21" t="s">
        <v>139</v>
      </c>
      <c r="H2744" s="21" t="s">
        <v>182</v>
      </c>
      <c r="I2744" s="21" t="s">
        <v>183</v>
      </c>
      <c r="J2744" s="21" t="s">
        <v>122</v>
      </c>
      <c r="K2744" s="21" t="s">
        <v>123</v>
      </c>
      <c r="L2744" s="21" t="s">
        <v>155</v>
      </c>
      <c r="M2744" s="23">
        <v>98.67</v>
      </c>
      <c r="N2744" s="24">
        <v>1</v>
      </c>
      <c r="O2744" s="25">
        <v>0.1736</v>
      </c>
      <c r="P2744" s="23">
        <v>48.35</v>
      </c>
      <c r="Q2744" s="23">
        <f>M2744*N2744*(1-O2744)</f>
        <v>81.54088800000001</v>
      </c>
      <c r="R2744" s="23">
        <f>M2744*N2744*O2744</f>
        <v>17.129111999999999</v>
      </c>
      <c r="S2744" s="23">
        <f>P2744*N2744</f>
        <v>48.35</v>
      </c>
      <c r="T2744" s="23">
        <f>Q2744-S2744</f>
        <v>33.190888000000008</v>
      </c>
      <c r="U2744" s="25">
        <f>IFERROR(T2744/Q2744,0)</f>
        <v>0.40704594730437577</v>
      </c>
      <c r="V2744" s="21" t="s">
        <v>125</v>
      </c>
      <c r="W2744" s="21" t="s">
        <v>172</v>
      </c>
    </row>
    <row r="2745" spans="1:23" ht="15" customHeight="1">
      <c r="A2745" s="21" t="s">
        <v>3225</v>
      </c>
      <c r="B2745" s="22">
        <v>45775</v>
      </c>
      <c r="C2745" s="21">
        <f>YEAR(B2745)</f>
        <v>2025</v>
      </c>
      <c r="D2745" s="21" t="str">
        <f>"Q"&amp;ROUNDUP(MONTH(B2745)/3,0)</f>
        <v>Q2</v>
      </c>
      <c r="E2745" s="21" t="s">
        <v>158</v>
      </c>
      <c r="F2745" s="21" t="s">
        <v>129</v>
      </c>
      <c r="G2745" s="21" t="s">
        <v>160</v>
      </c>
      <c r="H2745" s="21" t="s">
        <v>207</v>
      </c>
      <c r="I2745" s="21" t="s">
        <v>208</v>
      </c>
      <c r="J2745" s="21" t="s">
        <v>122</v>
      </c>
      <c r="K2745" s="21" t="s">
        <v>123</v>
      </c>
      <c r="L2745" s="21" t="s">
        <v>226</v>
      </c>
      <c r="M2745" s="23">
        <v>133.94</v>
      </c>
      <c r="N2745" s="24">
        <v>1</v>
      </c>
      <c r="O2745" s="25">
        <v>0.1867</v>
      </c>
      <c r="P2745" s="23">
        <v>61.11</v>
      </c>
      <c r="Q2745" s="23">
        <f>M2745*N2745*(1-O2745)</f>
        <v>108.933402</v>
      </c>
      <c r="R2745" s="23">
        <f>M2745*N2745*O2745</f>
        <v>25.006598</v>
      </c>
      <c r="S2745" s="23">
        <f>P2745*N2745</f>
        <v>61.11</v>
      </c>
      <c r="T2745" s="23">
        <f>Q2745-S2745</f>
        <v>47.823402000000002</v>
      </c>
      <c r="U2745" s="25">
        <f>IFERROR(T2745/Q2745,0)</f>
        <v>0.43901504150214643</v>
      </c>
      <c r="V2745" s="21" t="s">
        <v>125</v>
      </c>
      <c r="W2745" s="21" t="s">
        <v>172</v>
      </c>
    </row>
    <row r="2746" spans="1:23" ht="15" customHeight="1">
      <c r="A2746" s="21" t="s">
        <v>3226</v>
      </c>
      <c r="B2746" s="22">
        <v>45775</v>
      </c>
      <c r="C2746" s="21">
        <f>YEAR(B2746)</f>
        <v>2025</v>
      </c>
      <c r="D2746" s="21" t="str">
        <f>"Q"&amp;ROUNDUP(MONTH(B2746)/3,0)</f>
        <v>Q2</v>
      </c>
      <c r="E2746" s="21" t="s">
        <v>188</v>
      </c>
      <c r="F2746" s="21" t="s">
        <v>159</v>
      </c>
      <c r="G2746" s="21" t="s">
        <v>232</v>
      </c>
      <c r="H2746" s="21" t="s">
        <v>147</v>
      </c>
      <c r="I2746" s="21" t="s">
        <v>148</v>
      </c>
      <c r="J2746" s="21" t="s">
        <v>122</v>
      </c>
      <c r="K2746" s="21" t="s">
        <v>165</v>
      </c>
      <c r="L2746" s="21" t="s">
        <v>213</v>
      </c>
      <c r="M2746" s="23">
        <v>119.29</v>
      </c>
      <c r="N2746" s="24">
        <v>40</v>
      </c>
      <c r="O2746" s="25">
        <v>0.13500000000000001</v>
      </c>
      <c r="P2746" s="23">
        <v>53.93</v>
      </c>
      <c r="Q2746" s="23">
        <f>M2746*N2746*(1-O2746)</f>
        <v>4127.4340000000002</v>
      </c>
      <c r="R2746" s="23">
        <f>M2746*N2746*O2746</f>
        <v>644.16600000000005</v>
      </c>
      <c r="S2746" s="23">
        <f>P2746*N2746</f>
        <v>2157.1999999999998</v>
      </c>
      <c r="T2746" s="23">
        <f>Q2746-S2746</f>
        <v>1970.2340000000004</v>
      </c>
      <c r="U2746" s="25">
        <f>IFERROR(T2746/Q2746,0)</f>
        <v>0.47735081893496062</v>
      </c>
      <c r="V2746" s="21" t="s">
        <v>125</v>
      </c>
      <c r="W2746" s="21" t="s">
        <v>172</v>
      </c>
    </row>
    <row r="2747" spans="1:23" ht="15" customHeight="1">
      <c r="A2747" s="21" t="s">
        <v>3227</v>
      </c>
      <c r="B2747" s="22">
        <v>45775</v>
      </c>
      <c r="C2747" s="21">
        <f>YEAR(B2747)</f>
        <v>2025</v>
      </c>
      <c r="D2747" s="21" t="str">
        <f>"Q"&amp;ROUNDUP(MONTH(B2747)/3,0)</f>
        <v>Q2</v>
      </c>
      <c r="E2747" s="21" t="s">
        <v>138</v>
      </c>
      <c r="F2747" s="21" t="s">
        <v>159</v>
      </c>
      <c r="G2747" s="21" t="s">
        <v>146</v>
      </c>
      <c r="H2747" s="21" t="s">
        <v>243</v>
      </c>
      <c r="I2747" s="21" t="s">
        <v>244</v>
      </c>
      <c r="J2747" s="21" t="s">
        <v>122</v>
      </c>
      <c r="K2747" s="21" t="s">
        <v>123</v>
      </c>
      <c r="L2747" s="21" t="s">
        <v>226</v>
      </c>
      <c r="M2747" s="23">
        <v>103.68</v>
      </c>
      <c r="N2747" s="24">
        <v>8</v>
      </c>
      <c r="O2747" s="25">
        <v>0.1825</v>
      </c>
      <c r="P2747" s="23">
        <v>58.53</v>
      </c>
      <c r="Q2747" s="23">
        <f>M2747*N2747*(1-O2747)</f>
        <v>678.06720000000007</v>
      </c>
      <c r="R2747" s="23">
        <f>M2747*N2747*O2747</f>
        <v>151.37280000000001</v>
      </c>
      <c r="S2747" s="23">
        <f>P2747*N2747</f>
        <v>468.24</v>
      </c>
      <c r="T2747" s="23">
        <f>Q2747-S2747</f>
        <v>209.82720000000006</v>
      </c>
      <c r="U2747" s="25">
        <f>IFERROR(T2747/Q2747,0)</f>
        <v>0.30944897496885271</v>
      </c>
      <c r="V2747" s="21" t="s">
        <v>125</v>
      </c>
      <c r="W2747" s="21" t="s">
        <v>136</v>
      </c>
    </row>
    <row r="2748" spans="1:23" ht="15" customHeight="1">
      <c r="A2748" s="21" t="s">
        <v>3228</v>
      </c>
      <c r="B2748" s="22">
        <v>45775</v>
      </c>
      <c r="C2748" s="21">
        <f>YEAR(B2748)</f>
        <v>2025</v>
      </c>
      <c r="D2748" s="21" t="str">
        <f>"Q"&amp;ROUNDUP(MONTH(B2748)/3,0)</f>
        <v>Q2</v>
      </c>
      <c r="E2748" s="21" t="s">
        <v>188</v>
      </c>
      <c r="F2748" s="21" t="s">
        <v>118</v>
      </c>
      <c r="G2748" s="21" t="s">
        <v>198</v>
      </c>
      <c r="H2748" s="21" t="s">
        <v>331</v>
      </c>
      <c r="I2748" s="21" t="s">
        <v>332</v>
      </c>
      <c r="J2748" s="21" t="s">
        <v>133</v>
      </c>
      <c r="K2748" s="21" t="s">
        <v>134</v>
      </c>
      <c r="L2748" s="21" t="s">
        <v>192</v>
      </c>
      <c r="M2748" s="23">
        <v>57.6</v>
      </c>
      <c r="N2748" s="24">
        <v>2</v>
      </c>
      <c r="O2748" s="25">
        <v>0.1817</v>
      </c>
      <c r="P2748" s="23">
        <v>32.99</v>
      </c>
      <c r="Q2748" s="23">
        <f>M2748*N2748*(1-O2748)</f>
        <v>94.268160000000009</v>
      </c>
      <c r="R2748" s="23">
        <f>M2748*N2748*O2748</f>
        <v>20.931840000000001</v>
      </c>
      <c r="S2748" s="23">
        <f>P2748*N2748</f>
        <v>65.98</v>
      </c>
      <c r="T2748" s="23">
        <f>Q2748-S2748</f>
        <v>28.288160000000005</v>
      </c>
      <c r="U2748" s="25">
        <f>IFERROR(T2748/Q2748,0)</f>
        <v>0.30008180917077409</v>
      </c>
      <c r="V2748" s="21" t="s">
        <v>125</v>
      </c>
      <c r="W2748" s="21" t="s">
        <v>126</v>
      </c>
    </row>
    <row r="2749" spans="1:23" ht="15" customHeight="1">
      <c r="A2749" s="21" t="s">
        <v>3229</v>
      </c>
      <c r="B2749" s="22">
        <v>45775</v>
      </c>
      <c r="C2749" s="21">
        <f>YEAR(B2749)</f>
        <v>2025</v>
      </c>
      <c r="D2749" s="21" t="str">
        <f>"Q"&amp;ROUNDUP(MONTH(B2749)/3,0)</f>
        <v>Q2</v>
      </c>
      <c r="E2749" s="21" t="s">
        <v>158</v>
      </c>
      <c r="F2749" s="21" t="s">
        <v>118</v>
      </c>
      <c r="G2749" s="21" t="s">
        <v>164</v>
      </c>
      <c r="H2749" s="21" t="s">
        <v>676</v>
      </c>
      <c r="I2749" s="21" t="s">
        <v>677</v>
      </c>
      <c r="J2749" s="21" t="s">
        <v>142</v>
      </c>
      <c r="K2749" s="21" t="s">
        <v>149</v>
      </c>
      <c r="L2749" s="21" t="s">
        <v>150</v>
      </c>
      <c r="M2749" s="23">
        <v>154.06</v>
      </c>
      <c r="N2749" s="24">
        <v>4</v>
      </c>
      <c r="O2749" s="25">
        <v>0.17699999999999999</v>
      </c>
      <c r="P2749" s="23">
        <v>77.3</v>
      </c>
      <c r="Q2749" s="23">
        <f>M2749*N2749*(1-O2749)</f>
        <v>507.16551999999996</v>
      </c>
      <c r="R2749" s="23">
        <f>M2749*N2749*O2749</f>
        <v>109.07447999999999</v>
      </c>
      <c r="S2749" s="23">
        <f>P2749*N2749</f>
        <v>309.2</v>
      </c>
      <c r="T2749" s="23">
        <f>Q2749-S2749</f>
        <v>197.96551999999997</v>
      </c>
      <c r="U2749" s="25">
        <f>IFERROR(T2749/Q2749,0)</f>
        <v>0.3903371033582882</v>
      </c>
      <c r="V2749" s="21" t="s">
        <v>171</v>
      </c>
      <c r="W2749" s="21" t="s">
        <v>126</v>
      </c>
    </row>
    <row r="2750" spans="1:23" ht="15" customHeight="1">
      <c r="A2750" s="21" t="s">
        <v>3230</v>
      </c>
      <c r="B2750" s="22">
        <v>45775</v>
      </c>
      <c r="C2750" s="21">
        <f>YEAR(B2750)</f>
        <v>2025</v>
      </c>
      <c r="D2750" s="21" t="str">
        <f>"Q"&amp;ROUNDUP(MONTH(B2750)/3,0)</f>
        <v>Q2</v>
      </c>
      <c r="E2750" s="21" t="s">
        <v>188</v>
      </c>
      <c r="F2750" s="21" t="s">
        <v>118</v>
      </c>
      <c r="G2750" s="21" t="s">
        <v>198</v>
      </c>
      <c r="H2750" s="21" t="s">
        <v>301</v>
      </c>
      <c r="I2750" s="21" t="s">
        <v>302</v>
      </c>
      <c r="J2750" s="21" t="s">
        <v>133</v>
      </c>
      <c r="K2750" s="21" t="s">
        <v>143</v>
      </c>
      <c r="L2750" s="21" t="s">
        <v>144</v>
      </c>
      <c r="M2750" s="23">
        <v>201.02</v>
      </c>
      <c r="N2750" s="24">
        <v>5</v>
      </c>
      <c r="O2750" s="25">
        <v>0.25609999999999999</v>
      </c>
      <c r="P2750" s="23">
        <v>126.47</v>
      </c>
      <c r="Q2750" s="23">
        <f>M2750*N2750*(1-O2750)</f>
        <v>747.69389000000001</v>
      </c>
      <c r="R2750" s="23">
        <f>M2750*N2750*O2750</f>
        <v>257.40611000000001</v>
      </c>
      <c r="S2750" s="23">
        <f>P2750*N2750</f>
        <v>632.35</v>
      </c>
      <c r="T2750" s="23">
        <f>Q2750-S2750</f>
        <v>115.34388999999999</v>
      </c>
      <c r="U2750" s="25">
        <f>IFERROR(T2750/Q2750,0)</f>
        <v>0.15426619308070041</v>
      </c>
      <c r="V2750" s="21" t="s">
        <v>125</v>
      </c>
      <c r="W2750" s="21" t="s">
        <v>126</v>
      </c>
    </row>
    <row r="2751" spans="1:23" ht="15" customHeight="1">
      <c r="A2751" s="21" t="s">
        <v>3231</v>
      </c>
      <c r="B2751" s="22">
        <v>45775</v>
      </c>
      <c r="C2751" s="21">
        <f>YEAR(B2751)</f>
        <v>2025</v>
      </c>
      <c r="D2751" s="21" t="str">
        <f>"Q"&amp;ROUNDUP(MONTH(B2751)/3,0)</f>
        <v>Q2</v>
      </c>
      <c r="E2751" s="21" t="s">
        <v>128</v>
      </c>
      <c r="F2751" s="21" t="s">
        <v>129</v>
      </c>
      <c r="G2751" s="21" t="s">
        <v>130</v>
      </c>
      <c r="H2751" s="21" t="s">
        <v>147</v>
      </c>
      <c r="I2751" s="21" t="s">
        <v>148</v>
      </c>
      <c r="J2751" s="21" t="s">
        <v>122</v>
      </c>
      <c r="K2751" s="21" t="s">
        <v>165</v>
      </c>
      <c r="L2751" s="21" t="s">
        <v>320</v>
      </c>
      <c r="M2751" s="23">
        <v>33.229999999999997</v>
      </c>
      <c r="N2751" s="24">
        <v>1</v>
      </c>
      <c r="O2751" s="25">
        <v>0.1212</v>
      </c>
      <c r="P2751" s="23">
        <v>12.33</v>
      </c>
      <c r="Q2751" s="23">
        <f>M2751*N2751*(1-O2751)</f>
        <v>29.202523999999997</v>
      </c>
      <c r="R2751" s="23">
        <f>M2751*N2751*O2751</f>
        <v>4.0274760000000001</v>
      </c>
      <c r="S2751" s="23">
        <f>P2751*N2751</f>
        <v>12.33</v>
      </c>
      <c r="T2751" s="23">
        <f>Q2751-S2751</f>
        <v>16.872523999999999</v>
      </c>
      <c r="U2751" s="25">
        <f>IFERROR(T2751/Q2751,0)</f>
        <v>0.57777622235667025</v>
      </c>
      <c r="V2751" s="21" t="s">
        <v>125</v>
      </c>
      <c r="W2751" s="21" t="s">
        <v>156</v>
      </c>
    </row>
    <row r="2752" spans="1:23" ht="15" customHeight="1">
      <c r="A2752" s="21" t="s">
        <v>3232</v>
      </c>
      <c r="B2752" s="22">
        <v>45775</v>
      </c>
      <c r="C2752" s="21">
        <f>YEAR(B2752)</f>
        <v>2025</v>
      </c>
      <c r="D2752" s="21" t="str">
        <f>"Q"&amp;ROUNDUP(MONTH(B2752)/3,0)</f>
        <v>Q2</v>
      </c>
      <c r="E2752" s="21" t="s">
        <v>158</v>
      </c>
      <c r="F2752" s="21" t="s">
        <v>129</v>
      </c>
      <c r="G2752" s="21" t="s">
        <v>164</v>
      </c>
      <c r="H2752" s="21" t="s">
        <v>287</v>
      </c>
      <c r="I2752" s="21" t="s">
        <v>288</v>
      </c>
      <c r="J2752" s="21" t="s">
        <v>133</v>
      </c>
      <c r="K2752" s="21" t="s">
        <v>134</v>
      </c>
      <c r="L2752" s="21" t="s">
        <v>339</v>
      </c>
      <c r="M2752" s="23">
        <v>97.86</v>
      </c>
      <c r="N2752" s="24">
        <v>1</v>
      </c>
      <c r="O2752" s="25">
        <v>0.15629999999999999</v>
      </c>
      <c r="P2752" s="23">
        <v>53.86</v>
      </c>
      <c r="Q2752" s="23">
        <f>M2752*N2752*(1-O2752)</f>
        <v>82.564481999999998</v>
      </c>
      <c r="R2752" s="23">
        <f>M2752*N2752*O2752</f>
        <v>15.295518</v>
      </c>
      <c r="S2752" s="23">
        <f>P2752*N2752</f>
        <v>53.86</v>
      </c>
      <c r="T2752" s="23">
        <f>Q2752-S2752</f>
        <v>28.704481999999999</v>
      </c>
      <c r="U2752" s="25">
        <f>IFERROR(T2752/Q2752,0)</f>
        <v>0.34766138301455096</v>
      </c>
      <c r="V2752" s="21" t="s">
        <v>125</v>
      </c>
      <c r="W2752" s="21" t="s">
        <v>126</v>
      </c>
    </row>
    <row r="2753" spans="1:23" ht="15" customHeight="1">
      <c r="A2753" s="21" t="s">
        <v>3233</v>
      </c>
      <c r="B2753" s="22">
        <v>45775</v>
      </c>
      <c r="C2753" s="21">
        <f>YEAR(B2753)</f>
        <v>2025</v>
      </c>
      <c r="D2753" s="21" t="str">
        <f>"Q"&amp;ROUNDUP(MONTH(B2753)/3,0)</f>
        <v>Q2</v>
      </c>
      <c r="E2753" s="21" t="s">
        <v>158</v>
      </c>
      <c r="F2753" s="21" t="s">
        <v>118</v>
      </c>
      <c r="G2753" s="21" t="s">
        <v>160</v>
      </c>
      <c r="H2753" s="21" t="s">
        <v>1048</v>
      </c>
      <c r="I2753" s="21" t="s">
        <v>179</v>
      </c>
      <c r="J2753" s="21" t="s">
        <v>133</v>
      </c>
      <c r="K2753" s="21" t="s">
        <v>143</v>
      </c>
      <c r="L2753" s="21" t="s">
        <v>230</v>
      </c>
      <c r="M2753" s="23">
        <v>97.15</v>
      </c>
      <c r="N2753" s="24">
        <v>1</v>
      </c>
      <c r="O2753" s="25"/>
      <c r="P2753" s="23">
        <v>58.17</v>
      </c>
      <c r="Q2753" s="23">
        <f>M2753*N2753*(1-O2753)</f>
        <v>97.15</v>
      </c>
      <c r="R2753" s="23">
        <f>M2753*N2753*O2753</f>
        <v>0</v>
      </c>
      <c r="S2753" s="23">
        <f>P2753*N2753</f>
        <v>58.17</v>
      </c>
      <c r="T2753" s="23">
        <f>Q2753-S2753</f>
        <v>38.980000000000004</v>
      </c>
      <c r="U2753" s="25">
        <f>IFERROR(T2753/Q2753,0)</f>
        <v>0.40123520329387546</v>
      </c>
      <c r="V2753" s="21" t="s">
        <v>171</v>
      </c>
      <c r="W2753" s="21" t="s">
        <v>156</v>
      </c>
    </row>
    <row r="2754" spans="1:23" ht="15" customHeight="1">
      <c r="A2754" s="21" t="s">
        <v>3234</v>
      </c>
      <c r="B2754" s="22">
        <v>45776</v>
      </c>
      <c r="C2754" s="21">
        <f>YEAR(B2754)</f>
        <v>2025</v>
      </c>
      <c r="D2754" s="21" t="str">
        <f>"Q"&amp;ROUNDUP(MONTH(B2754)/3,0)</f>
        <v>Q2</v>
      </c>
      <c r="E2754" s="21" t="s">
        <v>128</v>
      </c>
      <c r="F2754" s="21" t="s">
        <v>118</v>
      </c>
      <c r="G2754" s="21" t="s">
        <v>152</v>
      </c>
      <c r="H2754" s="21" t="s">
        <v>565</v>
      </c>
      <c r="I2754" s="21" t="s">
        <v>566</v>
      </c>
      <c r="J2754" s="21" t="s">
        <v>142</v>
      </c>
      <c r="K2754" s="21" t="s">
        <v>149</v>
      </c>
      <c r="L2754" s="21" t="s">
        <v>150</v>
      </c>
      <c r="M2754" s="23">
        <v>141.06</v>
      </c>
      <c r="N2754" s="24">
        <v>1</v>
      </c>
      <c r="O2754" s="25">
        <v>0.20430000000000001</v>
      </c>
      <c r="P2754" s="23">
        <v>69.099999999999994</v>
      </c>
      <c r="Q2754" s="23">
        <f>M2754*N2754*(1-O2754)</f>
        <v>112.24144199999999</v>
      </c>
      <c r="R2754" s="23">
        <f>M2754*N2754*O2754</f>
        <v>28.818558000000003</v>
      </c>
      <c r="S2754" s="23">
        <f>P2754*N2754</f>
        <v>69.099999999999994</v>
      </c>
      <c r="T2754" s="23">
        <f>Q2754-S2754</f>
        <v>43.141441999999998</v>
      </c>
      <c r="U2754" s="25">
        <f>IFERROR(T2754/Q2754,0)</f>
        <v>0.38436286305017359</v>
      </c>
      <c r="V2754" s="21" t="s">
        <v>125</v>
      </c>
      <c r="W2754" s="21" t="s">
        <v>126</v>
      </c>
    </row>
    <row r="2755" spans="1:23" ht="15" customHeight="1">
      <c r="A2755" s="21" t="s">
        <v>3235</v>
      </c>
      <c r="B2755" s="22">
        <v>45776</v>
      </c>
      <c r="C2755" s="21">
        <f>YEAR(B2755)</f>
        <v>2025</v>
      </c>
      <c r="D2755" s="21" t="str">
        <f>"Q"&amp;ROUNDUP(MONTH(B2755)/3,0)</f>
        <v>Q2</v>
      </c>
      <c r="E2755" s="21" t="s">
        <v>188</v>
      </c>
      <c r="F2755" s="21" t="s">
        <v>129</v>
      </c>
      <c r="G2755" s="21" t="s">
        <v>232</v>
      </c>
      <c r="H2755" s="21" t="s">
        <v>348</v>
      </c>
      <c r="I2755" s="21" t="s">
        <v>349</v>
      </c>
      <c r="J2755" s="21" t="s">
        <v>142</v>
      </c>
      <c r="K2755" s="21" t="s">
        <v>143</v>
      </c>
      <c r="L2755" s="21" t="s">
        <v>230</v>
      </c>
      <c r="M2755" s="23">
        <v>233.47</v>
      </c>
      <c r="N2755" s="24">
        <v>4</v>
      </c>
      <c r="O2755" s="25">
        <v>0.1517</v>
      </c>
      <c r="P2755" s="23">
        <v>140.72999999999999</v>
      </c>
      <c r="Q2755" s="23">
        <f>M2755*N2755*(1-O2755)</f>
        <v>792.21040400000004</v>
      </c>
      <c r="R2755" s="23">
        <f>M2755*N2755*O2755</f>
        <v>141.66959600000001</v>
      </c>
      <c r="S2755" s="23">
        <f>P2755*N2755</f>
        <v>562.91999999999996</v>
      </c>
      <c r="T2755" s="23">
        <f>Q2755-S2755</f>
        <v>229.29040400000008</v>
      </c>
      <c r="U2755" s="25">
        <f>IFERROR(T2755/Q2755,0)</f>
        <v>0.28943119509952819</v>
      </c>
      <c r="V2755" s="21" t="s">
        <v>171</v>
      </c>
      <c r="W2755" s="21" t="s">
        <v>136</v>
      </c>
    </row>
    <row r="2756" spans="1:23" ht="15" customHeight="1">
      <c r="A2756" s="21" t="s">
        <v>3236</v>
      </c>
      <c r="B2756" s="22">
        <v>45776</v>
      </c>
      <c r="C2756" s="21">
        <f>YEAR(B2756)</f>
        <v>2025</v>
      </c>
      <c r="D2756" s="21" t="str">
        <f>"Q"&amp;ROUNDUP(MONTH(B2756)/3,0)</f>
        <v>Q2</v>
      </c>
      <c r="E2756" s="21" t="s">
        <v>138</v>
      </c>
      <c r="F2756" s="21" t="s">
        <v>129</v>
      </c>
      <c r="G2756" s="21" t="s">
        <v>146</v>
      </c>
      <c r="H2756" s="21" t="s">
        <v>1022</v>
      </c>
      <c r="I2756" s="21" t="s">
        <v>527</v>
      </c>
      <c r="J2756" s="21" t="s">
        <v>142</v>
      </c>
      <c r="K2756" s="21" t="s">
        <v>134</v>
      </c>
      <c r="L2756" s="21" t="s">
        <v>135</v>
      </c>
      <c r="M2756" s="23">
        <v>99.89</v>
      </c>
      <c r="N2756" s="24">
        <v>1</v>
      </c>
      <c r="O2756" s="25">
        <v>0.13250000000000001</v>
      </c>
      <c r="P2756" s="23">
        <v>59.61</v>
      </c>
      <c r="Q2756" s="23">
        <f>M2756*N2756*(1-O2756)</f>
        <v>86.654574999999994</v>
      </c>
      <c r="R2756" s="23">
        <f>M2756*N2756*O2756</f>
        <v>13.235425000000001</v>
      </c>
      <c r="S2756" s="23">
        <f>P2756*N2756</f>
        <v>59.61</v>
      </c>
      <c r="T2756" s="23">
        <f>Q2756-S2756</f>
        <v>27.044574999999995</v>
      </c>
      <c r="U2756" s="25">
        <f>IFERROR(T2756/Q2756,0)</f>
        <v>0.31209633190169123</v>
      </c>
      <c r="V2756" s="21" t="s">
        <v>171</v>
      </c>
      <c r="W2756" s="21" t="s">
        <v>126</v>
      </c>
    </row>
    <row r="2757" spans="1:23" ht="15" customHeight="1">
      <c r="A2757" s="21" t="s">
        <v>3237</v>
      </c>
      <c r="B2757" s="22">
        <v>45776</v>
      </c>
      <c r="C2757" s="21">
        <f>YEAR(B2757)</f>
        <v>2025</v>
      </c>
      <c r="D2757" s="21" t="str">
        <f>"Q"&amp;ROUNDUP(MONTH(B2757)/3,0)</f>
        <v>Q2</v>
      </c>
      <c r="E2757" s="21" t="s">
        <v>188</v>
      </c>
      <c r="F2757" s="21" t="s">
        <v>129</v>
      </c>
      <c r="G2757" s="21" t="s">
        <v>189</v>
      </c>
      <c r="H2757" s="21" t="s">
        <v>207</v>
      </c>
      <c r="I2757" s="21" t="s">
        <v>208</v>
      </c>
      <c r="J2757" s="21" t="s">
        <v>122</v>
      </c>
      <c r="K2757" s="21" t="s">
        <v>123</v>
      </c>
      <c r="L2757" s="21" t="s">
        <v>124</v>
      </c>
      <c r="M2757" s="23">
        <v>139.28</v>
      </c>
      <c r="N2757" s="24">
        <v>2</v>
      </c>
      <c r="O2757" s="25">
        <v>0.1242</v>
      </c>
      <c r="P2757" s="23">
        <v>63.01</v>
      </c>
      <c r="Q2757" s="23">
        <f>M2757*N2757*(1-O2757)</f>
        <v>243.96284800000001</v>
      </c>
      <c r="R2757" s="23">
        <f>M2757*N2757*O2757</f>
        <v>34.597152000000001</v>
      </c>
      <c r="S2757" s="23">
        <f>P2757*N2757</f>
        <v>126.02</v>
      </c>
      <c r="T2757" s="23">
        <f>Q2757-S2757</f>
        <v>117.94284800000001</v>
      </c>
      <c r="U2757" s="25">
        <f>IFERROR(T2757/Q2757,0)</f>
        <v>0.48344593845699002</v>
      </c>
      <c r="V2757" s="21" t="s">
        <v>125</v>
      </c>
      <c r="W2757" s="21" t="s">
        <v>156</v>
      </c>
    </row>
    <row r="2758" spans="1:23" ht="15" customHeight="1">
      <c r="A2758" s="21" t="s">
        <v>3238</v>
      </c>
      <c r="B2758" s="22">
        <v>45776</v>
      </c>
      <c r="C2758" s="21">
        <f>YEAR(B2758)</f>
        <v>2025</v>
      </c>
      <c r="D2758" s="21" t="str">
        <f>"Q"&amp;ROUNDUP(MONTH(B2758)/3,0)</f>
        <v>Q2</v>
      </c>
      <c r="E2758" s="21" t="s">
        <v>117</v>
      </c>
      <c r="F2758" s="21" t="s">
        <v>118</v>
      </c>
      <c r="G2758" s="21" t="s">
        <v>119</v>
      </c>
      <c r="H2758" s="21" t="s">
        <v>233</v>
      </c>
      <c r="I2758" s="21" t="s">
        <v>234</v>
      </c>
      <c r="J2758" s="21" t="s">
        <v>142</v>
      </c>
      <c r="K2758" s="21" t="s">
        <v>123</v>
      </c>
      <c r="L2758" s="21" t="s">
        <v>155</v>
      </c>
      <c r="M2758" s="23">
        <v>90.81</v>
      </c>
      <c r="N2758" s="24">
        <v>2</v>
      </c>
      <c r="O2758" s="25">
        <v>0.1754</v>
      </c>
      <c r="P2758" s="23">
        <v>42.28</v>
      </c>
      <c r="Q2758" s="23">
        <f>M2758*N2758*(1-O2758)</f>
        <v>149.76385200000001</v>
      </c>
      <c r="R2758" s="23">
        <f>M2758*N2758*O2758</f>
        <v>31.856148000000001</v>
      </c>
      <c r="S2758" s="23">
        <f>P2758*N2758</f>
        <v>84.56</v>
      </c>
      <c r="T2758" s="23">
        <f>Q2758-S2758</f>
        <v>65.203852000000012</v>
      </c>
      <c r="U2758" s="25">
        <f>IFERROR(T2758/Q2758,0)</f>
        <v>0.43537777059847532</v>
      </c>
      <c r="V2758" s="21" t="s">
        <v>125</v>
      </c>
      <c r="W2758" s="21" t="s">
        <v>126</v>
      </c>
    </row>
    <row r="2759" spans="1:23" ht="15" customHeight="1">
      <c r="A2759" s="21" t="s">
        <v>3239</v>
      </c>
      <c r="B2759" s="22">
        <v>45777</v>
      </c>
      <c r="C2759" s="21">
        <f>YEAR(B2759)</f>
        <v>2025</v>
      </c>
      <c r="D2759" s="21" t="str">
        <f>"Q"&amp;ROUNDUP(MONTH(B2759)/3,0)</f>
        <v>Q2</v>
      </c>
      <c r="E2759" s="21" t="s">
        <v>158</v>
      </c>
      <c r="F2759" s="21" t="s">
        <v>118</v>
      </c>
      <c r="G2759" s="21" t="s">
        <v>164</v>
      </c>
      <c r="H2759" s="21" t="s">
        <v>669</v>
      </c>
      <c r="I2759" s="21" t="s">
        <v>670</v>
      </c>
      <c r="J2759" s="21" t="s">
        <v>142</v>
      </c>
      <c r="K2759" s="21" t="s">
        <v>123</v>
      </c>
      <c r="L2759" s="21" t="s">
        <v>263</v>
      </c>
      <c r="M2759" s="23">
        <v>118.43</v>
      </c>
      <c r="N2759" s="24">
        <v>1</v>
      </c>
      <c r="O2759" s="25">
        <v>0.16539999999999999</v>
      </c>
      <c r="P2759" s="23">
        <v>57.43</v>
      </c>
      <c r="Q2759" s="23">
        <f>M2759*N2759*(1-O2759)</f>
        <v>98.841678000000002</v>
      </c>
      <c r="R2759" s="23">
        <f>M2759*N2759*O2759</f>
        <v>19.588322000000002</v>
      </c>
      <c r="S2759" s="23">
        <f>P2759*N2759</f>
        <v>57.43</v>
      </c>
      <c r="T2759" s="23">
        <f>Q2759-S2759</f>
        <v>41.411678000000002</v>
      </c>
      <c r="U2759" s="25">
        <f>IFERROR(T2759/Q2759,0)</f>
        <v>0.41896979935933504</v>
      </c>
      <c r="V2759" s="21" t="s">
        <v>125</v>
      </c>
      <c r="W2759" s="21" t="s">
        <v>126</v>
      </c>
    </row>
    <row r="2760" spans="1:23" ht="15" customHeight="1">
      <c r="A2760" s="21" t="s">
        <v>3240</v>
      </c>
      <c r="B2760" s="22">
        <v>45777</v>
      </c>
      <c r="C2760" s="21">
        <f>YEAR(B2760)</f>
        <v>2025</v>
      </c>
      <c r="D2760" s="21" t="str">
        <f>"Q"&amp;ROUNDUP(MONTH(B2760)/3,0)</f>
        <v>Q2</v>
      </c>
      <c r="E2760" s="21" t="s">
        <v>138</v>
      </c>
      <c r="F2760" s="21" t="s">
        <v>129</v>
      </c>
      <c r="G2760" s="21" t="s">
        <v>139</v>
      </c>
      <c r="H2760" s="21" t="s">
        <v>243</v>
      </c>
      <c r="I2760" s="21" t="s">
        <v>244</v>
      </c>
      <c r="J2760" s="21" t="s">
        <v>122</v>
      </c>
      <c r="K2760" s="21" t="s">
        <v>143</v>
      </c>
      <c r="L2760" s="21" t="s">
        <v>322</v>
      </c>
      <c r="M2760" s="23">
        <v>223.92</v>
      </c>
      <c r="N2760" s="24">
        <v>4</v>
      </c>
      <c r="O2760" s="25">
        <v>0.2011</v>
      </c>
      <c r="P2760" s="23">
        <v>123.41</v>
      </c>
      <c r="Q2760" s="23">
        <f>M2760*N2760*(1-O2760)</f>
        <v>715.55875199999991</v>
      </c>
      <c r="R2760" s="23">
        <f>M2760*N2760*O2760</f>
        <v>180.12124799999998</v>
      </c>
      <c r="S2760" s="23">
        <f>P2760*N2760</f>
        <v>493.64</v>
      </c>
      <c r="T2760" s="23">
        <f>Q2760-S2760</f>
        <v>221.91875199999993</v>
      </c>
      <c r="U2760" s="25">
        <f>IFERROR(T2760/Q2760,0)</f>
        <v>0.31013351647189408</v>
      </c>
      <c r="V2760" s="21" t="s">
        <v>125</v>
      </c>
      <c r="W2760" s="21" t="s">
        <v>156</v>
      </c>
    </row>
    <row r="2761" spans="1:23" ht="15" customHeight="1">
      <c r="A2761" s="21" t="s">
        <v>3241</v>
      </c>
      <c r="B2761" s="22">
        <v>45777</v>
      </c>
      <c r="C2761" s="21">
        <f>YEAR(B2761)</f>
        <v>2025</v>
      </c>
      <c r="D2761" s="21" t="str">
        <f>"Q"&amp;ROUNDUP(MONTH(B2761)/3,0)</f>
        <v>Q2</v>
      </c>
      <c r="E2761" s="21" t="s">
        <v>158</v>
      </c>
      <c r="F2761" s="21" t="s">
        <v>118</v>
      </c>
      <c r="G2761" s="21" t="s">
        <v>160</v>
      </c>
      <c r="H2761" s="21" t="s">
        <v>182</v>
      </c>
      <c r="I2761" s="21" t="s">
        <v>183</v>
      </c>
      <c r="J2761" s="21" t="s">
        <v>122</v>
      </c>
      <c r="K2761" s="21" t="s">
        <v>123</v>
      </c>
      <c r="L2761" s="21" t="s">
        <v>124</v>
      </c>
      <c r="M2761" s="23">
        <v>33.32</v>
      </c>
      <c r="N2761" s="24">
        <v>2</v>
      </c>
      <c r="O2761" s="25">
        <v>0.2296</v>
      </c>
      <c r="P2761" s="23">
        <v>15.25</v>
      </c>
      <c r="Q2761" s="23">
        <f>M2761*N2761*(1-O2761)</f>
        <v>51.339455999999998</v>
      </c>
      <c r="R2761" s="23">
        <f>M2761*N2761*O2761</f>
        <v>15.300544</v>
      </c>
      <c r="S2761" s="23">
        <f>P2761*N2761</f>
        <v>30.5</v>
      </c>
      <c r="T2761" s="23">
        <f>Q2761-S2761</f>
        <v>20.839455999999998</v>
      </c>
      <c r="U2761" s="25">
        <f>IFERROR(T2761/Q2761,0)</f>
        <v>0.40591501398067015</v>
      </c>
      <c r="V2761" s="21" t="s">
        <v>125</v>
      </c>
      <c r="W2761" s="21" t="s">
        <v>172</v>
      </c>
    </row>
    <row r="2762" spans="1:23" ht="15" customHeight="1">
      <c r="A2762" s="21" t="s">
        <v>3242</v>
      </c>
      <c r="B2762" s="22">
        <v>45777</v>
      </c>
      <c r="C2762" s="21">
        <f>YEAR(B2762)</f>
        <v>2025</v>
      </c>
      <c r="D2762" s="21" t="str">
        <f>"Q"&amp;ROUNDUP(MONTH(B2762)/3,0)</f>
        <v>Q2</v>
      </c>
      <c r="E2762" s="21" t="s">
        <v>117</v>
      </c>
      <c r="F2762" s="21" t="s">
        <v>118</v>
      </c>
      <c r="G2762" s="21" t="s">
        <v>194</v>
      </c>
      <c r="H2762" s="21" t="s">
        <v>434</v>
      </c>
      <c r="I2762" s="21" t="s">
        <v>435</v>
      </c>
      <c r="J2762" s="21" t="s">
        <v>133</v>
      </c>
      <c r="K2762" s="21" t="s">
        <v>143</v>
      </c>
      <c r="L2762" s="21" t="s">
        <v>230</v>
      </c>
      <c r="M2762" s="23">
        <v>192.95</v>
      </c>
      <c r="N2762" s="24">
        <v>1</v>
      </c>
      <c r="O2762" s="25">
        <v>0.2175</v>
      </c>
      <c r="P2762" s="23">
        <v>126.36</v>
      </c>
      <c r="Q2762" s="23">
        <f>M2762*N2762*(1-O2762)</f>
        <v>150.983375</v>
      </c>
      <c r="R2762" s="23">
        <f>M2762*N2762*O2762</f>
        <v>41.966625000000001</v>
      </c>
      <c r="S2762" s="23">
        <f>P2762*N2762</f>
        <v>126.36</v>
      </c>
      <c r="T2762" s="23">
        <f>Q2762-S2762</f>
        <v>24.623374999999996</v>
      </c>
      <c r="U2762" s="25">
        <f>IFERROR(T2762/Q2762,0)</f>
        <v>0.16308666434301125</v>
      </c>
      <c r="V2762" s="21" t="s">
        <v>125</v>
      </c>
      <c r="W2762" s="21" t="s">
        <v>136</v>
      </c>
    </row>
    <row r="2763" spans="1:23" ht="15" customHeight="1">
      <c r="A2763" s="21" t="s">
        <v>3243</v>
      </c>
      <c r="B2763" s="22">
        <v>45777</v>
      </c>
      <c r="C2763" s="21">
        <f>YEAR(B2763)</f>
        <v>2025</v>
      </c>
      <c r="D2763" s="21" t="str">
        <f>"Q"&amp;ROUNDUP(MONTH(B2763)/3,0)</f>
        <v>Q2</v>
      </c>
      <c r="E2763" s="21" t="s">
        <v>188</v>
      </c>
      <c r="F2763" s="21" t="s">
        <v>159</v>
      </c>
      <c r="G2763" s="21" t="s">
        <v>189</v>
      </c>
      <c r="H2763" s="21" t="s">
        <v>207</v>
      </c>
      <c r="I2763" s="21" t="s">
        <v>208</v>
      </c>
      <c r="J2763" s="21" t="s">
        <v>122</v>
      </c>
      <c r="K2763" s="21" t="s">
        <v>123</v>
      </c>
      <c r="L2763" s="21" t="s">
        <v>226</v>
      </c>
      <c r="M2763" s="23">
        <v>221.13</v>
      </c>
      <c r="N2763" s="24">
        <v>4</v>
      </c>
      <c r="O2763" s="25">
        <v>0.13769999999999999</v>
      </c>
      <c r="P2763" s="23">
        <v>116.48</v>
      </c>
      <c r="Q2763" s="23">
        <f>M2763*N2763*(1-O2763)</f>
        <v>762.72159600000009</v>
      </c>
      <c r="R2763" s="23">
        <f>M2763*N2763*O2763</f>
        <v>121.79840399999999</v>
      </c>
      <c r="S2763" s="23">
        <f>P2763*N2763</f>
        <v>465.92</v>
      </c>
      <c r="T2763" s="23">
        <f>Q2763-S2763</f>
        <v>296.80159600000007</v>
      </c>
      <c r="U2763" s="25">
        <f>IFERROR(T2763/Q2763,0)</f>
        <v>0.38913490526102795</v>
      </c>
      <c r="V2763" s="21" t="s">
        <v>125</v>
      </c>
      <c r="W2763" s="21" t="s">
        <v>156</v>
      </c>
    </row>
    <row r="2764" spans="1:23" ht="15" customHeight="1">
      <c r="A2764" s="21" t="s">
        <v>3244</v>
      </c>
      <c r="B2764" s="22">
        <v>45778</v>
      </c>
      <c r="C2764" s="21">
        <f>YEAR(B2764)</f>
        <v>2025</v>
      </c>
      <c r="D2764" s="21" t="str">
        <f>"Q"&amp;ROUNDUP(MONTH(B2764)/3,0)</f>
        <v>Q2</v>
      </c>
      <c r="E2764" s="21" t="s">
        <v>188</v>
      </c>
      <c r="F2764" s="21" t="s">
        <v>118</v>
      </c>
      <c r="G2764" s="21" t="s">
        <v>189</v>
      </c>
      <c r="H2764" s="21" t="s">
        <v>2188</v>
      </c>
      <c r="I2764" s="21" t="s">
        <v>2189</v>
      </c>
      <c r="J2764" s="21" t="s">
        <v>142</v>
      </c>
      <c r="K2764" s="21" t="s">
        <v>143</v>
      </c>
      <c r="L2764" s="21" t="s">
        <v>201</v>
      </c>
      <c r="M2764" s="23">
        <v>90.9</v>
      </c>
      <c r="N2764" s="24">
        <v>3</v>
      </c>
      <c r="O2764" s="25">
        <v>0.21</v>
      </c>
      <c r="P2764" s="23">
        <v>51.85</v>
      </c>
      <c r="Q2764" s="23">
        <f>M2764*N2764*(1-O2764)</f>
        <v>215.43300000000005</v>
      </c>
      <c r="R2764" s="23">
        <f>M2764*N2764*O2764</f>
        <v>57.26700000000001</v>
      </c>
      <c r="S2764" s="23">
        <f>P2764*N2764</f>
        <v>155.55000000000001</v>
      </c>
      <c r="T2764" s="23">
        <f>Q2764-S2764</f>
        <v>59.883000000000038</v>
      </c>
      <c r="U2764" s="25">
        <f>IFERROR(T2764/Q2764,0)</f>
        <v>0.27796577126067046</v>
      </c>
      <c r="V2764" s="21" t="s">
        <v>125</v>
      </c>
      <c r="W2764" s="21" t="s">
        <v>172</v>
      </c>
    </row>
    <row r="2765" spans="1:23" ht="15" customHeight="1">
      <c r="A2765" s="21" t="s">
        <v>3245</v>
      </c>
      <c r="B2765" s="22">
        <v>45778</v>
      </c>
      <c r="C2765" s="21">
        <f>YEAR(B2765)</f>
        <v>2025</v>
      </c>
      <c r="D2765" s="21" t="str">
        <f>"Q"&amp;ROUNDUP(MONTH(B2765)/3,0)</f>
        <v>Q2</v>
      </c>
      <c r="E2765" s="21" t="s">
        <v>188</v>
      </c>
      <c r="F2765" s="21" t="s">
        <v>118</v>
      </c>
      <c r="G2765" s="21" t="s">
        <v>232</v>
      </c>
      <c r="H2765" s="21" t="s">
        <v>462</v>
      </c>
      <c r="I2765" s="21" t="s">
        <v>463</v>
      </c>
      <c r="J2765" s="21" t="s">
        <v>142</v>
      </c>
      <c r="K2765" s="21" t="s">
        <v>123</v>
      </c>
      <c r="L2765" s="21" t="s">
        <v>292</v>
      </c>
      <c r="M2765" s="23">
        <v>84.39</v>
      </c>
      <c r="N2765" s="24">
        <v>2</v>
      </c>
      <c r="O2765" s="25">
        <v>0.16059999999999999</v>
      </c>
      <c r="P2765" s="23">
        <v>48.37</v>
      </c>
      <c r="Q2765" s="23">
        <f>M2765*N2765*(1-O2765)</f>
        <v>141.67393200000001</v>
      </c>
      <c r="R2765" s="23">
        <f>M2765*N2765*O2765</f>
        <v>27.106068</v>
      </c>
      <c r="S2765" s="23">
        <f>P2765*N2765</f>
        <v>96.74</v>
      </c>
      <c r="T2765" s="23">
        <f>Q2765-S2765</f>
        <v>44.933932000000013</v>
      </c>
      <c r="U2765" s="25">
        <f>IFERROR(T2765/Q2765,0)</f>
        <v>0.31716443078603912</v>
      </c>
      <c r="V2765" s="21" t="s">
        <v>125</v>
      </c>
      <c r="W2765" s="21" t="s">
        <v>156</v>
      </c>
    </row>
    <row r="2766" spans="1:23" ht="15" customHeight="1">
      <c r="A2766" s="21" t="s">
        <v>3246</v>
      </c>
      <c r="B2766" s="22">
        <v>45778</v>
      </c>
      <c r="C2766" s="21">
        <f>YEAR(B2766)</f>
        <v>2025</v>
      </c>
      <c r="D2766" s="21" t="str">
        <f>"Q"&amp;ROUNDUP(MONTH(B2766)/3,0)</f>
        <v>Q2</v>
      </c>
      <c r="E2766" s="21" t="s">
        <v>128</v>
      </c>
      <c r="F2766" s="21" t="s">
        <v>118</v>
      </c>
      <c r="G2766" s="21" t="s">
        <v>130</v>
      </c>
      <c r="H2766" s="21" t="s">
        <v>284</v>
      </c>
      <c r="I2766" s="21" t="s">
        <v>269</v>
      </c>
      <c r="J2766" s="21" t="s">
        <v>122</v>
      </c>
      <c r="K2766" s="21" t="s">
        <v>134</v>
      </c>
      <c r="L2766" s="21" t="s">
        <v>339</v>
      </c>
      <c r="M2766" s="23">
        <v>102.04</v>
      </c>
      <c r="N2766" s="24">
        <v>12</v>
      </c>
      <c r="O2766" s="25">
        <v>0.2019</v>
      </c>
      <c r="P2766" s="23">
        <v>63.18</v>
      </c>
      <c r="Q2766" s="23">
        <f>M2766*N2766*(1-O2766)</f>
        <v>977.25748800000008</v>
      </c>
      <c r="R2766" s="23">
        <f>M2766*N2766*O2766</f>
        <v>247.22251199999999</v>
      </c>
      <c r="S2766" s="23">
        <f>P2766*N2766</f>
        <v>758.16</v>
      </c>
      <c r="T2766" s="23">
        <f>Q2766-S2766</f>
        <v>219.09748800000011</v>
      </c>
      <c r="U2766" s="25">
        <f>IFERROR(T2766/Q2766,0)</f>
        <v>0.22419627446231458</v>
      </c>
      <c r="V2766" s="21" t="s">
        <v>125</v>
      </c>
      <c r="W2766" s="21" t="s">
        <v>156</v>
      </c>
    </row>
    <row r="2767" spans="1:23" ht="15" customHeight="1">
      <c r="A2767" s="21" t="s">
        <v>3247</v>
      </c>
      <c r="B2767" s="22">
        <v>45778</v>
      </c>
      <c r="C2767" s="21">
        <f>YEAR(B2767)</f>
        <v>2025</v>
      </c>
      <c r="D2767" s="21" t="str">
        <f>"Q"&amp;ROUNDUP(MONTH(B2767)/3,0)</f>
        <v>Q2</v>
      </c>
      <c r="E2767" s="21" t="s">
        <v>138</v>
      </c>
      <c r="F2767" s="21" t="s">
        <v>118</v>
      </c>
      <c r="G2767" s="21" t="s">
        <v>139</v>
      </c>
      <c r="H2767" s="21" t="s">
        <v>284</v>
      </c>
      <c r="I2767" s="21" t="s">
        <v>269</v>
      </c>
      <c r="J2767" s="21" t="s">
        <v>122</v>
      </c>
      <c r="K2767" s="21" t="s">
        <v>165</v>
      </c>
      <c r="L2767" s="21" t="s">
        <v>166</v>
      </c>
      <c r="M2767" s="23">
        <v>50.75</v>
      </c>
      <c r="N2767" s="24">
        <v>3</v>
      </c>
      <c r="O2767" s="25">
        <v>0.22620000000000001</v>
      </c>
      <c r="P2767" s="23">
        <v>24.3</v>
      </c>
      <c r="Q2767" s="23">
        <f>M2767*N2767*(1-O2767)</f>
        <v>117.81105000000001</v>
      </c>
      <c r="R2767" s="23">
        <f>M2767*N2767*O2767</f>
        <v>34.438949999999998</v>
      </c>
      <c r="S2767" s="23">
        <f>P2767*N2767</f>
        <v>72.900000000000006</v>
      </c>
      <c r="T2767" s="23">
        <f>Q2767-S2767</f>
        <v>44.911050000000003</v>
      </c>
      <c r="U2767" s="25">
        <f>IFERROR(T2767/Q2767,0)</f>
        <v>0.3812125433055728</v>
      </c>
      <c r="V2767" s="21" t="s">
        <v>125</v>
      </c>
      <c r="W2767" s="21" t="s">
        <v>156</v>
      </c>
    </row>
    <row r="2768" spans="1:23" ht="15" customHeight="1">
      <c r="A2768" s="21" t="s">
        <v>3248</v>
      </c>
      <c r="B2768" s="22">
        <v>45778</v>
      </c>
      <c r="C2768" s="21">
        <f>YEAR(B2768)</f>
        <v>2025</v>
      </c>
      <c r="D2768" s="21" t="str">
        <f>"Q"&amp;ROUNDUP(MONTH(B2768)/3,0)</f>
        <v>Q2</v>
      </c>
      <c r="E2768" s="21" t="s">
        <v>117</v>
      </c>
      <c r="F2768" s="21" t="s">
        <v>118</v>
      </c>
      <c r="G2768" s="21" t="s">
        <v>194</v>
      </c>
      <c r="H2768" s="21" t="s">
        <v>2511</v>
      </c>
      <c r="I2768" s="21" t="s">
        <v>154</v>
      </c>
      <c r="J2768" s="21" t="s">
        <v>142</v>
      </c>
      <c r="K2768" s="21" t="s">
        <v>165</v>
      </c>
      <c r="L2768" s="21" t="s">
        <v>213</v>
      </c>
      <c r="M2768" s="23">
        <v>104.84</v>
      </c>
      <c r="N2768" s="24">
        <v>1</v>
      </c>
      <c r="O2768" s="25">
        <v>0.1759</v>
      </c>
      <c r="P2768" s="23">
        <v>40.840000000000003</v>
      </c>
      <c r="Q2768" s="23">
        <f>M2768*N2768*(1-O2768)</f>
        <v>86.398644000000004</v>
      </c>
      <c r="R2768" s="23">
        <f>M2768*N2768*O2768</f>
        <v>18.441355999999999</v>
      </c>
      <c r="S2768" s="23">
        <f>P2768*N2768</f>
        <v>40.840000000000003</v>
      </c>
      <c r="T2768" s="23">
        <f>Q2768-S2768</f>
        <v>45.558644000000001</v>
      </c>
      <c r="U2768" s="25">
        <f>IFERROR(T2768/Q2768,0)</f>
        <v>0.52730739616700462</v>
      </c>
      <c r="V2768" s="21" t="s">
        <v>125</v>
      </c>
      <c r="W2768" s="21" t="s">
        <v>172</v>
      </c>
    </row>
    <row r="2769" spans="1:23" ht="15" customHeight="1">
      <c r="A2769" s="21" t="s">
        <v>3249</v>
      </c>
      <c r="B2769" s="22">
        <v>45778</v>
      </c>
      <c r="C2769" s="21">
        <f>YEAR(B2769)</f>
        <v>2025</v>
      </c>
      <c r="D2769" s="21" t="str">
        <f>"Q"&amp;ROUNDUP(MONTH(B2769)/3,0)</f>
        <v>Q2</v>
      </c>
      <c r="E2769" s="21" t="s">
        <v>128</v>
      </c>
      <c r="F2769" s="21" t="s">
        <v>118</v>
      </c>
      <c r="G2769" s="21" t="s">
        <v>152</v>
      </c>
      <c r="H2769" s="21" t="s">
        <v>243</v>
      </c>
      <c r="I2769" s="21" t="s">
        <v>244</v>
      </c>
      <c r="J2769" s="21" t="s">
        <v>122</v>
      </c>
      <c r="K2769" s="21" t="s">
        <v>134</v>
      </c>
      <c r="L2769" s="21" t="s">
        <v>299</v>
      </c>
      <c r="M2769" s="23">
        <v>128.38</v>
      </c>
      <c r="N2769" s="24">
        <v>2</v>
      </c>
      <c r="O2769" s="25">
        <v>0.20549999999999999</v>
      </c>
      <c r="P2769" s="23">
        <v>71.989999999999995</v>
      </c>
      <c r="Q2769" s="23">
        <f>M2769*N2769*(1-O2769)</f>
        <v>203.99581999999998</v>
      </c>
      <c r="R2769" s="23">
        <f>M2769*N2769*O2769</f>
        <v>52.764179999999996</v>
      </c>
      <c r="S2769" s="23">
        <f>P2769*N2769</f>
        <v>143.97999999999999</v>
      </c>
      <c r="T2769" s="23">
        <f>Q2769-S2769</f>
        <v>60.015819999999991</v>
      </c>
      <c r="U2769" s="25">
        <f>IFERROR(T2769/Q2769,0)</f>
        <v>0.29420122431920415</v>
      </c>
      <c r="V2769" s="21" t="s">
        <v>125</v>
      </c>
      <c r="W2769" s="21" t="s">
        <v>126</v>
      </c>
    </row>
    <row r="2770" spans="1:23" ht="15" customHeight="1">
      <c r="A2770" s="21" t="s">
        <v>3250</v>
      </c>
      <c r="B2770" s="22">
        <v>45778</v>
      </c>
      <c r="C2770" s="21">
        <f>YEAR(B2770)</f>
        <v>2025</v>
      </c>
      <c r="D2770" s="21" t="str">
        <f>"Q"&amp;ROUNDUP(MONTH(B2770)/3,0)</f>
        <v>Q2</v>
      </c>
      <c r="E2770" s="21" t="s">
        <v>138</v>
      </c>
      <c r="F2770" s="21" t="s">
        <v>129</v>
      </c>
      <c r="G2770" s="21" t="s">
        <v>146</v>
      </c>
      <c r="H2770" s="21" t="s">
        <v>358</v>
      </c>
      <c r="I2770" s="21" t="s">
        <v>269</v>
      </c>
      <c r="J2770" s="21" t="s">
        <v>133</v>
      </c>
      <c r="K2770" s="21" t="s">
        <v>165</v>
      </c>
      <c r="L2770" s="21" t="s">
        <v>166</v>
      </c>
      <c r="M2770" s="23">
        <v>49.2</v>
      </c>
      <c r="N2770" s="24">
        <v>1</v>
      </c>
      <c r="O2770" s="25">
        <v>0.1663</v>
      </c>
      <c r="P2770" s="23">
        <v>21.07</v>
      </c>
      <c r="Q2770" s="23">
        <f>M2770*N2770*(1-O2770)</f>
        <v>41.018039999999999</v>
      </c>
      <c r="R2770" s="23">
        <f>M2770*N2770*O2770</f>
        <v>8.1819600000000001</v>
      </c>
      <c r="S2770" s="23">
        <f>P2770*N2770</f>
        <v>21.07</v>
      </c>
      <c r="T2770" s="23">
        <f>Q2770-S2770</f>
        <v>19.948039999999999</v>
      </c>
      <c r="U2770" s="25">
        <f>IFERROR(T2770/Q2770,0)</f>
        <v>0.48632357860102526</v>
      </c>
      <c r="V2770" s="21" t="s">
        <v>125</v>
      </c>
      <c r="W2770" s="21" t="s">
        <v>156</v>
      </c>
    </row>
    <row r="2771" spans="1:23" ht="15" customHeight="1">
      <c r="A2771" s="21" t="s">
        <v>3251</v>
      </c>
      <c r="B2771" s="22">
        <v>45779</v>
      </c>
      <c r="C2771" s="21">
        <f>YEAR(B2771)</f>
        <v>2025</v>
      </c>
      <c r="D2771" s="21" t="str">
        <f>"Q"&amp;ROUNDUP(MONTH(B2771)/3,0)</f>
        <v>Q2</v>
      </c>
      <c r="E2771" s="21" t="s">
        <v>188</v>
      </c>
      <c r="F2771" s="21" t="s">
        <v>118</v>
      </c>
      <c r="G2771" s="21" t="s">
        <v>198</v>
      </c>
      <c r="H2771" s="21" t="s">
        <v>120</v>
      </c>
      <c r="I2771" s="21" t="s">
        <v>121</v>
      </c>
      <c r="J2771" s="21" t="s">
        <v>122</v>
      </c>
      <c r="K2771" s="21" t="s">
        <v>149</v>
      </c>
      <c r="L2771" s="21" t="s">
        <v>176</v>
      </c>
      <c r="M2771" s="23">
        <v>207.18</v>
      </c>
      <c r="N2771" s="24">
        <v>2</v>
      </c>
      <c r="O2771" s="25">
        <v>0.26429999999999998</v>
      </c>
      <c r="P2771" s="23">
        <v>98.44</v>
      </c>
      <c r="Q2771" s="23">
        <f>M2771*N2771*(1-O2771)</f>
        <v>304.844652</v>
      </c>
      <c r="R2771" s="23">
        <f>M2771*N2771*O2771</f>
        <v>109.51534799999999</v>
      </c>
      <c r="S2771" s="23">
        <f>P2771*N2771</f>
        <v>196.88</v>
      </c>
      <c r="T2771" s="23">
        <f>Q2771-S2771</f>
        <v>107.964652</v>
      </c>
      <c r="U2771" s="25">
        <f>IFERROR(T2771/Q2771,0)</f>
        <v>0.35416285406902925</v>
      </c>
      <c r="V2771" s="21" t="s">
        <v>125</v>
      </c>
      <c r="W2771" s="21" t="s">
        <v>136</v>
      </c>
    </row>
    <row r="2772" spans="1:23" ht="15" customHeight="1">
      <c r="A2772" s="21" t="s">
        <v>3252</v>
      </c>
      <c r="B2772" s="22">
        <v>45779</v>
      </c>
      <c r="C2772" s="21">
        <f>YEAR(B2772)</f>
        <v>2025</v>
      </c>
      <c r="D2772" s="21" t="str">
        <f>"Q"&amp;ROUNDUP(MONTH(B2772)/3,0)</f>
        <v>Q2</v>
      </c>
      <c r="E2772" s="21" t="s">
        <v>128</v>
      </c>
      <c r="F2772" s="21" t="s">
        <v>118</v>
      </c>
      <c r="G2772" s="21" t="s">
        <v>152</v>
      </c>
      <c r="H2772" s="21" t="s">
        <v>308</v>
      </c>
      <c r="I2772" s="21" t="s">
        <v>309</v>
      </c>
      <c r="J2772" s="21" t="s">
        <v>133</v>
      </c>
      <c r="K2772" s="21" t="s">
        <v>143</v>
      </c>
      <c r="L2772" s="21" t="s">
        <v>230</v>
      </c>
      <c r="M2772" s="23">
        <v>155.66</v>
      </c>
      <c r="N2772" s="24">
        <v>2</v>
      </c>
      <c r="O2772" s="25">
        <v>0.25069999999999998</v>
      </c>
      <c r="P2772" s="23">
        <v>96.57</v>
      </c>
      <c r="Q2772" s="23">
        <f>M2772*N2772*(1-O2772)</f>
        <v>233.27207600000003</v>
      </c>
      <c r="R2772" s="23">
        <f>M2772*N2772*O2772</f>
        <v>78.047923999999995</v>
      </c>
      <c r="S2772" s="23">
        <f>P2772*N2772</f>
        <v>193.14</v>
      </c>
      <c r="T2772" s="23">
        <f>Q2772-S2772</f>
        <v>40.13207600000004</v>
      </c>
      <c r="U2772" s="25">
        <f>IFERROR(T2772/Q2772,0)</f>
        <v>0.17203977727707123</v>
      </c>
      <c r="V2772" s="21" t="s">
        <v>125</v>
      </c>
      <c r="W2772" s="21" t="s">
        <v>126</v>
      </c>
    </row>
    <row r="2773" spans="1:23" ht="15" customHeight="1">
      <c r="A2773" s="21" t="s">
        <v>3253</v>
      </c>
      <c r="B2773" s="22">
        <v>45779</v>
      </c>
      <c r="C2773" s="21">
        <f>YEAR(B2773)</f>
        <v>2025</v>
      </c>
      <c r="D2773" s="21" t="str">
        <f>"Q"&amp;ROUNDUP(MONTH(B2773)/3,0)</f>
        <v>Q2</v>
      </c>
      <c r="E2773" s="21" t="s">
        <v>128</v>
      </c>
      <c r="F2773" s="21" t="s">
        <v>118</v>
      </c>
      <c r="G2773" s="21" t="s">
        <v>152</v>
      </c>
      <c r="H2773" s="21" t="s">
        <v>243</v>
      </c>
      <c r="I2773" s="21" t="s">
        <v>244</v>
      </c>
      <c r="J2773" s="21" t="s">
        <v>122</v>
      </c>
      <c r="K2773" s="21" t="s">
        <v>143</v>
      </c>
      <c r="L2773" s="21" t="s">
        <v>322</v>
      </c>
      <c r="M2773" s="23">
        <v>109.69</v>
      </c>
      <c r="N2773" s="24">
        <v>1</v>
      </c>
      <c r="O2773" s="25">
        <v>0.23100000000000001</v>
      </c>
      <c r="P2773" s="23">
        <v>68.91</v>
      </c>
      <c r="Q2773" s="23">
        <f>M2773*N2773*(1-O2773)</f>
        <v>84.351609999999994</v>
      </c>
      <c r="R2773" s="23">
        <f>M2773*N2773*O2773</f>
        <v>25.33839</v>
      </c>
      <c r="S2773" s="23">
        <f>P2773*N2773</f>
        <v>68.91</v>
      </c>
      <c r="T2773" s="23">
        <f>Q2773-S2773</f>
        <v>15.441609999999997</v>
      </c>
      <c r="U2773" s="25">
        <f>IFERROR(T2773/Q2773,0)</f>
        <v>0.18306242168940223</v>
      </c>
      <c r="V2773" s="21" t="s">
        <v>125</v>
      </c>
      <c r="W2773" s="21" t="s">
        <v>156</v>
      </c>
    </row>
    <row r="2774" spans="1:23" ht="15" customHeight="1">
      <c r="A2774" s="21" t="s">
        <v>3254</v>
      </c>
      <c r="B2774" s="22">
        <v>45779</v>
      </c>
      <c r="C2774" s="21">
        <f>YEAR(B2774)</f>
        <v>2025</v>
      </c>
      <c r="D2774" s="21" t="str">
        <f>"Q"&amp;ROUNDUP(MONTH(B2774)/3,0)</f>
        <v>Q2</v>
      </c>
      <c r="E2774" s="21" t="s">
        <v>117</v>
      </c>
      <c r="F2774" s="21" t="s">
        <v>129</v>
      </c>
      <c r="G2774" s="21" t="s">
        <v>194</v>
      </c>
      <c r="H2774" s="21" t="s">
        <v>224</v>
      </c>
      <c r="I2774" s="21" t="s">
        <v>225</v>
      </c>
      <c r="J2774" s="21" t="s">
        <v>122</v>
      </c>
      <c r="K2774" s="21" t="s">
        <v>165</v>
      </c>
      <c r="L2774" s="21" t="s">
        <v>184</v>
      </c>
      <c r="M2774" s="23">
        <v>139.05000000000001</v>
      </c>
      <c r="N2774" s="24">
        <v>4</v>
      </c>
      <c r="O2774" s="25">
        <v>0.1585</v>
      </c>
      <c r="P2774" s="23">
        <v>59.25</v>
      </c>
      <c r="Q2774" s="23">
        <f>M2774*N2774*(1-O2774)</f>
        <v>468.04230000000007</v>
      </c>
      <c r="R2774" s="23">
        <f>M2774*N2774*O2774</f>
        <v>88.157700000000006</v>
      </c>
      <c r="S2774" s="23">
        <f>P2774*N2774</f>
        <v>237</v>
      </c>
      <c r="T2774" s="23">
        <f>Q2774-S2774</f>
        <v>231.04230000000007</v>
      </c>
      <c r="U2774" s="25">
        <f>IFERROR(T2774/Q2774,0)</f>
        <v>0.49363551114931287</v>
      </c>
      <c r="V2774" s="21" t="s">
        <v>125</v>
      </c>
      <c r="W2774" s="21" t="s">
        <v>126</v>
      </c>
    </row>
    <row r="2775" spans="1:23" ht="15" customHeight="1">
      <c r="A2775" s="21" t="s">
        <v>3255</v>
      </c>
      <c r="B2775" s="22">
        <v>45779</v>
      </c>
      <c r="C2775" s="21">
        <f>YEAR(B2775)</f>
        <v>2025</v>
      </c>
      <c r="D2775" s="21" t="str">
        <f>"Q"&amp;ROUNDUP(MONTH(B2775)/3,0)</f>
        <v>Q2</v>
      </c>
      <c r="E2775" s="21" t="s">
        <v>138</v>
      </c>
      <c r="F2775" s="21" t="s">
        <v>118</v>
      </c>
      <c r="G2775" s="21" t="s">
        <v>139</v>
      </c>
      <c r="H2775" s="21" t="s">
        <v>243</v>
      </c>
      <c r="I2775" s="21" t="s">
        <v>244</v>
      </c>
      <c r="J2775" s="21" t="s">
        <v>122</v>
      </c>
      <c r="K2775" s="21" t="s">
        <v>165</v>
      </c>
      <c r="L2775" s="21" t="s">
        <v>213</v>
      </c>
      <c r="M2775" s="23">
        <v>79.98</v>
      </c>
      <c r="N2775" s="24">
        <v>8</v>
      </c>
      <c r="O2775" s="25">
        <v>0.16639999999999999</v>
      </c>
      <c r="P2775" s="23">
        <v>37.93</v>
      </c>
      <c r="Q2775" s="23">
        <f>M2775*N2775*(1-O2775)</f>
        <v>533.37062400000002</v>
      </c>
      <c r="R2775" s="23">
        <f>M2775*N2775*O2775</f>
        <v>106.469376</v>
      </c>
      <c r="S2775" s="23">
        <f>P2775*N2775</f>
        <v>303.44</v>
      </c>
      <c r="T2775" s="23">
        <f>Q2775-S2775</f>
        <v>229.93062400000002</v>
      </c>
      <c r="U2775" s="25">
        <f>IFERROR(T2775/Q2775,0)</f>
        <v>0.43108977820270811</v>
      </c>
      <c r="V2775" s="21" t="s">
        <v>125</v>
      </c>
      <c r="W2775" s="21" t="s">
        <v>136</v>
      </c>
    </row>
    <row r="2776" spans="1:23" ht="15" customHeight="1">
      <c r="A2776" s="21" t="s">
        <v>3256</v>
      </c>
      <c r="B2776" s="22">
        <v>45779</v>
      </c>
      <c r="C2776" s="21">
        <f>YEAR(B2776)</f>
        <v>2025</v>
      </c>
      <c r="D2776" s="21" t="str">
        <f>"Q"&amp;ROUNDUP(MONTH(B2776)/3,0)</f>
        <v>Q2</v>
      </c>
      <c r="E2776" s="21" t="s">
        <v>117</v>
      </c>
      <c r="F2776" s="21" t="s">
        <v>129</v>
      </c>
      <c r="G2776" s="21" t="s">
        <v>194</v>
      </c>
      <c r="H2776" s="21" t="s">
        <v>120</v>
      </c>
      <c r="I2776" s="21" t="s">
        <v>121</v>
      </c>
      <c r="J2776" s="21" t="s">
        <v>122</v>
      </c>
      <c r="K2776" s="21" t="s">
        <v>123</v>
      </c>
      <c r="L2776" s="21" t="s">
        <v>124</v>
      </c>
      <c r="M2776" s="23">
        <v>207.64</v>
      </c>
      <c r="N2776" s="24">
        <v>12</v>
      </c>
      <c r="O2776" s="25">
        <v>0.1794</v>
      </c>
      <c r="P2776" s="23">
        <v>100.72</v>
      </c>
      <c r="Q2776" s="23">
        <f>M2776*N2776*(1-O2776)</f>
        <v>2044.6726079999999</v>
      </c>
      <c r="R2776" s="23">
        <f>M2776*N2776*O2776</f>
        <v>447.00739199999998</v>
      </c>
      <c r="S2776" s="23">
        <f>P2776*N2776</f>
        <v>1208.6399999999999</v>
      </c>
      <c r="T2776" s="23">
        <f>Q2776-S2776</f>
        <v>836.03260799999998</v>
      </c>
      <c r="U2776" s="25">
        <f>IFERROR(T2776/Q2776,0)</f>
        <v>0.40888336094929484</v>
      </c>
      <c r="V2776" s="21" t="s">
        <v>171</v>
      </c>
      <c r="W2776" s="21" t="s">
        <v>136</v>
      </c>
    </row>
    <row r="2777" spans="1:23" ht="15" customHeight="1">
      <c r="A2777" s="21" t="s">
        <v>3257</v>
      </c>
      <c r="B2777" s="22">
        <v>45779</v>
      </c>
      <c r="C2777" s="21">
        <f>YEAR(B2777)</f>
        <v>2025</v>
      </c>
      <c r="D2777" s="21" t="str">
        <f>"Q"&amp;ROUNDUP(MONTH(B2777)/3,0)</f>
        <v>Q2</v>
      </c>
      <c r="E2777" s="21" t="s">
        <v>138</v>
      </c>
      <c r="F2777" s="21" t="s">
        <v>129</v>
      </c>
      <c r="G2777" s="21" t="s">
        <v>139</v>
      </c>
      <c r="H2777" s="21" t="s">
        <v>308</v>
      </c>
      <c r="I2777" s="21" t="s">
        <v>309</v>
      </c>
      <c r="J2777" s="21" t="s">
        <v>133</v>
      </c>
      <c r="K2777" s="21" t="s">
        <v>123</v>
      </c>
      <c r="L2777" s="21" t="s">
        <v>263</v>
      </c>
      <c r="M2777" s="23">
        <v>198.37</v>
      </c>
      <c r="N2777" s="24">
        <v>1</v>
      </c>
      <c r="O2777" s="25">
        <v>0.16719999999999999</v>
      </c>
      <c r="P2777" s="23">
        <v>100.73</v>
      </c>
      <c r="Q2777" s="23">
        <f>M2777*N2777*(1-O2777)</f>
        <v>165.20253600000001</v>
      </c>
      <c r="R2777" s="23">
        <f>M2777*N2777*O2777</f>
        <v>33.167463999999995</v>
      </c>
      <c r="S2777" s="23">
        <f>P2777*N2777</f>
        <v>100.73</v>
      </c>
      <c r="T2777" s="23">
        <f>Q2777-S2777</f>
        <v>64.472536000000005</v>
      </c>
      <c r="U2777" s="25">
        <f>IFERROR(T2777/Q2777,0)</f>
        <v>0.39026359740627714</v>
      </c>
      <c r="V2777" s="21" t="s">
        <v>125</v>
      </c>
      <c r="W2777" s="21" t="s">
        <v>172</v>
      </c>
    </row>
    <row r="2778" spans="1:23" ht="15" customHeight="1">
      <c r="A2778" s="21" t="s">
        <v>3258</v>
      </c>
      <c r="B2778" s="22">
        <v>45779</v>
      </c>
      <c r="C2778" s="21">
        <f>YEAR(B2778)</f>
        <v>2025</v>
      </c>
      <c r="D2778" s="21" t="str">
        <f>"Q"&amp;ROUNDUP(MONTH(B2778)/3,0)</f>
        <v>Q2</v>
      </c>
      <c r="E2778" s="21" t="s">
        <v>138</v>
      </c>
      <c r="F2778" s="21" t="s">
        <v>129</v>
      </c>
      <c r="G2778" s="21" t="s">
        <v>139</v>
      </c>
      <c r="H2778" s="21" t="s">
        <v>203</v>
      </c>
      <c r="I2778" s="21" t="s">
        <v>204</v>
      </c>
      <c r="J2778" s="21" t="s">
        <v>122</v>
      </c>
      <c r="K2778" s="21" t="s">
        <v>134</v>
      </c>
      <c r="L2778" s="21" t="s">
        <v>170</v>
      </c>
      <c r="M2778" s="23">
        <v>44.64</v>
      </c>
      <c r="N2778" s="24">
        <v>1</v>
      </c>
      <c r="O2778" s="25">
        <v>0.17480000000000001</v>
      </c>
      <c r="P2778" s="23">
        <v>25.29</v>
      </c>
      <c r="Q2778" s="23">
        <f>M2778*N2778*(1-O2778)</f>
        <v>36.836928</v>
      </c>
      <c r="R2778" s="23">
        <f>M2778*N2778*O2778</f>
        <v>7.8030720000000002</v>
      </c>
      <c r="S2778" s="23">
        <f>P2778*N2778</f>
        <v>25.29</v>
      </c>
      <c r="T2778" s="23">
        <f>Q2778-S2778</f>
        <v>11.546928000000001</v>
      </c>
      <c r="U2778" s="25">
        <f>IFERROR(T2778/Q2778,0)</f>
        <v>0.31346066642690729</v>
      </c>
      <c r="V2778" s="21" t="s">
        <v>125</v>
      </c>
      <c r="W2778" s="21" t="s">
        <v>172</v>
      </c>
    </row>
    <row r="2779" spans="1:23" ht="15" customHeight="1">
      <c r="A2779" s="21" t="s">
        <v>3259</v>
      </c>
      <c r="B2779" s="22">
        <v>45779</v>
      </c>
      <c r="C2779" s="21">
        <f>YEAR(B2779)</f>
        <v>2025</v>
      </c>
      <c r="D2779" s="21" t="str">
        <f>"Q"&amp;ROUNDUP(MONTH(B2779)/3,0)</f>
        <v>Q2</v>
      </c>
      <c r="E2779" s="21" t="s">
        <v>128</v>
      </c>
      <c r="F2779" s="21" t="s">
        <v>118</v>
      </c>
      <c r="G2779" s="21" t="s">
        <v>130</v>
      </c>
      <c r="H2779" s="21" t="s">
        <v>301</v>
      </c>
      <c r="I2779" s="21" t="s">
        <v>302</v>
      </c>
      <c r="J2779" s="21" t="s">
        <v>133</v>
      </c>
      <c r="K2779" s="21" t="s">
        <v>143</v>
      </c>
      <c r="L2779" s="21" t="s">
        <v>144</v>
      </c>
      <c r="M2779" s="23">
        <v>39.22</v>
      </c>
      <c r="N2779" s="24">
        <v>4</v>
      </c>
      <c r="O2779" s="25">
        <v>0.17519999999999999</v>
      </c>
      <c r="P2779" s="23">
        <v>22.84</v>
      </c>
      <c r="Q2779" s="23">
        <f>M2779*N2779*(1-O2779)</f>
        <v>129.39462399999999</v>
      </c>
      <c r="R2779" s="23">
        <f>M2779*N2779*O2779</f>
        <v>27.485375999999999</v>
      </c>
      <c r="S2779" s="23">
        <f>P2779*N2779</f>
        <v>91.36</v>
      </c>
      <c r="T2779" s="23">
        <f>Q2779-S2779</f>
        <v>38.034623999999994</v>
      </c>
      <c r="U2779" s="25">
        <f>IFERROR(T2779/Q2779,0)</f>
        <v>0.29394284572440965</v>
      </c>
      <c r="V2779" s="21" t="s">
        <v>125</v>
      </c>
      <c r="W2779" s="21" t="s">
        <v>126</v>
      </c>
    </row>
    <row r="2780" spans="1:23" ht="15" customHeight="1">
      <c r="A2780" s="21" t="s">
        <v>3260</v>
      </c>
      <c r="B2780" s="22">
        <v>45780</v>
      </c>
      <c r="C2780" s="21">
        <f>YEAR(B2780)</f>
        <v>2025</v>
      </c>
      <c r="D2780" s="21" t="str">
        <f>"Q"&amp;ROUNDUP(MONTH(B2780)/3,0)</f>
        <v>Q2</v>
      </c>
      <c r="E2780" s="21" t="s">
        <v>188</v>
      </c>
      <c r="F2780" s="21" t="s">
        <v>118</v>
      </c>
      <c r="G2780" s="21" t="s">
        <v>232</v>
      </c>
      <c r="H2780" s="21" t="s">
        <v>284</v>
      </c>
      <c r="I2780" s="21" t="s">
        <v>269</v>
      </c>
      <c r="J2780" s="21" t="s">
        <v>122</v>
      </c>
      <c r="K2780" s="21" t="s">
        <v>149</v>
      </c>
      <c r="L2780" s="21" t="s">
        <v>273</v>
      </c>
      <c r="M2780" s="23">
        <v>218.03</v>
      </c>
      <c r="N2780" s="24">
        <v>1</v>
      </c>
      <c r="O2780" s="25">
        <v>0.17219999999999999</v>
      </c>
      <c r="P2780" s="23">
        <v>99.65</v>
      </c>
      <c r="Q2780" s="23">
        <f>M2780*N2780*(1-O2780)</f>
        <v>180.48523399999999</v>
      </c>
      <c r="R2780" s="23">
        <f>M2780*N2780*O2780</f>
        <v>37.544765999999996</v>
      </c>
      <c r="S2780" s="23">
        <f>P2780*N2780</f>
        <v>99.65</v>
      </c>
      <c r="T2780" s="23">
        <f>Q2780-S2780</f>
        <v>80.835233999999986</v>
      </c>
      <c r="U2780" s="25">
        <f>IFERROR(T2780/Q2780,0)</f>
        <v>0.44787727066913402</v>
      </c>
      <c r="V2780" s="21" t="s">
        <v>125</v>
      </c>
      <c r="W2780" s="21" t="s">
        <v>126</v>
      </c>
    </row>
    <row r="2781" spans="1:23" ht="15" customHeight="1">
      <c r="A2781" s="21" t="s">
        <v>3261</v>
      </c>
      <c r="B2781" s="22">
        <v>45780</v>
      </c>
      <c r="C2781" s="21">
        <f>YEAR(B2781)</f>
        <v>2025</v>
      </c>
      <c r="D2781" s="21" t="str">
        <f>"Q"&amp;ROUNDUP(MONTH(B2781)/3,0)</f>
        <v>Q2</v>
      </c>
      <c r="E2781" s="21" t="s">
        <v>158</v>
      </c>
      <c r="F2781" s="21" t="s">
        <v>118</v>
      </c>
      <c r="G2781" s="21" t="s">
        <v>160</v>
      </c>
      <c r="H2781" s="21" t="s">
        <v>218</v>
      </c>
      <c r="I2781" s="21" t="s">
        <v>219</v>
      </c>
      <c r="J2781" s="21" t="s">
        <v>133</v>
      </c>
      <c r="K2781" s="21" t="s">
        <v>165</v>
      </c>
      <c r="L2781" s="21" t="s">
        <v>213</v>
      </c>
      <c r="M2781" s="23">
        <v>129.54</v>
      </c>
      <c r="N2781" s="24">
        <v>1</v>
      </c>
      <c r="O2781" s="25">
        <v>0.158</v>
      </c>
      <c r="P2781" s="23">
        <v>52.67</v>
      </c>
      <c r="Q2781" s="23">
        <f>M2781*N2781*(1-O2781)</f>
        <v>109.07267999999999</v>
      </c>
      <c r="R2781" s="23">
        <f>M2781*N2781*O2781</f>
        <v>20.467319999999997</v>
      </c>
      <c r="S2781" s="23">
        <f>P2781*N2781</f>
        <v>52.67</v>
      </c>
      <c r="T2781" s="23">
        <f>Q2781-S2781</f>
        <v>56.402679999999989</v>
      </c>
      <c r="U2781" s="25">
        <f>IFERROR(T2781/Q2781,0)</f>
        <v>0.51711097591074129</v>
      </c>
      <c r="V2781" s="21" t="s">
        <v>125</v>
      </c>
      <c r="W2781" s="21" t="s">
        <v>156</v>
      </c>
    </row>
    <row r="2782" spans="1:23" ht="15" customHeight="1">
      <c r="A2782" s="21" t="s">
        <v>3262</v>
      </c>
      <c r="B2782" s="22">
        <v>45780</v>
      </c>
      <c r="C2782" s="21">
        <f>YEAR(B2782)</f>
        <v>2025</v>
      </c>
      <c r="D2782" s="21" t="str">
        <f>"Q"&amp;ROUNDUP(MONTH(B2782)/3,0)</f>
        <v>Q2</v>
      </c>
      <c r="E2782" s="21" t="s">
        <v>188</v>
      </c>
      <c r="F2782" s="21" t="s">
        <v>129</v>
      </c>
      <c r="G2782" s="21" t="s">
        <v>198</v>
      </c>
      <c r="H2782" s="21" t="s">
        <v>224</v>
      </c>
      <c r="I2782" s="21" t="s">
        <v>225</v>
      </c>
      <c r="J2782" s="21" t="s">
        <v>122</v>
      </c>
      <c r="K2782" s="21" t="s">
        <v>165</v>
      </c>
      <c r="L2782" s="21" t="s">
        <v>213</v>
      </c>
      <c r="M2782" s="23">
        <v>80.39</v>
      </c>
      <c r="N2782" s="24">
        <v>1</v>
      </c>
      <c r="O2782" s="25">
        <v>0.20169999999999999</v>
      </c>
      <c r="P2782" s="23">
        <v>34.15</v>
      </c>
      <c r="Q2782" s="23">
        <f>M2782*N2782*(1-O2782)</f>
        <v>64.175336999999999</v>
      </c>
      <c r="R2782" s="23">
        <f>M2782*N2782*O2782</f>
        <v>16.214662999999998</v>
      </c>
      <c r="S2782" s="23">
        <f>P2782*N2782</f>
        <v>34.15</v>
      </c>
      <c r="T2782" s="23">
        <f>Q2782-S2782</f>
        <v>30.025337</v>
      </c>
      <c r="U2782" s="25">
        <f>IFERROR(T2782/Q2782,0)</f>
        <v>0.46786411109925297</v>
      </c>
      <c r="V2782" s="21" t="s">
        <v>125</v>
      </c>
      <c r="W2782" s="21" t="s">
        <v>156</v>
      </c>
    </row>
    <row r="2783" spans="1:23" ht="15" customHeight="1">
      <c r="A2783" s="21" t="s">
        <v>3263</v>
      </c>
      <c r="B2783" s="22">
        <v>45780</v>
      </c>
      <c r="C2783" s="21">
        <f>YEAR(B2783)</f>
        <v>2025</v>
      </c>
      <c r="D2783" s="21" t="str">
        <f>"Q"&amp;ROUNDUP(MONTH(B2783)/3,0)</f>
        <v>Q2</v>
      </c>
      <c r="E2783" s="21" t="s">
        <v>138</v>
      </c>
      <c r="F2783" s="21" t="s">
        <v>129</v>
      </c>
      <c r="G2783" s="21" t="s">
        <v>139</v>
      </c>
      <c r="H2783" s="21" t="s">
        <v>607</v>
      </c>
      <c r="I2783" s="21" t="s">
        <v>608</v>
      </c>
      <c r="J2783" s="21" t="s">
        <v>142</v>
      </c>
      <c r="K2783" s="21" t="s">
        <v>149</v>
      </c>
      <c r="L2783" s="21" t="s">
        <v>176</v>
      </c>
      <c r="M2783" s="23">
        <v>38.15</v>
      </c>
      <c r="N2783" s="24">
        <v>2</v>
      </c>
      <c r="O2783" s="25"/>
      <c r="P2783" s="23">
        <v>17.53</v>
      </c>
      <c r="Q2783" s="23">
        <f>M2783*N2783*(1-O2783)</f>
        <v>76.3</v>
      </c>
      <c r="R2783" s="23">
        <f>M2783*N2783*O2783</f>
        <v>0</v>
      </c>
      <c r="S2783" s="23">
        <f>P2783*N2783</f>
        <v>35.06</v>
      </c>
      <c r="T2783" s="23">
        <f>Q2783-S2783</f>
        <v>41.239999999999995</v>
      </c>
      <c r="U2783" s="25">
        <f>IFERROR(T2783/Q2783,0)</f>
        <v>0.54049803407601571</v>
      </c>
      <c r="V2783" s="21" t="s">
        <v>125</v>
      </c>
      <c r="W2783" s="21" t="s">
        <v>136</v>
      </c>
    </row>
    <row r="2784" spans="1:23" ht="15" customHeight="1">
      <c r="A2784" s="21" t="s">
        <v>3264</v>
      </c>
      <c r="B2784" s="22">
        <v>45780</v>
      </c>
      <c r="C2784" s="21">
        <f>YEAR(B2784)</f>
        <v>2025</v>
      </c>
      <c r="D2784" s="21" t="str">
        <f>"Q"&amp;ROUNDUP(MONTH(B2784)/3,0)</f>
        <v>Q2</v>
      </c>
      <c r="E2784" s="21" t="s">
        <v>128</v>
      </c>
      <c r="F2784" s="21" t="s">
        <v>129</v>
      </c>
      <c r="G2784" s="21" t="s">
        <v>130</v>
      </c>
      <c r="H2784" s="21" t="s">
        <v>843</v>
      </c>
      <c r="I2784" s="21" t="s">
        <v>844</v>
      </c>
      <c r="J2784" s="21" t="s">
        <v>142</v>
      </c>
      <c r="K2784" s="21" t="s">
        <v>143</v>
      </c>
      <c r="L2784" s="21" t="s">
        <v>230</v>
      </c>
      <c r="M2784" s="23">
        <v>247.91</v>
      </c>
      <c r="N2784" s="24">
        <v>3</v>
      </c>
      <c r="O2784" s="25">
        <v>0.1895</v>
      </c>
      <c r="P2784" s="23">
        <v>152.97</v>
      </c>
      <c r="Q2784" s="23">
        <f>M2784*N2784*(1-O2784)</f>
        <v>602.79316500000004</v>
      </c>
      <c r="R2784" s="23">
        <f>M2784*N2784*O2784</f>
        <v>140.936835</v>
      </c>
      <c r="S2784" s="23">
        <f>P2784*N2784</f>
        <v>458.90999999999997</v>
      </c>
      <c r="T2784" s="23">
        <f>Q2784-S2784</f>
        <v>143.88316500000008</v>
      </c>
      <c r="U2784" s="25">
        <f>IFERROR(T2784/Q2784,0)</f>
        <v>0.23869408837772749</v>
      </c>
      <c r="V2784" s="21" t="s">
        <v>125</v>
      </c>
      <c r="W2784" s="21" t="s">
        <v>126</v>
      </c>
    </row>
    <row r="2785" spans="1:23" ht="15" customHeight="1">
      <c r="A2785" s="21" t="s">
        <v>3265</v>
      </c>
      <c r="B2785" s="22">
        <v>45780</v>
      </c>
      <c r="C2785" s="21">
        <f>YEAR(B2785)</f>
        <v>2025</v>
      </c>
      <c r="D2785" s="21" t="str">
        <f>"Q"&amp;ROUNDUP(MONTH(B2785)/3,0)</f>
        <v>Q2</v>
      </c>
      <c r="E2785" s="21" t="s">
        <v>188</v>
      </c>
      <c r="F2785" s="21" t="s">
        <v>159</v>
      </c>
      <c r="G2785" s="21" t="s">
        <v>198</v>
      </c>
      <c r="H2785" s="21" t="s">
        <v>732</v>
      </c>
      <c r="I2785" s="21" t="s">
        <v>733</v>
      </c>
      <c r="J2785" s="21" t="s">
        <v>142</v>
      </c>
      <c r="K2785" s="21" t="s">
        <v>134</v>
      </c>
      <c r="L2785" s="21" t="s">
        <v>299</v>
      </c>
      <c r="M2785" s="23">
        <v>158.55000000000001</v>
      </c>
      <c r="N2785" s="24">
        <v>40</v>
      </c>
      <c r="O2785" s="25">
        <v>0.13009999999999999</v>
      </c>
      <c r="P2785" s="23">
        <v>87.31</v>
      </c>
      <c r="Q2785" s="23">
        <f>M2785*N2785*(1-O2785)</f>
        <v>5516.9058000000005</v>
      </c>
      <c r="R2785" s="23">
        <f>M2785*N2785*O2785</f>
        <v>825.0942</v>
      </c>
      <c r="S2785" s="23">
        <f>P2785*N2785</f>
        <v>3492.4</v>
      </c>
      <c r="T2785" s="23">
        <f>Q2785-S2785</f>
        <v>2024.5058000000004</v>
      </c>
      <c r="U2785" s="25">
        <f>IFERROR(T2785/Q2785,0)</f>
        <v>0.36696399637637461</v>
      </c>
      <c r="V2785" s="21" t="s">
        <v>171</v>
      </c>
      <c r="W2785" s="21" t="s">
        <v>126</v>
      </c>
    </row>
    <row r="2786" spans="1:23" ht="15" customHeight="1">
      <c r="A2786" s="21" t="s">
        <v>3266</v>
      </c>
      <c r="B2786" s="22">
        <v>45780</v>
      </c>
      <c r="C2786" s="21">
        <f>YEAR(B2786)</f>
        <v>2025</v>
      </c>
      <c r="D2786" s="21" t="str">
        <f>"Q"&amp;ROUNDUP(MONTH(B2786)/3,0)</f>
        <v>Q2</v>
      </c>
      <c r="E2786" s="21" t="s">
        <v>128</v>
      </c>
      <c r="F2786" s="21" t="s">
        <v>129</v>
      </c>
      <c r="G2786" s="21" t="s">
        <v>152</v>
      </c>
      <c r="H2786" s="21" t="s">
        <v>287</v>
      </c>
      <c r="I2786" s="21" t="s">
        <v>288</v>
      </c>
      <c r="J2786" s="21" t="s">
        <v>133</v>
      </c>
      <c r="K2786" s="21" t="s">
        <v>165</v>
      </c>
      <c r="L2786" s="21" t="s">
        <v>180</v>
      </c>
      <c r="M2786" s="23">
        <v>77.37</v>
      </c>
      <c r="N2786" s="24">
        <v>2</v>
      </c>
      <c r="O2786" s="25">
        <v>0.21840000000000001</v>
      </c>
      <c r="P2786" s="23">
        <v>36.51</v>
      </c>
      <c r="Q2786" s="23">
        <f>M2786*N2786*(1-O2786)</f>
        <v>120.944784</v>
      </c>
      <c r="R2786" s="23">
        <f>M2786*N2786*O2786</f>
        <v>33.795216000000003</v>
      </c>
      <c r="S2786" s="23">
        <f>P2786*N2786</f>
        <v>73.02</v>
      </c>
      <c r="T2786" s="23">
        <f>Q2786-S2786</f>
        <v>47.924784000000002</v>
      </c>
      <c r="U2786" s="25">
        <f>IFERROR(T2786/Q2786,0)</f>
        <v>0.3962534175926099</v>
      </c>
      <c r="V2786" s="21" t="s">
        <v>125</v>
      </c>
      <c r="W2786" s="21" t="s">
        <v>126</v>
      </c>
    </row>
    <row r="2787" spans="1:23" ht="15" customHeight="1">
      <c r="A2787" s="21" t="s">
        <v>3267</v>
      </c>
      <c r="B2787" s="22">
        <v>45780</v>
      </c>
      <c r="C2787" s="21">
        <f>YEAR(B2787)</f>
        <v>2025</v>
      </c>
      <c r="D2787" s="21" t="str">
        <f>"Q"&amp;ROUNDUP(MONTH(B2787)/3,0)</f>
        <v>Q2</v>
      </c>
      <c r="E2787" s="21" t="s">
        <v>138</v>
      </c>
      <c r="F2787" s="21" t="s">
        <v>118</v>
      </c>
      <c r="G2787" s="21" t="s">
        <v>139</v>
      </c>
      <c r="H2787" s="21" t="s">
        <v>2188</v>
      </c>
      <c r="I2787" s="21" t="s">
        <v>2189</v>
      </c>
      <c r="J2787" s="21" t="s">
        <v>142</v>
      </c>
      <c r="K2787" s="21" t="s">
        <v>123</v>
      </c>
      <c r="L2787" s="21" t="s">
        <v>124</v>
      </c>
      <c r="M2787" s="23">
        <v>21.44</v>
      </c>
      <c r="N2787" s="24">
        <v>2</v>
      </c>
      <c r="O2787" s="25">
        <v>0.1386</v>
      </c>
      <c r="P2787" s="23">
        <v>10.62</v>
      </c>
      <c r="Q2787" s="23">
        <f>M2787*N2787*(1-O2787)</f>
        <v>36.936832000000003</v>
      </c>
      <c r="R2787" s="23">
        <f>M2787*N2787*O2787</f>
        <v>5.943168</v>
      </c>
      <c r="S2787" s="23">
        <f>P2787*N2787</f>
        <v>21.24</v>
      </c>
      <c r="T2787" s="23">
        <f>Q2787-S2787</f>
        <v>15.696832000000004</v>
      </c>
      <c r="U2787" s="25">
        <f>IFERROR(T2787/Q2787,0)</f>
        <v>0.42496421999591094</v>
      </c>
      <c r="V2787" s="21" t="s">
        <v>171</v>
      </c>
      <c r="W2787" s="21" t="s">
        <v>136</v>
      </c>
    </row>
    <row r="2788" spans="1:23" ht="15" customHeight="1">
      <c r="A2788" s="21" t="s">
        <v>3268</v>
      </c>
      <c r="B2788" s="22">
        <v>45780</v>
      </c>
      <c r="C2788" s="21">
        <f>YEAR(B2788)</f>
        <v>2025</v>
      </c>
      <c r="D2788" s="21" t="str">
        <f>"Q"&amp;ROUNDUP(MONTH(B2788)/3,0)</f>
        <v>Q2</v>
      </c>
      <c r="E2788" s="21" t="s">
        <v>117</v>
      </c>
      <c r="F2788" s="21" t="s">
        <v>118</v>
      </c>
      <c r="G2788" s="21" t="s">
        <v>194</v>
      </c>
      <c r="H2788" s="21" t="s">
        <v>294</v>
      </c>
      <c r="I2788" s="21" t="s">
        <v>295</v>
      </c>
      <c r="J2788" s="21" t="s">
        <v>133</v>
      </c>
      <c r="K2788" s="21" t="s">
        <v>134</v>
      </c>
      <c r="L2788" s="21" t="s">
        <v>192</v>
      </c>
      <c r="M2788" s="23">
        <v>119.8</v>
      </c>
      <c r="N2788" s="24">
        <v>5</v>
      </c>
      <c r="O2788" s="25">
        <v>0.2026</v>
      </c>
      <c r="P2788" s="23">
        <v>60.5</v>
      </c>
      <c r="Q2788" s="23">
        <f>M2788*N2788*(1-O2788)</f>
        <v>477.64260000000002</v>
      </c>
      <c r="R2788" s="23">
        <f>M2788*N2788*O2788</f>
        <v>121.3574</v>
      </c>
      <c r="S2788" s="23">
        <f>P2788*N2788</f>
        <v>302.5</v>
      </c>
      <c r="T2788" s="23">
        <f>Q2788-S2788</f>
        <v>175.14260000000002</v>
      </c>
      <c r="U2788" s="25">
        <f>IFERROR(T2788/Q2788,0)</f>
        <v>0.36668128010357537</v>
      </c>
      <c r="V2788" s="21" t="s">
        <v>125</v>
      </c>
      <c r="W2788" s="21" t="s">
        <v>136</v>
      </c>
    </row>
    <row r="2789" spans="1:23" ht="15" customHeight="1">
      <c r="A2789" s="21" t="s">
        <v>3269</v>
      </c>
      <c r="B2789" s="22">
        <v>45780</v>
      </c>
      <c r="C2789" s="21">
        <f>YEAR(B2789)</f>
        <v>2025</v>
      </c>
      <c r="D2789" s="21" t="str">
        <f>"Q"&amp;ROUNDUP(MONTH(B2789)/3,0)</f>
        <v>Q2</v>
      </c>
      <c r="E2789" s="21" t="s">
        <v>138</v>
      </c>
      <c r="F2789" s="21" t="s">
        <v>129</v>
      </c>
      <c r="G2789" s="21" t="s">
        <v>139</v>
      </c>
      <c r="H2789" s="21" t="s">
        <v>895</v>
      </c>
      <c r="I2789" s="21" t="s">
        <v>896</v>
      </c>
      <c r="J2789" s="21" t="s">
        <v>133</v>
      </c>
      <c r="K2789" s="21" t="s">
        <v>143</v>
      </c>
      <c r="L2789" s="21" t="s">
        <v>230</v>
      </c>
      <c r="M2789" s="23">
        <v>34.630000000000003</v>
      </c>
      <c r="N2789" s="24">
        <v>4</v>
      </c>
      <c r="O2789" s="25">
        <v>0.15429999999999999</v>
      </c>
      <c r="P2789" s="23">
        <v>20.9</v>
      </c>
      <c r="Q2789" s="23">
        <f>M2789*N2789*(1-O2789)</f>
        <v>117.14636400000001</v>
      </c>
      <c r="R2789" s="23">
        <f>M2789*N2789*O2789</f>
        <v>21.373636000000001</v>
      </c>
      <c r="S2789" s="23">
        <f>P2789*N2789</f>
        <v>83.6</v>
      </c>
      <c r="T2789" s="23">
        <f>Q2789-S2789</f>
        <v>33.546364000000011</v>
      </c>
      <c r="U2789" s="25">
        <f>IFERROR(T2789/Q2789,0)</f>
        <v>0.28636282727477574</v>
      </c>
      <c r="V2789" s="21" t="s">
        <v>125</v>
      </c>
      <c r="W2789" s="21" t="s">
        <v>126</v>
      </c>
    </row>
    <row r="2790" spans="1:23" ht="15" customHeight="1">
      <c r="A2790" s="21" t="s">
        <v>3270</v>
      </c>
      <c r="B2790" s="22">
        <v>45780</v>
      </c>
      <c r="C2790" s="21">
        <f>YEAR(B2790)</f>
        <v>2025</v>
      </c>
      <c r="D2790" s="21" t="str">
        <f>"Q"&amp;ROUNDUP(MONTH(B2790)/3,0)</f>
        <v>Q2</v>
      </c>
      <c r="E2790" s="21" t="s">
        <v>158</v>
      </c>
      <c r="F2790" s="21" t="s">
        <v>118</v>
      </c>
      <c r="G2790" s="21" t="s">
        <v>164</v>
      </c>
      <c r="H2790" s="21" t="s">
        <v>337</v>
      </c>
      <c r="I2790" s="21" t="s">
        <v>338</v>
      </c>
      <c r="J2790" s="21" t="s">
        <v>133</v>
      </c>
      <c r="K2790" s="21" t="s">
        <v>134</v>
      </c>
      <c r="L2790" s="21" t="s">
        <v>299</v>
      </c>
      <c r="M2790" s="23">
        <v>179.35</v>
      </c>
      <c r="N2790" s="24">
        <v>1</v>
      </c>
      <c r="O2790" s="25">
        <v>0.1394</v>
      </c>
      <c r="P2790" s="23">
        <v>93.25</v>
      </c>
      <c r="Q2790" s="23">
        <f>M2790*N2790*(1-O2790)</f>
        <v>154.34861000000001</v>
      </c>
      <c r="R2790" s="23">
        <f>M2790*N2790*O2790</f>
        <v>25.001389999999997</v>
      </c>
      <c r="S2790" s="23">
        <f>P2790*N2790</f>
        <v>93.25</v>
      </c>
      <c r="T2790" s="23">
        <f>Q2790-S2790</f>
        <v>61.098610000000008</v>
      </c>
      <c r="U2790" s="25">
        <f>IFERROR(T2790/Q2790,0)</f>
        <v>0.39584813883325548</v>
      </c>
      <c r="V2790" s="21" t="s">
        <v>125</v>
      </c>
      <c r="W2790" s="21" t="s">
        <v>172</v>
      </c>
    </row>
    <row r="2791" spans="1:23" ht="15" customHeight="1">
      <c r="A2791" s="21" t="s">
        <v>3271</v>
      </c>
      <c r="B2791" s="22">
        <v>45781</v>
      </c>
      <c r="C2791" s="21">
        <f>YEAR(B2791)</f>
        <v>2025</v>
      </c>
      <c r="D2791" s="21" t="str">
        <f>"Q"&amp;ROUNDUP(MONTH(B2791)/3,0)</f>
        <v>Q2</v>
      </c>
      <c r="E2791" s="21" t="s">
        <v>158</v>
      </c>
      <c r="F2791" s="21" t="s">
        <v>129</v>
      </c>
      <c r="G2791" s="21" t="s">
        <v>164</v>
      </c>
      <c r="H2791" s="21" t="s">
        <v>752</v>
      </c>
      <c r="I2791" s="21" t="s">
        <v>200</v>
      </c>
      <c r="J2791" s="21" t="s">
        <v>133</v>
      </c>
      <c r="K2791" s="21" t="s">
        <v>143</v>
      </c>
      <c r="L2791" s="21" t="s">
        <v>144</v>
      </c>
      <c r="M2791" s="23">
        <v>127.64</v>
      </c>
      <c r="N2791" s="24">
        <v>4</v>
      </c>
      <c r="O2791" s="25">
        <v>0.1124</v>
      </c>
      <c r="P2791" s="23">
        <v>81.45</v>
      </c>
      <c r="Q2791" s="23">
        <f>M2791*N2791*(1-O2791)</f>
        <v>453.17305599999997</v>
      </c>
      <c r="R2791" s="23">
        <f>M2791*N2791*O2791</f>
        <v>57.386944</v>
      </c>
      <c r="S2791" s="23">
        <f>P2791*N2791</f>
        <v>325.8</v>
      </c>
      <c r="T2791" s="23">
        <f>Q2791-S2791</f>
        <v>127.37305599999996</v>
      </c>
      <c r="U2791" s="25">
        <f>IFERROR(T2791/Q2791,0)</f>
        <v>0.28106934936573097</v>
      </c>
      <c r="V2791" s="21" t="s">
        <v>125</v>
      </c>
      <c r="W2791" s="21" t="s">
        <v>126</v>
      </c>
    </row>
    <row r="2792" spans="1:23" ht="15" customHeight="1">
      <c r="A2792" s="21" t="s">
        <v>3272</v>
      </c>
      <c r="B2792" s="22">
        <v>45781</v>
      </c>
      <c r="C2792" s="21">
        <f>YEAR(B2792)</f>
        <v>2025</v>
      </c>
      <c r="D2792" s="21" t="str">
        <f>"Q"&amp;ROUNDUP(MONTH(B2792)/3,0)</f>
        <v>Q2</v>
      </c>
      <c r="E2792" s="21" t="s">
        <v>117</v>
      </c>
      <c r="F2792" s="21" t="s">
        <v>129</v>
      </c>
      <c r="G2792" s="21" t="s">
        <v>119</v>
      </c>
      <c r="H2792" s="21" t="s">
        <v>240</v>
      </c>
      <c r="I2792" s="21" t="s">
        <v>241</v>
      </c>
      <c r="J2792" s="21" t="s">
        <v>133</v>
      </c>
      <c r="K2792" s="21" t="s">
        <v>149</v>
      </c>
      <c r="L2792" s="21" t="s">
        <v>176</v>
      </c>
      <c r="M2792" s="23">
        <v>244.56</v>
      </c>
      <c r="N2792" s="24">
        <v>3</v>
      </c>
      <c r="O2792" s="25">
        <v>0.1143</v>
      </c>
      <c r="P2792" s="23">
        <v>107.21</v>
      </c>
      <c r="Q2792" s="23">
        <f>M2792*N2792*(1-O2792)</f>
        <v>649.82037600000012</v>
      </c>
      <c r="R2792" s="23">
        <f>M2792*N2792*O2792</f>
        <v>83.859624000000011</v>
      </c>
      <c r="S2792" s="23">
        <f>P2792*N2792</f>
        <v>321.63</v>
      </c>
      <c r="T2792" s="23">
        <f>Q2792-S2792</f>
        <v>328.19037600000013</v>
      </c>
      <c r="U2792" s="25">
        <f>IFERROR(T2792/Q2792,0)</f>
        <v>0.50504783801977926</v>
      </c>
      <c r="V2792" s="21" t="s">
        <v>125</v>
      </c>
      <c r="W2792" s="21" t="s">
        <v>156</v>
      </c>
    </row>
    <row r="2793" spans="1:23" ht="15" customHeight="1">
      <c r="A2793" s="21" t="s">
        <v>3273</v>
      </c>
      <c r="B2793" s="22">
        <v>45781</v>
      </c>
      <c r="C2793" s="21">
        <f>YEAR(B2793)</f>
        <v>2025</v>
      </c>
      <c r="D2793" s="21" t="str">
        <f>"Q"&amp;ROUNDUP(MONTH(B2793)/3,0)</f>
        <v>Q2</v>
      </c>
      <c r="E2793" s="21" t="s">
        <v>188</v>
      </c>
      <c r="F2793" s="21" t="s">
        <v>118</v>
      </c>
      <c r="G2793" s="21" t="s">
        <v>189</v>
      </c>
      <c r="H2793" s="21" t="s">
        <v>308</v>
      </c>
      <c r="I2793" s="21" t="s">
        <v>309</v>
      </c>
      <c r="J2793" s="21" t="s">
        <v>133</v>
      </c>
      <c r="K2793" s="21" t="s">
        <v>123</v>
      </c>
      <c r="L2793" s="21" t="s">
        <v>124</v>
      </c>
      <c r="M2793" s="23">
        <v>65.59</v>
      </c>
      <c r="N2793" s="24">
        <v>12</v>
      </c>
      <c r="O2793" s="25">
        <v>0.19550000000000001</v>
      </c>
      <c r="P2793" s="23">
        <v>31.44</v>
      </c>
      <c r="Q2793" s="23">
        <f>M2793*N2793*(1-O2793)</f>
        <v>633.20586000000003</v>
      </c>
      <c r="R2793" s="23">
        <f>M2793*N2793*O2793</f>
        <v>153.87414000000001</v>
      </c>
      <c r="S2793" s="23">
        <f>P2793*N2793</f>
        <v>377.28000000000003</v>
      </c>
      <c r="T2793" s="23">
        <f>Q2793-S2793</f>
        <v>255.92586</v>
      </c>
      <c r="U2793" s="25">
        <f>IFERROR(T2793/Q2793,0)</f>
        <v>0.40417481291155455</v>
      </c>
      <c r="V2793" s="21" t="s">
        <v>125</v>
      </c>
      <c r="W2793" s="21" t="s">
        <v>172</v>
      </c>
    </row>
    <row r="2794" spans="1:23" ht="15" customHeight="1">
      <c r="A2794" s="21" t="s">
        <v>3274</v>
      </c>
      <c r="B2794" s="22">
        <v>45781</v>
      </c>
      <c r="C2794" s="21">
        <f>YEAR(B2794)</f>
        <v>2025</v>
      </c>
      <c r="D2794" s="21" t="str">
        <f>"Q"&amp;ROUNDUP(MONTH(B2794)/3,0)</f>
        <v>Q2</v>
      </c>
      <c r="E2794" s="21" t="s">
        <v>138</v>
      </c>
      <c r="F2794" s="21" t="s">
        <v>129</v>
      </c>
      <c r="G2794" s="21" t="s">
        <v>146</v>
      </c>
      <c r="H2794" s="21" t="s">
        <v>190</v>
      </c>
      <c r="I2794" s="21" t="s">
        <v>191</v>
      </c>
      <c r="J2794" s="21" t="s">
        <v>133</v>
      </c>
      <c r="K2794" s="21" t="s">
        <v>123</v>
      </c>
      <c r="L2794" s="21" t="s">
        <v>155</v>
      </c>
      <c r="M2794" s="23">
        <v>46.1</v>
      </c>
      <c r="N2794" s="24">
        <v>2</v>
      </c>
      <c r="O2794" s="25">
        <v>0.2276</v>
      </c>
      <c r="P2794" s="23">
        <v>24.36</v>
      </c>
      <c r="Q2794" s="23">
        <f>M2794*N2794*(1-O2794)</f>
        <v>71.215280000000007</v>
      </c>
      <c r="R2794" s="23">
        <f>M2794*N2794*O2794</f>
        <v>20.984719999999999</v>
      </c>
      <c r="S2794" s="23">
        <f>P2794*N2794</f>
        <v>48.72</v>
      </c>
      <c r="T2794" s="23">
        <f>Q2794-S2794</f>
        <v>22.495280000000008</v>
      </c>
      <c r="U2794" s="25">
        <f>IFERROR(T2794/Q2794,0)</f>
        <v>0.31587715445337022</v>
      </c>
      <c r="V2794" s="21" t="s">
        <v>171</v>
      </c>
      <c r="W2794" s="21" t="s">
        <v>136</v>
      </c>
    </row>
    <row r="2795" spans="1:23" ht="15" customHeight="1">
      <c r="A2795" s="21" t="s">
        <v>3275</v>
      </c>
      <c r="B2795" s="22">
        <v>45782</v>
      </c>
      <c r="C2795" s="21">
        <f>YEAR(B2795)</f>
        <v>2025</v>
      </c>
      <c r="D2795" s="21" t="str">
        <f>"Q"&amp;ROUNDUP(MONTH(B2795)/3,0)</f>
        <v>Q2</v>
      </c>
      <c r="E2795" s="21" t="s">
        <v>117</v>
      </c>
      <c r="F2795" s="21" t="s">
        <v>118</v>
      </c>
      <c r="G2795" s="21" t="s">
        <v>119</v>
      </c>
      <c r="H2795" s="21" t="s">
        <v>199</v>
      </c>
      <c r="I2795" s="21" t="s">
        <v>200</v>
      </c>
      <c r="J2795" s="21" t="s">
        <v>133</v>
      </c>
      <c r="K2795" s="21" t="s">
        <v>134</v>
      </c>
      <c r="L2795" s="21" t="s">
        <v>339</v>
      </c>
      <c r="M2795" s="23">
        <v>176.38</v>
      </c>
      <c r="N2795" s="24">
        <v>1</v>
      </c>
      <c r="O2795" s="25">
        <v>0.19570000000000001</v>
      </c>
      <c r="P2795" s="23">
        <v>93.08</v>
      </c>
      <c r="Q2795" s="23">
        <f>M2795*N2795*(1-O2795)</f>
        <v>141.86243400000001</v>
      </c>
      <c r="R2795" s="23">
        <f>M2795*N2795*O2795</f>
        <v>34.517566000000002</v>
      </c>
      <c r="S2795" s="23">
        <f>P2795*N2795</f>
        <v>93.08</v>
      </c>
      <c r="T2795" s="23">
        <f>Q2795-S2795</f>
        <v>48.782434000000009</v>
      </c>
      <c r="U2795" s="25">
        <f>IFERROR(T2795/Q2795,0)</f>
        <v>0.34387140150154205</v>
      </c>
      <c r="V2795" s="21" t="s">
        <v>125</v>
      </c>
      <c r="W2795" s="21" t="s">
        <v>126</v>
      </c>
    </row>
    <row r="2796" spans="1:23" ht="15" customHeight="1">
      <c r="A2796" s="21" t="s">
        <v>3276</v>
      </c>
      <c r="B2796" s="22">
        <v>45782</v>
      </c>
      <c r="C2796" s="21">
        <f>YEAR(B2796)</f>
        <v>2025</v>
      </c>
      <c r="D2796" s="21" t="str">
        <f>"Q"&amp;ROUNDUP(MONTH(B2796)/3,0)</f>
        <v>Q2</v>
      </c>
      <c r="E2796" s="21" t="s">
        <v>117</v>
      </c>
      <c r="F2796" s="21" t="s">
        <v>118</v>
      </c>
      <c r="G2796" s="21" t="s">
        <v>194</v>
      </c>
      <c r="H2796" s="21" t="s">
        <v>257</v>
      </c>
      <c r="I2796" s="21" t="s">
        <v>258</v>
      </c>
      <c r="J2796" s="21" t="s">
        <v>133</v>
      </c>
      <c r="K2796" s="21" t="s">
        <v>134</v>
      </c>
      <c r="L2796" s="21" t="s">
        <v>339</v>
      </c>
      <c r="M2796" s="23">
        <v>96.39</v>
      </c>
      <c r="N2796" s="24">
        <v>1</v>
      </c>
      <c r="O2796" s="25">
        <v>0.1908</v>
      </c>
      <c r="P2796" s="23">
        <v>57.21</v>
      </c>
      <c r="Q2796" s="23">
        <f>M2796*N2796*(1-O2796)</f>
        <v>77.998788000000005</v>
      </c>
      <c r="R2796" s="23">
        <f>M2796*N2796*O2796</f>
        <v>18.391211999999999</v>
      </c>
      <c r="S2796" s="23">
        <f>P2796*N2796</f>
        <v>57.21</v>
      </c>
      <c r="T2796" s="23">
        <f>Q2796-S2796</f>
        <v>20.788788000000004</v>
      </c>
      <c r="U2796" s="25">
        <f>IFERROR(T2796/Q2796,0)</f>
        <v>0.26652706449746377</v>
      </c>
      <c r="V2796" s="21" t="s">
        <v>125</v>
      </c>
      <c r="W2796" s="21" t="s">
        <v>172</v>
      </c>
    </row>
    <row r="2797" spans="1:23" ht="15" customHeight="1">
      <c r="A2797" s="21" t="s">
        <v>3277</v>
      </c>
      <c r="B2797" s="22">
        <v>45782</v>
      </c>
      <c r="C2797" s="21">
        <f>YEAR(B2797)</f>
        <v>2025</v>
      </c>
      <c r="D2797" s="21" t="str">
        <f>"Q"&amp;ROUNDUP(MONTH(B2797)/3,0)</f>
        <v>Q2</v>
      </c>
      <c r="E2797" s="21" t="s">
        <v>158</v>
      </c>
      <c r="F2797" s="21" t="s">
        <v>159</v>
      </c>
      <c r="G2797" s="21" t="s">
        <v>164</v>
      </c>
      <c r="H2797" s="21" t="s">
        <v>308</v>
      </c>
      <c r="I2797" s="21" t="s">
        <v>309</v>
      </c>
      <c r="J2797" s="21" t="s">
        <v>133</v>
      </c>
      <c r="K2797" s="21" t="s">
        <v>134</v>
      </c>
      <c r="L2797" s="21" t="s">
        <v>135</v>
      </c>
      <c r="M2797" s="23">
        <v>93.34</v>
      </c>
      <c r="N2797" s="24">
        <v>10</v>
      </c>
      <c r="O2797" s="25">
        <v>0.17180000000000001</v>
      </c>
      <c r="P2797" s="23">
        <v>50.85</v>
      </c>
      <c r="Q2797" s="23">
        <f>M2797*N2797*(1-O2797)</f>
        <v>773.04188000000011</v>
      </c>
      <c r="R2797" s="23">
        <f>M2797*N2797*O2797</f>
        <v>160.35812000000001</v>
      </c>
      <c r="S2797" s="23">
        <f>P2797*N2797</f>
        <v>508.5</v>
      </c>
      <c r="T2797" s="23">
        <f>Q2797-S2797</f>
        <v>264.54188000000011</v>
      </c>
      <c r="U2797" s="25">
        <f>IFERROR(T2797/Q2797,0)</f>
        <v>0.34220898872904543</v>
      </c>
      <c r="V2797" s="21" t="s">
        <v>171</v>
      </c>
      <c r="W2797" s="21" t="s">
        <v>156</v>
      </c>
    </row>
    <row r="2798" spans="1:23" ht="15" customHeight="1">
      <c r="A2798" s="21" t="s">
        <v>3278</v>
      </c>
      <c r="B2798" s="22">
        <v>45782</v>
      </c>
      <c r="C2798" s="21">
        <f>YEAR(B2798)</f>
        <v>2025</v>
      </c>
      <c r="D2798" s="21" t="str">
        <f>"Q"&amp;ROUNDUP(MONTH(B2798)/3,0)</f>
        <v>Q2</v>
      </c>
      <c r="E2798" s="21" t="s">
        <v>138</v>
      </c>
      <c r="F2798" s="21" t="s">
        <v>129</v>
      </c>
      <c r="G2798" s="21" t="s">
        <v>139</v>
      </c>
      <c r="H2798" s="21" t="s">
        <v>988</v>
      </c>
      <c r="I2798" s="21" t="s">
        <v>389</v>
      </c>
      <c r="J2798" s="21" t="s">
        <v>142</v>
      </c>
      <c r="K2798" s="21" t="s">
        <v>123</v>
      </c>
      <c r="L2798" s="21" t="s">
        <v>263</v>
      </c>
      <c r="M2798" s="23">
        <v>92.49</v>
      </c>
      <c r="N2798" s="24">
        <v>2</v>
      </c>
      <c r="O2798" s="25">
        <v>0.14430000000000001</v>
      </c>
      <c r="P2798" s="23">
        <v>53.2</v>
      </c>
      <c r="Q2798" s="23">
        <f>M2798*N2798*(1-O2798)</f>
        <v>158.287386</v>
      </c>
      <c r="R2798" s="23">
        <f>M2798*N2798*O2798</f>
        <v>26.692613999999999</v>
      </c>
      <c r="S2798" s="23">
        <f>P2798*N2798</f>
        <v>106.4</v>
      </c>
      <c r="T2798" s="23">
        <f>Q2798-S2798</f>
        <v>51.887385999999992</v>
      </c>
      <c r="U2798" s="25">
        <f>IFERROR(T2798/Q2798,0)</f>
        <v>0.32780493323706789</v>
      </c>
      <c r="V2798" s="21" t="s">
        <v>125</v>
      </c>
      <c r="W2798" s="21" t="s">
        <v>172</v>
      </c>
    </row>
    <row r="2799" spans="1:23" ht="15" customHeight="1">
      <c r="A2799" s="21" t="s">
        <v>3279</v>
      </c>
      <c r="B2799" s="22">
        <v>45782</v>
      </c>
      <c r="C2799" s="21">
        <f>YEAR(B2799)</f>
        <v>2025</v>
      </c>
      <c r="D2799" s="21" t="str">
        <f>"Q"&amp;ROUNDUP(MONTH(B2799)/3,0)</f>
        <v>Q2</v>
      </c>
      <c r="E2799" s="21" t="s">
        <v>188</v>
      </c>
      <c r="F2799" s="21" t="s">
        <v>129</v>
      </c>
      <c r="G2799" s="21" t="s">
        <v>198</v>
      </c>
      <c r="H2799" s="21" t="s">
        <v>383</v>
      </c>
      <c r="I2799" s="21" t="s">
        <v>298</v>
      </c>
      <c r="J2799" s="21" t="s">
        <v>142</v>
      </c>
      <c r="K2799" s="21" t="s">
        <v>123</v>
      </c>
      <c r="L2799" s="21" t="s">
        <v>155</v>
      </c>
      <c r="M2799" s="23">
        <v>150.05000000000001</v>
      </c>
      <c r="N2799" s="24">
        <v>1</v>
      </c>
      <c r="O2799" s="25">
        <v>0.15279999999999999</v>
      </c>
      <c r="P2799" s="23">
        <v>80.569999999999993</v>
      </c>
      <c r="Q2799" s="23">
        <f>M2799*N2799*(1-O2799)</f>
        <v>127.12236</v>
      </c>
      <c r="R2799" s="23">
        <f>M2799*N2799*O2799</f>
        <v>22.92764</v>
      </c>
      <c r="S2799" s="23">
        <f>P2799*N2799</f>
        <v>80.569999999999993</v>
      </c>
      <c r="T2799" s="23">
        <f>Q2799-S2799</f>
        <v>46.552360000000007</v>
      </c>
      <c r="U2799" s="25">
        <f>IFERROR(T2799/Q2799,0)</f>
        <v>0.36620119387336741</v>
      </c>
      <c r="V2799" s="21" t="s">
        <v>125</v>
      </c>
      <c r="W2799" s="21" t="s">
        <v>126</v>
      </c>
    </row>
    <row r="2800" spans="1:23" ht="15" customHeight="1">
      <c r="A2800" s="21" t="s">
        <v>3280</v>
      </c>
      <c r="B2800" s="22">
        <v>45782</v>
      </c>
      <c r="C2800" s="21">
        <f>YEAR(B2800)</f>
        <v>2025</v>
      </c>
      <c r="D2800" s="21" t="str">
        <f>"Q"&amp;ROUNDUP(MONTH(B2800)/3,0)</f>
        <v>Q2</v>
      </c>
      <c r="E2800" s="21" t="s">
        <v>128</v>
      </c>
      <c r="F2800" s="21" t="s">
        <v>118</v>
      </c>
      <c r="G2800" s="21" t="s">
        <v>130</v>
      </c>
      <c r="H2800" s="21" t="s">
        <v>207</v>
      </c>
      <c r="I2800" s="21" t="s">
        <v>208</v>
      </c>
      <c r="J2800" s="21" t="s">
        <v>122</v>
      </c>
      <c r="K2800" s="21" t="s">
        <v>143</v>
      </c>
      <c r="L2800" s="21" t="s">
        <v>322</v>
      </c>
      <c r="M2800" s="23">
        <v>76.36</v>
      </c>
      <c r="N2800" s="24">
        <v>3</v>
      </c>
      <c r="O2800" s="25">
        <v>0.28599999999999998</v>
      </c>
      <c r="P2800" s="23">
        <v>50.43</v>
      </c>
      <c r="Q2800" s="23">
        <f>M2800*N2800*(1-O2800)</f>
        <v>163.56311999999997</v>
      </c>
      <c r="R2800" s="23">
        <f>M2800*N2800*O2800</f>
        <v>65.516879999999986</v>
      </c>
      <c r="S2800" s="23">
        <f>P2800*N2800</f>
        <v>151.29</v>
      </c>
      <c r="T2800" s="23">
        <f>Q2800-S2800</f>
        <v>12.273119999999977</v>
      </c>
      <c r="U2800" s="25">
        <f>IFERROR(T2800/Q2800,0)</f>
        <v>7.5035986107381533E-2</v>
      </c>
      <c r="V2800" s="21" t="s">
        <v>125</v>
      </c>
      <c r="W2800" s="21" t="s">
        <v>136</v>
      </c>
    </row>
    <row r="2801" spans="1:23" ht="15" customHeight="1">
      <c r="A2801" s="21" t="s">
        <v>3281</v>
      </c>
      <c r="B2801" s="22">
        <v>45783</v>
      </c>
      <c r="C2801" s="21">
        <f>YEAR(B2801)</f>
        <v>2025</v>
      </c>
      <c r="D2801" s="21" t="str">
        <f>"Q"&amp;ROUNDUP(MONTH(B2801)/3,0)</f>
        <v>Q2</v>
      </c>
      <c r="E2801" s="21" t="s">
        <v>138</v>
      </c>
      <c r="F2801" s="21" t="s">
        <v>118</v>
      </c>
      <c r="G2801" s="21" t="s">
        <v>139</v>
      </c>
      <c r="H2801" s="21" t="s">
        <v>315</v>
      </c>
      <c r="I2801" s="21" t="s">
        <v>316</v>
      </c>
      <c r="J2801" s="21" t="s">
        <v>133</v>
      </c>
      <c r="K2801" s="21" t="s">
        <v>165</v>
      </c>
      <c r="L2801" s="21" t="s">
        <v>213</v>
      </c>
      <c r="M2801" s="23">
        <v>99.65</v>
      </c>
      <c r="N2801" s="24">
        <v>3</v>
      </c>
      <c r="O2801" s="25">
        <v>0.17599999999999999</v>
      </c>
      <c r="P2801" s="23">
        <v>37.119999999999997</v>
      </c>
      <c r="Q2801" s="23">
        <f>M2801*N2801*(1-O2801)</f>
        <v>246.33480000000006</v>
      </c>
      <c r="R2801" s="23">
        <f>M2801*N2801*O2801</f>
        <v>52.615200000000002</v>
      </c>
      <c r="S2801" s="23">
        <f>P2801*N2801</f>
        <v>111.35999999999999</v>
      </c>
      <c r="T2801" s="23">
        <f>Q2801-S2801</f>
        <v>134.97480000000007</v>
      </c>
      <c r="U2801" s="25">
        <f>IFERROR(T2801/Q2801,0)</f>
        <v>0.54793232624866661</v>
      </c>
      <c r="V2801" s="21" t="s">
        <v>171</v>
      </c>
      <c r="W2801" s="21" t="s">
        <v>172</v>
      </c>
    </row>
    <row r="2802" spans="1:23" ht="15" customHeight="1">
      <c r="A2802" s="21" t="s">
        <v>3282</v>
      </c>
      <c r="B2802" s="22">
        <v>45783</v>
      </c>
      <c r="C2802" s="21">
        <f>YEAR(B2802)</f>
        <v>2025</v>
      </c>
      <c r="D2802" s="21" t="str">
        <f>"Q"&amp;ROUNDUP(MONTH(B2802)/3,0)</f>
        <v>Q2</v>
      </c>
      <c r="E2802" s="21" t="s">
        <v>188</v>
      </c>
      <c r="F2802" s="21" t="s">
        <v>159</v>
      </c>
      <c r="G2802" s="21" t="s">
        <v>198</v>
      </c>
      <c r="H2802" s="21" t="s">
        <v>301</v>
      </c>
      <c r="I2802" s="21" t="s">
        <v>302</v>
      </c>
      <c r="J2802" s="21" t="s">
        <v>133</v>
      </c>
      <c r="K2802" s="21" t="s">
        <v>165</v>
      </c>
      <c r="L2802" s="21" t="s">
        <v>213</v>
      </c>
      <c r="M2802" s="23">
        <v>48.66</v>
      </c>
      <c r="N2802" s="24">
        <v>10</v>
      </c>
      <c r="O2802" s="25">
        <v>0.1181</v>
      </c>
      <c r="P2802" s="23">
        <v>17.59</v>
      </c>
      <c r="Q2802" s="23">
        <f>M2802*N2802*(1-O2802)</f>
        <v>429.13254000000001</v>
      </c>
      <c r="R2802" s="23">
        <f>M2802*N2802*O2802</f>
        <v>57.467459999999996</v>
      </c>
      <c r="S2802" s="23">
        <f>P2802*N2802</f>
        <v>175.9</v>
      </c>
      <c r="T2802" s="23">
        <f>Q2802-S2802</f>
        <v>253.23254</v>
      </c>
      <c r="U2802" s="25">
        <f>IFERROR(T2802/Q2802,0)</f>
        <v>0.59010332798347098</v>
      </c>
      <c r="V2802" s="21" t="s">
        <v>125</v>
      </c>
      <c r="W2802" s="21" t="s">
        <v>156</v>
      </c>
    </row>
    <row r="2803" spans="1:23" ht="15" customHeight="1">
      <c r="A2803" s="21" t="s">
        <v>3283</v>
      </c>
      <c r="B2803" s="22">
        <v>45783</v>
      </c>
      <c r="C2803" s="21">
        <f>YEAR(B2803)</f>
        <v>2025</v>
      </c>
      <c r="D2803" s="21" t="str">
        <f>"Q"&amp;ROUNDUP(MONTH(B2803)/3,0)</f>
        <v>Q2</v>
      </c>
      <c r="E2803" s="21" t="s">
        <v>158</v>
      </c>
      <c r="F2803" s="21" t="s">
        <v>129</v>
      </c>
      <c r="G2803" s="21" t="s">
        <v>160</v>
      </c>
      <c r="H2803" s="21" t="s">
        <v>549</v>
      </c>
      <c r="I2803" s="21" t="s">
        <v>550</v>
      </c>
      <c r="J2803" s="21" t="s">
        <v>133</v>
      </c>
      <c r="K2803" s="21" t="s">
        <v>165</v>
      </c>
      <c r="L2803" s="21" t="s">
        <v>320</v>
      </c>
      <c r="M2803" s="23">
        <v>45.1</v>
      </c>
      <c r="N2803" s="24">
        <v>1</v>
      </c>
      <c r="O2803" s="25">
        <v>0.25469999999999998</v>
      </c>
      <c r="P2803" s="23">
        <v>22.28</v>
      </c>
      <c r="Q2803" s="23">
        <f>M2803*N2803*(1-O2803)</f>
        <v>33.613030000000002</v>
      </c>
      <c r="R2803" s="23">
        <f>M2803*N2803*O2803</f>
        <v>11.486969999999999</v>
      </c>
      <c r="S2803" s="23">
        <f>P2803*N2803</f>
        <v>22.28</v>
      </c>
      <c r="T2803" s="23">
        <f>Q2803-S2803</f>
        <v>11.333030000000001</v>
      </c>
      <c r="U2803" s="25">
        <f>IFERROR(T2803/Q2803,0)</f>
        <v>0.33716180897705444</v>
      </c>
      <c r="V2803" s="21" t="s">
        <v>125</v>
      </c>
      <c r="W2803" s="21" t="s">
        <v>126</v>
      </c>
    </row>
    <row r="2804" spans="1:23" ht="15" customHeight="1">
      <c r="A2804" s="21" t="s">
        <v>3284</v>
      </c>
      <c r="B2804" s="22">
        <v>45783</v>
      </c>
      <c r="C2804" s="21">
        <f>YEAR(B2804)</f>
        <v>2025</v>
      </c>
      <c r="D2804" s="21" t="str">
        <f>"Q"&amp;ROUNDUP(MONTH(B2804)/3,0)</f>
        <v>Q2</v>
      </c>
      <c r="E2804" s="21" t="s">
        <v>117</v>
      </c>
      <c r="F2804" s="21" t="s">
        <v>118</v>
      </c>
      <c r="G2804" s="21" t="s">
        <v>194</v>
      </c>
      <c r="H2804" s="21" t="s">
        <v>752</v>
      </c>
      <c r="I2804" s="21" t="s">
        <v>200</v>
      </c>
      <c r="J2804" s="21" t="s">
        <v>133</v>
      </c>
      <c r="K2804" s="21" t="s">
        <v>134</v>
      </c>
      <c r="L2804" s="21" t="s">
        <v>339</v>
      </c>
      <c r="M2804" s="23">
        <v>71.959999999999994</v>
      </c>
      <c r="N2804" s="24">
        <v>4</v>
      </c>
      <c r="O2804" s="25">
        <v>0.20830000000000001</v>
      </c>
      <c r="P2804" s="23">
        <v>44.12</v>
      </c>
      <c r="Q2804" s="23">
        <f>M2804*N2804*(1-O2804)</f>
        <v>227.88292799999996</v>
      </c>
      <c r="R2804" s="23">
        <f>M2804*N2804*O2804</f>
        <v>59.957071999999997</v>
      </c>
      <c r="S2804" s="23">
        <f>P2804*N2804</f>
        <v>176.48</v>
      </c>
      <c r="T2804" s="23">
        <f>Q2804-S2804</f>
        <v>51.402927999999974</v>
      </c>
      <c r="U2804" s="25">
        <f>IFERROR(T2804/Q2804,0)</f>
        <v>0.22556726144926478</v>
      </c>
      <c r="V2804" s="21" t="s">
        <v>125</v>
      </c>
      <c r="W2804" s="21" t="s">
        <v>136</v>
      </c>
    </row>
    <row r="2805" spans="1:23" ht="15" customHeight="1">
      <c r="A2805" s="21" t="s">
        <v>3285</v>
      </c>
      <c r="B2805" s="22">
        <v>45783</v>
      </c>
      <c r="C2805" s="21">
        <f>YEAR(B2805)</f>
        <v>2025</v>
      </c>
      <c r="D2805" s="21" t="str">
        <f>"Q"&amp;ROUNDUP(MONTH(B2805)/3,0)</f>
        <v>Q2</v>
      </c>
      <c r="E2805" s="21" t="s">
        <v>117</v>
      </c>
      <c r="F2805" s="21" t="s">
        <v>129</v>
      </c>
      <c r="G2805" s="21" t="s">
        <v>194</v>
      </c>
      <c r="H2805" s="21" t="s">
        <v>246</v>
      </c>
      <c r="I2805" s="21" t="s">
        <v>247</v>
      </c>
      <c r="J2805" s="21" t="s">
        <v>133</v>
      </c>
      <c r="K2805" s="21" t="s">
        <v>165</v>
      </c>
      <c r="L2805" s="21" t="s">
        <v>166</v>
      </c>
      <c r="M2805" s="23">
        <v>135.13</v>
      </c>
      <c r="N2805" s="24">
        <v>5</v>
      </c>
      <c r="O2805" s="25">
        <v>0.152</v>
      </c>
      <c r="P2805" s="23">
        <v>54.12</v>
      </c>
      <c r="Q2805" s="23">
        <f>M2805*N2805*(1-O2805)</f>
        <v>572.95119999999997</v>
      </c>
      <c r="R2805" s="23">
        <f>M2805*N2805*O2805</f>
        <v>102.69879999999999</v>
      </c>
      <c r="S2805" s="23">
        <f>P2805*N2805</f>
        <v>270.59999999999997</v>
      </c>
      <c r="T2805" s="23">
        <f>Q2805-S2805</f>
        <v>302.35120000000001</v>
      </c>
      <c r="U2805" s="25">
        <f>IFERROR(T2805/Q2805,0)</f>
        <v>0.52770846801612425</v>
      </c>
      <c r="V2805" s="21" t="s">
        <v>125</v>
      </c>
      <c r="W2805" s="21" t="s">
        <v>172</v>
      </c>
    </row>
    <row r="2806" spans="1:23" ht="15" customHeight="1">
      <c r="A2806" s="21" t="s">
        <v>3286</v>
      </c>
      <c r="B2806" s="22">
        <v>45783</v>
      </c>
      <c r="C2806" s="21">
        <f>YEAR(B2806)</f>
        <v>2025</v>
      </c>
      <c r="D2806" s="21" t="str">
        <f>"Q"&amp;ROUNDUP(MONTH(B2806)/3,0)</f>
        <v>Q2</v>
      </c>
      <c r="E2806" s="21" t="s">
        <v>138</v>
      </c>
      <c r="F2806" s="21" t="s">
        <v>118</v>
      </c>
      <c r="G2806" s="21" t="s">
        <v>146</v>
      </c>
      <c r="H2806" s="21" t="s">
        <v>250</v>
      </c>
      <c r="I2806" s="21" t="s">
        <v>251</v>
      </c>
      <c r="J2806" s="21" t="s">
        <v>142</v>
      </c>
      <c r="K2806" s="21" t="s">
        <v>165</v>
      </c>
      <c r="L2806" s="21" t="s">
        <v>184</v>
      </c>
      <c r="M2806" s="23">
        <v>65.41</v>
      </c>
      <c r="N2806" s="24">
        <v>3</v>
      </c>
      <c r="O2806" s="25">
        <v>0.1792</v>
      </c>
      <c r="P2806" s="23">
        <v>26.97</v>
      </c>
      <c r="Q2806" s="23">
        <f>M2806*N2806*(1-O2806)</f>
        <v>161.06558399999997</v>
      </c>
      <c r="R2806" s="23">
        <f>M2806*N2806*O2806</f>
        <v>35.164415999999996</v>
      </c>
      <c r="S2806" s="23">
        <f>P2806*N2806</f>
        <v>80.91</v>
      </c>
      <c r="T2806" s="23">
        <f>Q2806-S2806</f>
        <v>80.155583999999976</v>
      </c>
      <c r="U2806" s="25">
        <f>IFERROR(T2806/Q2806,0)</f>
        <v>0.49765804717164153</v>
      </c>
      <c r="V2806" s="21" t="s">
        <v>125</v>
      </c>
      <c r="W2806" s="21" t="s">
        <v>136</v>
      </c>
    </row>
    <row r="2807" spans="1:23" ht="15" customHeight="1">
      <c r="A2807" s="21" t="s">
        <v>3287</v>
      </c>
      <c r="B2807" s="22">
        <v>45784</v>
      </c>
      <c r="C2807" s="21">
        <f>YEAR(B2807)</f>
        <v>2025</v>
      </c>
      <c r="D2807" s="21" t="str">
        <f>"Q"&amp;ROUNDUP(MONTH(B2807)/3,0)</f>
        <v>Q2</v>
      </c>
      <c r="E2807" s="21" t="s">
        <v>188</v>
      </c>
      <c r="F2807" s="21" t="s">
        <v>129</v>
      </c>
      <c r="G2807" s="21" t="s">
        <v>198</v>
      </c>
      <c r="H2807" s="21" t="s">
        <v>341</v>
      </c>
      <c r="I2807" s="21" t="s">
        <v>342</v>
      </c>
      <c r="J2807" s="21" t="s">
        <v>142</v>
      </c>
      <c r="K2807" s="21" t="s">
        <v>165</v>
      </c>
      <c r="L2807" s="21" t="s">
        <v>213</v>
      </c>
      <c r="M2807" s="23">
        <v>103.38</v>
      </c>
      <c r="N2807" s="24">
        <v>2</v>
      </c>
      <c r="O2807" s="25">
        <v>0.17219999999999999</v>
      </c>
      <c r="P2807" s="23">
        <v>42.42</v>
      </c>
      <c r="Q2807" s="23">
        <f>M2807*N2807*(1-O2807)</f>
        <v>171.15592799999999</v>
      </c>
      <c r="R2807" s="23">
        <f>M2807*N2807*O2807</f>
        <v>35.604071999999995</v>
      </c>
      <c r="S2807" s="23">
        <f>P2807*N2807</f>
        <v>84.84</v>
      </c>
      <c r="T2807" s="23">
        <f>Q2807-S2807</f>
        <v>86.315927999999985</v>
      </c>
      <c r="U2807" s="25">
        <f>IFERROR(T2807/Q2807,0)</f>
        <v>0.50431164733014677</v>
      </c>
      <c r="V2807" s="21" t="s">
        <v>125</v>
      </c>
      <c r="W2807" s="21" t="s">
        <v>126</v>
      </c>
    </row>
    <row r="2808" spans="1:23" ht="15" customHeight="1">
      <c r="A2808" s="21" t="s">
        <v>3288</v>
      </c>
      <c r="B2808" s="22">
        <v>45784</v>
      </c>
      <c r="C2808" s="21">
        <f>YEAR(B2808)</f>
        <v>2025</v>
      </c>
      <c r="D2808" s="21" t="str">
        <f>"Q"&amp;ROUNDUP(MONTH(B2808)/3,0)</f>
        <v>Q2</v>
      </c>
      <c r="E2808" s="21" t="s">
        <v>128</v>
      </c>
      <c r="F2808" s="21" t="s">
        <v>129</v>
      </c>
      <c r="G2808" s="21" t="s">
        <v>130</v>
      </c>
      <c r="H2808" s="21" t="s">
        <v>425</v>
      </c>
      <c r="I2808" s="21" t="s">
        <v>426</v>
      </c>
      <c r="J2808" s="21" t="s">
        <v>133</v>
      </c>
      <c r="K2808" s="21" t="s">
        <v>134</v>
      </c>
      <c r="L2808" s="21" t="s">
        <v>299</v>
      </c>
      <c r="M2808" s="23">
        <v>62.68</v>
      </c>
      <c r="N2808" s="24">
        <v>1</v>
      </c>
      <c r="O2808" s="25">
        <v>0.17810000000000001</v>
      </c>
      <c r="P2808" s="23">
        <v>36.880000000000003</v>
      </c>
      <c r="Q2808" s="23">
        <f>M2808*N2808*(1-O2808)</f>
        <v>51.516691999999999</v>
      </c>
      <c r="R2808" s="23">
        <f>M2808*N2808*O2808</f>
        <v>11.163308000000001</v>
      </c>
      <c r="S2808" s="23">
        <f>P2808*N2808</f>
        <v>36.880000000000003</v>
      </c>
      <c r="T2808" s="23">
        <f>Q2808-S2808</f>
        <v>14.636691999999996</v>
      </c>
      <c r="U2808" s="25">
        <f>IFERROR(T2808/Q2808,0)</f>
        <v>0.28411552511950877</v>
      </c>
      <c r="V2808" s="21" t="s">
        <v>125</v>
      </c>
      <c r="W2808" s="21" t="s">
        <v>156</v>
      </c>
    </row>
    <row r="2809" spans="1:23" ht="15" customHeight="1">
      <c r="A2809" s="21" t="s">
        <v>3289</v>
      </c>
      <c r="B2809" s="22">
        <v>45785</v>
      </c>
      <c r="C2809" s="21">
        <f>YEAR(B2809)</f>
        <v>2025</v>
      </c>
      <c r="D2809" s="21" t="str">
        <f>"Q"&amp;ROUNDUP(MONTH(B2809)/3,0)</f>
        <v>Q2</v>
      </c>
      <c r="E2809" s="21" t="s">
        <v>158</v>
      </c>
      <c r="F2809" s="21" t="s">
        <v>129</v>
      </c>
      <c r="G2809" s="21" t="s">
        <v>160</v>
      </c>
      <c r="H2809" s="21" t="s">
        <v>445</v>
      </c>
      <c r="I2809" s="21" t="s">
        <v>446</v>
      </c>
      <c r="J2809" s="21" t="s">
        <v>133</v>
      </c>
      <c r="K2809" s="21" t="s">
        <v>134</v>
      </c>
      <c r="L2809" s="21" t="s">
        <v>135</v>
      </c>
      <c r="M2809" s="23">
        <v>147.76</v>
      </c>
      <c r="N2809" s="24">
        <v>8</v>
      </c>
      <c r="O2809" s="25">
        <v>0.13800000000000001</v>
      </c>
      <c r="P2809" s="23">
        <v>73.959999999999994</v>
      </c>
      <c r="Q2809" s="23">
        <f>M2809*N2809*(1-O2809)</f>
        <v>1018.95296</v>
      </c>
      <c r="R2809" s="23">
        <f>M2809*N2809*O2809</f>
        <v>163.12703999999999</v>
      </c>
      <c r="S2809" s="23">
        <f>P2809*N2809</f>
        <v>591.67999999999995</v>
      </c>
      <c r="T2809" s="23">
        <f>Q2809-S2809</f>
        <v>427.27296000000001</v>
      </c>
      <c r="U2809" s="25">
        <f>IFERROR(T2809/Q2809,0)</f>
        <v>0.41932550056088952</v>
      </c>
      <c r="V2809" s="21" t="s">
        <v>125</v>
      </c>
      <c r="W2809" s="21" t="s">
        <v>172</v>
      </c>
    </row>
    <row r="2810" spans="1:23" ht="15" customHeight="1">
      <c r="A2810" s="21" t="s">
        <v>3290</v>
      </c>
      <c r="B2810" s="22">
        <v>45785</v>
      </c>
      <c r="C2810" s="21">
        <f>YEAR(B2810)</f>
        <v>2025</v>
      </c>
      <c r="D2810" s="21" t="str">
        <f>"Q"&amp;ROUNDUP(MONTH(B2810)/3,0)</f>
        <v>Q2</v>
      </c>
      <c r="E2810" s="21" t="s">
        <v>158</v>
      </c>
      <c r="F2810" s="21" t="s">
        <v>159</v>
      </c>
      <c r="G2810" s="21" t="s">
        <v>164</v>
      </c>
      <c r="H2810" s="21" t="s">
        <v>199</v>
      </c>
      <c r="I2810" s="21" t="s">
        <v>200</v>
      </c>
      <c r="J2810" s="21" t="s">
        <v>133</v>
      </c>
      <c r="K2810" s="21" t="s">
        <v>123</v>
      </c>
      <c r="L2810" s="21" t="s">
        <v>226</v>
      </c>
      <c r="M2810" s="23">
        <v>21.15</v>
      </c>
      <c r="N2810" s="24">
        <v>4</v>
      </c>
      <c r="O2810" s="25">
        <v>0.1663</v>
      </c>
      <c r="P2810" s="23">
        <v>10.14</v>
      </c>
      <c r="Q2810" s="23">
        <f>M2810*N2810*(1-O2810)</f>
        <v>70.531019999999998</v>
      </c>
      <c r="R2810" s="23">
        <f>M2810*N2810*O2810</f>
        <v>14.06898</v>
      </c>
      <c r="S2810" s="23">
        <f>P2810*N2810</f>
        <v>40.56</v>
      </c>
      <c r="T2810" s="23">
        <f>Q2810-S2810</f>
        <v>29.971019999999996</v>
      </c>
      <c r="U2810" s="25">
        <f>IFERROR(T2810/Q2810,0)</f>
        <v>0.42493388015656086</v>
      </c>
      <c r="V2810" s="21" t="s">
        <v>125</v>
      </c>
      <c r="W2810" s="21" t="s">
        <v>136</v>
      </c>
    </row>
    <row r="2811" spans="1:23" ht="15" customHeight="1">
      <c r="A2811" s="21" t="s">
        <v>3291</v>
      </c>
      <c r="B2811" s="22">
        <v>45785</v>
      </c>
      <c r="C2811" s="21">
        <f>YEAR(B2811)</f>
        <v>2025</v>
      </c>
      <c r="D2811" s="21" t="str">
        <f>"Q"&amp;ROUNDUP(MONTH(B2811)/3,0)</f>
        <v>Q2</v>
      </c>
      <c r="E2811" s="21" t="s">
        <v>158</v>
      </c>
      <c r="F2811" s="21" t="s">
        <v>129</v>
      </c>
      <c r="G2811" s="21" t="s">
        <v>160</v>
      </c>
      <c r="H2811" s="21" t="s">
        <v>361</v>
      </c>
      <c r="I2811" s="21" t="s">
        <v>295</v>
      </c>
      <c r="J2811" s="21" t="s">
        <v>142</v>
      </c>
      <c r="K2811" s="21" t="s">
        <v>123</v>
      </c>
      <c r="L2811" s="21" t="s">
        <v>124</v>
      </c>
      <c r="M2811" s="23">
        <v>113.51</v>
      </c>
      <c r="N2811" s="24">
        <v>1</v>
      </c>
      <c r="O2811" s="25">
        <v>0.14910000000000001</v>
      </c>
      <c r="P2811" s="23">
        <v>62.42</v>
      </c>
      <c r="Q2811" s="23">
        <f>M2811*N2811*(1-O2811)</f>
        <v>96.585659000000007</v>
      </c>
      <c r="R2811" s="23">
        <f>M2811*N2811*O2811</f>
        <v>16.924341000000002</v>
      </c>
      <c r="S2811" s="23">
        <f>P2811*N2811</f>
        <v>62.42</v>
      </c>
      <c r="T2811" s="23">
        <f>Q2811-S2811</f>
        <v>34.165659000000005</v>
      </c>
      <c r="U2811" s="25">
        <f>IFERROR(T2811/Q2811,0)</f>
        <v>0.3537342847140485</v>
      </c>
      <c r="V2811" s="21" t="s">
        <v>125</v>
      </c>
      <c r="W2811" s="21" t="s">
        <v>156</v>
      </c>
    </row>
    <row r="2812" spans="1:23" ht="15" customHeight="1">
      <c r="A2812" s="21" t="s">
        <v>3292</v>
      </c>
      <c r="B2812" s="22">
        <v>45785</v>
      </c>
      <c r="C2812" s="21">
        <f>YEAR(B2812)</f>
        <v>2025</v>
      </c>
      <c r="D2812" s="21" t="str">
        <f>"Q"&amp;ROUNDUP(MONTH(B2812)/3,0)</f>
        <v>Q2</v>
      </c>
      <c r="E2812" s="21" t="s">
        <v>128</v>
      </c>
      <c r="F2812" s="21" t="s">
        <v>129</v>
      </c>
      <c r="G2812" s="21" t="s">
        <v>152</v>
      </c>
      <c r="H2812" s="21" t="s">
        <v>741</v>
      </c>
      <c r="I2812" s="21" t="s">
        <v>652</v>
      </c>
      <c r="J2812" s="21" t="s">
        <v>133</v>
      </c>
      <c r="K2812" s="21" t="s">
        <v>149</v>
      </c>
      <c r="L2812" s="21" t="s">
        <v>205</v>
      </c>
      <c r="M2812" s="23">
        <v>23.01</v>
      </c>
      <c r="N2812" s="24">
        <v>5</v>
      </c>
      <c r="O2812" s="25">
        <v>0.14349999999999999</v>
      </c>
      <c r="P2812" s="23">
        <v>10.59</v>
      </c>
      <c r="Q2812" s="23">
        <f>M2812*N2812*(1-O2812)</f>
        <v>98.54032500000001</v>
      </c>
      <c r="R2812" s="23">
        <f>M2812*N2812*O2812</f>
        <v>16.509675000000001</v>
      </c>
      <c r="S2812" s="23">
        <f>P2812*N2812</f>
        <v>52.95</v>
      </c>
      <c r="T2812" s="23">
        <f>Q2812-S2812</f>
        <v>45.590325000000007</v>
      </c>
      <c r="U2812" s="25">
        <f>IFERROR(T2812/Q2812,0)</f>
        <v>0.46265653172952292</v>
      </c>
      <c r="V2812" s="21" t="s">
        <v>125</v>
      </c>
      <c r="W2812" s="21" t="s">
        <v>156</v>
      </c>
    </row>
    <row r="2813" spans="1:23" ht="15" customHeight="1">
      <c r="A2813" s="21" t="s">
        <v>3293</v>
      </c>
      <c r="B2813" s="22">
        <v>45785</v>
      </c>
      <c r="C2813" s="21">
        <f>YEAR(B2813)</f>
        <v>2025</v>
      </c>
      <c r="D2813" s="21" t="str">
        <f>"Q"&amp;ROUNDUP(MONTH(B2813)/3,0)</f>
        <v>Q2</v>
      </c>
      <c r="E2813" s="21" t="s">
        <v>188</v>
      </c>
      <c r="F2813" s="21" t="s">
        <v>118</v>
      </c>
      <c r="G2813" s="21" t="s">
        <v>189</v>
      </c>
      <c r="H2813" s="21" t="s">
        <v>291</v>
      </c>
      <c r="I2813" s="21" t="s">
        <v>208</v>
      </c>
      <c r="J2813" s="21" t="s">
        <v>133</v>
      </c>
      <c r="K2813" s="21" t="s">
        <v>143</v>
      </c>
      <c r="L2813" s="21" t="s">
        <v>230</v>
      </c>
      <c r="M2813" s="23">
        <v>140.99</v>
      </c>
      <c r="N2813" s="24">
        <v>3</v>
      </c>
      <c r="O2813" s="25">
        <v>0.26040000000000002</v>
      </c>
      <c r="P2813" s="23">
        <v>95.32</v>
      </c>
      <c r="Q2813" s="23">
        <f>M2813*N2813*(1-O2813)</f>
        <v>312.82861200000002</v>
      </c>
      <c r="R2813" s="23">
        <f>M2813*N2813*O2813</f>
        <v>110.14138800000002</v>
      </c>
      <c r="S2813" s="23">
        <f>P2813*N2813</f>
        <v>285.95999999999998</v>
      </c>
      <c r="T2813" s="23">
        <f>Q2813-S2813</f>
        <v>26.868612000000041</v>
      </c>
      <c r="U2813" s="25">
        <f>IFERROR(T2813/Q2813,0)</f>
        <v>8.5889240847317513E-2</v>
      </c>
      <c r="V2813" s="21" t="s">
        <v>125</v>
      </c>
      <c r="W2813" s="21" t="s">
        <v>126</v>
      </c>
    </row>
    <row r="2814" spans="1:23" ht="15" customHeight="1">
      <c r="A2814" s="21" t="s">
        <v>3294</v>
      </c>
      <c r="B2814" s="22">
        <v>45785</v>
      </c>
      <c r="C2814" s="21">
        <f>YEAR(B2814)</f>
        <v>2025</v>
      </c>
      <c r="D2814" s="21" t="str">
        <f>"Q"&amp;ROUNDUP(MONTH(B2814)/3,0)</f>
        <v>Q2</v>
      </c>
      <c r="E2814" s="21" t="s">
        <v>138</v>
      </c>
      <c r="F2814" s="21" t="s">
        <v>118</v>
      </c>
      <c r="G2814" s="21" t="s">
        <v>139</v>
      </c>
      <c r="H2814" s="21" t="s">
        <v>308</v>
      </c>
      <c r="I2814" s="21" t="s">
        <v>309</v>
      </c>
      <c r="J2814" s="21" t="s">
        <v>133</v>
      </c>
      <c r="K2814" s="21" t="s">
        <v>149</v>
      </c>
      <c r="L2814" s="21" t="s">
        <v>150</v>
      </c>
      <c r="M2814" s="23">
        <v>90.18</v>
      </c>
      <c r="N2814" s="24">
        <v>2</v>
      </c>
      <c r="O2814" s="25">
        <v>0.1875</v>
      </c>
      <c r="P2814" s="23">
        <v>42.09</v>
      </c>
      <c r="Q2814" s="23">
        <f>M2814*N2814*(1-O2814)</f>
        <v>146.54250000000002</v>
      </c>
      <c r="R2814" s="23">
        <f>M2814*N2814*O2814</f>
        <v>33.817500000000003</v>
      </c>
      <c r="S2814" s="23">
        <f>P2814*N2814</f>
        <v>84.18</v>
      </c>
      <c r="T2814" s="23">
        <f>Q2814-S2814</f>
        <v>62.362500000000011</v>
      </c>
      <c r="U2814" s="25">
        <f>IFERROR(T2814/Q2814,0)</f>
        <v>0.42555913813398843</v>
      </c>
      <c r="V2814" s="21" t="s">
        <v>125</v>
      </c>
      <c r="W2814" s="21" t="s">
        <v>156</v>
      </c>
    </row>
    <row r="2815" spans="1:23" ht="15" customHeight="1">
      <c r="A2815" s="21" t="s">
        <v>3295</v>
      </c>
      <c r="B2815" s="22">
        <v>45785</v>
      </c>
      <c r="C2815" s="21">
        <f>YEAR(B2815)</f>
        <v>2025</v>
      </c>
      <c r="D2815" s="21" t="str">
        <f>"Q"&amp;ROUNDUP(MONTH(B2815)/3,0)</f>
        <v>Q2</v>
      </c>
      <c r="E2815" s="21" t="s">
        <v>128</v>
      </c>
      <c r="F2815" s="21" t="s">
        <v>118</v>
      </c>
      <c r="G2815" s="21" t="s">
        <v>130</v>
      </c>
      <c r="H2815" s="21" t="s">
        <v>420</v>
      </c>
      <c r="I2815" s="21" t="s">
        <v>421</v>
      </c>
      <c r="J2815" s="21" t="s">
        <v>142</v>
      </c>
      <c r="K2815" s="21" t="s">
        <v>134</v>
      </c>
      <c r="L2815" s="21" t="s">
        <v>192</v>
      </c>
      <c r="M2815" s="23">
        <v>194.8</v>
      </c>
      <c r="N2815" s="24">
        <v>2</v>
      </c>
      <c r="O2815" s="25">
        <v>0.29349999999999998</v>
      </c>
      <c r="P2815" s="23">
        <v>97.42</v>
      </c>
      <c r="Q2815" s="23">
        <f>M2815*N2815*(1-O2815)</f>
        <v>275.25240000000002</v>
      </c>
      <c r="R2815" s="23">
        <f>M2815*N2815*O2815</f>
        <v>114.3476</v>
      </c>
      <c r="S2815" s="23">
        <f>P2815*N2815</f>
        <v>194.84</v>
      </c>
      <c r="T2815" s="23">
        <f>Q2815-S2815</f>
        <v>80.412400000000019</v>
      </c>
      <c r="U2815" s="25">
        <f>IFERROR(T2815/Q2815,0)</f>
        <v>0.29214059532269299</v>
      </c>
      <c r="V2815" s="21" t="s">
        <v>125</v>
      </c>
      <c r="W2815" s="21" t="s">
        <v>126</v>
      </c>
    </row>
    <row r="2816" spans="1:23" ht="15" customHeight="1">
      <c r="A2816" s="21" t="s">
        <v>3296</v>
      </c>
      <c r="B2816" s="22">
        <v>45786</v>
      </c>
      <c r="C2816" s="21">
        <f>YEAR(B2816)</f>
        <v>2025</v>
      </c>
      <c r="D2816" s="21" t="str">
        <f>"Q"&amp;ROUNDUP(MONTH(B2816)/3,0)</f>
        <v>Q2</v>
      </c>
      <c r="E2816" s="21" t="s">
        <v>128</v>
      </c>
      <c r="F2816" s="21" t="s">
        <v>159</v>
      </c>
      <c r="G2816" s="21" t="s">
        <v>152</v>
      </c>
      <c r="H2816" s="21" t="s">
        <v>308</v>
      </c>
      <c r="I2816" s="21" t="s">
        <v>309</v>
      </c>
      <c r="J2816" s="21" t="s">
        <v>133</v>
      </c>
      <c r="K2816" s="21" t="s">
        <v>143</v>
      </c>
      <c r="L2816" s="21" t="s">
        <v>201</v>
      </c>
      <c r="M2816" s="23">
        <v>297.07</v>
      </c>
      <c r="N2816" s="24">
        <v>3</v>
      </c>
      <c r="O2816" s="25">
        <v>0.19570000000000001</v>
      </c>
      <c r="P2816" s="23">
        <v>165.98</v>
      </c>
      <c r="Q2816" s="23">
        <f>M2816*N2816*(1-O2816)</f>
        <v>716.80020300000001</v>
      </c>
      <c r="R2816" s="23">
        <f>M2816*N2816*O2816</f>
        <v>174.40979700000003</v>
      </c>
      <c r="S2816" s="23">
        <f>P2816*N2816</f>
        <v>497.93999999999994</v>
      </c>
      <c r="T2816" s="23">
        <f>Q2816-S2816</f>
        <v>218.86020300000007</v>
      </c>
      <c r="U2816" s="25">
        <f>IFERROR(T2816/Q2816,0)</f>
        <v>0.30532943780430272</v>
      </c>
      <c r="V2816" s="21" t="s">
        <v>125</v>
      </c>
      <c r="W2816" s="21" t="s">
        <v>136</v>
      </c>
    </row>
    <row r="2817" spans="1:23" ht="15" customHeight="1">
      <c r="A2817" s="21" t="s">
        <v>3297</v>
      </c>
      <c r="B2817" s="22">
        <v>45786</v>
      </c>
      <c r="C2817" s="21">
        <f>YEAR(B2817)</f>
        <v>2025</v>
      </c>
      <c r="D2817" s="21" t="str">
        <f>"Q"&amp;ROUNDUP(MONTH(B2817)/3,0)</f>
        <v>Q2</v>
      </c>
      <c r="E2817" s="21" t="s">
        <v>117</v>
      </c>
      <c r="F2817" s="21" t="s">
        <v>118</v>
      </c>
      <c r="G2817" s="21" t="s">
        <v>119</v>
      </c>
      <c r="H2817" s="21" t="s">
        <v>168</v>
      </c>
      <c r="I2817" s="21" t="s">
        <v>169</v>
      </c>
      <c r="J2817" s="21" t="s">
        <v>122</v>
      </c>
      <c r="K2817" s="21" t="s">
        <v>134</v>
      </c>
      <c r="L2817" s="21" t="s">
        <v>299</v>
      </c>
      <c r="M2817" s="23">
        <v>191.57</v>
      </c>
      <c r="N2817" s="24">
        <v>1</v>
      </c>
      <c r="O2817" s="25">
        <v>0.2172</v>
      </c>
      <c r="P2817" s="23">
        <v>117.33</v>
      </c>
      <c r="Q2817" s="23">
        <f>M2817*N2817*(1-O2817)</f>
        <v>149.96099599999999</v>
      </c>
      <c r="R2817" s="23">
        <f>M2817*N2817*O2817</f>
        <v>41.609003999999999</v>
      </c>
      <c r="S2817" s="23">
        <f>P2817*N2817</f>
        <v>117.33</v>
      </c>
      <c r="T2817" s="23">
        <f>Q2817-S2817</f>
        <v>32.630995999999996</v>
      </c>
      <c r="U2817" s="25">
        <f>IFERROR(T2817/Q2817,0)</f>
        <v>0.21759655424001051</v>
      </c>
      <c r="V2817" s="21" t="s">
        <v>125</v>
      </c>
      <c r="W2817" s="21" t="s">
        <v>136</v>
      </c>
    </row>
    <row r="2818" spans="1:23" ht="15" customHeight="1">
      <c r="A2818" s="21" t="s">
        <v>3298</v>
      </c>
      <c r="B2818" s="22">
        <v>45786</v>
      </c>
      <c r="C2818" s="21">
        <f>YEAR(B2818)</f>
        <v>2025</v>
      </c>
      <c r="D2818" s="21" t="str">
        <f>"Q"&amp;ROUNDUP(MONTH(B2818)/3,0)</f>
        <v>Q2</v>
      </c>
      <c r="E2818" s="21" t="s">
        <v>188</v>
      </c>
      <c r="F2818" s="21" t="s">
        <v>118</v>
      </c>
      <c r="G2818" s="21" t="s">
        <v>198</v>
      </c>
      <c r="H2818" s="21" t="s">
        <v>182</v>
      </c>
      <c r="I2818" s="21" t="s">
        <v>183</v>
      </c>
      <c r="J2818" s="21" t="s">
        <v>122</v>
      </c>
      <c r="K2818" s="21" t="s">
        <v>143</v>
      </c>
      <c r="L2818" s="21" t="s">
        <v>144</v>
      </c>
      <c r="M2818" s="23">
        <v>301.79000000000002</v>
      </c>
      <c r="N2818" s="24">
        <v>2</v>
      </c>
      <c r="O2818" s="25">
        <v>0.2455</v>
      </c>
      <c r="P2818" s="23">
        <v>187.75</v>
      </c>
      <c r="Q2818" s="23">
        <f>M2818*N2818*(1-O2818)</f>
        <v>455.40111000000002</v>
      </c>
      <c r="R2818" s="23">
        <f>M2818*N2818*O2818</f>
        <v>148.17889</v>
      </c>
      <c r="S2818" s="23">
        <f>P2818*N2818</f>
        <v>375.5</v>
      </c>
      <c r="T2818" s="23">
        <f>Q2818-S2818</f>
        <v>79.901110000000017</v>
      </c>
      <c r="U2818" s="25">
        <f>IFERROR(T2818/Q2818,0)</f>
        <v>0.17545216347847728</v>
      </c>
      <c r="V2818" s="21" t="s">
        <v>125</v>
      </c>
      <c r="W2818" s="21" t="s">
        <v>136</v>
      </c>
    </row>
    <row r="2819" spans="1:23" ht="15" customHeight="1">
      <c r="A2819" s="21" t="s">
        <v>3299</v>
      </c>
      <c r="B2819" s="22">
        <v>45786</v>
      </c>
      <c r="C2819" s="21">
        <f>YEAR(B2819)</f>
        <v>2025</v>
      </c>
      <c r="D2819" s="21" t="str">
        <f>"Q"&amp;ROUNDUP(MONTH(B2819)/3,0)</f>
        <v>Q2</v>
      </c>
      <c r="E2819" s="21" t="s">
        <v>138</v>
      </c>
      <c r="F2819" s="21" t="s">
        <v>118</v>
      </c>
      <c r="G2819" s="21" t="s">
        <v>139</v>
      </c>
      <c r="H2819" s="21" t="s">
        <v>905</v>
      </c>
      <c r="I2819" s="21" t="s">
        <v>906</v>
      </c>
      <c r="J2819" s="21" t="s">
        <v>142</v>
      </c>
      <c r="K2819" s="21" t="s">
        <v>149</v>
      </c>
      <c r="L2819" s="21" t="s">
        <v>238</v>
      </c>
      <c r="M2819" s="23">
        <v>231.98</v>
      </c>
      <c r="N2819" s="24">
        <v>5</v>
      </c>
      <c r="O2819" s="25">
        <v>0.19239999999999999</v>
      </c>
      <c r="P2819" s="23">
        <v>93.19</v>
      </c>
      <c r="Q2819" s="23">
        <f>M2819*N2819*(1-O2819)</f>
        <v>936.73523999999986</v>
      </c>
      <c r="R2819" s="23">
        <f>M2819*N2819*O2819</f>
        <v>223.16475999999997</v>
      </c>
      <c r="S2819" s="23">
        <f>P2819*N2819</f>
        <v>465.95</v>
      </c>
      <c r="T2819" s="23">
        <f>Q2819-S2819</f>
        <v>470.78523999999987</v>
      </c>
      <c r="U2819" s="25">
        <f>IFERROR(T2819/Q2819,0)</f>
        <v>0.50258090002037281</v>
      </c>
      <c r="V2819" s="21" t="s">
        <v>125</v>
      </c>
      <c r="W2819" s="21" t="s">
        <v>172</v>
      </c>
    </row>
    <row r="2820" spans="1:23" ht="15" customHeight="1">
      <c r="A2820" s="21" t="s">
        <v>3300</v>
      </c>
      <c r="B2820" s="22">
        <v>45786</v>
      </c>
      <c r="C2820" s="21">
        <f>YEAR(B2820)</f>
        <v>2025</v>
      </c>
      <c r="D2820" s="21" t="str">
        <f>"Q"&amp;ROUNDUP(MONTH(B2820)/3,0)</f>
        <v>Q2</v>
      </c>
      <c r="E2820" s="21" t="s">
        <v>138</v>
      </c>
      <c r="F2820" s="21" t="s">
        <v>118</v>
      </c>
      <c r="G2820" s="21" t="s">
        <v>146</v>
      </c>
      <c r="H2820" s="21" t="s">
        <v>182</v>
      </c>
      <c r="I2820" s="21" t="s">
        <v>183</v>
      </c>
      <c r="J2820" s="21" t="s">
        <v>122</v>
      </c>
      <c r="K2820" s="21" t="s">
        <v>134</v>
      </c>
      <c r="L2820" s="21" t="s">
        <v>170</v>
      </c>
      <c r="M2820" s="23">
        <v>209.26</v>
      </c>
      <c r="N2820" s="24">
        <v>1</v>
      </c>
      <c r="O2820" s="25">
        <v>0.20710000000000001</v>
      </c>
      <c r="P2820" s="23">
        <v>114.51</v>
      </c>
      <c r="Q2820" s="23">
        <f>M2820*N2820*(1-O2820)</f>
        <v>165.92225399999998</v>
      </c>
      <c r="R2820" s="23">
        <f>M2820*N2820*O2820</f>
        <v>43.337746000000003</v>
      </c>
      <c r="S2820" s="23">
        <f>P2820*N2820</f>
        <v>114.51</v>
      </c>
      <c r="T2820" s="23">
        <f>Q2820-S2820</f>
        <v>51.412253999999976</v>
      </c>
      <c r="U2820" s="25">
        <f>IFERROR(T2820/Q2820,0)</f>
        <v>0.30985749506512839</v>
      </c>
      <c r="V2820" s="21" t="s">
        <v>125</v>
      </c>
      <c r="W2820" s="21" t="s">
        <v>172</v>
      </c>
    </row>
    <row r="2821" spans="1:23" ht="15" customHeight="1">
      <c r="A2821" s="21" t="s">
        <v>3301</v>
      </c>
      <c r="B2821" s="22">
        <v>45786</v>
      </c>
      <c r="C2821" s="21">
        <f>YEAR(B2821)</f>
        <v>2025</v>
      </c>
      <c r="D2821" s="21" t="str">
        <f>"Q"&amp;ROUNDUP(MONTH(B2821)/3,0)</f>
        <v>Q2</v>
      </c>
      <c r="E2821" s="21" t="s">
        <v>158</v>
      </c>
      <c r="F2821" s="21" t="s">
        <v>118</v>
      </c>
      <c r="G2821" s="21" t="s">
        <v>164</v>
      </c>
      <c r="H2821" s="21" t="s">
        <v>364</v>
      </c>
      <c r="I2821" s="21" t="s">
        <v>365</v>
      </c>
      <c r="J2821" s="21" t="s">
        <v>142</v>
      </c>
      <c r="K2821" s="21" t="s">
        <v>134</v>
      </c>
      <c r="L2821" s="21" t="s">
        <v>299</v>
      </c>
      <c r="M2821" s="23">
        <v>153.12</v>
      </c>
      <c r="N2821" s="24">
        <v>3</v>
      </c>
      <c r="O2821" s="25">
        <v>0.18940000000000001</v>
      </c>
      <c r="P2821" s="23">
        <v>86.1</v>
      </c>
      <c r="Q2821" s="23">
        <f>M2821*N2821*(1-O2821)</f>
        <v>372.35721599999999</v>
      </c>
      <c r="R2821" s="23">
        <f>M2821*N2821*O2821</f>
        <v>87.002784000000005</v>
      </c>
      <c r="S2821" s="23">
        <f>P2821*N2821</f>
        <v>258.29999999999995</v>
      </c>
      <c r="T2821" s="23">
        <f>Q2821-S2821</f>
        <v>114.05721600000004</v>
      </c>
      <c r="U2821" s="25">
        <f>IFERROR(T2821/Q2821,0)</f>
        <v>0.30631128147654868</v>
      </c>
      <c r="V2821" s="21" t="s">
        <v>125</v>
      </c>
      <c r="W2821" s="21" t="s">
        <v>136</v>
      </c>
    </row>
    <row r="2822" spans="1:23" ht="15" customHeight="1">
      <c r="A2822" s="21" t="s">
        <v>3302</v>
      </c>
      <c r="B2822" s="22">
        <v>45787</v>
      </c>
      <c r="C2822" s="21">
        <f>YEAR(B2822)</f>
        <v>2025</v>
      </c>
      <c r="D2822" s="21" t="str">
        <f>"Q"&amp;ROUNDUP(MONTH(B2822)/3,0)</f>
        <v>Q2</v>
      </c>
      <c r="E2822" s="21" t="s">
        <v>188</v>
      </c>
      <c r="F2822" s="21" t="s">
        <v>159</v>
      </c>
      <c r="G2822" s="21" t="s">
        <v>198</v>
      </c>
      <c r="H2822" s="21" t="s">
        <v>207</v>
      </c>
      <c r="I2822" s="21" t="s">
        <v>208</v>
      </c>
      <c r="J2822" s="21" t="s">
        <v>122</v>
      </c>
      <c r="K2822" s="21" t="s">
        <v>143</v>
      </c>
      <c r="L2822" s="21" t="s">
        <v>252</v>
      </c>
      <c r="M2822" s="23">
        <v>241.14</v>
      </c>
      <c r="N2822" s="24">
        <v>8</v>
      </c>
      <c r="O2822" s="25">
        <v>0.11119999999999999</v>
      </c>
      <c r="P2822" s="23">
        <v>151.43</v>
      </c>
      <c r="Q2822" s="23">
        <f>M2822*N2822*(1-O2822)</f>
        <v>1714.601856</v>
      </c>
      <c r="R2822" s="23">
        <f>M2822*N2822*O2822</f>
        <v>214.51814399999998</v>
      </c>
      <c r="S2822" s="23">
        <f>P2822*N2822</f>
        <v>1211.44</v>
      </c>
      <c r="T2822" s="23">
        <f>Q2822-S2822</f>
        <v>503.16185599999994</v>
      </c>
      <c r="U2822" s="25">
        <f>IFERROR(T2822/Q2822,0)</f>
        <v>0.29345696450710007</v>
      </c>
      <c r="V2822" s="21" t="s">
        <v>125</v>
      </c>
      <c r="W2822" s="21" t="s">
        <v>126</v>
      </c>
    </row>
    <row r="2823" spans="1:23" ht="15" customHeight="1">
      <c r="A2823" s="21" t="s">
        <v>3303</v>
      </c>
      <c r="B2823" s="22">
        <v>45787</v>
      </c>
      <c r="C2823" s="21">
        <f>YEAR(B2823)</f>
        <v>2025</v>
      </c>
      <c r="D2823" s="21" t="str">
        <f>"Q"&amp;ROUNDUP(MONTH(B2823)/3,0)</f>
        <v>Q2</v>
      </c>
      <c r="E2823" s="21" t="s">
        <v>117</v>
      </c>
      <c r="F2823" s="21" t="s">
        <v>129</v>
      </c>
      <c r="G2823" s="21" t="s">
        <v>119</v>
      </c>
      <c r="H2823" s="21" t="s">
        <v>549</v>
      </c>
      <c r="I2823" s="21" t="s">
        <v>550</v>
      </c>
      <c r="J2823" s="21" t="s">
        <v>133</v>
      </c>
      <c r="K2823" s="21" t="s">
        <v>123</v>
      </c>
      <c r="L2823" s="21" t="s">
        <v>155</v>
      </c>
      <c r="M2823" s="23">
        <v>232.92</v>
      </c>
      <c r="N2823" s="24">
        <v>4</v>
      </c>
      <c r="O2823" s="25">
        <v>0.18290000000000001</v>
      </c>
      <c r="P2823" s="23">
        <v>112.69</v>
      </c>
      <c r="Q2823" s="23">
        <f>M2823*N2823*(1-O2823)</f>
        <v>761.27572799999984</v>
      </c>
      <c r="R2823" s="23">
        <f>M2823*N2823*O2823</f>
        <v>170.40427199999999</v>
      </c>
      <c r="S2823" s="23">
        <f>P2823*N2823</f>
        <v>450.76</v>
      </c>
      <c r="T2823" s="23">
        <f>Q2823-S2823</f>
        <v>310.51572799999985</v>
      </c>
      <c r="U2823" s="25">
        <f>IFERROR(T2823/Q2823,0)</f>
        <v>0.40788864872360664</v>
      </c>
      <c r="V2823" s="21" t="s">
        <v>125</v>
      </c>
      <c r="W2823" s="21" t="s">
        <v>126</v>
      </c>
    </row>
    <row r="2824" spans="1:23" ht="15" customHeight="1">
      <c r="A2824" s="21" t="s">
        <v>3304</v>
      </c>
      <c r="B2824" s="22">
        <v>45787</v>
      </c>
      <c r="C2824" s="21">
        <f>YEAR(B2824)</f>
        <v>2025</v>
      </c>
      <c r="D2824" s="21" t="str">
        <f>"Q"&amp;ROUNDUP(MONTH(B2824)/3,0)</f>
        <v>Q2</v>
      </c>
      <c r="E2824" s="21" t="s">
        <v>128</v>
      </c>
      <c r="F2824" s="21" t="s">
        <v>118</v>
      </c>
      <c r="G2824" s="21" t="s">
        <v>130</v>
      </c>
      <c r="H2824" s="21" t="s">
        <v>207</v>
      </c>
      <c r="I2824" s="21" t="s">
        <v>208</v>
      </c>
      <c r="J2824" s="21" t="s">
        <v>122</v>
      </c>
      <c r="K2824" s="21" t="s">
        <v>123</v>
      </c>
      <c r="L2824" s="21" t="s">
        <v>263</v>
      </c>
      <c r="M2824" s="23">
        <v>36.299999999999997</v>
      </c>
      <c r="N2824" s="24">
        <v>2</v>
      </c>
      <c r="O2824" s="25">
        <v>0.26540000000000002</v>
      </c>
      <c r="P2824" s="23">
        <v>16.579999999999998</v>
      </c>
      <c r="Q2824" s="23">
        <f>M2824*N2824*(1-O2824)</f>
        <v>53.331959999999988</v>
      </c>
      <c r="R2824" s="23">
        <f>M2824*N2824*O2824</f>
        <v>19.268039999999999</v>
      </c>
      <c r="S2824" s="23">
        <f>P2824*N2824</f>
        <v>33.159999999999997</v>
      </c>
      <c r="T2824" s="23">
        <f>Q2824-S2824</f>
        <v>20.171959999999991</v>
      </c>
      <c r="U2824" s="25">
        <f>IFERROR(T2824/Q2824,0)</f>
        <v>0.37823398952523019</v>
      </c>
      <c r="V2824" s="21" t="s">
        <v>125</v>
      </c>
      <c r="W2824" s="21" t="s">
        <v>136</v>
      </c>
    </row>
    <row r="2825" spans="1:23" ht="15" customHeight="1">
      <c r="A2825" s="21" t="s">
        <v>3305</v>
      </c>
      <c r="B2825" s="22">
        <v>45788</v>
      </c>
      <c r="C2825" s="21">
        <f>YEAR(B2825)</f>
        <v>2025</v>
      </c>
      <c r="D2825" s="21" t="str">
        <f>"Q"&amp;ROUNDUP(MONTH(B2825)/3,0)</f>
        <v>Q2</v>
      </c>
      <c r="E2825" s="21" t="s">
        <v>158</v>
      </c>
      <c r="F2825" s="21" t="s">
        <v>129</v>
      </c>
      <c r="G2825" s="21" t="s">
        <v>160</v>
      </c>
      <c r="H2825" s="21" t="s">
        <v>218</v>
      </c>
      <c r="I2825" s="21" t="s">
        <v>219</v>
      </c>
      <c r="J2825" s="21" t="s">
        <v>133</v>
      </c>
      <c r="K2825" s="21" t="s">
        <v>149</v>
      </c>
      <c r="L2825" s="21" t="s">
        <v>205</v>
      </c>
      <c r="M2825" s="23">
        <v>77.19</v>
      </c>
      <c r="N2825" s="24">
        <v>1</v>
      </c>
      <c r="O2825" s="25">
        <v>0.1636</v>
      </c>
      <c r="P2825" s="23">
        <v>35.520000000000003</v>
      </c>
      <c r="Q2825" s="23">
        <f>M2825*N2825*(1-O2825)</f>
        <v>64.561716000000004</v>
      </c>
      <c r="R2825" s="23">
        <f>M2825*N2825*O2825</f>
        <v>12.628283999999999</v>
      </c>
      <c r="S2825" s="23">
        <f>P2825*N2825</f>
        <v>35.520000000000003</v>
      </c>
      <c r="T2825" s="23">
        <f>Q2825-S2825</f>
        <v>29.041716000000001</v>
      </c>
      <c r="U2825" s="25">
        <f>IFERROR(T2825/Q2825,0)</f>
        <v>0.44982874990497462</v>
      </c>
      <c r="V2825" s="21" t="s">
        <v>171</v>
      </c>
      <c r="W2825" s="21" t="s">
        <v>156</v>
      </c>
    </row>
    <row r="2826" spans="1:23" ht="15" customHeight="1">
      <c r="A2826" s="21" t="s">
        <v>3306</v>
      </c>
      <c r="B2826" s="22">
        <v>45788</v>
      </c>
      <c r="C2826" s="21">
        <f>YEAR(B2826)</f>
        <v>2025</v>
      </c>
      <c r="D2826" s="21" t="str">
        <f>"Q"&amp;ROUNDUP(MONTH(B2826)/3,0)</f>
        <v>Q2</v>
      </c>
      <c r="E2826" s="21" t="s">
        <v>188</v>
      </c>
      <c r="F2826" s="21" t="s">
        <v>129</v>
      </c>
      <c r="G2826" s="21" t="s">
        <v>189</v>
      </c>
      <c r="H2826" s="21" t="s">
        <v>467</v>
      </c>
      <c r="I2826" s="21" t="s">
        <v>468</v>
      </c>
      <c r="J2826" s="21" t="s">
        <v>133</v>
      </c>
      <c r="K2826" s="21" t="s">
        <v>123</v>
      </c>
      <c r="L2826" s="21" t="s">
        <v>155</v>
      </c>
      <c r="M2826" s="23">
        <v>240.63</v>
      </c>
      <c r="N2826" s="24">
        <v>1</v>
      </c>
      <c r="O2826" s="25">
        <v>0.2195</v>
      </c>
      <c r="P2826" s="23">
        <v>138.05000000000001</v>
      </c>
      <c r="Q2826" s="23">
        <f>M2826*N2826*(1-O2826)</f>
        <v>187.81171499999999</v>
      </c>
      <c r="R2826" s="23">
        <f>M2826*N2826*O2826</f>
        <v>52.818284999999996</v>
      </c>
      <c r="S2826" s="23">
        <f>P2826*N2826</f>
        <v>138.05000000000001</v>
      </c>
      <c r="T2826" s="23">
        <f>Q2826-S2826</f>
        <v>49.761714999999981</v>
      </c>
      <c r="U2826" s="25">
        <f>IFERROR(T2826/Q2826,0)</f>
        <v>0.26495533039565705</v>
      </c>
      <c r="V2826" s="21" t="s">
        <v>125</v>
      </c>
      <c r="W2826" s="21" t="s">
        <v>172</v>
      </c>
    </row>
    <row r="2827" spans="1:23" ht="15" customHeight="1">
      <c r="A2827" s="21" t="s">
        <v>3307</v>
      </c>
      <c r="B2827" s="22">
        <v>45788</v>
      </c>
      <c r="C2827" s="21">
        <f>YEAR(B2827)</f>
        <v>2025</v>
      </c>
      <c r="D2827" s="21" t="str">
        <f>"Q"&amp;ROUNDUP(MONTH(B2827)/3,0)</f>
        <v>Q2</v>
      </c>
      <c r="E2827" s="21" t="s">
        <v>188</v>
      </c>
      <c r="F2827" s="21" t="s">
        <v>118</v>
      </c>
      <c r="G2827" s="21" t="s">
        <v>198</v>
      </c>
      <c r="H2827" s="21" t="s">
        <v>140</v>
      </c>
      <c r="I2827" s="21" t="s">
        <v>141</v>
      </c>
      <c r="J2827" s="21" t="s">
        <v>142</v>
      </c>
      <c r="K2827" s="21" t="s">
        <v>134</v>
      </c>
      <c r="L2827" s="21" t="s">
        <v>299</v>
      </c>
      <c r="M2827" s="23">
        <v>111.54</v>
      </c>
      <c r="N2827" s="24">
        <v>1</v>
      </c>
      <c r="O2827" s="25">
        <v>0.21729999999999999</v>
      </c>
      <c r="P2827" s="23">
        <v>64.62</v>
      </c>
      <c r="Q2827" s="23">
        <f>M2827*N2827*(1-O2827)</f>
        <v>87.302357999999998</v>
      </c>
      <c r="R2827" s="23">
        <f>M2827*N2827*O2827</f>
        <v>24.237642000000001</v>
      </c>
      <c r="S2827" s="23">
        <f>P2827*N2827</f>
        <v>64.62</v>
      </c>
      <c r="T2827" s="23">
        <f>Q2827-S2827</f>
        <v>22.682357999999994</v>
      </c>
      <c r="U2827" s="25">
        <f>IFERROR(T2827/Q2827,0)</f>
        <v>0.25981380709098367</v>
      </c>
      <c r="V2827" s="21" t="s">
        <v>125</v>
      </c>
      <c r="W2827" s="21" t="s">
        <v>156</v>
      </c>
    </row>
    <row r="2828" spans="1:23" ht="15" customHeight="1">
      <c r="A2828" s="21" t="s">
        <v>3308</v>
      </c>
      <c r="B2828" s="22">
        <v>45788</v>
      </c>
      <c r="C2828" s="21">
        <f>YEAR(B2828)</f>
        <v>2025</v>
      </c>
      <c r="D2828" s="21" t="str">
        <f>"Q"&amp;ROUNDUP(MONTH(B2828)/3,0)</f>
        <v>Q2</v>
      </c>
      <c r="E2828" s="21" t="s">
        <v>128</v>
      </c>
      <c r="F2828" s="21" t="s">
        <v>118</v>
      </c>
      <c r="G2828" s="21" t="s">
        <v>130</v>
      </c>
      <c r="H2828" s="21" t="s">
        <v>354</v>
      </c>
      <c r="I2828" s="21" t="s">
        <v>355</v>
      </c>
      <c r="J2828" s="21" t="s">
        <v>142</v>
      </c>
      <c r="K2828" s="21" t="s">
        <v>165</v>
      </c>
      <c r="L2828" s="21" t="s">
        <v>184</v>
      </c>
      <c r="M2828" s="23">
        <v>66.959999999999994</v>
      </c>
      <c r="N2828" s="24">
        <v>4</v>
      </c>
      <c r="O2828" s="25">
        <v>0.25719999999999998</v>
      </c>
      <c r="P2828" s="23">
        <v>26.43</v>
      </c>
      <c r="Q2828" s="23">
        <f>M2828*N2828*(1-O2828)</f>
        <v>198.95155199999999</v>
      </c>
      <c r="R2828" s="23">
        <f>M2828*N2828*O2828</f>
        <v>68.888447999999983</v>
      </c>
      <c r="S2828" s="23">
        <f>P2828*N2828</f>
        <v>105.72</v>
      </c>
      <c r="T2828" s="23">
        <f>Q2828-S2828</f>
        <v>93.231551999999994</v>
      </c>
      <c r="U2828" s="25">
        <f>IFERROR(T2828/Q2828,0)</f>
        <v>0.46861434888429521</v>
      </c>
      <c r="V2828" s="21" t="s">
        <v>125</v>
      </c>
      <c r="W2828" s="21" t="s">
        <v>126</v>
      </c>
    </row>
    <row r="2829" spans="1:23" ht="15" customHeight="1">
      <c r="A2829" s="21" t="s">
        <v>3309</v>
      </c>
      <c r="B2829" s="22">
        <v>45788</v>
      </c>
      <c r="C2829" s="21">
        <f>YEAR(B2829)</f>
        <v>2025</v>
      </c>
      <c r="D2829" s="21" t="str">
        <f>"Q"&amp;ROUNDUP(MONTH(B2829)/3,0)</f>
        <v>Q2</v>
      </c>
      <c r="E2829" s="21" t="s">
        <v>128</v>
      </c>
      <c r="F2829" s="21" t="s">
        <v>118</v>
      </c>
      <c r="G2829" s="21" t="s">
        <v>152</v>
      </c>
      <c r="H2829" s="21" t="s">
        <v>308</v>
      </c>
      <c r="I2829" s="21" t="s">
        <v>309</v>
      </c>
      <c r="J2829" s="21" t="s">
        <v>133</v>
      </c>
      <c r="K2829" s="21" t="s">
        <v>134</v>
      </c>
      <c r="L2829" s="21" t="s">
        <v>299</v>
      </c>
      <c r="M2829" s="23">
        <v>82.97</v>
      </c>
      <c r="N2829" s="24">
        <v>5</v>
      </c>
      <c r="O2829" s="25">
        <v>0.21429999999999999</v>
      </c>
      <c r="P2829" s="23">
        <v>42.64</v>
      </c>
      <c r="Q2829" s="23">
        <f>M2829*N2829*(1-O2829)</f>
        <v>325.94764500000002</v>
      </c>
      <c r="R2829" s="23">
        <f>M2829*N2829*O2829</f>
        <v>88.902355</v>
      </c>
      <c r="S2829" s="23">
        <f>P2829*N2829</f>
        <v>213.2</v>
      </c>
      <c r="T2829" s="23">
        <f>Q2829-S2829</f>
        <v>112.74764500000003</v>
      </c>
      <c r="U2829" s="25">
        <f>IFERROR(T2829/Q2829,0)</f>
        <v>0.34590722384265127</v>
      </c>
      <c r="V2829" s="21" t="s">
        <v>125</v>
      </c>
      <c r="W2829" s="21" t="s">
        <v>126</v>
      </c>
    </row>
    <row r="2830" spans="1:23" ht="15" customHeight="1">
      <c r="A2830" s="21" t="s">
        <v>3310</v>
      </c>
      <c r="B2830" s="22">
        <v>45788</v>
      </c>
      <c r="C2830" s="21">
        <f>YEAR(B2830)</f>
        <v>2025</v>
      </c>
      <c r="D2830" s="21" t="str">
        <f>"Q"&amp;ROUNDUP(MONTH(B2830)/3,0)</f>
        <v>Q2</v>
      </c>
      <c r="E2830" s="21" t="s">
        <v>128</v>
      </c>
      <c r="F2830" s="21" t="s">
        <v>129</v>
      </c>
      <c r="G2830" s="21" t="s">
        <v>152</v>
      </c>
      <c r="H2830" s="21" t="s">
        <v>147</v>
      </c>
      <c r="I2830" s="21" t="s">
        <v>148</v>
      </c>
      <c r="J2830" s="21" t="s">
        <v>122</v>
      </c>
      <c r="K2830" s="21" t="s">
        <v>123</v>
      </c>
      <c r="L2830" s="21" t="s">
        <v>263</v>
      </c>
      <c r="M2830" s="23">
        <v>45.15</v>
      </c>
      <c r="N2830" s="24">
        <v>1</v>
      </c>
      <c r="O2830" s="25">
        <v>0.2026</v>
      </c>
      <c r="P2830" s="23">
        <v>20.98</v>
      </c>
      <c r="Q2830" s="23">
        <f>M2830*N2830*(1-O2830)</f>
        <v>36.002609999999997</v>
      </c>
      <c r="R2830" s="23">
        <f>M2830*N2830*O2830</f>
        <v>9.1473899999999997</v>
      </c>
      <c r="S2830" s="23">
        <f>P2830*N2830</f>
        <v>20.98</v>
      </c>
      <c r="T2830" s="23">
        <f>Q2830-S2830</f>
        <v>15.022609999999997</v>
      </c>
      <c r="U2830" s="25">
        <f>IFERROR(T2830/Q2830,0)</f>
        <v>0.41726447054810745</v>
      </c>
      <c r="V2830" s="21" t="s">
        <v>125</v>
      </c>
      <c r="W2830" s="21" t="s">
        <v>126</v>
      </c>
    </row>
    <row r="2831" spans="1:23" ht="15" customHeight="1">
      <c r="A2831" s="21" t="s">
        <v>3311</v>
      </c>
      <c r="B2831" s="22">
        <v>45789</v>
      </c>
      <c r="C2831" s="21">
        <f>YEAR(B2831)</f>
        <v>2025</v>
      </c>
      <c r="D2831" s="21" t="str">
        <f>"Q"&amp;ROUNDUP(MONTH(B2831)/3,0)</f>
        <v>Q2</v>
      </c>
      <c r="E2831" s="21" t="s">
        <v>128</v>
      </c>
      <c r="F2831" s="21" t="s">
        <v>118</v>
      </c>
      <c r="G2831" s="21" t="s">
        <v>130</v>
      </c>
      <c r="H2831" s="21" t="s">
        <v>233</v>
      </c>
      <c r="I2831" s="21" t="s">
        <v>234</v>
      </c>
      <c r="J2831" s="21" t="s">
        <v>142</v>
      </c>
      <c r="K2831" s="21" t="s">
        <v>123</v>
      </c>
      <c r="L2831" s="21" t="s">
        <v>263</v>
      </c>
      <c r="M2831" s="23">
        <v>258.52999999999997</v>
      </c>
      <c r="N2831" s="24">
        <v>4</v>
      </c>
      <c r="O2831" s="25">
        <v>0.18110000000000001</v>
      </c>
      <c r="P2831" s="23">
        <v>138.65</v>
      </c>
      <c r="Q2831" s="23">
        <f>M2831*N2831*(1-O2831)</f>
        <v>846.84086799999989</v>
      </c>
      <c r="R2831" s="23">
        <f>M2831*N2831*O2831</f>
        <v>187.279132</v>
      </c>
      <c r="S2831" s="23">
        <f>P2831*N2831</f>
        <v>554.6</v>
      </c>
      <c r="T2831" s="23">
        <f>Q2831-S2831</f>
        <v>292.24086799999986</v>
      </c>
      <c r="U2831" s="25">
        <f>IFERROR(T2831/Q2831,0)</f>
        <v>0.34509537628975162</v>
      </c>
      <c r="V2831" s="21" t="s">
        <v>125</v>
      </c>
      <c r="W2831" s="21" t="s">
        <v>156</v>
      </c>
    </row>
    <row r="2832" spans="1:23" ht="15" customHeight="1">
      <c r="A2832" s="21" t="s">
        <v>3312</v>
      </c>
      <c r="B2832" s="22">
        <v>45789</v>
      </c>
      <c r="C2832" s="21">
        <f>YEAR(B2832)</f>
        <v>2025</v>
      </c>
      <c r="D2832" s="21" t="str">
        <f>"Q"&amp;ROUNDUP(MONTH(B2832)/3,0)</f>
        <v>Q2</v>
      </c>
      <c r="E2832" s="21" t="s">
        <v>128</v>
      </c>
      <c r="F2832" s="21" t="s">
        <v>159</v>
      </c>
      <c r="G2832" s="21" t="s">
        <v>130</v>
      </c>
      <c r="H2832" s="21" t="s">
        <v>261</v>
      </c>
      <c r="I2832" s="21" t="s">
        <v>262</v>
      </c>
      <c r="J2832" s="21" t="s">
        <v>133</v>
      </c>
      <c r="K2832" s="21" t="s">
        <v>123</v>
      </c>
      <c r="L2832" s="21" t="s">
        <v>155</v>
      </c>
      <c r="M2832" s="23">
        <v>223.28</v>
      </c>
      <c r="N2832" s="24">
        <v>9</v>
      </c>
      <c r="O2832" s="25">
        <v>0.15970000000000001</v>
      </c>
      <c r="P2832" s="23">
        <v>128.79</v>
      </c>
      <c r="Q2832" s="23">
        <f>M2832*N2832*(1-O2832)</f>
        <v>1688.5996560000001</v>
      </c>
      <c r="R2832" s="23">
        <f>M2832*N2832*O2832</f>
        <v>320.920344</v>
      </c>
      <c r="S2832" s="23">
        <f>P2832*N2832</f>
        <v>1159.1099999999999</v>
      </c>
      <c r="T2832" s="23">
        <f>Q2832-S2832</f>
        <v>529.4896560000002</v>
      </c>
      <c r="U2832" s="25">
        <f>IFERROR(T2832/Q2832,0)</f>
        <v>0.31356731248795194</v>
      </c>
      <c r="V2832" s="21" t="s">
        <v>125</v>
      </c>
      <c r="W2832" s="21" t="s">
        <v>126</v>
      </c>
    </row>
    <row r="2833" spans="1:23" ht="15" customHeight="1">
      <c r="A2833" s="21" t="s">
        <v>3313</v>
      </c>
      <c r="B2833" s="22">
        <v>45789</v>
      </c>
      <c r="C2833" s="21">
        <f>YEAR(B2833)</f>
        <v>2025</v>
      </c>
      <c r="D2833" s="21" t="str">
        <f>"Q"&amp;ROUNDUP(MONTH(B2833)/3,0)</f>
        <v>Q2</v>
      </c>
      <c r="E2833" s="21" t="s">
        <v>158</v>
      </c>
      <c r="F2833" s="21" t="s">
        <v>129</v>
      </c>
      <c r="G2833" s="21" t="s">
        <v>160</v>
      </c>
      <c r="H2833" s="21" t="s">
        <v>182</v>
      </c>
      <c r="I2833" s="21" t="s">
        <v>183</v>
      </c>
      <c r="J2833" s="21" t="s">
        <v>122</v>
      </c>
      <c r="K2833" s="21" t="s">
        <v>143</v>
      </c>
      <c r="L2833" s="21" t="s">
        <v>201</v>
      </c>
      <c r="M2833" s="23">
        <v>274.31</v>
      </c>
      <c r="N2833" s="24">
        <v>3</v>
      </c>
      <c r="O2833" s="25">
        <v>0.13469999999999999</v>
      </c>
      <c r="P2833" s="23">
        <v>156.65</v>
      </c>
      <c r="Q2833" s="23">
        <f>M2833*N2833*(1-O2833)</f>
        <v>712.08132899999998</v>
      </c>
      <c r="R2833" s="23">
        <f>M2833*N2833*O2833</f>
        <v>110.848671</v>
      </c>
      <c r="S2833" s="23">
        <f>P2833*N2833</f>
        <v>469.95000000000005</v>
      </c>
      <c r="T2833" s="23">
        <f>Q2833-S2833</f>
        <v>242.13132899999994</v>
      </c>
      <c r="U2833" s="25">
        <f>IFERROR(T2833/Q2833,0)</f>
        <v>0.34003325061202377</v>
      </c>
      <c r="V2833" s="21" t="s">
        <v>171</v>
      </c>
      <c r="W2833" s="21" t="s">
        <v>156</v>
      </c>
    </row>
    <row r="2834" spans="1:23" ht="15" customHeight="1">
      <c r="A2834" s="21" t="s">
        <v>3314</v>
      </c>
      <c r="B2834" s="22">
        <v>45789</v>
      </c>
      <c r="C2834" s="21">
        <f>YEAR(B2834)</f>
        <v>2025</v>
      </c>
      <c r="D2834" s="21" t="str">
        <f>"Q"&amp;ROUNDUP(MONTH(B2834)/3,0)</f>
        <v>Q2</v>
      </c>
      <c r="E2834" s="21" t="s">
        <v>158</v>
      </c>
      <c r="F2834" s="21" t="s">
        <v>159</v>
      </c>
      <c r="G2834" s="21" t="s">
        <v>160</v>
      </c>
      <c r="H2834" s="21" t="s">
        <v>1004</v>
      </c>
      <c r="I2834" s="21" t="s">
        <v>338</v>
      </c>
      <c r="J2834" s="21" t="s">
        <v>142</v>
      </c>
      <c r="K2834" s="21" t="s">
        <v>165</v>
      </c>
      <c r="L2834" s="21" t="s">
        <v>180</v>
      </c>
      <c r="M2834" s="23">
        <v>42.75</v>
      </c>
      <c r="N2834" s="24">
        <v>16</v>
      </c>
      <c r="O2834" s="25">
        <v>0.1069</v>
      </c>
      <c r="P2834" s="23">
        <v>17.97</v>
      </c>
      <c r="Q2834" s="23">
        <f>M2834*N2834*(1-O2834)</f>
        <v>610.88040000000001</v>
      </c>
      <c r="R2834" s="23">
        <f>M2834*N2834*O2834</f>
        <v>73.119599999999991</v>
      </c>
      <c r="S2834" s="23">
        <f>P2834*N2834</f>
        <v>287.52</v>
      </c>
      <c r="T2834" s="23">
        <f>Q2834-S2834</f>
        <v>323.36040000000003</v>
      </c>
      <c r="U2834" s="25">
        <f>IFERROR(T2834/Q2834,0)</f>
        <v>0.52933503841341123</v>
      </c>
      <c r="V2834" s="21" t="s">
        <v>125</v>
      </c>
      <c r="W2834" s="21" t="s">
        <v>172</v>
      </c>
    </row>
    <row r="2835" spans="1:23" ht="15" customHeight="1">
      <c r="A2835" s="21" t="s">
        <v>3315</v>
      </c>
      <c r="B2835" s="22">
        <v>45789</v>
      </c>
      <c r="C2835" s="21">
        <f>YEAR(B2835)</f>
        <v>2025</v>
      </c>
      <c r="D2835" s="21" t="str">
        <f>"Q"&amp;ROUNDUP(MONTH(B2835)/3,0)</f>
        <v>Q2</v>
      </c>
      <c r="E2835" s="21" t="s">
        <v>138</v>
      </c>
      <c r="F2835" s="21" t="s">
        <v>129</v>
      </c>
      <c r="G2835" s="21" t="s">
        <v>139</v>
      </c>
      <c r="H2835" s="21" t="s">
        <v>706</v>
      </c>
      <c r="I2835" s="21" t="s">
        <v>707</v>
      </c>
      <c r="J2835" s="21" t="s">
        <v>142</v>
      </c>
      <c r="K2835" s="21" t="s">
        <v>165</v>
      </c>
      <c r="L2835" s="21" t="s">
        <v>166</v>
      </c>
      <c r="M2835" s="23">
        <v>55.7</v>
      </c>
      <c r="N2835" s="24">
        <v>2</v>
      </c>
      <c r="O2835" s="25">
        <v>0.14680000000000001</v>
      </c>
      <c r="P2835" s="23">
        <v>20.75</v>
      </c>
      <c r="Q2835" s="23">
        <f>M2835*N2835*(1-O2835)</f>
        <v>95.046480000000003</v>
      </c>
      <c r="R2835" s="23">
        <f>M2835*N2835*O2835</f>
        <v>16.353520000000003</v>
      </c>
      <c r="S2835" s="23">
        <f>P2835*N2835</f>
        <v>41.5</v>
      </c>
      <c r="T2835" s="23">
        <f>Q2835-S2835</f>
        <v>53.546480000000003</v>
      </c>
      <c r="U2835" s="25">
        <f>IFERROR(T2835/Q2835,0)</f>
        <v>0.56337152096532139</v>
      </c>
      <c r="V2835" s="21" t="s">
        <v>125</v>
      </c>
      <c r="W2835" s="21" t="s">
        <v>136</v>
      </c>
    </row>
    <row r="2836" spans="1:23" ht="15" customHeight="1">
      <c r="A2836" s="21" t="s">
        <v>3316</v>
      </c>
      <c r="B2836" s="22">
        <v>45789</v>
      </c>
      <c r="C2836" s="21">
        <f>YEAR(B2836)</f>
        <v>2025</v>
      </c>
      <c r="D2836" s="21" t="str">
        <f>"Q"&amp;ROUNDUP(MONTH(B2836)/3,0)</f>
        <v>Q2</v>
      </c>
      <c r="E2836" s="21" t="s">
        <v>138</v>
      </c>
      <c r="F2836" s="21" t="s">
        <v>129</v>
      </c>
      <c r="G2836" s="21" t="s">
        <v>139</v>
      </c>
      <c r="H2836" s="21" t="s">
        <v>1015</v>
      </c>
      <c r="I2836" s="21" t="s">
        <v>1016</v>
      </c>
      <c r="J2836" s="21" t="s">
        <v>142</v>
      </c>
      <c r="K2836" s="21" t="s">
        <v>149</v>
      </c>
      <c r="L2836" s="21" t="s">
        <v>273</v>
      </c>
      <c r="M2836" s="23">
        <v>50.75</v>
      </c>
      <c r="N2836" s="24">
        <v>4</v>
      </c>
      <c r="O2836" s="25">
        <v>0.16789999999999999</v>
      </c>
      <c r="P2836" s="23">
        <v>26.72</v>
      </c>
      <c r="Q2836" s="23">
        <f>M2836*N2836*(1-O2836)</f>
        <v>168.91630000000001</v>
      </c>
      <c r="R2836" s="23">
        <f>M2836*N2836*O2836</f>
        <v>34.0837</v>
      </c>
      <c r="S2836" s="23">
        <f>P2836*N2836</f>
        <v>106.88</v>
      </c>
      <c r="T2836" s="23">
        <f>Q2836-S2836</f>
        <v>62.036300000000011</v>
      </c>
      <c r="U2836" s="25">
        <f>IFERROR(T2836/Q2836,0)</f>
        <v>0.36726059000818756</v>
      </c>
      <c r="V2836" s="21" t="s">
        <v>125</v>
      </c>
      <c r="W2836" s="21" t="s">
        <v>172</v>
      </c>
    </row>
    <row r="2837" spans="1:23" ht="15" customHeight="1">
      <c r="A2837" s="21" t="s">
        <v>3317</v>
      </c>
      <c r="B2837" s="22">
        <v>45789</v>
      </c>
      <c r="C2837" s="21">
        <f>YEAR(B2837)</f>
        <v>2025</v>
      </c>
      <c r="D2837" s="21" t="str">
        <f>"Q"&amp;ROUNDUP(MONTH(B2837)/3,0)</f>
        <v>Q2</v>
      </c>
      <c r="E2837" s="21" t="s">
        <v>158</v>
      </c>
      <c r="F2837" s="21" t="s">
        <v>118</v>
      </c>
      <c r="G2837" s="21" t="s">
        <v>160</v>
      </c>
      <c r="H2837" s="21" t="s">
        <v>168</v>
      </c>
      <c r="I2837" s="21" t="s">
        <v>169</v>
      </c>
      <c r="J2837" s="21" t="s">
        <v>122</v>
      </c>
      <c r="K2837" s="21" t="s">
        <v>149</v>
      </c>
      <c r="L2837" s="21" t="s">
        <v>176</v>
      </c>
      <c r="M2837" s="23">
        <v>11.6</v>
      </c>
      <c r="N2837" s="24">
        <v>1</v>
      </c>
      <c r="O2837" s="25">
        <v>0.16969999999999999</v>
      </c>
      <c r="P2837" s="23">
        <v>5.0199999999999996</v>
      </c>
      <c r="Q2837" s="23">
        <f>M2837*N2837*(1-O2837)</f>
        <v>9.6314799999999998</v>
      </c>
      <c r="R2837" s="23">
        <f>M2837*N2837*O2837</f>
        <v>1.9685199999999998</v>
      </c>
      <c r="S2837" s="23">
        <f>P2837*N2837</f>
        <v>5.0199999999999996</v>
      </c>
      <c r="T2837" s="23">
        <f>Q2837-S2837</f>
        <v>4.6114800000000002</v>
      </c>
      <c r="U2837" s="25">
        <f>IFERROR(T2837/Q2837,0)</f>
        <v>0.4787924597258158</v>
      </c>
      <c r="V2837" s="21" t="s">
        <v>125</v>
      </c>
      <c r="W2837" s="21" t="s">
        <v>136</v>
      </c>
    </row>
    <row r="2838" spans="1:23" ht="15" customHeight="1">
      <c r="A2838" s="21" t="s">
        <v>3318</v>
      </c>
      <c r="B2838" s="22">
        <v>45789</v>
      </c>
      <c r="C2838" s="21">
        <f>YEAR(B2838)</f>
        <v>2025</v>
      </c>
      <c r="D2838" s="21" t="str">
        <f>"Q"&amp;ROUNDUP(MONTH(B2838)/3,0)</f>
        <v>Q2</v>
      </c>
      <c r="E2838" s="21" t="s">
        <v>188</v>
      </c>
      <c r="F2838" s="21" t="s">
        <v>118</v>
      </c>
      <c r="G2838" s="21" t="s">
        <v>232</v>
      </c>
      <c r="H2838" s="21" t="s">
        <v>120</v>
      </c>
      <c r="I2838" s="21" t="s">
        <v>121</v>
      </c>
      <c r="J2838" s="21" t="s">
        <v>122</v>
      </c>
      <c r="K2838" s="21" t="s">
        <v>149</v>
      </c>
      <c r="L2838" s="21" t="s">
        <v>273</v>
      </c>
      <c r="M2838" s="23">
        <v>246.47</v>
      </c>
      <c r="N2838" s="24">
        <v>4</v>
      </c>
      <c r="O2838" s="25">
        <v>0.22939999999999999</v>
      </c>
      <c r="P2838" s="23">
        <v>104.73</v>
      </c>
      <c r="Q2838" s="23">
        <f>M2838*N2838*(1-O2838)</f>
        <v>759.71912799999996</v>
      </c>
      <c r="R2838" s="23">
        <f>M2838*N2838*O2838</f>
        <v>226.16087199999998</v>
      </c>
      <c r="S2838" s="23">
        <f>P2838*N2838</f>
        <v>418.92</v>
      </c>
      <c r="T2838" s="23">
        <f>Q2838-S2838</f>
        <v>340.79912799999994</v>
      </c>
      <c r="U2838" s="25">
        <f>IFERROR(T2838/Q2838,0)</f>
        <v>0.44858568836771473</v>
      </c>
      <c r="V2838" s="21" t="s">
        <v>125</v>
      </c>
      <c r="W2838" s="21" t="s">
        <v>172</v>
      </c>
    </row>
    <row r="2839" spans="1:23" ht="15" customHeight="1">
      <c r="A2839" s="21" t="s">
        <v>3319</v>
      </c>
      <c r="B2839" s="22">
        <v>45790</v>
      </c>
      <c r="C2839" s="21">
        <f>YEAR(B2839)</f>
        <v>2025</v>
      </c>
      <c r="D2839" s="21" t="str">
        <f>"Q"&amp;ROUNDUP(MONTH(B2839)/3,0)</f>
        <v>Q2</v>
      </c>
      <c r="E2839" s="21" t="s">
        <v>128</v>
      </c>
      <c r="F2839" s="21" t="s">
        <v>129</v>
      </c>
      <c r="G2839" s="21" t="s">
        <v>130</v>
      </c>
      <c r="H2839" s="21" t="s">
        <v>417</v>
      </c>
      <c r="I2839" s="21" t="s">
        <v>272</v>
      </c>
      <c r="J2839" s="21" t="s">
        <v>133</v>
      </c>
      <c r="K2839" s="21" t="s">
        <v>134</v>
      </c>
      <c r="L2839" s="21" t="s">
        <v>299</v>
      </c>
      <c r="M2839" s="23">
        <v>211.76</v>
      </c>
      <c r="N2839" s="24">
        <v>2</v>
      </c>
      <c r="O2839" s="25">
        <v>0.1178</v>
      </c>
      <c r="P2839" s="23">
        <v>121.93</v>
      </c>
      <c r="Q2839" s="23">
        <f>M2839*N2839*(1-O2839)</f>
        <v>373.629344</v>
      </c>
      <c r="R2839" s="23">
        <f>M2839*N2839*O2839</f>
        <v>49.890656</v>
      </c>
      <c r="S2839" s="23">
        <f>P2839*N2839</f>
        <v>243.86</v>
      </c>
      <c r="T2839" s="23">
        <f>Q2839-S2839</f>
        <v>129.76934399999999</v>
      </c>
      <c r="U2839" s="25">
        <f>IFERROR(T2839/Q2839,0)</f>
        <v>0.34732107122721062</v>
      </c>
      <c r="V2839" s="21" t="s">
        <v>125</v>
      </c>
      <c r="W2839" s="21" t="s">
        <v>156</v>
      </c>
    </row>
    <row r="2840" spans="1:23" ht="15" customHeight="1">
      <c r="A2840" s="21" t="s">
        <v>3319</v>
      </c>
      <c r="B2840" s="22">
        <v>45790</v>
      </c>
      <c r="C2840" s="21">
        <f>YEAR(B2840)</f>
        <v>2025</v>
      </c>
      <c r="D2840" s="21" t="str">
        <f>"Q"&amp;ROUNDUP(MONTH(B2840)/3,0)</f>
        <v>Q2</v>
      </c>
      <c r="E2840" s="21" t="s">
        <v>188</v>
      </c>
      <c r="F2840" s="21" t="s">
        <v>118</v>
      </c>
      <c r="G2840" s="21" t="s">
        <v>198</v>
      </c>
      <c r="H2840" s="21" t="s">
        <v>246</v>
      </c>
      <c r="I2840" s="21" t="s">
        <v>247</v>
      </c>
      <c r="J2840" s="21" t="s">
        <v>133</v>
      </c>
      <c r="K2840" s="21" t="s">
        <v>149</v>
      </c>
      <c r="L2840" s="21" t="s">
        <v>150</v>
      </c>
      <c r="M2840" s="23">
        <v>40.700000000000003</v>
      </c>
      <c r="N2840" s="24">
        <v>3</v>
      </c>
      <c r="O2840" s="25">
        <v>0.2273</v>
      </c>
      <c r="P2840" s="23">
        <v>21.06</v>
      </c>
      <c r="Q2840" s="23">
        <f>M2840*N2840*(1-O2840)</f>
        <v>94.346670000000003</v>
      </c>
      <c r="R2840" s="23">
        <f>M2840*N2840*O2840</f>
        <v>27.753330000000002</v>
      </c>
      <c r="S2840" s="23">
        <f>P2840*N2840</f>
        <v>63.179999999999993</v>
      </c>
      <c r="T2840" s="23">
        <f>Q2840-S2840</f>
        <v>31.166670000000011</v>
      </c>
      <c r="U2840" s="25">
        <f>IFERROR(T2840/Q2840,0)</f>
        <v>0.33034202479006425</v>
      </c>
      <c r="V2840" s="21" t="s">
        <v>125</v>
      </c>
      <c r="W2840" s="21" t="s">
        <v>126</v>
      </c>
    </row>
    <row r="2841" spans="1:23" ht="15" customHeight="1">
      <c r="A2841" s="21" t="s">
        <v>3320</v>
      </c>
      <c r="B2841" s="22">
        <v>45790</v>
      </c>
      <c r="C2841" s="21">
        <f>YEAR(B2841)</f>
        <v>2025</v>
      </c>
      <c r="D2841" s="21" t="str">
        <f>"Q"&amp;ROUNDUP(MONTH(B2841)/3,0)</f>
        <v>Q2</v>
      </c>
      <c r="E2841" s="21" t="s">
        <v>128</v>
      </c>
      <c r="F2841" s="21" t="s">
        <v>118</v>
      </c>
      <c r="G2841" s="21" t="s">
        <v>152</v>
      </c>
      <c r="H2841" s="21" t="s">
        <v>569</v>
      </c>
      <c r="I2841" s="21" t="s">
        <v>570</v>
      </c>
      <c r="J2841" s="21" t="s">
        <v>133</v>
      </c>
      <c r="K2841" s="21" t="s">
        <v>143</v>
      </c>
      <c r="L2841" s="21" t="s">
        <v>230</v>
      </c>
      <c r="M2841" s="23">
        <v>260.51</v>
      </c>
      <c r="N2841" s="24">
        <v>1</v>
      </c>
      <c r="O2841" s="25">
        <v>0.22789999999999999</v>
      </c>
      <c r="P2841" s="23">
        <v>169.42</v>
      </c>
      <c r="Q2841" s="23">
        <f>M2841*N2841*(1-O2841)</f>
        <v>201.139771</v>
      </c>
      <c r="R2841" s="23">
        <f>M2841*N2841*O2841</f>
        <v>59.370228999999995</v>
      </c>
      <c r="S2841" s="23">
        <f>P2841*N2841</f>
        <v>169.42</v>
      </c>
      <c r="T2841" s="23">
        <f>Q2841-S2841</f>
        <v>31.719771000000009</v>
      </c>
      <c r="U2841" s="25">
        <f>IFERROR(T2841/Q2841,0)</f>
        <v>0.15770014474163843</v>
      </c>
      <c r="V2841" s="21" t="s">
        <v>125</v>
      </c>
      <c r="W2841" s="21" t="s">
        <v>172</v>
      </c>
    </row>
    <row r="2842" spans="1:23" ht="15" customHeight="1">
      <c r="A2842" s="21" t="s">
        <v>3321</v>
      </c>
      <c r="B2842" s="22">
        <v>45790</v>
      </c>
      <c r="C2842" s="21">
        <f>YEAR(B2842)</f>
        <v>2025</v>
      </c>
      <c r="D2842" s="21" t="str">
        <f>"Q"&amp;ROUNDUP(MONTH(B2842)/3,0)</f>
        <v>Q2</v>
      </c>
      <c r="E2842" s="21" t="s">
        <v>117</v>
      </c>
      <c r="F2842" s="21" t="s">
        <v>129</v>
      </c>
      <c r="G2842" s="21" t="s">
        <v>119</v>
      </c>
      <c r="H2842" s="21" t="s">
        <v>243</v>
      </c>
      <c r="I2842" s="21" t="s">
        <v>244</v>
      </c>
      <c r="J2842" s="21" t="s">
        <v>122</v>
      </c>
      <c r="K2842" s="21" t="s">
        <v>149</v>
      </c>
      <c r="L2842" s="21" t="s">
        <v>176</v>
      </c>
      <c r="M2842" s="23">
        <v>157.94999999999999</v>
      </c>
      <c r="N2842" s="24">
        <v>5</v>
      </c>
      <c r="O2842" s="25">
        <v>0.2162</v>
      </c>
      <c r="P2842" s="23">
        <v>67.790000000000006</v>
      </c>
      <c r="Q2842" s="23">
        <f>M2842*N2842*(1-O2842)</f>
        <v>619.00605000000007</v>
      </c>
      <c r="R2842" s="23">
        <f>M2842*N2842*O2842</f>
        <v>170.74395000000001</v>
      </c>
      <c r="S2842" s="23">
        <f>P2842*N2842</f>
        <v>338.95000000000005</v>
      </c>
      <c r="T2842" s="23">
        <f>Q2842-S2842</f>
        <v>280.05605000000003</v>
      </c>
      <c r="U2842" s="25">
        <f>IFERROR(T2842/Q2842,0)</f>
        <v>0.45242861519689509</v>
      </c>
      <c r="V2842" s="21" t="s">
        <v>125</v>
      </c>
      <c r="W2842" s="21" t="s">
        <v>136</v>
      </c>
    </row>
    <row r="2843" spans="1:23" ht="15" customHeight="1">
      <c r="A2843" s="21" t="s">
        <v>3322</v>
      </c>
      <c r="B2843" s="22">
        <v>45790</v>
      </c>
      <c r="C2843" s="21">
        <f>YEAR(B2843)</f>
        <v>2025</v>
      </c>
      <c r="D2843" s="21" t="str">
        <f>"Q"&amp;ROUNDUP(MONTH(B2843)/3,0)</f>
        <v>Q2</v>
      </c>
      <c r="E2843" s="21" t="s">
        <v>128</v>
      </c>
      <c r="F2843" s="21" t="s">
        <v>118</v>
      </c>
      <c r="G2843" s="21" t="s">
        <v>130</v>
      </c>
      <c r="H2843" s="21" t="s">
        <v>857</v>
      </c>
      <c r="I2843" s="21" t="s">
        <v>858</v>
      </c>
      <c r="J2843" s="21" t="s">
        <v>142</v>
      </c>
      <c r="K2843" s="21" t="s">
        <v>165</v>
      </c>
      <c r="L2843" s="21" t="s">
        <v>213</v>
      </c>
      <c r="M2843" s="23">
        <v>33.86</v>
      </c>
      <c r="N2843" s="24">
        <v>3</v>
      </c>
      <c r="O2843" s="25">
        <v>0.22750000000000001</v>
      </c>
      <c r="P2843" s="23">
        <v>12.11</v>
      </c>
      <c r="Q2843" s="23">
        <f>M2843*N2843*(1-O2843)</f>
        <v>78.470549999999989</v>
      </c>
      <c r="R2843" s="23">
        <f>M2843*N2843*O2843</f>
        <v>23.109449999999999</v>
      </c>
      <c r="S2843" s="23">
        <f>P2843*N2843</f>
        <v>36.33</v>
      </c>
      <c r="T2843" s="23">
        <f>Q2843-S2843</f>
        <v>42.14054999999999</v>
      </c>
      <c r="U2843" s="25">
        <f>IFERROR(T2843/Q2843,0)</f>
        <v>0.53702376241787519</v>
      </c>
      <c r="V2843" s="21" t="s">
        <v>125</v>
      </c>
      <c r="W2843" s="21" t="s">
        <v>136</v>
      </c>
    </row>
    <row r="2844" spans="1:23" ht="15" customHeight="1">
      <c r="A2844" s="21" t="s">
        <v>3323</v>
      </c>
      <c r="B2844" s="22">
        <v>45790</v>
      </c>
      <c r="C2844" s="21">
        <f>YEAR(B2844)</f>
        <v>2025</v>
      </c>
      <c r="D2844" s="21" t="str">
        <f>"Q"&amp;ROUNDUP(MONTH(B2844)/3,0)</f>
        <v>Q2</v>
      </c>
      <c r="E2844" s="21" t="s">
        <v>188</v>
      </c>
      <c r="F2844" s="21" t="s">
        <v>118</v>
      </c>
      <c r="G2844" s="21" t="s">
        <v>189</v>
      </c>
      <c r="H2844" s="21" t="s">
        <v>413</v>
      </c>
      <c r="I2844" s="21" t="s">
        <v>414</v>
      </c>
      <c r="J2844" s="21" t="s">
        <v>142</v>
      </c>
      <c r="K2844" s="21" t="s">
        <v>123</v>
      </c>
      <c r="L2844" s="21" t="s">
        <v>124</v>
      </c>
      <c r="M2844" s="23">
        <v>45.9</v>
      </c>
      <c r="N2844" s="24">
        <v>1</v>
      </c>
      <c r="O2844" s="25">
        <v>0.2321</v>
      </c>
      <c r="P2844" s="23">
        <v>24.86</v>
      </c>
      <c r="Q2844" s="23">
        <f>M2844*N2844*(1-O2844)</f>
        <v>35.246609999999997</v>
      </c>
      <c r="R2844" s="23">
        <f>M2844*N2844*O2844</f>
        <v>10.65339</v>
      </c>
      <c r="S2844" s="23">
        <f>P2844*N2844</f>
        <v>24.86</v>
      </c>
      <c r="T2844" s="23">
        <f>Q2844-S2844</f>
        <v>10.386609999999997</v>
      </c>
      <c r="U2844" s="25">
        <f>IFERROR(T2844/Q2844,0)</f>
        <v>0.29468394265434317</v>
      </c>
      <c r="V2844" s="21" t="s">
        <v>125</v>
      </c>
      <c r="W2844" s="21" t="s">
        <v>136</v>
      </c>
    </row>
    <row r="2845" spans="1:23" ht="15" customHeight="1">
      <c r="A2845" s="21" t="s">
        <v>3324</v>
      </c>
      <c r="B2845" s="22">
        <v>45790</v>
      </c>
      <c r="C2845" s="21">
        <f>YEAR(B2845)</f>
        <v>2025</v>
      </c>
      <c r="D2845" s="21" t="str">
        <f>"Q"&amp;ROUNDUP(MONTH(B2845)/3,0)</f>
        <v>Q2</v>
      </c>
      <c r="E2845" s="21" t="s">
        <v>138</v>
      </c>
      <c r="F2845" s="21" t="s">
        <v>118</v>
      </c>
      <c r="G2845" s="21" t="s">
        <v>146</v>
      </c>
      <c r="H2845" s="21" t="s">
        <v>140</v>
      </c>
      <c r="I2845" s="21" t="s">
        <v>141</v>
      </c>
      <c r="J2845" s="21" t="s">
        <v>142</v>
      </c>
      <c r="K2845" s="21" t="s">
        <v>143</v>
      </c>
      <c r="L2845" s="21" t="s">
        <v>322</v>
      </c>
      <c r="M2845" s="23">
        <v>169.32</v>
      </c>
      <c r="N2845" s="24">
        <v>5</v>
      </c>
      <c r="O2845" s="25">
        <v>0.22140000000000001</v>
      </c>
      <c r="P2845" s="23">
        <v>107.26</v>
      </c>
      <c r="Q2845" s="23">
        <f>M2845*N2845*(1-O2845)</f>
        <v>659.16275999999993</v>
      </c>
      <c r="R2845" s="23">
        <f>M2845*N2845*O2845</f>
        <v>187.43724</v>
      </c>
      <c r="S2845" s="23">
        <f>P2845*N2845</f>
        <v>536.30000000000007</v>
      </c>
      <c r="T2845" s="23">
        <f>Q2845-S2845</f>
        <v>122.86275999999987</v>
      </c>
      <c r="U2845" s="25">
        <f>IFERROR(T2845/Q2845,0)</f>
        <v>0.18639214387657441</v>
      </c>
      <c r="V2845" s="21" t="s">
        <v>125</v>
      </c>
      <c r="W2845" s="21" t="s">
        <v>172</v>
      </c>
    </row>
    <row r="2846" spans="1:23" ht="15" customHeight="1">
      <c r="A2846" s="21" t="s">
        <v>3325</v>
      </c>
      <c r="B2846" s="22">
        <v>45790</v>
      </c>
      <c r="C2846" s="21">
        <f>YEAR(B2846)</f>
        <v>2025</v>
      </c>
      <c r="D2846" s="21" t="str">
        <f>"Q"&amp;ROUNDUP(MONTH(B2846)/3,0)</f>
        <v>Q2</v>
      </c>
      <c r="E2846" s="21" t="s">
        <v>188</v>
      </c>
      <c r="F2846" s="21" t="s">
        <v>129</v>
      </c>
      <c r="G2846" s="21" t="s">
        <v>189</v>
      </c>
      <c r="H2846" s="21" t="s">
        <v>190</v>
      </c>
      <c r="I2846" s="21" t="s">
        <v>191</v>
      </c>
      <c r="J2846" s="21" t="s">
        <v>133</v>
      </c>
      <c r="K2846" s="21" t="s">
        <v>165</v>
      </c>
      <c r="L2846" s="21" t="s">
        <v>180</v>
      </c>
      <c r="M2846" s="23">
        <v>99.05</v>
      </c>
      <c r="N2846" s="24">
        <v>1</v>
      </c>
      <c r="O2846" s="25">
        <v>0.17280000000000001</v>
      </c>
      <c r="P2846" s="23">
        <v>34.700000000000003</v>
      </c>
      <c r="Q2846" s="23">
        <f>M2846*N2846*(1-O2846)</f>
        <v>81.934159999999991</v>
      </c>
      <c r="R2846" s="23">
        <f>M2846*N2846*O2846</f>
        <v>17.115840000000002</v>
      </c>
      <c r="S2846" s="23">
        <f>P2846*N2846</f>
        <v>34.700000000000003</v>
      </c>
      <c r="T2846" s="23">
        <f>Q2846-S2846</f>
        <v>47.234159999999989</v>
      </c>
      <c r="U2846" s="25">
        <f>IFERROR(T2846/Q2846,0)</f>
        <v>0.57648922012503689</v>
      </c>
      <c r="V2846" s="21" t="s">
        <v>125</v>
      </c>
      <c r="W2846" s="21" t="s">
        <v>172</v>
      </c>
    </row>
    <row r="2847" spans="1:23" ht="15" customHeight="1">
      <c r="A2847" s="21" t="s">
        <v>3326</v>
      </c>
      <c r="B2847" s="22">
        <v>45791</v>
      </c>
      <c r="C2847" s="21">
        <f>YEAR(B2847)</f>
        <v>2025</v>
      </c>
      <c r="D2847" s="21" t="str">
        <f>"Q"&amp;ROUNDUP(MONTH(B2847)/3,0)</f>
        <v>Q2</v>
      </c>
      <c r="E2847" s="21" t="s">
        <v>117</v>
      </c>
      <c r="F2847" s="21" t="s">
        <v>118</v>
      </c>
      <c r="G2847" s="21" t="s">
        <v>119</v>
      </c>
      <c r="H2847" s="21" t="s">
        <v>147</v>
      </c>
      <c r="I2847" s="21" t="s">
        <v>148</v>
      </c>
      <c r="J2847" s="21" t="s">
        <v>122</v>
      </c>
      <c r="K2847" s="21" t="s">
        <v>149</v>
      </c>
      <c r="L2847" s="21" t="s">
        <v>273</v>
      </c>
      <c r="M2847" s="23">
        <v>264.64</v>
      </c>
      <c r="N2847" s="24">
        <v>1</v>
      </c>
      <c r="O2847" s="25">
        <v>0.20230000000000001</v>
      </c>
      <c r="P2847" s="23">
        <v>114.49</v>
      </c>
      <c r="Q2847" s="23">
        <f>M2847*N2847*(1-O2847)</f>
        <v>211.10332799999998</v>
      </c>
      <c r="R2847" s="23">
        <f>M2847*N2847*O2847</f>
        <v>53.536671999999996</v>
      </c>
      <c r="S2847" s="23">
        <f>P2847*N2847</f>
        <v>114.49</v>
      </c>
      <c r="T2847" s="23">
        <f>Q2847-S2847</f>
        <v>96.613327999999981</v>
      </c>
      <c r="U2847" s="25">
        <f>IFERROR(T2847/Q2847,0)</f>
        <v>0.45765895268121964</v>
      </c>
      <c r="V2847" s="21" t="s">
        <v>125</v>
      </c>
      <c r="W2847" s="21" t="s">
        <v>156</v>
      </c>
    </row>
    <row r="2848" spans="1:23" ht="15" customHeight="1">
      <c r="A2848" s="21" t="s">
        <v>3327</v>
      </c>
      <c r="B2848" s="22">
        <v>45791</v>
      </c>
      <c r="C2848" s="21">
        <f>YEAR(B2848)</f>
        <v>2025</v>
      </c>
      <c r="D2848" s="21" t="str">
        <f>"Q"&amp;ROUNDUP(MONTH(B2848)/3,0)</f>
        <v>Q2</v>
      </c>
      <c r="E2848" s="21" t="s">
        <v>128</v>
      </c>
      <c r="F2848" s="21" t="s">
        <v>118</v>
      </c>
      <c r="G2848" s="21" t="s">
        <v>152</v>
      </c>
      <c r="H2848" s="21" t="s">
        <v>203</v>
      </c>
      <c r="I2848" s="21" t="s">
        <v>204</v>
      </c>
      <c r="J2848" s="21" t="s">
        <v>122</v>
      </c>
      <c r="K2848" s="21" t="s">
        <v>165</v>
      </c>
      <c r="L2848" s="21" t="s">
        <v>184</v>
      </c>
      <c r="M2848" s="23">
        <v>113.84</v>
      </c>
      <c r="N2848" s="24">
        <v>2</v>
      </c>
      <c r="O2848" s="25">
        <v>0.1633</v>
      </c>
      <c r="P2848" s="23">
        <v>53.86</v>
      </c>
      <c r="Q2848" s="23">
        <f>M2848*N2848*(1-O2848)</f>
        <v>190.49985599999999</v>
      </c>
      <c r="R2848" s="23">
        <f>M2848*N2848*O2848</f>
        <v>37.180143999999999</v>
      </c>
      <c r="S2848" s="23">
        <f>P2848*N2848</f>
        <v>107.72</v>
      </c>
      <c r="T2848" s="23">
        <f>Q2848-S2848</f>
        <v>82.779855999999995</v>
      </c>
      <c r="U2848" s="25">
        <f>IFERROR(T2848/Q2848,0)</f>
        <v>0.4345402549805602</v>
      </c>
      <c r="V2848" s="21" t="s">
        <v>125</v>
      </c>
      <c r="W2848" s="21" t="s">
        <v>156</v>
      </c>
    </row>
    <row r="2849" spans="1:23" ht="15" customHeight="1">
      <c r="A2849" s="21" t="s">
        <v>3328</v>
      </c>
      <c r="B2849" s="22">
        <v>45791</v>
      </c>
      <c r="C2849" s="21">
        <f>YEAR(B2849)</f>
        <v>2025</v>
      </c>
      <c r="D2849" s="21" t="str">
        <f>"Q"&amp;ROUNDUP(MONTH(B2849)/3,0)</f>
        <v>Q2</v>
      </c>
      <c r="E2849" s="21" t="s">
        <v>128</v>
      </c>
      <c r="F2849" s="21" t="s">
        <v>118</v>
      </c>
      <c r="G2849" s="21" t="s">
        <v>152</v>
      </c>
      <c r="H2849" s="21" t="s">
        <v>228</v>
      </c>
      <c r="I2849" s="21" t="s">
        <v>229</v>
      </c>
      <c r="J2849" s="21" t="s">
        <v>133</v>
      </c>
      <c r="K2849" s="21" t="s">
        <v>123</v>
      </c>
      <c r="L2849" s="21" t="s">
        <v>226</v>
      </c>
      <c r="M2849" s="23">
        <v>134.25</v>
      </c>
      <c r="N2849" s="24">
        <v>4</v>
      </c>
      <c r="O2849" s="25">
        <v>0.20030000000000001</v>
      </c>
      <c r="P2849" s="23">
        <v>70.7</v>
      </c>
      <c r="Q2849" s="23">
        <f>M2849*N2849*(1-O2849)</f>
        <v>429.43889999999999</v>
      </c>
      <c r="R2849" s="23">
        <f>M2849*N2849*O2849</f>
        <v>107.5611</v>
      </c>
      <c r="S2849" s="23">
        <f>P2849*N2849</f>
        <v>282.8</v>
      </c>
      <c r="T2849" s="23">
        <f>Q2849-S2849</f>
        <v>146.63889999999998</v>
      </c>
      <c r="U2849" s="25">
        <f>IFERROR(T2849/Q2849,0)</f>
        <v>0.34146627145328468</v>
      </c>
      <c r="V2849" s="21" t="s">
        <v>125</v>
      </c>
      <c r="W2849" s="21" t="s">
        <v>136</v>
      </c>
    </row>
    <row r="2850" spans="1:23" ht="15" customHeight="1">
      <c r="A2850" s="21" t="s">
        <v>3329</v>
      </c>
      <c r="B2850" s="22">
        <v>45792</v>
      </c>
      <c r="C2850" s="21">
        <f>YEAR(B2850)</f>
        <v>2025</v>
      </c>
      <c r="D2850" s="21" t="str">
        <f>"Q"&amp;ROUNDUP(MONTH(B2850)/3,0)</f>
        <v>Q2</v>
      </c>
      <c r="E2850" s="21" t="s">
        <v>158</v>
      </c>
      <c r="F2850" s="21" t="s">
        <v>118</v>
      </c>
      <c r="G2850" s="21" t="s">
        <v>164</v>
      </c>
      <c r="H2850" s="21" t="s">
        <v>457</v>
      </c>
      <c r="I2850" s="21" t="s">
        <v>458</v>
      </c>
      <c r="J2850" s="21" t="s">
        <v>133</v>
      </c>
      <c r="K2850" s="21" t="s">
        <v>165</v>
      </c>
      <c r="L2850" s="21" t="s">
        <v>166</v>
      </c>
      <c r="M2850" s="23">
        <v>115.28</v>
      </c>
      <c r="N2850" s="24">
        <v>3</v>
      </c>
      <c r="O2850" s="25">
        <v>0.25879999999999997</v>
      </c>
      <c r="P2850" s="23">
        <v>57.59</v>
      </c>
      <c r="Q2850" s="23">
        <f>M2850*N2850*(1-O2850)</f>
        <v>256.33660800000007</v>
      </c>
      <c r="R2850" s="23">
        <f>M2850*N2850*O2850</f>
        <v>89.503392000000005</v>
      </c>
      <c r="S2850" s="23">
        <f>P2850*N2850</f>
        <v>172.77</v>
      </c>
      <c r="T2850" s="23">
        <f>Q2850-S2850</f>
        <v>83.566608000000059</v>
      </c>
      <c r="U2850" s="25">
        <f>IFERROR(T2850/Q2850,0)</f>
        <v>0.32600340876789646</v>
      </c>
      <c r="V2850" s="21" t="s">
        <v>125</v>
      </c>
      <c r="W2850" s="21" t="s">
        <v>126</v>
      </c>
    </row>
    <row r="2851" spans="1:23" ht="15" customHeight="1">
      <c r="A2851" s="21" t="s">
        <v>3330</v>
      </c>
      <c r="B2851" s="22">
        <v>45792</v>
      </c>
      <c r="C2851" s="21">
        <f>YEAR(B2851)</f>
        <v>2025</v>
      </c>
      <c r="D2851" s="21" t="str">
        <f>"Q"&amp;ROUNDUP(MONTH(B2851)/3,0)</f>
        <v>Q2</v>
      </c>
      <c r="E2851" s="21" t="s">
        <v>128</v>
      </c>
      <c r="F2851" s="21" t="s">
        <v>129</v>
      </c>
      <c r="G2851" s="21" t="s">
        <v>130</v>
      </c>
      <c r="H2851" s="21" t="s">
        <v>529</v>
      </c>
      <c r="I2851" s="21" t="s">
        <v>530</v>
      </c>
      <c r="J2851" s="21" t="s">
        <v>133</v>
      </c>
      <c r="K2851" s="21" t="s">
        <v>123</v>
      </c>
      <c r="L2851" s="21" t="s">
        <v>263</v>
      </c>
      <c r="M2851" s="23">
        <v>11.04</v>
      </c>
      <c r="N2851" s="24">
        <v>1</v>
      </c>
      <c r="O2851" s="25">
        <v>0.16400000000000001</v>
      </c>
      <c r="P2851" s="23">
        <v>5.15</v>
      </c>
      <c r="Q2851" s="23">
        <f>M2851*N2851*(1-O2851)</f>
        <v>9.2294399999999985</v>
      </c>
      <c r="R2851" s="23">
        <f>M2851*N2851*O2851</f>
        <v>1.8105599999999999</v>
      </c>
      <c r="S2851" s="23">
        <f>P2851*N2851</f>
        <v>5.15</v>
      </c>
      <c r="T2851" s="23">
        <f>Q2851-S2851</f>
        <v>4.0794399999999982</v>
      </c>
      <c r="U2851" s="25">
        <f>IFERROR(T2851/Q2851,0)</f>
        <v>0.44200298176270703</v>
      </c>
      <c r="V2851" s="21" t="s">
        <v>171</v>
      </c>
      <c r="W2851" s="21" t="s">
        <v>172</v>
      </c>
    </row>
    <row r="2852" spans="1:23" ht="15" customHeight="1">
      <c r="A2852" s="21" t="s">
        <v>3331</v>
      </c>
      <c r="B2852" s="22">
        <v>45792</v>
      </c>
      <c r="C2852" s="21">
        <f>YEAR(B2852)</f>
        <v>2025</v>
      </c>
      <c r="D2852" s="21" t="str">
        <f>"Q"&amp;ROUNDUP(MONTH(B2852)/3,0)</f>
        <v>Q2</v>
      </c>
      <c r="E2852" s="21" t="s">
        <v>188</v>
      </c>
      <c r="F2852" s="21" t="s">
        <v>159</v>
      </c>
      <c r="G2852" s="21" t="s">
        <v>232</v>
      </c>
      <c r="H2852" s="21" t="s">
        <v>408</v>
      </c>
      <c r="I2852" s="21" t="s">
        <v>409</v>
      </c>
      <c r="J2852" s="21" t="s">
        <v>142</v>
      </c>
      <c r="K2852" s="21" t="s">
        <v>149</v>
      </c>
      <c r="L2852" s="21" t="s">
        <v>273</v>
      </c>
      <c r="M2852" s="23">
        <v>215.52</v>
      </c>
      <c r="N2852" s="24">
        <v>3</v>
      </c>
      <c r="O2852" s="25">
        <v>0.16109999999999999</v>
      </c>
      <c r="P2852" s="23">
        <v>90.88</v>
      </c>
      <c r="Q2852" s="23">
        <f>M2852*N2852*(1-O2852)</f>
        <v>542.39918399999999</v>
      </c>
      <c r="R2852" s="23">
        <f>M2852*N2852*O2852</f>
        <v>104.16081600000001</v>
      </c>
      <c r="S2852" s="23">
        <f>P2852*N2852</f>
        <v>272.64</v>
      </c>
      <c r="T2852" s="23">
        <f>Q2852-S2852</f>
        <v>269.759184</v>
      </c>
      <c r="U2852" s="25">
        <f>IFERROR(T2852/Q2852,0)</f>
        <v>0.49734437653578772</v>
      </c>
      <c r="V2852" s="21" t="s">
        <v>125</v>
      </c>
      <c r="W2852" s="21" t="s">
        <v>126</v>
      </c>
    </row>
    <row r="2853" spans="1:23" ht="15" customHeight="1">
      <c r="A2853" s="21" t="s">
        <v>3332</v>
      </c>
      <c r="B2853" s="22">
        <v>45792</v>
      </c>
      <c r="C2853" s="21">
        <f>YEAR(B2853)</f>
        <v>2025</v>
      </c>
      <c r="D2853" s="21" t="str">
        <f>"Q"&amp;ROUNDUP(MONTH(B2853)/3,0)</f>
        <v>Q2</v>
      </c>
      <c r="E2853" s="21" t="s">
        <v>128</v>
      </c>
      <c r="F2853" s="21" t="s">
        <v>118</v>
      </c>
      <c r="G2853" s="21" t="s">
        <v>130</v>
      </c>
      <c r="H2853" s="21" t="s">
        <v>120</v>
      </c>
      <c r="I2853" s="21" t="s">
        <v>121</v>
      </c>
      <c r="J2853" s="21" t="s">
        <v>122</v>
      </c>
      <c r="K2853" s="21" t="s">
        <v>143</v>
      </c>
      <c r="L2853" s="21" t="s">
        <v>252</v>
      </c>
      <c r="M2853" s="23">
        <v>139.38999999999999</v>
      </c>
      <c r="N2853" s="24">
        <v>2</v>
      </c>
      <c r="O2853" s="25">
        <v>0.22550000000000001</v>
      </c>
      <c r="P2853" s="23">
        <v>80.73</v>
      </c>
      <c r="Q2853" s="23">
        <f>M2853*N2853*(1-O2853)</f>
        <v>215.91510999999997</v>
      </c>
      <c r="R2853" s="23">
        <f>M2853*N2853*O2853</f>
        <v>62.864889999999995</v>
      </c>
      <c r="S2853" s="23">
        <f>P2853*N2853</f>
        <v>161.46</v>
      </c>
      <c r="T2853" s="23">
        <f>Q2853-S2853</f>
        <v>54.455109999999962</v>
      </c>
      <c r="U2853" s="25">
        <f>IFERROR(T2853/Q2853,0)</f>
        <v>0.2522061100772427</v>
      </c>
      <c r="V2853" s="21" t="s">
        <v>125</v>
      </c>
      <c r="W2853" s="21" t="s">
        <v>136</v>
      </c>
    </row>
    <row r="2854" spans="1:23" ht="15" customHeight="1">
      <c r="A2854" s="21" t="s">
        <v>3333</v>
      </c>
      <c r="B2854" s="22">
        <v>45792</v>
      </c>
      <c r="C2854" s="21">
        <f>YEAR(B2854)</f>
        <v>2025</v>
      </c>
      <c r="D2854" s="21" t="str">
        <f>"Q"&amp;ROUNDUP(MONTH(B2854)/3,0)</f>
        <v>Q2</v>
      </c>
      <c r="E2854" s="21" t="s">
        <v>188</v>
      </c>
      <c r="F2854" s="21" t="s">
        <v>129</v>
      </c>
      <c r="G2854" s="21" t="s">
        <v>198</v>
      </c>
      <c r="H2854" s="21" t="s">
        <v>520</v>
      </c>
      <c r="I2854" s="21" t="s">
        <v>521</v>
      </c>
      <c r="J2854" s="21" t="s">
        <v>142</v>
      </c>
      <c r="K2854" s="21" t="s">
        <v>123</v>
      </c>
      <c r="L2854" s="21" t="s">
        <v>292</v>
      </c>
      <c r="M2854" s="23">
        <v>258.64</v>
      </c>
      <c r="N2854" s="24">
        <v>1</v>
      </c>
      <c r="O2854" s="25">
        <v>0.20380000000000001</v>
      </c>
      <c r="P2854" s="23">
        <v>127.83</v>
      </c>
      <c r="Q2854" s="23">
        <f>M2854*N2854*(1-O2854)</f>
        <v>205.929168</v>
      </c>
      <c r="R2854" s="23">
        <f>M2854*N2854*O2854</f>
        <v>52.710831999999996</v>
      </c>
      <c r="S2854" s="23">
        <f>P2854*N2854</f>
        <v>127.83</v>
      </c>
      <c r="T2854" s="23">
        <f>Q2854-S2854</f>
        <v>78.099168000000006</v>
      </c>
      <c r="U2854" s="25">
        <f>IFERROR(T2854/Q2854,0)</f>
        <v>0.37925257873134322</v>
      </c>
      <c r="V2854" s="21" t="s">
        <v>125</v>
      </c>
      <c r="W2854" s="21" t="s">
        <v>156</v>
      </c>
    </row>
    <row r="2855" spans="1:23" ht="15" customHeight="1">
      <c r="A2855" s="21" t="s">
        <v>3334</v>
      </c>
      <c r="B2855" s="22">
        <v>45792</v>
      </c>
      <c r="C2855" s="21">
        <f>YEAR(B2855)</f>
        <v>2025</v>
      </c>
      <c r="D2855" s="21" t="str">
        <f>"Q"&amp;ROUNDUP(MONTH(B2855)/3,0)</f>
        <v>Q2</v>
      </c>
      <c r="E2855" s="21" t="s">
        <v>138</v>
      </c>
      <c r="F2855" s="21" t="s">
        <v>118</v>
      </c>
      <c r="G2855" s="21" t="s">
        <v>139</v>
      </c>
      <c r="H2855" s="21" t="s">
        <v>203</v>
      </c>
      <c r="I2855" s="21" t="s">
        <v>204</v>
      </c>
      <c r="J2855" s="21" t="s">
        <v>122</v>
      </c>
      <c r="K2855" s="21" t="s">
        <v>123</v>
      </c>
      <c r="L2855" s="21" t="s">
        <v>155</v>
      </c>
      <c r="M2855" s="23">
        <v>159.04</v>
      </c>
      <c r="N2855" s="24">
        <v>2</v>
      </c>
      <c r="O2855" s="25">
        <v>0.20050000000000001</v>
      </c>
      <c r="P2855" s="23">
        <v>81.25</v>
      </c>
      <c r="Q2855" s="23">
        <f>M2855*N2855*(1-O2855)</f>
        <v>254.30495999999999</v>
      </c>
      <c r="R2855" s="23">
        <f>M2855*N2855*O2855</f>
        <v>63.775039999999997</v>
      </c>
      <c r="S2855" s="23">
        <f>P2855*N2855</f>
        <v>162.5</v>
      </c>
      <c r="T2855" s="23">
        <f>Q2855-S2855</f>
        <v>91.804959999999994</v>
      </c>
      <c r="U2855" s="25">
        <f>IFERROR(T2855/Q2855,0)</f>
        <v>0.36100341888730758</v>
      </c>
      <c r="V2855" s="21" t="s">
        <v>125</v>
      </c>
      <c r="W2855" s="21" t="s">
        <v>172</v>
      </c>
    </row>
    <row r="2856" spans="1:23" ht="15" customHeight="1">
      <c r="A2856" s="21" t="s">
        <v>3335</v>
      </c>
      <c r="B2856" s="22">
        <v>45793</v>
      </c>
      <c r="C2856" s="21">
        <f>YEAR(B2856)</f>
        <v>2025</v>
      </c>
      <c r="D2856" s="21" t="str">
        <f>"Q"&amp;ROUNDUP(MONTH(B2856)/3,0)</f>
        <v>Q2</v>
      </c>
      <c r="E2856" s="21" t="s">
        <v>128</v>
      </c>
      <c r="F2856" s="21" t="s">
        <v>129</v>
      </c>
      <c r="G2856" s="21" t="s">
        <v>152</v>
      </c>
      <c r="H2856" s="21" t="s">
        <v>147</v>
      </c>
      <c r="I2856" s="21" t="s">
        <v>148</v>
      </c>
      <c r="J2856" s="21" t="s">
        <v>122</v>
      </c>
      <c r="K2856" s="21" t="s">
        <v>143</v>
      </c>
      <c r="L2856" s="21" t="s">
        <v>322</v>
      </c>
      <c r="M2856" s="23">
        <v>63.09</v>
      </c>
      <c r="N2856" s="24">
        <v>4</v>
      </c>
      <c r="O2856" s="25">
        <v>0.1668</v>
      </c>
      <c r="P2856" s="23">
        <v>35.299999999999997</v>
      </c>
      <c r="Q2856" s="23">
        <f>M2856*N2856*(1-O2856)</f>
        <v>210.26635199999998</v>
      </c>
      <c r="R2856" s="23">
        <f>M2856*N2856*O2856</f>
        <v>42.093648000000002</v>
      </c>
      <c r="S2856" s="23">
        <f>P2856*N2856</f>
        <v>141.19999999999999</v>
      </c>
      <c r="T2856" s="23">
        <f>Q2856-S2856</f>
        <v>69.066351999999995</v>
      </c>
      <c r="U2856" s="25">
        <f>IFERROR(T2856/Q2856,0)</f>
        <v>0.32847077691251331</v>
      </c>
      <c r="V2856" s="21" t="s">
        <v>125</v>
      </c>
      <c r="W2856" s="21" t="s">
        <v>126</v>
      </c>
    </row>
    <row r="2857" spans="1:23" ht="15" customHeight="1">
      <c r="A2857" s="21" t="s">
        <v>3336</v>
      </c>
      <c r="B2857" s="22">
        <v>45793</v>
      </c>
      <c r="C2857" s="21">
        <f>YEAR(B2857)</f>
        <v>2025</v>
      </c>
      <c r="D2857" s="21" t="str">
        <f>"Q"&amp;ROUNDUP(MONTH(B2857)/3,0)</f>
        <v>Q2</v>
      </c>
      <c r="E2857" s="21" t="s">
        <v>188</v>
      </c>
      <c r="F2857" s="21" t="s">
        <v>118</v>
      </c>
      <c r="G2857" s="21" t="s">
        <v>232</v>
      </c>
      <c r="H2857" s="21" t="s">
        <v>318</v>
      </c>
      <c r="I2857" s="21" t="s">
        <v>319</v>
      </c>
      <c r="J2857" s="21" t="s">
        <v>122</v>
      </c>
      <c r="K2857" s="21" t="s">
        <v>165</v>
      </c>
      <c r="L2857" s="21" t="s">
        <v>213</v>
      </c>
      <c r="M2857" s="23">
        <v>45.26</v>
      </c>
      <c r="N2857" s="24">
        <v>12</v>
      </c>
      <c r="O2857" s="25">
        <v>0.28060000000000002</v>
      </c>
      <c r="P2857" s="23">
        <v>22.21</v>
      </c>
      <c r="Q2857" s="23">
        <f>M2857*N2857*(1-O2857)</f>
        <v>390.720528</v>
      </c>
      <c r="R2857" s="23">
        <f>M2857*N2857*O2857</f>
        <v>152.399472</v>
      </c>
      <c r="S2857" s="23">
        <f>P2857*N2857</f>
        <v>266.52</v>
      </c>
      <c r="T2857" s="23">
        <f>Q2857-S2857</f>
        <v>124.20052800000002</v>
      </c>
      <c r="U2857" s="25">
        <f>IFERROR(T2857/Q2857,0)</f>
        <v>0.31787561466440284</v>
      </c>
      <c r="V2857" s="21" t="s">
        <v>125</v>
      </c>
      <c r="W2857" s="21" t="s">
        <v>156</v>
      </c>
    </row>
    <row r="2858" spans="1:23" ht="15" customHeight="1">
      <c r="A2858" s="21" t="s">
        <v>3337</v>
      </c>
      <c r="B2858" s="22">
        <v>45794</v>
      </c>
      <c r="C2858" s="21">
        <f>YEAR(B2858)</f>
        <v>2025</v>
      </c>
      <c r="D2858" s="21" t="str">
        <f>"Q"&amp;ROUNDUP(MONTH(B2858)/3,0)</f>
        <v>Q2</v>
      </c>
      <c r="E2858" s="21" t="s">
        <v>188</v>
      </c>
      <c r="F2858" s="21" t="s">
        <v>118</v>
      </c>
      <c r="G2858" s="21" t="s">
        <v>198</v>
      </c>
      <c r="H2858" s="21" t="s">
        <v>257</v>
      </c>
      <c r="I2858" s="21" t="s">
        <v>258</v>
      </c>
      <c r="J2858" s="21" t="s">
        <v>133</v>
      </c>
      <c r="K2858" s="21" t="s">
        <v>134</v>
      </c>
      <c r="L2858" s="21" t="s">
        <v>135</v>
      </c>
      <c r="M2858" s="23">
        <v>119.41</v>
      </c>
      <c r="N2858" s="24">
        <v>4</v>
      </c>
      <c r="O2858" s="25">
        <v>0.20499999999999999</v>
      </c>
      <c r="P2858" s="23">
        <v>71.55</v>
      </c>
      <c r="Q2858" s="23">
        <f>M2858*N2858*(1-O2858)</f>
        <v>379.72379999999998</v>
      </c>
      <c r="R2858" s="23">
        <f>M2858*N2858*O2858</f>
        <v>97.916199999999989</v>
      </c>
      <c r="S2858" s="23">
        <f>P2858*N2858</f>
        <v>286.2</v>
      </c>
      <c r="T2858" s="23">
        <f>Q2858-S2858</f>
        <v>93.523799999999994</v>
      </c>
      <c r="U2858" s="25">
        <f>IFERROR(T2858/Q2858,0)</f>
        <v>0.24629428021103761</v>
      </c>
      <c r="V2858" s="21" t="s">
        <v>125</v>
      </c>
      <c r="W2858" s="21" t="s">
        <v>156</v>
      </c>
    </row>
    <row r="2859" spans="1:23" ht="15" customHeight="1">
      <c r="A2859" s="21" t="s">
        <v>3338</v>
      </c>
      <c r="B2859" s="22">
        <v>45794</v>
      </c>
      <c r="C2859" s="21">
        <f>YEAR(B2859)</f>
        <v>2025</v>
      </c>
      <c r="D2859" s="21" t="str">
        <f>"Q"&amp;ROUNDUP(MONTH(B2859)/3,0)</f>
        <v>Q2</v>
      </c>
      <c r="E2859" s="21" t="s">
        <v>158</v>
      </c>
      <c r="F2859" s="21" t="s">
        <v>129</v>
      </c>
      <c r="G2859" s="21" t="s">
        <v>160</v>
      </c>
      <c r="H2859" s="21" t="s">
        <v>804</v>
      </c>
      <c r="I2859" s="21" t="s">
        <v>805</v>
      </c>
      <c r="J2859" s="21" t="s">
        <v>142</v>
      </c>
      <c r="K2859" s="21" t="s">
        <v>123</v>
      </c>
      <c r="L2859" s="21" t="s">
        <v>263</v>
      </c>
      <c r="M2859" s="23">
        <v>153.13</v>
      </c>
      <c r="N2859" s="24">
        <v>2</v>
      </c>
      <c r="O2859" s="25">
        <v>0.15359999999999999</v>
      </c>
      <c r="P2859" s="23">
        <v>74.38</v>
      </c>
      <c r="Q2859" s="23">
        <f>M2859*N2859*(1-O2859)</f>
        <v>259.21846399999998</v>
      </c>
      <c r="R2859" s="23">
        <f>M2859*N2859*O2859</f>
        <v>47.041535999999994</v>
      </c>
      <c r="S2859" s="23">
        <f>P2859*N2859</f>
        <v>148.76</v>
      </c>
      <c r="T2859" s="23">
        <f>Q2859-S2859</f>
        <v>110.45846399999999</v>
      </c>
      <c r="U2859" s="25">
        <f>IFERROR(T2859/Q2859,0)</f>
        <v>0.42612112692713122</v>
      </c>
      <c r="V2859" s="21" t="s">
        <v>171</v>
      </c>
      <c r="W2859" s="21" t="s">
        <v>136</v>
      </c>
    </row>
    <row r="2860" spans="1:23" ht="15" customHeight="1">
      <c r="A2860" s="21" t="s">
        <v>3339</v>
      </c>
      <c r="B2860" s="22">
        <v>45794</v>
      </c>
      <c r="C2860" s="21">
        <f>YEAR(B2860)</f>
        <v>2025</v>
      </c>
      <c r="D2860" s="21" t="str">
        <f>"Q"&amp;ROUNDUP(MONTH(B2860)/3,0)</f>
        <v>Q2</v>
      </c>
      <c r="E2860" s="21" t="s">
        <v>158</v>
      </c>
      <c r="F2860" s="21" t="s">
        <v>129</v>
      </c>
      <c r="G2860" s="21" t="s">
        <v>160</v>
      </c>
      <c r="H2860" s="21" t="s">
        <v>284</v>
      </c>
      <c r="I2860" s="21" t="s">
        <v>269</v>
      </c>
      <c r="J2860" s="21" t="s">
        <v>122</v>
      </c>
      <c r="K2860" s="21" t="s">
        <v>165</v>
      </c>
      <c r="L2860" s="21" t="s">
        <v>320</v>
      </c>
      <c r="M2860" s="23">
        <v>62.93</v>
      </c>
      <c r="N2860" s="24">
        <v>2</v>
      </c>
      <c r="O2860" s="25">
        <v>0.18210000000000001</v>
      </c>
      <c r="P2860" s="23">
        <v>28.67</v>
      </c>
      <c r="Q2860" s="23">
        <f>M2860*N2860*(1-O2860)</f>
        <v>102.940894</v>
      </c>
      <c r="R2860" s="23">
        <f>M2860*N2860*O2860</f>
        <v>22.919106000000003</v>
      </c>
      <c r="S2860" s="23">
        <f>P2860*N2860</f>
        <v>57.34</v>
      </c>
      <c r="T2860" s="23">
        <f>Q2860-S2860</f>
        <v>45.600893999999997</v>
      </c>
      <c r="U2860" s="25">
        <f>IFERROR(T2860/Q2860,0)</f>
        <v>0.442981328683623</v>
      </c>
      <c r="V2860" s="21" t="s">
        <v>171</v>
      </c>
      <c r="W2860" s="21" t="s">
        <v>156</v>
      </c>
    </row>
    <row r="2861" spans="1:23" ht="15" customHeight="1">
      <c r="A2861" s="21" t="s">
        <v>3340</v>
      </c>
      <c r="B2861" s="22">
        <v>45794</v>
      </c>
      <c r="C2861" s="21">
        <f>YEAR(B2861)</f>
        <v>2025</v>
      </c>
      <c r="D2861" s="21" t="str">
        <f>"Q"&amp;ROUNDUP(MONTH(B2861)/3,0)</f>
        <v>Q2</v>
      </c>
      <c r="E2861" s="21" t="s">
        <v>158</v>
      </c>
      <c r="F2861" s="21" t="s">
        <v>129</v>
      </c>
      <c r="G2861" s="21" t="s">
        <v>164</v>
      </c>
      <c r="H2861" s="21" t="s">
        <v>240</v>
      </c>
      <c r="I2861" s="21" t="s">
        <v>241</v>
      </c>
      <c r="J2861" s="21" t="s">
        <v>133</v>
      </c>
      <c r="K2861" s="21" t="s">
        <v>123</v>
      </c>
      <c r="L2861" s="21" t="s">
        <v>226</v>
      </c>
      <c r="M2861" s="23">
        <v>157.13999999999999</v>
      </c>
      <c r="N2861" s="24">
        <v>2</v>
      </c>
      <c r="O2861" s="25">
        <v>0.22509999999999999</v>
      </c>
      <c r="P2861" s="23">
        <v>73.709999999999994</v>
      </c>
      <c r="Q2861" s="23">
        <f>M2861*N2861*(1-O2861)</f>
        <v>243.535572</v>
      </c>
      <c r="R2861" s="23">
        <f>M2861*N2861*O2861</f>
        <v>70.744427999999999</v>
      </c>
      <c r="S2861" s="23">
        <f>P2861*N2861</f>
        <v>147.41999999999999</v>
      </c>
      <c r="T2861" s="23">
        <f>Q2861-S2861</f>
        <v>96.115572000000014</v>
      </c>
      <c r="U2861" s="25">
        <f>IFERROR(T2861/Q2861,0)</f>
        <v>0.39466748619376235</v>
      </c>
      <c r="V2861" s="21" t="s">
        <v>125</v>
      </c>
      <c r="W2861" s="21" t="s">
        <v>172</v>
      </c>
    </row>
    <row r="2862" spans="1:23" ht="15" customHeight="1">
      <c r="A2862" s="21" t="s">
        <v>3341</v>
      </c>
      <c r="B2862" s="22">
        <v>45794</v>
      </c>
      <c r="C2862" s="21">
        <f>YEAR(B2862)</f>
        <v>2025</v>
      </c>
      <c r="D2862" s="21" t="str">
        <f>"Q"&amp;ROUNDUP(MONTH(B2862)/3,0)</f>
        <v>Q2</v>
      </c>
      <c r="E2862" s="21" t="s">
        <v>138</v>
      </c>
      <c r="F2862" s="21" t="s">
        <v>118</v>
      </c>
      <c r="G2862" s="21" t="s">
        <v>139</v>
      </c>
      <c r="H2862" s="21" t="s">
        <v>207</v>
      </c>
      <c r="I2862" s="21" t="s">
        <v>208</v>
      </c>
      <c r="J2862" s="21" t="s">
        <v>122</v>
      </c>
      <c r="K2862" s="21" t="s">
        <v>134</v>
      </c>
      <c r="L2862" s="21" t="s">
        <v>135</v>
      </c>
      <c r="M2862" s="23">
        <v>179.44</v>
      </c>
      <c r="N2862" s="24">
        <v>2</v>
      </c>
      <c r="O2862" s="25">
        <v>0.1996</v>
      </c>
      <c r="P2862" s="23">
        <v>94.4</v>
      </c>
      <c r="Q2862" s="23">
        <f>M2862*N2862*(1-O2862)</f>
        <v>287.24755199999998</v>
      </c>
      <c r="R2862" s="23">
        <f>M2862*N2862*O2862</f>
        <v>71.632447999999997</v>
      </c>
      <c r="S2862" s="23">
        <f>P2862*N2862</f>
        <v>188.8</v>
      </c>
      <c r="T2862" s="23">
        <f>Q2862-S2862</f>
        <v>98.447551999999973</v>
      </c>
      <c r="U2862" s="25">
        <f>IFERROR(T2862/Q2862,0)</f>
        <v>0.34272720973441045</v>
      </c>
      <c r="V2862" s="21" t="s">
        <v>125</v>
      </c>
      <c r="W2862" s="21" t="s">
        <v>156</v>
      </c>
    </row>
    <row r="2863" spans="1:23" ht="15" customHeight="1">
      <c r="A2863" s="21" t="s">
        <v>3342</v>
      </c>
      <c r="B2863" s="22">
        <v>45794</v>
      </c>
      <c r="C2863" s="21">
        <f>YEAR(B2863)</f>
        <v>2025</v>
      </c>
      <c r="D2863" s="21" t="str">
        <f>"Q"&amp;ROUNDUP(MONTH(B2863)/3,0)</f>
        <v>Q2</v>
      </c>
      <c r="E2863" s="21" t="s">
        <v>138</v>
      </c>
      <c r="F2863" s="21" t="s">
        <v>118</v>
      </c>
      <c r="G2863" s="21" t="s">
        <v>139</v>
      </c>
      <c r="H2863" s="21" t="s">
        <v>417</v>
      </c>
      <c r="I2863" s="21" t="s">
        <v>272</v>
      </c>
      <c r="J2863" s="21" t="s">
        <v>133</v>
      </c>
      <c r="K2863" s="21" t="s">
        <v>123</v>
      </c>
      <c r="L2863" s="21" t="s">
        <v>292</v>
      </c>
      <c r="M2863" s="23">
        <v>27.09</v>
      </c>
      <c r="N2863" s="24">
        <v>1</v>
      </c>
      <c r="O2863" s="25">
        <v>0.21940000000000001</v>
      </c>
      <c r="P2863" s="23">
        <v>14.17</v>
      </c>
      <c r="Q2863" s="23">
        <f>M2863*N2863*(1-O2863)</f>
        <v>21.146453999999999</v>
      </c>
      <c r="R2863" s="23">
        <f>M2863*N2863*O2863</f>
        <v>5.9435460000000004</v>
      </c>
      <c r="S2863" s="23">
        <f>P2863*N2863</f>
        <v>14.17</v>
      </c>
      <c r="T2863" s="23">
        <f>Q2863-S2863</f>
        <v>6.9764539999999986</v>
      </c>
      <c r="U2863" s="25">
        <f>IFERROR(T2863/Q2863,0)</f>
        <v>0.32991129387461365</v>
      </c>
      <c r="V2863" s="21" t="s">
        <v>125</v>
      </c>
      <c r="W2863" s="21" t="s">
        <v>126</v>
      </c>
    </row>
    <row r="2864" spans="1:23" ht="15" customHeight="1">
      <c r="A2864" s="21" t="s">
        <v>3343</v>
      </c>
      <c r="B2864" s="22">
        <v>45795</v>
      </c>
      <c r="C2864" s="21">
        <f>YEAR(B2864)</f>
        <v>2025</v>
      </c>
      <c r="D2864" s="21" t="str">
        <f>"Q"&amp;ROUNDUP(MONTH(B2864)/3,0)</f>
        <v>Q2</v>
      </c>
      <c r="E2864" s="21" t="s">
        <v>117</v>
      </c>
      <c r="F2864" s="21" t="s">
        <v>118</v>
      </c>
      <c r="G2864" s="21" t="s">
        <v>119</v>
      </c>
      <c r="H2864" s="21" t="s">
        <v>2835</v>
      </c>
      <c r="I2864" s="21" t="s">
        <v>2836</v>
      </c>
      <c r="J2864" s="21" t="s">
        <v>142</v>
      </c>
      <c r="K2864" s="21" t="s">
        <v>149</v>
      </c>
      <c r="L2864" s="21" t="s">
        <v>150</v>
      </c>
      <c r="M2864" s="23">
        <v>129.24</v>
      </c>
      <c r="N2864" s="24">
        <v>2</v>
      </c>
      <c r="O2864" s="25">
        <v>0.2127</v>
      </c>
      <c r="P2864" s="23">
        <v>60.58</v>
      </c>
      <c r="Q2864" s="23">
        <f>M2864*N2864*(1-O2864)</f>
        <v>203.501304</v>
      </c>
      <c r="R2864" s="23">
        <f>M2864*N2864*O2864</f>
        <v>54.978696000000006</v>
      </c>
      <c r="S2864" s="23">
        <f>P2864*N2864</f>
        <v>121.16</v>
      </c>
      <c r="T2864" s="23">
        <f>Q2864-S2864</f>
        <v>82.341304000000008</v>
      </c>
      <c r="U2864" s="25">
        <f>IFERROR(T2864/Q2864,0)</f>
        <v>0.40462297971319144</v>
      </c>
      <c r="V2864" s="21" t="s">
        <v>125</v>
      </c>
      <c r="W2864" s="21" t="s">
        <v>136</v>
      </c>
    </row>
    <row r="2865" spans="1:23" ht="15" customHeight="1">
      <c r="A2865" s="21" t="s">
        <v>3344</v>
      </c>
      <c r="B2865" s="22">
        <v>45795</v>
      </c>
      <c r="C2865" s="21">
        <f>YEAR(B2865)</f>
        <v>2025</v>
      </c>
      <c r="D2865" s="21" t="str">
        <f>"Q"&amp;ROUNDUP(MONTH(B2865)/3,0)</f>
        <v>Q2</v>
      </c>
      <c r="E2865" s="21" t="s">
        <v>128</v>
      </c>
      <c r="F2865" s="21" t="s">
        <v>118</v>
      </c>
      <c r="G2865" s="21" t="s">
        <v>130</v>
      </c>
      <c r="H2865" s="21" t="s">
        <v>358</v>
      </c>
      <c r="I2865" s="21" t="s">
        <v>269</v>
      </c>
      <c r="J2865" s="21" t="s">
        <v>133</v>
      </c>
      <c r="K2865" s="21" t="s">
        <v>149</v>
      </c>
      <c r="L2865" s="21" t="s">
        <v>176</v>
      </c>
      <c r="M2865" s="23">
        <v>200.54</v>
      </c>
      <c r="N2865" s="24">
        <v>1</v>
      </c>
      <c r="O2865" s="25">
        <v>0.1646</v>
      </c>
      <c r="P2865" s="23">
        <v>93.65</v>
      </c>
      <c r="Q2865" s="23">
        <f>M2865*N2865*(1-O2865)</f>
        <v>167.531116</v>
      </c>
      <c r="R2865" s="23">
        <f>M2865*N2865*O2865</f>
        <v>33.008883999999995</v>
      </c>
      <c r="S2865" s="23">
        <f>P2865*N2865</f>
        <v>93.65</v>
      </c>
      <c r="T2865" s="23">
        <f>Q2865-S2865</f>
        <v>73.881115999999992</v>
      </c>
      <c r="U2865" s="25">
        <f>IFERROR(T2865/Q2865,0)</f>
        <v>0.44099936635054704</v>
      </c>
      <c r="V2865" s="21" t="s">
        <v>125</v>
      </c>
      <c r="W2865" s="21" t="s">
        <v>172</v>
      </c>
    </row>
    <row r="2866" spans="1:23" ht="15" customHeight="1">
      <c r="A2866" s="21" t="s">
        <v>3345</v>
      </c>
      <c r="B2866" s="22">
        <v>45795</v>
      </c>
      <c r="C2866" s="21">
        <f>YEAR(B2866)</f>
        <v>2025</v>
      </c>
      <c r="D2866" s="21" t="str">
        <f>"Q"&amp;ROUNDUP(MONTH(B2866)/3,0)</f>
        <v>Q2</v>
      </c>
      <c r="E2866" s="21" t="s">
        <v>138</v>
      </c>
      <c r="F2866" s="21" t="s">
        <v>159</v>
      </c>
      <c r="G2866" s="21" t="s">
        <v>146</v>
      </c>
      <c r="H2866" s="21" t="s">
        <v>284</v>
      </c>
      <c r="I2866" s="21" t="s">
        <v>269</v>
      </c>
      <c r="J2866" s="21" t="s">
        <v>122</v>
      </c>
      <c r="K2866" s="21" t="s">
        <v>123</v>
      </c>
      <c r="L2866" s="21" t="s">
        <v>155</v>
      </c>
      <c r="M2866" s="23">
        <v>54.02</v>
      </c>
      <c r="N2866" s="24">
        <v>4</v>
      </c>
      <c r="O2866" s="25"/>
      <c r="P2866" s="23">
        <v>24.55</v>
      </c>
      <c r="Q2866" s="23">
        <f>M2866*N2866*(1-O2866)</f>
        <v>216.08</v>
      </c>
      <c r="R2866" s="23">
        <f>M2866*N2866*O2866</f>
        <v>0</v>
      </c>
      <c r="S2866" s="23">
        <f>P2866*N2866</f>
        <v>98.2</v>
      </c>
      <c r="T2866" s="23">
        <f>Q2866-S2866</f>
        <v>117.88000000000001</v>
      </c>
      <c r="U2866" s="25">
        <f>IFERROR(T2866/Q2866,0)</f>
        <v>0.54553868937430583</v>
      </c>
      <c r="V2866" s="21" t="s">
        <v>125</v>
      </c>
      <c r="W2866" s="21" t="s">
        <v>136</v>
      </c>
    </row>
    <row r="2867" spans="1:23" ht="15" customHeight="1">
      <c r="A2867" s="21" t="s">
        <v>3346</v>
      </c>
      <c r="B2867" s="22">
        <v>45795</v>
      </c>
      <c r="C2867" s="21">
        <f>YEAR(B2867)</f>
        <v>2025</v>
      </c>
      <c r="D2867" s="21" t="str">
        <f>"Q"&amp;ROUNDUP(MONTH(B2867)/3,0)</f>
        <v>Q2</v>
      </c>
      <c r="E2867" s="21" t="s">
        <v>117</v>
      </c>
      <c r="F2867" s="21" t="s">
        <v>129</v>
      </c>
      <c r="G2867" s="21" t="s">
        <v>119</v>
      </c>
      <c r="H2867" s="21" t="s">
        <v>257</v>
      </c>
      <c r="I2867" s="21" t="s">
        <v>258</v>
      </c>
      <c r="J2867" s="21" t="s">
        <v>133</v>
      </c>
      <c r="K2867" s="21" t="s">
        <v>165</v>
      </c>
      <c r="L2867" s="21" t="s">
        <v>180</v>
      </c>
      <c r="M2867" s="23">
        <v>32.99</v>
      </c>
      <c r="N2867" s="24">
        <v>1</v>
      </c>
      <c r="O2867" s="25">
        <v>0.10639999999999999</v>
      </c>
      <c r="P2867" s="23">
        <v>12.5</v>
      </c>
      <c r="Q2867" s="23">
        <f>M2867*N2867*(1-O2867)</f>
        <v>29.479863999999999</v>
      </c>
      <c r="R2867" s="23">
        <f>M2867*N2867*O2867</f>
        <v>3.5101360000000001</v>
      </c>
      <c r="S2867" s="23">
        <f>P2867*N2867</f>
        <v>12.5</v>
      </c>
      <c r="T2867" s="23">
        <f>Q2867-S2867</f>
        <v>16.979863999999999</v>
      </c>
      <c r="U2867" s="25">
        <f>IFERROR(T2867/Q2867,0)</f>
        <v>0.57598176165263182</v>
      </c>
      <c r="V2867" s="21" t="s">
        <v>125</v>
      </c>
      <c r="W2867" s="21" t="s">
        <v>172</v>
      </c>
    </row>
    <row r="2868" spans="1:23" ht="15" customHeight="1">
      <c r="A2868" s="21" t="s">
        <v>3347</v>
      </c>
      <c r="B2868" s="22">
        <v>45795</v>
      </c>
      <c r="C2868" s="21">
        <f>YEAR(B2868)</f>
        <v>2025</v>
      </c>
      <c r="D2868" s="21" t="str">
        <f>"Q"&amp;ROUNDUP(MONTH(B2868)/3,0)</f>
        <v>Q2</v>
      </c>
      <c r="E2868" s="21" t="s">
        <v>138</v>
      </c>
      <c r="F2868" s="21" t="s">
        <v>129</v>
      </c>
      <c r="G2868" s="21" t="s">
        <v>139</v>
      </c>
      <c r="H2868" s="21" t="s">
        <v>199</v>
      </c>
      <c r="I2868" s="21" t="s">
        <v>200</v>
      </c>
      <c r="J2868" s="21" t="s">
        <v>133</v>
      </c>
      <c r="K2868" s="21" t="s">
        <v>134</v>
      </c>
      <c r="L2868" s="21" t="s">
        <v>192</v>
      </c>
      <c r="M2868" s="23">
        <v>68.86</v>
      </c>
      <c r="N2868" s="24">
        <v>5</v>
      </c>
      <c r="O2868" s="25">
        <v>0.1071</v>
      </c>
      <c r="P2868" s="23">
        <v>38.24</v>
      </c>
      <c r="Q2868" s="23">
        <f>M2868*N2868*(1-O2868)</f>
        <v>307.42547000000002</v>
      </c>
      <c r="R2868" s="23">
        <f>M2868*N2868*O2868</f>
        <v>36.87453</v>
      </c>
      <c r="S2868" s="23">
        <f>P2868*N2868</f>
        <v>191.20000000000002</v>
      </c>
      <c r="T2868" s="23">
        <f>Q2868-S2868</f>
        <v>116.22547</v>
      </c>
      <c r="U2868" s="25">
        <f>IFERROR(T2868/Q2868,0)</f>
        <v>0.37806064019354024</v>
      </c>
      <c r="V2868" s="21" t="s">
        <v>125</v>
      </c>
      <c r="W2868" s="21" t="s">
        <v>156</v>
      </c>
    </row>
    <row r="2869" spans="1:23" ht="15" customHeight="1">
      <c r="A2869" s="21" t="s">
        <v>3348</v>
      </c>
      <c r="B2869" s="22">
        <v>45796</v>
      </c>
      <c r="C2869" s="21">
        <f>YEAR(B2869)</f>
        <v>2025</v>
      </c>
      <c r="D2869" s="21" t="str">
        <f>"Q"&amp;ROUNDUP(MONTH(B2869)/3,0)</f>
        <v>Q2</v>
      </c>
      <c r="E2869" s="21" t="s">
        <v>138</v>
      </c>
      <c r="F2869" s="21" t="s">
        <v>118</v>
      </c>
      <c r="G2869" s="21" t="s">
        <v>146</v>
      </c>
      <c r="H2869" s="21" t="s">
        <v>287</v>
      </c>
      <c r="I2869" s="21" t="s">
        <v>288</v>
      </c>
      <c r="J2869" s="21" t="s">
        <v>133</v>
      </c>
      <c r="K2869" s="21" t="s">
        <v>165</v>
      </c>
      <c r="L2869" s="21" t="s">
        <v>184</v>
      </c>
      <c r="M2869" s="23">
        <v>55.25</v>
      </c>
      <c r="N2869" s="24">
        <v>5</v>
      </c>
      <c r="O2869" s="25">
        <v>0.223</v>
      </c>
      <c r="P2869" s="23">
        <v>27.15</v>
      </c>
      <c r="Q2869" s="23">
        <f>M2869*N2869*(1-O2869)</f>
        <v>214.64625000000001</v>
      </c>
      <c r="R2869" s="23">
        <f>M2869*N2869*O2869</f>
        <v>61.603749999999998</v>
      </c>
      <c r="S2869" s="23">
        <f>P2869*N2869</f>
        <v>135.75</v>
      </c>
      <c r="T2869" s="23">
        <f>Q2869-S2869</f>
        <v>78.896250000000009</v>
      </c>
      <c r="U2869" s="25">
        <f>IFERROR(T2869/Q2869,0)</f>
        <v>0.36756407344642639</v>
      </c>
      <c r="V2869" s="21" t="s">
        <v>125</v>
      </c>
      <c r="W2869" s="21" t="s">
        <v>172</v>
      </c>
    </row>
    <row r="2870" spans="1:23" ht="15" customHeight="1">
      <c r="A2870" s="21" t="s">
        <v>3349</v>
      </c>
      <c r="B2870" s="22">
        <v>45796</v>
      </c>
      <c r="C2870" s="21">
        <f>YEAR(B2870)</f>
        <v>2025</v>
      </c>
      <c r="D2870" s="21" t="str">
        <f>"Q"&amp;ROUNDUP(MONTH(B2870)/3,0)</f>
        <v>Q2</v>
      </c>
      <c r="E2870" s="21" t="s">
        <v>138</v>
      </c>
      <c r="F2870" s="21" t="s">
        <v>129</v>
      </c>
      <c r="G2870" s="21" t="s">
        <v>139</v>
      </c>
      <c r="H2870" s="21" t="s">
        <v>207</v>
      </c>
      <c r="I2870" s="21" t="s">
        <v>208</v>
      </c>
      <c r="J2870" s="21" t="s">
        <v>122</v>
      </c>
      <c r="K2870" s="21" t="s">
        <v>134</v>
      </c>
      <c r="L2870" s="21" t="s">
        <v>299</v>
      </c>
      <c r="M2870" s="23">
        <v>109.64</v>
      </c>
      <c r="N2870" s="24">
        <v>1</v>
      </c>
      <c r="O2870" s="25">
        <v>0.22600000000000001</v>
      </c>
      <c r="P2870" s="23">
        <v>62.17</v>
      </c>
      <c r="Q2870" s="23">
        <f>M2870*N2870*(1-O2870)</f>
        <v>84.861360000000005</v>
      </c>
      <c r="R2870" s="23">
        <f>M2870*N2870*O2870</f>
        <v>24.778639999999999</v>
      </c>
      <c r="S2870" s="23">
        <f>P2870*N2870</f>
        <v>62.17</v>
      </c>
      <c r="T2870" s="23">
        <f>Q2870-S2870</f>
        <v>22.691360000000003</v>
      </c>
      <c r="U2870" s="25">
        <f>IFERROR(T2870/Q2870,0)</f>
        <v>0.26739331068934086</v>
      </c>
      <c r="V2870" s="21" t="s">
        <v>125</v>
      </c>
      <c r="W2870" s="21" t="s">
        <v>136</v>
      </c>
    </row>
    <row r="2871" spans="1:23" ht="15" customHeight="1">
      <c r="A2871" s="21" t="s">
        <v>3350</v>
      </c>
      <c r="B2871" s="22">
        <v>45796</v>
      </c>
      <c r="C2871" s="21">
        <f>YEAR(B2871)</f>
        <v>2025</v>
      </c>
      <c r="D2871" s="21" t="str">
        <f>"Q"&amp;ROUNDUP(MONTH(B2871)/3,0)</f>
        <v>Q2</v>
      </c>
      <c r="E2871" s="21" t="s">
        <v>138</v>
      </c>
      <c r="F2871" s="21" t="s">
        <v>118</v>
      </c>
      <c r="G2871" s="21" t="s">
        <v>139</v>
      </c>
      <c r="H2871" s="21" t="s">
        <v>337</v>
      </c>
      <c r="I2871" s="21" t="s">
        <v>338</v>
      </c>
      <c r="J2871" s="21" t="s">
        <v>133</v>
      </c>
      <c r="K2871" s="21" t="s">
        <v>123</v>
      </c>
      <c r="L2871" s="21" t="s">
        <v>226</v>
      </c>
      <c r="M2871" s="23">
        <v>154.07</v>
      </c>
      <c r="N2871" s="24">
        <v>2</v>
      </c>
      <c r="O2871" s="25">
        <v>0.20430000000000001</v>
      </c>
      <c r="P2871" s="23">
        <v>71.599999999999994</v>
      </c>
      <c r="Q2871" s="23">
        <f>M2871*N2871*(1-O2871)</f>
        <v>245.18699799999999</v>
      </c>
      <c r="R2871" s="23">
        <f>M2871*N2871*O2871</f>
        <v>62.953001999999998</v>
      </c>
      <c r="S2871" s="23">
        <f>P2871*N2871</f>
        <v>143.19999999999999</v>
      </c>
      <c r="T2871" s="23">
        <f>Q2871-S2871</f>
        <v>101.986998</v>
      </c>
      <c r="U2871" s="25">
        <f>IFERROR(T2871/Q2871,0)</f>
        <v>0.41595597985175381</v>
      </c>
      <c r="V2871" s="21" t="s">
        <v>125</v>
      </c>
      <c r="W2871" s="21" t="s">
        <v>136</v>
      </c>
    </row>
    <row r="2872" spans="1:23" ht="15" customHeight="1">
      <c r="A2872" s="21" t="s">
        <v>3351</v>
      </c>
      <c r="B2872" s="22">
        <v>45797</v>
      </c>
      <c r="C2872" s="21">
        <f>YEAR(B2872)</f>
        <v>2025</v>
      </c>
      <c r="D2872" s="21" t="str">
        <f>"Q"&amp;ROUNDUP(MONTH(B2872)/3,0)</f>
        <v>Q2</v>
      </c>
      <c r="E2872" s="21" t="s">
        <v>117</v>
      </c>
      <c r="F2872" s="21" t="s">
        <v>129</v>
      </c>
      <c r="G2872" s="21" t="s">
        <v>119</v>
      </c>
      <c r="H2872" s="21" t="s">
        <v>257</v>
      </c>
      <c r="I2872" s="21" t="s">
        <v>258</v>
      </c>
      <c r="J2872" s="21" t="s">
        <v>133</v>
      </c>
      <c r="K2872" s="21" t="s">
        <v>149</v>
      </c>
      <c r="L2872" s="21" t="s">
        <v>176</v>
      </c>
      <c r="M2872" s="23">
        <v>123.25</v>
      </c>
      <c r="N2872" s="24">
        <v>2</v>
      </c>
      <c r="O2872" s="25">
        <v>0.18490000000000001</v>
      </c>
      <c r="P2872" s="23">
        <v>52.88</v>
      </c>
      <c r="Q2872" s="23">
        <f>M2872*N2872*(1-O2872)</f>
        <v>200.92214999999999</v>
      </c>
      <c r="R2872" s="23">
        <f>M2872*N2872*O2872</f>
        <v>45.577850000000005</v>
      </c>
      <c r="S2872" s="23">
        <f>P2872*N2872</f>
        <v>105.76</v>
      </c>
      <c r="T2872" s="23">
        <f>Q2872-S2872</f>
        <v>95.162149999999983</v>
      </c>
      <c r="U2872" s="25">
        <f>IFERROR(T2872/Q2872,0)</f>
        <v>0.47362697442765761</v>
      </c>
      <c r="V2872" s="21" t="s">
        <v>125</v>
      </c>
      <c r="W2872" s="21" t="s">
        <v>172</v>
      </c>
    </row>
    <row r="2873" spans="1:23" ht="15" customHeight="1">
      <c r="A2873" s="21" t="s">
        <v>3352</v>
      </c>
      <c r="B2873" s="22">
        <v>45797</v>
      </c>
      <c r="C2873" s="21">
        <f>YEAR(B2873)</f>
        <v>2025</v>
      </c>
      <c r="D2873" s="21" t="str">
        <f>"Q"&amp;ROUNDUP(MONTH(B2873)/3,0)</f>
        <v>Q2</v>
      </c>
      <c r="E2873" s="21" t="s">
        <v>117</v>
      </c>
      <c r="F2873" s="21" t="s">
        <v>118</v>
      </c>
      <c r="G2873" s="21" t="s">
        <v>119</v>
      </c>
      <c r="H2873" s="21" t="s">
        <v>724</v>
      </c>
      <c r="I2873" s="21" t="s">
        <v>216</v>
      </c>
      <c r="J2873" s="21" t="s">
        <v>133</v>
      </c>
      <c r="K2873" s="21" t="s">
        <v>165</v>
      </c>
      <c r="L2873" s="21" t="s">
        <v>213</v>
      </c>
      <c r="M2873" s="23">
        <v>60.52</v>
      </c>
      <c r="N2873" s="24">
        <v>2</v>
      </c>
      <c r="O2873" s="25">
        <v>0.21879999999999999</v>
      </c>
      <c r="P2873" s="23">
        <v>28.33</v>
      </c>
      <c r="Q2873" s="23">
        <f>M2873*N2873*(1-O2873)</f>
        <v>94.556448000000003</v>
      </c>
      <c r="R2873" s="23">
        <f>M2873*N2873*O2873</f>
        <v>26.483552</v>
      </c>
      <c r="S2873" s="23">
        <f>P2873*N2873</f>
        <v>56.66</v>
      </c>
      <c r="T2873" s="23">
        <f>Q2873-S2873</f>
        <v>37.896448000000007</v>
      </c>
      <c r="U2873" s="25">
        <f>IFERROR(T2873/Q2873,0)</f>
        <v>0.40078121377825027</v>
      </c>
      <c r="V2873" s="21" t="s">
        <v>125</v>
      </c>
      <c r="W2873" s="21" t="s">
        <v>126</v>
      </c>
    </row>
    <row r="2874" spans="1:23" ht="15" customHeight="1">
      <c r="A2874" s="21" t="s">
        <v>3353</v>
      </c>
      <c r="B2874" s="22">
        <v>45797</v>
      </c>
      <c r="C2874" s="21">
        <f>YEAR(B2874)</f>
        <v>2025</v>
      </c>
      <c r="D2874" s="21" t="str">
        <f>"Q"&amp;ROUNDUP(MONTH(B2874)/3,0)</f>
        <v>Q2</v>
      </c>
      <c r="E2874" s="21" t="s">
        <v>188</v>
      </c>
      <c r="F2874" s="21" t="s">
        <v>118</v>
      </c>
      <c r="G2874" s="21" t="s">
        <v>232</v>
      </c>
      <c r="H2874" s="21" t="s">
        <v>686</v>
      </c>
      <c r="I2874" s="21" t="s">
        <v>687</v>
      </c>
      <c r="J2874" s="21" t="s">
        <v>142</v>
      </c>
      <c r="K2874" s="21" t="s">
        <v>149</v>
      </c>
      <c r="L2874" s="21" t="s">
        <v>150</v>
      </c>
      <c r="M2874" s="23">
        <v>9.93</v>
      </c>
      <c r="N2874" s="24">
        <v>2</v>
      </c>
      <c r="O2874" s="25">
        <v>0.22059999999999999</v>
      </c>
      <c r="P2874" s="23">
        <v>4.0999999999999996</v>
      </c>
      <c r="Q2874" s="23">
        <f>M2874*N2874*(1-O2874)</f>
        <v>15.478883999999999</v>
      </c>
      <c r="R2874" s="23">
        <f>M2874*N2874*O2874</f>
        <v>4.3811159999999996</v>
      </c>
      <c r="S2874" s="23">
        <f>P2874*N2874</f>
        <v>8.1999999999999993</v>
      </c>
      <c r="T2874" s="23">
        <f>Q2874-S2874</f>
        <v>7.2788839999999997</v>
      </c>
      <c r="U2874" s="25">
        <f>IFERROR(T2874/Q2874,0)</f>
        <v>0.47024604616198429</v>
      </c>
      <c r="V2874" s="21" t="s">
        <v>125</v>
      </c>
      <c r="W2874" s="21" t="s">
        <v>126</v>
      </c>
    </row>
    <row r="2875" spans="1:23" ht="15" customHeight="1">
      <c r="A2875" s="21" t="s">
        <v>3354</v>
      </c>
      <c r="B2875" s="22">
        <v>45797</v>
      </c>
      <c r="C2875" s="21">
        <f>YEAR(B2875)</f>
        <v>2025</v>
      </c>
      <c r="D2875" s="21" t="str">
        <f>"Q"&amp;ROUNDUP(MONTH(B2875)/3,0)</f>
        <v>Q2</v>
      </c>
      <c r="E2875" s="21" t="s">
        <v>117</v>
      </c>
      <c r="F2875" s="21" t="s">
        <v>118</v>
      </c>
      <c r="G2875" s="21" t="s">
        <v>194</v>
      </c>
      <c r="H2875" s="21" t="s">
        <v>1083</v>
      </c>
      <c r="I2875" s="21" t="s">
        <v>1084</v>
      </c>
      <c r="J2875" s="21" t="s">
        <v>142</v>
      </c>
      <c r="K2875" s="21" t="s">
        <v>165</v>
      </c>
      <c r="L2875" s="21" t="s">
        <v>213</v>
      </c>
      <c r="M2875" s="23">
        <v>64.099999999999994</v>
      </c>
      <c r="N2875" s="24">
        <v>1</v>
      </c>
      <c r="O2875" s="25">
        <v>0.21260000000000001</v>
      </c>
      <c r="P2875" s="23">
        <v>23.34</v>
      </c>
      <c r="Q2875" s="23">
        <f>M2875*N2875*(1-O2875)</f>
        <v>50.472339999999996</v>
      </c>
      <c r="R2875" s="23">
        <f>M2875*N2875*O2875</f>
        <v>13.627659999999999</v>
      </c>
      <c r="S2875" s="23">
        <f>P2875*N2875</f>
        <v>23.34</v>
      </c>
      <c r="T2875" s="23">
        <f>Q2875-S2875</f>
        <v>27.132339999999996</v>
      </c>
      <c r="U2875" s="25">
        <f>IFERROR(T2875/Q2875,0)</f>
        <v>0.53756849791390682</v>
      </c>
      <c r="V2875" s="21" t="s">
        <v>125</v>
      </c>
      <c r="W2875" s="21" t="s">
        <v>136</v>
      </c>
    </row>
    <row r="2876" spans="1:23" ht="15" customHeight="1">
      <c r="A2876" s="21" t="s">
        <v>3355</v>
      </c>
      <c r="B2876" s="22">
        <v>45797</v>
      </c>
      <c r="C2876" s="21">
        <f>YEAR(B2876)</f>
        <v>2025</v>
      </c>
      <c r="D2876" s="21" t="str">
        <f>"Q"&amp;ROUNDUP(MONTH(B2876)/3,0)</f>
        <v>Q2</v>
      </c>
      <c r="E2876" s="21" t="s">
        <v>128</v>
      </c>
      <c r="F2876" s="21" t="s">
        <v>118</v>
      </c>
      <c r="G2876" s="21" t="s">
        <v>130</v>
      </c>
      <c r="H2876" s="21" t="s">
        <v>265</v>
      </c>
      <c r="I2876" s="21" t="s">
        <v>266</v>
      </c>
      <c r="J2876" s="21" t="s">
        <v>142</v>
      </c>
      <c r="K2876" s="21" t="s">
        <v>143</v>
      </c>
      <c r="L2876" s="21" t="s">
        <v>201</v>
      </c>
      <c r="M2876" s="23">
        <v>229.14</v>
      </c>
      <c r="N2876" s="24">
        <v>5</v>
      </c>
      <c r="O2876" s="25">
        <v>0.1759</v>
      </c>
      <c r="P2876" s="23">
        <v>151.59</v>
      </c>
      <c r="Q2876" s="23">
        <f>M2876*N2876*(1-O2876)</f>
        <v>944.17136999999991</v>
      </c>
      <c r="R2876" s="23">
        <f>M2876*N2876*O2876</f>
        <v>201.52862999999996</v>
      </c>
      <c r="S2876" s="23">
        <f>P2876*N2876</f>
        <v>757.95</v>
      </c>
      <c r="T2876" s="23">
        <f>Q2876-S2876</f>
        <v>186.22136999999987</v>
      </c>
      <c r="U2876" s="25">
        <f>IFERROR(T2876/Q2876,0)</f>
        <v>0.19723259560391021</v>
      </c>
      <c r="V2876" s="21" t="s">
        <v>125</v>
      </c>
      <c r="W2876" s="21" t="s">
        <v>136</v>
      </c>
    </row>
    <row r="2877" spans="1:23" ht="15" customHeight="1">
      <c r="A2877" s="21" t="s">
        <v>3356</v>
      </c>
      <c r="B2877" s="22">
        <v>45797</v>
      </c>
      <c r="C2877" s="21">
        <f>YEAR(B2877)</f>
        <v>2025</v>
      </c>
      <c r="D2877" s="21" t="str">
        <f>"Q"&amp;ROUNDUP(MONTH(B2877)/3,0)</f>
        <v>Q2</v>
      </c>
      <c r="E2877" s="21" t="s">
        <v>117</v>
      </c>
      <c r="F2877" s="21" t="s">
        <v>118</v>
      </c>
      <c r="G2877" s="21" t="s">
        <v>194</v>
      </c>
      <c r="H2877" s="21" t="s">
        <v>380</v>
      </c>
      <c r="I2877" s="21" t="s">
        <v>255</v>
      </c>
      <c r="J2877" s="21" t="s">
        <v>142</v>
      </c>
      <c r="K2877" s="21" t="s">
        <v>165</v>
      </c>
      <c r="L2877" s="21" t="s">
        <v>180</v>
      </c>
      <c r="M2877" s="23">
        <v>75.040000000000006</v>
      </c>
      <c r="N2877" s="24">
        <v>1</v>
      </c>
      <c r="O2877" s="25">
        <v>0.2051</v>
      </c>
      <c r="P2877" s="23">
        <v>29.75</v>
      </c>
      <c r="Q2877" s="23">
        <f>M2877*N2877*(1-O2877)</f>
        <v>59.649296</v>
      </c>
      <c r="R2877" s="23">
        <f>M2877*N2877*O2877</f>
        <v>15.390704000000001</v>
      </c>
      <c r="S2877" s="23">
        <f>P2877*N2877</f>
        <v>29.75</v>
      </c>
      <c r="T2877" s="23">
        <f>Q2877-S2877</f>
        <v>29.899296</v>
      </c>
      <c r="U2877" s="25">
        <f>IFERROR(T2877/Q2877,0)</f>
        <v>0.50125144813108946</v>
      </c>
      <c r="V2877" s="21" t="s">
        <v>125</v>
      </c>
      <c r="W2877" s="21" t="s">
        <v>136</v>
      </c>
    </row>
    <row r="2878" spans="1:23" ht="15" customHeight="1">
      <c r="A2878" s="21" t="s">
        <v>3357</v>
      </c>
      <c r="B2878" s="22">
        <v>45797</v>
      </c>
      <c r="C2878" s="21">
        <f>YEAR(B2878)</f>
        <v>2025</v>
      </c>
      <c r="D2878" s="21" t="str">
        <f>"Q"&amp;ROUNDUP(MONTH(B2878)/3,0)</f>
        <v>Q2</v>
      </c>
      <c r="E2878" s="21" t="s">
        <v>158</v>
      </c>
      <c r="F2878" s="21" t="s">
        <v>118</v>
      </c>
      <c r="G2878" s="21" t="s">
        <v>164</v>
      </c>
      <c r="H2878" s="21" t="s">
        <v>639</v>
      </c>
      <c r="I2878" s="21" t="s">
        <v>608</v>
      </c>
      <c r="J2878" s="21" t="s">
        <v>142</v>
      </c>
      <c r="K2878" s="21" t="s">
        <v>165</v>
      </c>
      <c r="L2878" s="21" t="s">
        <v>180</v>
      </c>
      <c r="M2878" s="23">
        <v>98.04</v>
      </c>
      <c r="N2878" s="24">
        <v>2</v>
      </c>
      <c r="O2878" s="25">
        <v>0.19120000000000001</v>
      </c>
      <c r="P2878" s="23">
        <v>40.630000000000003</v>
      </c>
      <c r="Q2878" s="23">
        <f>M2878*N2878*(1-O2878)</f>
        <v>158.58950400000001</v>
      </c>
      <c r="R2878" s="23">
        <f>M2878*N2878*O2878</f>
        <v>37.490496000000007</v>
      </c>
      <c r="S2878" s="23">
        <f>P2878*N2878</f>
        <v>81.260000000000005</v>
      </c>
      <c r="T2878" s="23">
        <f>Q2878-S2878</f>
        <v>77.329504</v>
      </c>
      <c r="U2878" s="25">
        <f>IFERROR(T2878/Q2878,0)</f>
        <v>0.48760795670311191</v>
      </c>
      <c r="V2878" s="21" t="s">
        <v>125</v>
      </c>
      <c r="W2878" s="21" t="s">
        <v>172</v>
      </c>
    </row>
    <row r="2879" spans="1:23" ht="15" customHeight="1">
      <c r="A2879" s="21" t="s">
        <v>3358</v>
      </c>
      <c r="B2879" s="22">
        <v>45798</v>
      </c>
      <c r="C2879" s="21">
        <f>YEAR(B2879)</f>
        <v>2025</v>
      </c>
      <c r="D2879" s="21" t="str">
        <f>"Q"&amp;ROUNDUP(MONTH(B2879)/3,0)</f>
        <v>Q2</v>
      </c>
      <c r="E2879" s="21" t="s">
        <v>117</v>
      </c>
      <c r="F2879" s="21" t="s">
        <v>118</v>
      </c>
      <c r="G2879" s="21" t="s">
        <v>194</v>
      </c>
      <c r="H2879" s="21" t="s">
        <v>457</v>
      </c>
      <c r="I2879" s="21" t="s">
        <v>458</v>
      </c>
      <c r="J2879" s="21" t="s">
        <v>133</v>
      </c>
      <c r="K2879" s="21" t="s">
        <v>149</v>
      </c>
      <c r="L2879" s="21" t="s">
        <v>238</v>
      </c>
      <c r="M2879" s="23">
        <v>164.06</v>
      </c>
      <c r="N2879" s="24">
        <v>1</v>
      </c>
      <c r="O2879" s="25">
        <v>0.20169999999999999</v>
      </c>
      <c r="P2879" s="23">
        <v>77.12</v>
      </c>
      <c r="Q2879" s="23">
        <f>M2879*N2879*(1-O2879)</f>
        <v>130.969098</v>
      </c>
      <c r="R2879" s="23">
        <f>M2879*N2879*O2879</f>
        <v>33.090902</v>
      </c>
      <c r="S2879" s="23">
        <f>P2879*N2879</f>
        <v>77.12</v>
      </c>
      <c r="T2879" s="23">
        <f>Q2879-S2879</f>
        <v>53.849097999999998</v>
      </c>
      <c r="U2879" s="25">
        <f>IFERROR(T2879/Q2879,0)</f>
        <v>0.41115880633155155</v>
      </c>
      <c r="V2879" s="21" t="s">
        <v>125</v>
      </c>
      <c r="W2879" s="21" t="s">
        <v>172</v>
      </c>
    </row>
    <row r="2880" spans="1:23" ht="15" customHeight="1">
      <c r="A2880" s="21" t="s">
        <v>3359</v>
      </c>
      <c r="B2880" s="22">
        <v>45798</v>
      </c>
      <c r="C2880" s="21">
        <f>YEAR(B2880)</f>
        <v>2025</v>
      </c>
      <c r="D2880" s="21" t="str">
        <f>"Q"&amp;ROUNDUP(MONTH(B2880)/3,0)</f>
        <v>Q2</v>
      </c>
      <c r="E2880" s="21" t="s">
        <v>188</v>
      </c>
      <c r="F2880" s="21" t="s">
        <v>129</v>
      </c>
      <c r="G2880" s="21" t="s">
        <v>198</v>
      </c>
      <c r="H2880" s="21" t="s">
        <v>190</v>
      </c>
      <c r="I2880" s="21" t="s">
        <v>191</v>
      </c>
      <c r="J2880" s="21" t="s">
        <v>133</v>
      </c>
      <c r="K2880" s="21" t="s">
        <v>143</v>
      </c>
      <c r="L2880" s="21" t="s">
        <v>252</v>
      </c>
      <c r="M2880" s="23">
        <v>132.66999999999999</v>
      </c>
      <c r="N2880" s="24">
        <v>3</v>
      </c>
      <c r="O2880" s="25">
        <v>0.1764</v>
      </c>
      <c r="P2880" s="23">
        <v>85.43</v>
      </c>
      <c r="Q2880" s="23">
        <f>M2880*N2880*(1-O2880)</f>
        <v>327.80103600000001</v>
      </c>
      <c r="R2880" s="23">
        <f>M2880*N2880*O2880</f>
        <v>70.208963999999995</v>
      </c>
      <c r="S2880" s="23">
        <f>P2880*N2880</f>
        <v>256.29000000000002</v>
      </c>
      <c r="T2880" s="23">
        <f>Q2880-S2880</f>
        <v>71.51103599999999</v>
      </c>
      <c r="U2880" s="25">
        <f>IFERROR(T2880/Q2880,0)</f>
        <v>0.2181537827720593</v>
      </c>
      <c r="V2880" s="21" t="s">
        <v>125</v>
      </c>
      <c r="W2880" s="21" t="s">
        <v>136</v>
      </c>
    </row>
    <row r="2881" spans="1:23" ht="15" customHeight="1">
      <c r="A2881" s="21" t="s">
        <v>3360</v>
      </c>
      <c r="B2881" s="22">
        <v>45798</v>
      </c>
      <c r="C2881" s="21">
        <f>YEAR(B2881)</f>
        <v>2025</v>
      </c>
      <c r="D2881" s="21" t="str">
        <f>"Q"&amp;ROUNDUP(MONTH(B2881)/3,0)</f>
        <v>Q2</v>
      </c>
      <c r="E2881" s="21" t="s">
        <v>138</v>
      </c>
      <c r="F2881" s="21" t="s">
        <v>129</v>
      </c>
      <c r="G2881" s="21" t="s">
        <v>146</v>
      </c>
      <c r="H2881" s="21" t="s">
        <v>207</v>
      </c>
      <c r="I2881" s="21" t="s">
        <v>208</v>
      </c>
      <c r="J2881" s="21" t="s">
        <v>122</v>
      </c>
      <c r="K2881" s="21" t="s">
        <v>123</v>
      </c>
      <c r="L2881" s="21" t="s">
        <v>292</v>
      </c>
      <c r="M2881" s="23">
        <v>220.61</v>
      </c>
      <c r="N2881" s="24">
        <v>1</v>
      </c>
      <c r="O2881" s="25">
        <v>0.14710000000000001</v>
      </c>
      <c r="P2881" s="23">
        <v>110.93</v>
      </c>
      <c r="Q2881" s="23">
        <f>M2881*N2881*(1-O2881)</f>
        <v>188.15826900000002</v>
      </c>
      <c r="R2881" s="23">
        <f>M2881*N2881*O2881</f>
        <v>32.451731000000002</v>
      </c>
      <c r="S2881" s="23">
        <f>P2881*N2881</f>
        <v>110.93</v>
      </c>
      <c r="T2881" s="23">
        <f>Q2881-S2881</f>
        <v>77.228269000000012</v>
      </c>
      <c r="U2881" s="25">
        <f>IFERROR(T2881/Q2881,0)</f>
        <v>0.4104431307241671</v>
      </c>
      <c r="V2881" s="21" t="s">
        <v>125</v>
      </c>
      <c r="W2881" s="21" t="s">
        <v>156</v>
      </c>
    </row>
    <row r="2882" spans="1:23" ht="15" customHeight="1">
      <c r="A2882" s="21" t="s">
        <v>3361</v>
      </c>
      <c r="B2882" s="22">
        <v>45798</v>
      </c>
      <c r="C2882" s="21">
        <f>YEAR(B2882)</f>
        <v>2025</v>
      </c>
      <c r="D2882" s="21" t="str">
        <f>"Q"&amp;ROUNDUP(MONTH(B2882)/3,0)</f>
        <v>Q2</v>
      </c>
      <c r="E2882" s="21" t="s">
        <v>117</v>
      </c>
      <c r="F2882" s="21" t="s">
        <v>118</v>
      </c>
      <c r="G2882" s="21" t="s">
        <v>119</v>
      </c>
      <c r="H2882" s="21" t="s">
        <v>203</v>
      </c>
      <c r="I2882" s="21" t="s">
        <v>204</v>
      </c>
      <c r="J2882" s="21" t="s">
        <v>122</v>
      </c>
      <c r="K2882" s="21" t="s">
        <v>165</v>
      </c>
      <c r="L2882" s="21" t="s">
        <v>166</v>
      </c>
      <c r="M2882" s="23">
        <v>31.76</v>
      </c>
      <c r="N2882" s="24">
        <v>2</v>
      </c>
      <c r="O2882" s="25">
        <v>0.2319</v>
      </c>
      <c r="P2882" s="23">
        <v>12.04</v>
      </c>
      <c r="Q2882" s="23">
        <f>M2882*N2882*(1-O2882)</f>
        <v>48.789712000000002</v>
      </c>
      <c r="R2882" s="23">
        <f>M2882*N2882*O2882</f>
        <v>14.730288</v>
      </c>
      <c r="S2882" s="23">
        <f>P2882*N2882</f>
        <v>24.08</v>
      </c>
      <c r="T2882" s="23">
        <f>Q2882-S2882</f>
        <v>24.709712000000003</v>
      </c>
      <c r="U2882" s="25">
        <f>IFERROR(T2882/Q2882,0)</f>
        <v>0.50645332770154505</v>
      </c>
      <c r="V2882" s="21" t="s">
        <v>125</v>
      </c>
      <c r="W2882" s="21" t="s">
        <v>136</v>
      </c>
    </row>
    <row r="2883" spans="1:23" ht="15" customHeight="1">
      <c r="A2883" s="21" t="s">
        <v>3362</v>
      </c>
      <c r="B2883" s="22">
        <v>45799</v>
      </c>
      <c r="C2883" s="21">
        <f>YEAR(B2883)</f>
        <v>2025</v>
      </c>
      <c r="D2883" s="21" t="str">
        <f>"Q"&amp;ROUNDUP(MONTH(B2883)/3,0)</f>
        <v>Q2</v>
      </c>
      <c r="E2883" s="21" t="s">
        <v>188</v>
      </c>
      <c r="F2883" s="21" t="s">
        <v>118</v>
      </c>
      <c r="G2883" s="21" t="s">
        <v>232</v>
      </c>
      <c r="H2883" s="21" t="s">
        <v>465</v>
      </c>
      <c r="I2883" s="21" t="s">
        <v>121</v>
      </c>
      <c r="J2883" s="21" t="s">
        <v>142</v>
      </c>
      <c r="K2883" s="21" t="s">
        <v>134</v>
      </c>
      <c r="L2883" s="21" t="s">
        <v>192</v>
      </c>
      <c r="M2883" s="23">
        <v>209.22</v>
      </c>
      <c r="N2883" s="24">
        <v>2</v>
      </c>
      <c r="O2883" s="25">
        <v>0.1933</v>
      </c>
      <c r="P2883" s="23">
        <v>111.16</v>
      </c>
      <c r="Q2883" s="23">
        <f>M2883*N2883*(1-O2883)</f>
        <v>337.55554799999999</v>
      </c>
      <c r="R2883" s="23">
        <f>M2883*N2883*O2883</f>
        <v>80.884451999999996</v>
      </c>
      <c r="S2883" s="23">
        <f>P2883*N2883</f>
        <v>222.32</v>
      </c>
      <c r="T2883" s="23">
        <f>Q2883-S2883</f>
        <v>115.23554799999999</v>
      </c>
      <c r="U2883" s="25">
        <f>IFERROR(T2883/Q2883,0)</f>
        <v>0.34138247373732988</v>
      </c>
      <c r="V2883" s="21" t="s">
        <v>125</v>
      </c>
      <c r="W2883" s="21" t="s">
        <v>172</v>
      </c>
    </row>
    <row r="2884" spans="1:23" ht="15" customHeight="1">
      <c r="A2884" s="21" t="s">
        <v>3363</v>
      </c>
      <c r="B2884" s="22">
        <v>45799</v>
      </c>
      <c r="C2884" s="21">
        <f>YEAR(B2884)</f>
        <v>2025</v>
      </c>
      <c r="D2884" s="21" t="str">
        <f>"Q"&amp;ROUNDUP(MONTH(B2884)/3,0)</f>
        <v>Q2</v>
      </c>
      <c r="E2884" s="21" t="s">
        <v>117</v>
      </c>
      <c r="F2884" s="21" t="s">
        <v>159</v>
      </c>
      <c r="G2884" s="21" t="s">
        <v>119</v>
      </c>
      <c r="H2884" s="21" t="s">
        <v>221</v>
      </c>
      <c r="I2884" s="21" t="s">
        <v>222</v>
      </c>
      <c r="J2884" s="21" t="s">
        <v>133</v>
      </c>
      <c r="K2884" s="21" t="s">
        <v>143</v>
      </c>
      <c r="L2884" s="21" t="s">
        <v>252</v>
      </c>
      <c r="M2884" s="23">
        <v>67.36</v>
      </c>
      <c r="N2884" s="24">
        <v>12</v>
      </c>
      <c r="O2884" s="25">
        <v>0.15590000000000001</v>
      </c>
      <c r="P2884" s="23">
        <v>42.87</v>
      </c>
      <c r="Q2884" s="23">
        <f>M2884*N2884*(1-O2884)</f>
        <v>682.30291199999988</v>
      </c>
      <c r="R2884" s="23">
        <f>M2884*N2884*O2884</f>
        <v>126.017088</v>
      </c>
      <c r="S2884" s="23">
        <f>P2884*N2884</f>
        <v>514.43999999999994</v>
      </c>
      <c r="T2884" s="23">
        <f>Q2884-S2884</f>
        <v>167.86291199999994</v>
      </c>
      <c r="U2884" s="25">
        <f>IFERROR(T2884/Q2884,0)</f>
        <v>0.24602402986666422</v>
      </c>
      <c r="V2884" s="21" t="s">
        <v>125</v>
      </c>
      <c r="W2884" s="21" t="s">
        <v>156</v>
      </c>
    </row>
    <row r="2885" spans="1:23" ht="15" customHeight="1">
      <c r="A2885" s="21" t="s">
        <v>3364</v>
      </c>
      <c r="B2885" s="22">
        <v>45799</v>
      </c>
      <c r="C2885" s="21">
        <f>YEAR(B2885)</f>
        <v>2025</v>
      </c>
      <c r="D2885" s="21" t="str">
        <f>"Q"&amp;ROUNDUP(MONTH(B2885)/3,0)</f>
        <v>Q2</v>
      </c>
      <c r="E2885" s="21" t="s">
        <v>128</v>
      </c>
      <c r="F2885" s="21" t="s">
        <v>129</v>
      </c>
      <c r="G2885" s="21" t="s">
        <v>152</v>
      </c>
      <c r="H2885" s="21" t="s">
        <v>318</v>
      </c>
      <c r="I2885" s="21" t="s">
        <v>319</v>
      </c>
      <c r="J2885" s="21" t="s">
        <v>122</v>
      </c>
      <c r="K2885" s="21" t="s">
        <v>143</v>
      </c>
      <c r="L2885" s="21" t="s">
        <v>230</v>
      </c>
      <c r="M2885" s="23">
        <v>315.8</v>
      </c>
      <c r="N2885" s="24">
        <v>1</v>
      </c>
      <c r="O2885" s="25">
        <v>0.2089</v>
      </c>
      <c r="P2885" s="23">
        <v>191.06</v>
      </c>
      <c r="Q2885" s="23">
        <f>M2885*N2885*(1-O2885)</f>
        <v>249.82938000000001</v>
      </c>
      <c r="R2885" s="23">
        <f>M2885*N2885*O2885</f>
        <v>65.970619999999997</v>
      </c>
      <c r="S2885" s="23">
        <f>P2885*N2885</f>
        <v>191.06</v>
      </c>
      <c r="T2885" s="23">
        <f>Q2885-S2885</f>
        <v>58.769380000000012</v>
      </c>
      <c r="U2885" s="25">
        <f>IFERROR(T2885/Q2885,0)</f>
        <v>0.23523806527478877</v>
      </c>
      <c r="V2885" s="21" t="s">
        <v>125</v>
      </c>
      <c r="W2885" s="21" t="s">
        <v>172</v>
      </c>
    </row>
    <row r="2886" spans="1:23" ht="15" customHeight="1">
      <c r="A2886" s="21" t="s">
        <v>3365</v>
      </c>
      <c r="B2886" s="22">
        <v>45799</v>
      </c>
      <c r="C2886" s="21">
        <f>YEAR(B2886)</f>
        <v>2025</v>
      </c>
      <c r="D2886" s="21" t="str">
        <f>"Q"&amp;ROUNDUP(MONTH(B2886)/3,0)</f>
        <v>Q2</v>
      </c>
      <c r="E2886" s="21" t="s">
        <v>128</v>
      </c>
      <c r="F2886" s="21" t="s">
        <v>129</v>
      </c>
      <c r="G2886" s="21" t="s">
        <v>130</v>
      </c>
      <c r="H2886" s="21" t="s">
        <v>529</v>
      </c>
      <c r="I2886" s="21" t="s">
        <v>530</v>
      </c>
      <c r="J2886" s="21" t="s">
        <v>133</v>
      </c>
      <c r="K2886" s="21" t="s">
        <v>123</v>
      </c>
      <c r="L2886" s="21" t="s">
        <v>155</v>
      </c>
      <c r="M2886" s="23">
        <v>179.21</v>
      </c>
      <c r="N2886" s="24">
        <v>1</v>
      </c>
      <c r="O2886" s="25">
        <v>0.20180000000000001</v>
      </c>
      <c r="P2886" s="23">
        <v>88.87</v>
      </c>
      <c r="Q2886" s="23">
        <f>M2886*N2886*(1-O2886)</f>
        <v>143.045422</v>
      </c>
      <c r="R2886" s="23">
        <f>M2886*N2886*O2886</f>
        <v>36.164578000000006</v>
      </c>
      <c r="S2886" s="23">
        <f>P2886*N2886</f>
        <v>88.87</v>
      </c>
      <c r="T2886" s="23">
        <f>Q2886-S2886</f>
        <v>54.175421999999998</v>
      </c>
      <c r="U2886" s="25">
        <f>IFERROR(T2886/Q2886,0)</f>
        <v>0.37872880685409138</v>
      </c>
      <c r="V2886" s="21" t="s">
        <v>125</v>
      </c>
      <c r="W2886" s="21" t="s">
        <v>136</v>
      </c>
    </row>
    <row r="2887" spans="1:23" ht="15" customHeight="1">
      <c r="A2887" s="21" t="s">
        <v>3366</v>
      </c>
      <c r="B2887" s="22">
        <v>45799</v>
      </c>
      <c r="C2887" s="21">
        <f>YEAR(B2887)</f>
        <v>2025</v>
      </c>
      <c r="D2887" s="21" t="str">
        <f>"Q"&amp;ROUNDUP(MONTH(B2887)/3,0)</f>
        <v>Q2</v>
      </c>
      <c r="E2887" s="21" t="s">
        <v>117</v>
      </c>
      <c r="F2887" s="21" t="s">
        <v>129</v>
      </c>
      <c r="G2887" s="21" t="s">
        <v>194</v>
      </c>
      <c r="H2887" s="21" t="s">
        <v>692</v>
      </c>
      <c r="I2887" s="21" t="s">
        <v>693</v>
      </c>
      <c r="J2887" s="21" t="s">
        <v>142</v>
      </c>
      <c r="K2887" s="21" t="s">
        <v>134</v>
      </c>
      <c r="L2887" s="21" t="s">
        <v>170</v>
      </c>
      <c r="M2887" s="23">
        <v>44.9</v>
      </c>
      <c r="N2887" s="24">
        <v>1</v>
      </c>
      <c r="O2887" s="25">
        <v>0.1709</v>
      </c>
      <c r="P2887" s="23">
        <v>24.33</v>
      </c>
      <c r="Q2887" s="23">
        <f>M2887*N2887*(1-O2887)</f>
        <v>37.226589999999995</v>
      </c>
      <c r="R2887" s="23">
        <f>M2887*N2887*O2887</f>
        <v>7.6734099999999996</v>
      </c>
      <c r="S2887" s="23">
        <f>P2887*N2887</f>
        <v>24.33</v>
      </c>
      <c r="T2887" s="23">
        <f>Q2887-S2887</f>
        <v>12.896589999999996</v>
      </c>
      <c r="U2887" s="25">
        <f>IFERROR(T2887/Q2887,0)</f>
        <v>0.34643490043004205</v>
      </c>
      <c r="V2887" s="21" t="s">
        <v>125</v>
      </c>
      <c r="W2887" s="21" t="s">
        <v>156</v>
      </c>
    </row>
    <row r="2888" spans="1:23" ht="15" customHeight="1">
      <c r="A2888" s="21" t="s">
        <v>3367</v>
      </c>
      <c r="B2888" s="22">
        <v>45799</v>
      </c>
      <c r="C2888" s="21">
        <f>YEAR(B2888)</f>
        <v>2025</v>
      </c>
      <c r="D2888" s="21" t="str">
        <f>"Q"&amp;ROUNDUP(MONTH(B2888)/3,0)</f>
        <v>Q2</v>
      </c>
      <c r="E2888" s="21" t="s">
        <v>117</v>
      </c>
      <c r="F2888" s="21" t="s">
        <v>129</v>
      </c>
      <c r="G2888" s="21" t="s">
        <v>119</v>
      </c>
      <c r="H2888" s="21" t="s">
        <v>549</v>
      </c>
      <c r="I2888" s="21" t="s">
        <v>550</v>
      </c>
      <c r="J2888" s="21" t="s">
        <v>133</v>
      </c>
      <c r="K2888" s="21" t="s">
        <v>143</v>
      </c>
      <c r="L2888" s="21" t="s">
        <v>201</v>
      </c>
      <c r="M2888" s="23">
        <v>144.71</v>
      </c>
      <c r="N2888" s="24">
        <v>4</v>
      </c>
      <c r="O2888" s="25">
        <v>0.1686</v>
      </c>
      <c r="P2888" s="23">
        <v>82.07</v>
      </c>
      <c r="Q2888" s="23">
        <f>M2888*N2888*(1-O2888)</f>
        <v>481.24757600000004</v>
      </c>
      <c r="R2888" s="23">
        <f>M2888*N2888*O2888</f>
        <v>97.592424000000008</v>
      </c>
      <c r="S2888" s="23">
        <f>P2888*N2888</f>
        <v>328.28</v>
      </c>
      <c r="T2888" s="23">
        <f>Q2888-S2888</f>
        <v>152.96757600000007</v>
      </c>
      <c r="U2888" s="25">
        <f>IFERROR(T2888/Q2888,0)</f>
        <v>0.31785630438167661</v>
      </c>
      <c r="V2888" s="21" t="s">
        <v>125</v>
      </c>
      <c r="W2888" s="21" t="s">
        <v>126</v>
      </c>
    </row>
    <row r="2889" spans="1:23" ht="15" customHeight="1">
      <c r="A2889" s="21" t="s">
        <v>3368</v>
      </c>
      <c r="B2889" s="22">
        <v>45800</v>
      </c>
      <c r="C2889" s="21">
        <f>YEAR(B2889)</f>
        <v>2025</v>
      </c>
      <c r="D2889" s="21" t="str">
        <f>"Q"&amp;ROUNDUP(MONTH(B2889)/3,0)</f>
        <v>Q2</v>
      </c>
      <c r="E2889" s="21" t="s">
        <v>128</v>
      </c>
      <c r="F2889" s="21" t="s">
        <v>118</v>
      </c>
      <c r="G2889" s="21" t="s">
        <v>130</v>
      </c>
      <c r="H2889" s="21" t="s">
        <v>207</v>
      </c>
      <c r="I2889" s="21" t="s">
        <v>208</v>
      </c>
      <c r="J2889" s="21" t="s">
        <v>122</v>
      </c>
      <c r="K2889" s="21" t="s">
        <v>143</v>
      </c>
      <c r="L2889" s="21" t="s">
        <v>144</v>
      </c>
      <c r="M2889" s="23">
        <v>317.52</v>
      </c>
      <c r="N2889" s="24">
        <v>4</v>
      </c>
      <c r="O2889" s="25">
        <v>0.22170000000000001</v>
      </c>
      <c r="P2889" s="23">
        <v>198.02</v>
      </c>
      <c r="Q2889" s="23">
        <f>M2889*N2889*(1-O2889)</f>
        <v>988.50326399999994</v>
      </c>
      <c r="R2889" s="23">
        <f>M2889*N2889*O2889</f>
        <v>281.57673599999998</v>
      </c>
      <c r="S2889" s="23">
        <f>P2889*N2889</f>
        <v>792.08</v>
      </c>
      <c r="T2889" s="23">
        <f>Q2889-S2889</f>
        <v>196.4232639999999</v>
      </c>
      <c r="U2889" s="25">
        <f>IFERROR(T2889/Q2889,0)</f>
        <v>0.19870775459573992</v>
      </c>
      <c r="V2889" s="21" t="s">
        <v>125</v>
      </c>
      <c r="W2889" s="21" t="s">
        <v>156</v>
      </c>
    </row>
    <row r="2890" spans="1:23" ht="15" customHeight="1">
      <c r="A2890" s="21" t="s">
        <v>3369</v>
      </c>
      <c r="B2890" s="22">
        <v>45800</v>
      </c>
      <c r="C2890" s="21">
        <f>YEAR(B2890)</f>
        <v>2025</v>
      </c>
      <c r="D2890" s="21" t="str">
        <f>"Q"&amp;ROUNDUP(MONTH(B2890)/3,0)</f>
        <v>Q2</v>
      </c>
      <c r="E2890" s="21" t="s">
        <v>117</v>
      </c>
      <c r="F2890" s="21" t="s">
        <v>129</v>
      </c>
      <c r="G2890" s="21" t="s">
        <v>119</v>
      </c>
      <c r="H2890" s="21" t="s">
        <v>207</v>
      </c>
      <c r="I2890" s="21" t="s">
        <v>208</v>
      </c>
      <c r="J2890" s="21" t="s">
        <v>122</v>
      </c>
      <c r="K2890" s="21" t="s">
        <v>143</v>
      </c>
      <c r="L2890" s="21" t="s">
        <v>144</v>
      </c>
      <c r="M2890" s="23">
        <v>223.7</v>
      </c>
      <c r="N2890" s="24">
        <v>1</v>
      </c>
      <c r="O2890" s="25">
        <v>0.18060000000000001</v>
      </c>
      <c r="P2890" s="23">
        <v>129.66999999999999</v>
      </c>
      <c r="Q2890" s="23">
        <f>M2890*N2890*(1-O2890)</f>
        <v>183.29978</v>
      </c>
      <c r="R2890" s="23">
        <f>M2890*N2890*O2890</f>
        <v>40.400219999999997</v>
      </c>
      <c r="S2890" s="23">
        <f>P2890*N2890</f>
        <v>129.66999999999999</v>
      </c>
      <c r="T2890" s="23">
        <f>Q2890-S2890</f>
        <v>53.629780000000011</v>
      </c>
      <c r="U2890" s="25">
        <f>IFERROR(T2890/Q2890,0)</f>
        <v>0.29257962011738375</v>
      </c>
      <c r="V2890" s="21" t="s">
        <v>125</v>
      </c>
      <c r="W2890" s="21" t="s">
        <v>136</v>
      </c>
    </row>
    <row r="2891" spans="1:23" ht="15" customHeight="1">
      <c r="A2891" s="21" t="s">
        <v>3370</v>
      </c>
      <c r="B2891" s="22">
        <v>45800</v>
      </c>
      <c r="C2891" s="21">
        <f>YEAR(B2891)</f>
        <v>2025</v>
      </c>
      <c r="D2891" s="21" t="str">
        <f>"Q"&amp;ROUNDUP(MONTH(B2891)/3,0)</f>
        <v>Q2</v>
      </c>
      <c r="E2891" s="21" t="s">
        <v>188</v>
      </c>
      <c r="F2891" s="21" t="s">
        <v>129</v>
      </c>
      <c r="G2891" s="21" t="s">
        <v>232</v>
      </c>
      <c r="H2891" s="21" t="s">
        <v>182</v>
      </c>
      <c r="I2891" s="21" t="s">
        <v>183</v>
      </c>
      <c r="J2891" s="21" t="s">
        <v>122</v>
      </c>
      <c r="K2891" s="21" t="s">
        <v>134</v>
      </c>
      <c r="L2891" s="21" t="s">
        <v>170</v>
      </c>
      <c r="M2891" s="23">
        <v>150.63</v>
      </c>
      <c r="N2891" s="24">
        <v>5</v>
      </c>
      <c r="O2891" s="25">
        <v>0.223</v>
      </c>
      <c r="P2891" s="23">
        <v>92.53</v>
      </c>
      <c r="Q2891" s="23">
        <f>M2891*N2891*(1-O2891)</f>
        <v>585.19754999999998</v>
      </c>
      <c r="R2891" s="23">
        <f>M2891*N2891*O2891</f>
        <v>167.95245</v>
      </c>
      <c r="S2891" s="23">
        <f>P2891*N2891</f>
        <v>462.65</v>
      </c>
      <c r="T2891" s="23">
        <f>Q2891-S2891</f>
        <v>122.54755</v>
      </c>
      <c r="U2891" s="25">
        <f>IFERROR(T2891/Q2891,0)</f>
        <v>0.20941227453874339</v>
      </c>
      <c r="V2891" s="21" t="s">
        <v>125</v>
      </c>
      <c r="W2891" s="21" t="s">
        <v>136</v>
      </c>
    </row>
    <row r="2892" spans="1:23" ht="15" customHeight="1">
      <c r="A2892" s="21" t="s">
        <v>3371</v>
      </c>
      <c r="B2892" s="22">
        <v>45800</v>
      </c>
      <c r="C2892" s="21">
        <f>YEAR(B2892)</f>
        <v>2025</v>
      </c>
      <c r="D2892" s="21" t="str">
        <f>"Q"&amp;ROUNDUP(MONTH(B2892)/3,0)</f>
        <v>Q2</v>
      </c>
      <c r="E2892" s="21" t="s">
        <v>128</v>
      </c>
      <c r="F2892" s="21" t="s">
        <v>129</v>
      </c>
      <c r="G2892" s="21" t="s">
        <v>130</v>
      </c>
      <c r="H2892" s="21" t="s">
        <v>243</v>
      </c>
      <c r="I2892" s="21" t="s">
        <v>244</v>
      </c>
      <c r="J2892" s="21" t="s">
        <v>122</v>
      </c>
      <c r="K2892" s="21" t="s">
        <v>143</v>
      </c>
      <c r="L2892" s="21" t="s">
        <v>230</v>
      </c>
      <c r="M2892" s="23">
        <v>178.22</v>
      </c>
      <c r="N2892" s="24">
        <v>1</v>
      </c>
      <c r="O2892" s="25">
        <v>0.23269999999999999</v>
      </c>
      <c r="P2892" s="23">
        <v>119.6</v>
      </c>
      <c r="Q2892" s="23">
        <f>M2892*N2892*(1-O2892)</f>
        <v>136.74820599999998</v>
      </c>
      <c r="R2892" s="23">
        <f>M2892*N2892*O2892</f>
        <v>41.471793999999996</v>
      </c>
      <c r="S2892" s="23">
        <f>P2892*N2892</f>
        <v>119.6</v>
      </c>
      <c r="T2892" s="23">
        <f>Q2892-S2892</f>
        <v>17.148205999999988</v>
      </c>
      <c r="U2892" s="25">
        <f>IFERROR(T2892/Q2892,0)</f>
        <v>0.12539986082157442</v>
      </c>
      <c r="V2892" s="21" t="s">
        <v>125</v>
      </c>
      <c r="W2892" s="21" t="s">
        <v>136</v>
      </c>
    </row>
    <row r="2893" spans="1:23" ht="15" customHeight="1">
      <c r="A2893" s="21" t="s">
        <v>3372</v>
      </c>
      <c r="B2893" s="22">
        <v>45800</v>
      </c>
      <c r="C2893" s="21">
        <f>YEAR(B2893)</f>
        <v>2025</v>
      </c>
      <c r="D2893" s="21" t="str">
        <f>"Q"&amp;ROUNDUP(MONTH(B2893)/3,0)</f>
        <v>Q2</v>
      </c>
      <c r="E2893" s="21" t="s">
        <v>128</v>
      </c>
      <c r="F2893" s="21" t="s">
        <v>129</v>
      </c>
      <c r="G2893" s="21" t="s">
        <v>152</v>
      </c>
      <c r="H2893" s="21" t="s">
        <v>1004</v>
      </c>
      <c r="I2893" s="21" t="s">
        <v>338</v>
      </c>
      <c r="J2893" s="21" t="s">
        <v>142</v>
      </c>
      <c r="K2893" s="21" t="s">
        <v>165</v>
      </c>
      <c r="L2893" s="21" t="s">
        <v>166</v>
      </c>
      <c r="M2893" s="23">
        <v>130.46</v>
      </c>
      <c r="N2893" s="24">
        <v>2</v>
      </c>
      <c r="O2893" s="25">
        <v>0.125</v>
      </c>
      <c r="P2893" s="23">
        <v>53.42</v>
      </c>
      <c r="Q2893" s="23">
        <f>M2893*N2893*(1-O2893)</f>
        <v>228.30500000000001</v>
      </c>
      <c r="R2893" s="23">
        <f>M2893*N2893*O2893</f>
        <v>32.615000000000002</v>
      </c>
      <c r="S2893" s="23">
        <f>P2893*N2893</f>
        <v>106.84</v>
      </c>
      <c r="T2893" s="23">
        <f>Q2893-S2893</f>
        <v>121.465</v>
      </c>
      <c r="U2893" s="25">
        <f>IFERROR(T2893/Q2893,0)</f>
        <v>0.53202952191147812</v>
      </c>
      <c r="V2893" s="21" t="s">
        <v>125</v>
      </c>
      <c r="W2893" s="21" t="s">
        <v>126</v>
      </c>
    </row>
    <row r="2894" spans="1:23" ht="15" customHeight="1">
      <c r="A2894" s="21" t="s">
        <v>3373</v>
      </c>
      <c r="B2894" s="22">
        <v>45801</v>
      </c>
      <c r="C2894" s="21">
        <f>YEAR(B2894)</f>
        <v>2025</v>
      </c>
      <c r="D2894" s="21" t="str">
        <f>"Q"&amp;ROUNDUP(MONTH(B2894)/3,0)</f>
        <v>Q2</v>
      </c>
      <c r="E2894" s="21" t="s">
        <v>117</v>
      </c>
      <c r="F2894" s="21" t="s">
        <v>118</v>
      </c>
      <c r="G2894" s="21" t="s">
        <v>119</v>
      </c>
      <c r="H2894" s="21" t="s">
        <v>203</v>
      </c>
      <c r="I2894" s="21" t="s">
        <v>204</v>
      </c>
      <c r="J2894" s="21" t="s">
        <v>122</v>
      </c>
      <c r="K2894" s="21" t="s">
        <v>143</v>
      </c>
      <c r="L2894" s="21" t="s">
        <v>322</v>
      </c>
      <c r="M2894" s="23">
        <v>262.25</v>
      </c>
      <c r="N2894" s="24">
        <v>3</v>
      </c>
      <c r="O2894" s="25">
        <v>0.16350000000000001</v>
      </c>
      <c r="P2894" s="23">
        <v>165.23</v>
      </c>
      <c r="Q2894" s="23">
        <f>M2894*N2894*(1-O2894)</f>
        <v>658.11637500000006</v>
      </c>
      <c r="R2894" s="23">
        <f>M2894*N2894*O2894</f>
        <v>128.63362499999999</v>
      </c>
      <c r="S2894" s="23">
        <f>P2894*N2894</f>
        <v>495.68999999999994</v>
      </c>
      <c r="T2894" s="23">
        <f>Q2894-S2894</f>
        <v>162.42637500000012</v>
      </c>
      <c r="U2894" s="25">
        <f>IFERROR(T2894/Q2894,0)</f>
        <v>0.24680494388245561</v>
      </c>
      <c r="V2894" s="21" t="s">
        <v>125</v>
      </c>
      <c r="W2894" s="21" t="s">
        <v>136</v>
      </c>
    </row>
    <row r="2895" spans="1:23" ht="15" customHeight="1">
      <c r="A2895" s="21" t="s">
        <v>3374</v>
      </c>
      <c r="B2895" s="22">
        <v>45801</v>
      </c>
      <c r="C2895" s="21">
        <f>YEAR(B2895)</f>
        <v>2025</v>
      </c>
      <c r="D2895" s="21" t="str">
        <f>"Q"&amp;ROUNDUP(MONTH(B2895)/3,0)</f>
        <v>Q2</v>
      </c>
      <c r="E2895" s="21" t="s">
        <v>138</v>
      </c>
      <c r="F2895" s="21" t="s">
        <v>118</v>
      </c>
      <c r="G2895" s="21" t="s">
        <v>139</v>
      </c>
      <c r="H2895" s="21" t="s">
        <v>639</v>
      </c>
      <c r="I2895" s="21" t="s">
        <v>608</v>
      </c>
      <c r="J2895" s="21" t="s">
        <v>142</v>
      </c>
      <c r="K2895" s="21" t="s">
        <v>143</v>
      </c>
      <c r="L2895" s="21" t="s">
        <v>144</v>
      </c>
      <c r="M2895" s="23">
        <v>190.55</v>
      </c>
      <c r="N2895" s="24">
        <v>5</v>
      </c>
      <c r="O2895" s="25">
        <v>0.18809999999999999</v>
      </c>
      <c r="P2895" s="23">
        <v>124.04</v>
      </c>
      <c r="Q2895" s="23">
        <f>M2895*N2895*(1-O2895)</f>
        <v>773.53772500000002</v>
      </c>
      <c r="R2895" s="23">
        <f>M2895*N2895*O2895</f>
        <v>179.21227499999998</v>
      </c>
      <c r="S2895" s="23">
        <f>P2895*N2895</f>
        <v>620.20000000000005</v>
      </c>
      <c r="T2895" s="23">
        <f>Q2895-S2895</f>
        <v>153.33772499999998</v>
      </c>
      <c r="U2895" s="25">
        <f>IFERROR(T2895/Q2895,0)</f>
        <v>0.19822914906962033</v>
      </c>
      <c r="V2895" s="21" t="s">
        <v>171</v>
      </c>
      <c r="W2895" s="21" t="s">
        <v>136</v>
      </c>
    </row>
    <row r="2896" spans="1:23" ht="15" customHeight="1">
      <c r="A2896" s="21" t="s">
        <v>3375</v>
      </c>
      <c r="B2896" s="22">
        <v>45801</v>
      </c>
      <c r="C2896" s="21">
        <f>YEAR(B2896)</f>
        <v>2025</v>
      </c>
      <c r="D2896" s="21" t="str">
        <f>"Q"&amp;ROUNDUP(MONTH(B2896)/3,0)</f>
        <v>Q2</v>
      </c>
      <c r="E2896" s="21" t="s">
        <v>128</v>
      </c>
      <c r="F2896" s="21" t="s">
        <v>118</v>
      </c>
      <c r="G2896" s="21" t="s">
        <v>130</v>
      </c>
      <c r="H2896" s="21" t="s">
        <v>328</v>
      </c>
      <c r="I2896" s="21" t="s">
        <v>329</v>
      </c>
      <c r="J2896" s="21" t="s">
        <v>142</v>
      </c>
      <c r="K2896" s="21" t="s">
        <v>165</v>
      </c>
      <c r="L2896" s="21" t="s">
        <v>320</v>
      </c>
      <c r="M2896" s="23">
        <v>62.37</v>
      </c>
      <c r="N2896" s="24">
        <v>2</v>
      </c>
      <c r="O2896" s="25">
        <v>0.19350000000000001</v>
      </c>
      <c r="P2896" s="23">
        <v>24.91</v>
      </c>
      <c r="Q2896" s="23">
        <f>M2896*N2896*(1-O2896)</f>
        <v>100.60280999999999</v>
      </c>
      <c r="R2896" s="23">
        <f>M2896*N2896*O2896</f>
        <v>24.13719</v>
      </c>
      <c r="S2896" s="23">
        <f>P2896*N2896</f>
        <v>49.82</v>
      </c>
      <c r="T2896" s="23">
        <f>Q2896-S2896</f>
        <v>50.782809999999991</v>
      </c>
      <c r="U2896" s="25">
        <f>IFERROR(T2896/Q2896,0)</f>
        <v>0.50478520430989948</v>
      </c>
      <c r="V2896" s="21" t="s">
        <v>125</v>
      </c>
      <c r="W2896" s="21" t="s">
        <v>136</v>
      </c>
    </row>
    <row r="2897" spans="1:23" ht="15" customHeight="1">
      <c r="A2897" s="21" t="s">
        <v>3376</v>
      </c>
      <c r="B2897" s="22">
        <v>45801</v>
      </c>
      <c r="C2897" s="21">
        <f>YEAR(B2897)</f>
        <v>2025</v>
      </c>
      <c r="D2897" s="21" t="str">
        <f>"Q"&amp;ROUNDUP(MONTH(B2897)/3,0)</f>
        <v>Q2</v>
      </c>
      <c r="E2897" s="21" t="s">
        <v>128</v>
      </c>
      <c r="F2897" s="21" t="s">
        <v>159</v>
      </c>
      <c r="G2897" s="21" t="s">
        <v>130</v>
      </c>
      <c r="H2897" s="21" t="s">
        <v>168</v>
      </c>
      <c r="I2897" s="21" t="s">
        <v>169</v>
      </c>
      <c r="J2897" s="21" t="s">
        <v>122</v>
      </c>
      <c r="K2897" s="21" t="s">
        <v>134</v>
      </c>
      <c r="L2897" s="21" t="s">
        <v>299</v>
      </c>
      <c r="M2897" s="23">
        <v>65.37</v>
      </c>
      <c r="N2897" s="24">
        <v>15</v>
      </c>
      <c r="O2897" s="25">
        <v>0.14050000000000001</v>
      </c>
      <c r="P2897" s="23">
        <v>33.86</v>
      </c>
      <c r="Q2897" s="23">
        <f>M2897*N2897*(1-O2897)</f>
        <v>842.78272500000003</v>
      </c>
      <c r="R2897" s="23">
        <f>M2897*N2897*O2897</f>
        <v>137.76727500000001</v>
      </c>
      <c r="S2897" s="23">
        <f>P2897*N2897</f>
        <v>507.9</v>
      </c>
      <c r="T2897" s="23">
        <f>Q2897-S2897</f>
        <v>334.88272500000005</v>
      </c>
      <c r="U2897" s="25">
        <f>IFERROR(T2897/Q2897,0)</f>
        <v>0.39735357057775483</v>
      </c>
      <c r="V2897" s="21" t="s">
        <v>125</v>
      </c>
      <c r="W2897" s="21" t="s">
        <v>126</v>
      </c>
    </row>
    <row r="2898" spans="1:23" ht="15" customHeight="1">
      <c r="A2898" s="21" t="s">
        <v>3377</v>
      </c>
      <c r="B2898" s="22">
        <v>45801</v>
      </c>
      <c r="C2898" s="21">
        <f>YEAR(B2898)</f>
        <v>2025</v>
      </c>
      <c r="D2898" s="21" t="str">
        <f>"Q"&amp;ROUNDUP(MONTH(B2898)/3,0)</f>
        <v>Q2</v>
      </c>
      <c r="E2898" s="21" t="s">
        <v>138</v>
      </c>
      <c r="F2898" s="21" t="s">
        <v>129</v>
      </c>
      <c r="G2898" s="21" t="s">
        <v>146</v>
      </c>
      <c r="H2898" s="21" t="s">
        <v>203</v>
      </c>
      <c r="I2898" s="21" t="s">
        <v>204</v>
      </c>
      <c r="J2898" s="21" t="s">
        <v>122</v>
      </c>
      <c r="K2898" s="21" t="s">
        <v>165</v>
      </c>
      <c r="L2898" s="21" t="s">
        <v>320</v>
      </c>
      <c r="M2898" s="23">
        <v>130.15</v>
      </c>
      <c r="N2898" s="24">
        <v>1</v>
      </c>
      <c r="O2898" s="25">
        <v>0.1361</v>
      </c>
      <c r="P2898" s="23">
        <v>62.16</v>
      </c>
      <c r="Q2898" s="23">
        <f>M2898*N2898*(1-O2898)</f>
        <v>112.43658500000001</v>
      </c>
      <c r="R2898" s="23">
        <f>M2898*N2898*O2898</f>
        <v>17.713415000000001</v>
      </c>
      <c r="S2898" s="23">
        <f>P2898*N2898</f>
        <v>62.16</v>
      </c>
      <c r="T2898" s="23">
        <f>Q2898-S2898</f>
        <v>50.276585000000011</v>
      </c>
      <c r="U2898" s="25">
        <f>IFERROR(T2898/Q2898,0)</f>
        <v>0.44715503410211194</v>
      </c>
      <c r="V2898" s="21" t="s">
        <v>125</v>
      </c>
      <c r="W2898" s="21" t="s">
        <v>126</v>
      </c>
    </row>
    <row r="2899" spans="1:23" ht="15" customHeight="1">
      <c r="A2899" s="21" t="s">
        <v>3378</v>
      </c>
      <c r="B2899" s="22">
        <v>45801</v>
      </c>
      <c r="C2899" s="21">
        <f>YEAR(B2899)</f>
        <v>2025</v>
      </c>
      <c r="D2899" s="21" t="str">
        <f>"Q"&amp;ROUNDUP(MONTH(B2899)/3,0)</f>
        <v>Q2</v>
      </c>
      <c r="E2899" s="21" t="s">
        <v>138</v>
      </c>
      <c r="F2899" s="21" t="s">
        <v>118</v>
      </c>
      <c r="G2899" s="21" t="s">
        <v>146</v>
      </c>
      <c r="H2899" s="21" t="s">
        <v>203</v>
      </c>
      <c r="I2899" s="21" t="s">
        <v>204</v>
      </c>
      <c r="J2899" s="21" t="s">
        <v>122</v>
      </c>
      <c r="K2899" s="21" t="s">
        <v>165</v>
      </c>
      <c r="L2899" s="21" t="s">
        <v>320</v>
      </c>
      <c r="M2899" s="23">
        <v>128.13999999999999</v>
      </c>
      <c r="N2899" s="24">
        <v>2</v>
      </c>
      <c r="O2899" s="25">
        <v>0.27800000000000002</v>
      </c>
      <c r="P2899" s="23">
        <v>59.56</v>
      </c>
      <c r="Q2899" s="23">
        <f>M2899*N2899*(1-O2899)</f>
        <v>185.03415999999999</v>
      </c>
      <c r="R2899" s="23">
        <f>M2899*N2899*O2899</f>
        <v>71.245840000000001</v>
      </c>
      <c r="S2899" s="23">
        <f>P2899*N2899</f>
        <v>119.12</v>
      </c>
      <c r="T2899" s="23">
        <f>Q2899-S2899</f>
        <v>65.914159999999981</v>
      </c>
      <c r="U2899" s="25">
        <f>IFERROR(T2899/Q2899,0)</f>
        <v>0.35622697992630109</v>
      </c>
      <c r="V2899" s="21" t="s">
        <v>125</v>
      </c>
      <c r="W2899" s="21" t="s">
        <v>172</v>
      </c>
    </row>
    <row r="2900" spans="1:23" ht="15" customHeight="1">
      <c r="A2900" s="21" t="s">
        <v>3379</v>
      </c>
      <c r="B2900" s="22">
        <v>45802</v>
      </c>
      <c r="C2900" s="21">
        <f>YEAR(B2900)</f>
        <v>2025</v>
      </c>
      <c r="D2900" s="21" t="str">
        <f>"Q"&amp;ROUNDUP(MONTH(B2900)/3,0)</f>
        <v>Q2</v>
      </c>
      <c r="E2900" s="21" t="s">
        <v>117</v>
      </c>
      <c r="F2900" s="21" t="s">
        <v>159</v>
      </c>
      <c r="G2900" s="21" t="s">
        <v>194</v>
      </c>
      <c r="H2900" s="21" t="s">
        <v>493</v>
      </c>
      <c r="I2900" s="21" t="s">
        <v>494</v>
      </c>
      <c r="J2900" s="21" t="s">
        <v>142</v>
      </c>
      <c r="K2900" s="21" t="s">
        <v>149</v>
      </c>
      <c r="L2900" s="21" t="s">
        <v>150</v>
      </c>
      <c r="M2900" s="23">
        <v>206.49</v>
      </c>
      <c r="N2900" s="24">
        <v>8</v>
      </c>
      <c r="O2900" s="25">
        <v>0.1507</v>
      </c>
      <c r="P2900" s="23">
        <v>85.75</v>
      </c>
      <c r="Q2900" s="23">
        <f>M2900*N2900*(1-O2900)</f>
        <v>1402.9756560000001</v>
      </c>
      <c r="R2900" s="23">
        <f>M2900*N2900*O2900</f>
        <v>248.944344</v>
      </c>
      <c r="S2900" s="23">
        <f>P2900*N2900</f>
        <v>686</v>
      </c>
      <c r="T2900" s="23">
        <f>Q2900-S2900</f>
        <v>716.97565600000007</v>
      </c>
      <c r="U2900" s="25">
        <f>IFERROR(T2900/Q2900,0)</f>
        <v>0.51103927066286892</v>
      </c>
      <c r="V2900" s="21" t="s">
        <v>125</v>
      </c>
      <c r="W2900" s="21" t="s">
        <v>172</v>
      </c>
    </row>
    <row r="2901" spans="1:23" ht="15" customHeight="1">
      <c r="A2901" s="21" t="s">
        <v>3380</v>
      </c>
      <c r="B2901" s="22">
        <v>45802</v>
      </c>
      <c r="C2901" s="21">
        <f>YEAR(B2901)</f>
        <v>2025</v>
      </c>
      <c r="D2901" s="21" t="str">
        <f>"Q"&amp;ROUNDUP(MONTH(B2901)/3,0)</f>
        <v>Q2</v>
      </c>
      <c r="E2901" s="21" t="s">
        <v>128</v>
      </c>
      <c r="F2901" s="21" t="s">
        <v>129</v>
      </c>
      <c r="G2901" s="21" t="s">
        <v>152</v>
      </c>
      <c r="H2901" s="21" t="s">
        <v>294</v>
      </c>
      <c r="I2901" s="21" t="s">
        <v>295</v>
      </c>
      <c r="J2901" s="21" t="s">
        <v>133</v>
      </c>
      <c r="K2901" s="21" t="s">
        <v>123</v>
      </c>
      <c r="L2901" s="21" t="s">
        <v>292</v>
      </c>
      <c r="M2901" s="23">
        <v>12.65</v>
      </c>
      <c r="N2901" s="24">
        <v>1</v>
      </c>
      <c r="O2901" s="25">
        <v>0.17519999999999999</v>
      </c>
      <c r="P2901" s="23">
        <v>6.88</v>
      </c>
      <c r="Q2901" s="23">
        <f>M2901*N2901*(1-O2901)</f>
        <v>10.433719999999999</v>
      </c>
      <c r="R2901" s="23">
        <f>M2901*N2901*O2901</f>
        <v>2.2162799999999998</v>
      </c>
      <c r="S2901" s="23">
        <f>P2901*N2901</f>
        <v>6.88</v>
      </c>
      <c r="T2901" s="23">
        <f>Q2901-S2901</f>
        <v>3.5537199999999993</v>
      </c>
      <c r="U2901" s="25">
        <f>IFERROR(T2901/Q2901,0)</f>
        <v>0.3405995177175542</v>
      </c>
      <c r="V2901" s="21" t="s">
        <v>125</v>
      </c>
      <c r="W2901" s="21" t="s">
        <v>126</v>
      </c>
    </row>
    <row r="2902" spans="1:23" ht="15" customHeight="1">
      <c r="A2902" s="21" t="s">
        <v>3381</v>
      </c>
      <c r="B2902" s="22">
        <v>45802</v>
      </c>
      <c r="C2902" s="21">
        <f>YEAR(B2902)</f>
        <v>2025</v>
      </c>
      <c r="D2902" s="21" t="str">
        <f>"Q"&amp;ROUNDUP(MONTH(B2902)/3,0)</f>
        <v>Q2</v>
      </c>
      <c r="E2902" s="21" t="s">
        <v>128</v>
      </c>
      <c r="F2902" s="21" t="s">
        <v>118</v>
      </c>
      <c r="G2902" s="21" t="s">
        <v>130</v>
      </c>
      <c r="H2902" s="21" t="s">
        <v>1250</v>
      </c>
      <c r="I2902" s="21" t="s">
        <v>1251</v>
      </c>
      <c r="J2902" s="21" t="s">
        <v>133</v>
      </c>
      <c r="K2902" s="21" t="s">
        <v>165</v>
      </c>
      <c r="L2902" s="21" t="s">
        <v>184</v>
      </c>
      <c r="M2902" s="23">
        <v>131.30000000000001</v>
      </c>
      <c r="N2902" s="24">
        <v>1</v>
      </c>
      <c r="O2902" s="25">
        <v>0.26319999999999999</v>
      </c>
      <c r="P2902" s="23">
        <v>61.81</v>
      </c>
      <c r="Q2902" s="23">
        <f>M2902*N2902*(1-O2902)</f>
        <v>96.74184000000001</v>
      </c>
      <c r="R2902" s="23">
        <f>M2902*N2902*O2902</f>
        <v>34.558160000000001</v>
      </c>
      <c r="S2902" s="23">
        <f>P2902*N2902</f>
        <v>61.81</v>
      </c>
      <c r="T2902" s="23">
        <f>Q2902-S2902</f>
        <v>34.931840000000008</v>
      </c>
      <c r="U2902" s="25">
        <f>IFERROR(T2902/Q2902,0)</f>
        <v>0.36108306395660866</v>
      </c>
      <c r="V2902" s="21" t="s">
        <v>125</v>
      </c>
      <c r="W2902" s="21" t="s">
        <v>156</v>
      </c>
    </row>
    <row r="2903" spans="1:23" ht="15" customHeight="1">
      <c r="A2903" s="21" t="s">
        <v>3382</v>
      </c>
      <c r="B2903" s="22">
        <v>45802</v>
      </c>
      <c r="C2903" s="21">
        <f>YEAR(B2903)</f>
        <v>2025</v>
      </c>
      <c r="D2903" s="21" t="str">
        <f>"Q"&amp;ROUNDUP(MONTH(B2903)/3,0)</f>
        <v>Q2</v>
      </c>
      <c r="E2903" s="21" t="s">
        <v>138</v>
      </c>
      <c r="F2903" s="21" t="s">
        <v>159</v>
      </c>
      <c r="G2903" s="21" t="s">
        <v>139</v>
      </c>
      <c r="H2903" s="21" t="s">
        <v>367</v>
      </c>
      <c r="I2903" s="21" t="s">
        <v>368</v>
      </c>
      <c r="J2903" s="21" t="s">
        <v>142</v>
      </c>
      <c r="K2903" s="21" t="s">
        <v>143</v>
      </c>
      <c r="L2903" s="21" t="s">
        <v>230</v>
      </c>
      <c r="M2903" s="23">
        <v>113.02</v>
      </c>
      <c r="N2903" s="24">
        <v>40</v>
      </c>
      <c r="O2903" s="25">
        <v>0.15160000000000001</v>
      </c>
      <c r="P2903" s="23">
        <v>67.099999999999994</v>
      </c>
      <c r="Q2903" s="23">
        <f>M2903*N2903*(1-O2903)</f>
        <v>3835.4467200000004</v>
      </c>
      <c r="R2903" s="23">
        <f>M2903*N2903*O2903</f>
        <v>685.35328000000004</v>
      </c>
      <c r="S2903" s="23">
        <f>P2903*N2903</f>
        <v>2684</v>
      </c>
      <c r="T2903" s="23">
        <f>Q2903-S2903</f>
        <v>1151.4467200000004</v>
      </c>
      <c r="U2903" s="25">
        <f>IFERROR(T2903/Q2903,0)</f>
        <v>0.3002118929186951</v>
      </c>
      <c r="V2903" s="21" t="s">
        <v>125</v>
      </c>
      <c r="W2903" s="21" t="s">
        <v>136</v>
      </c>
    </row>
    <row r="2904" spans="1:23" ht="15" customHeight="1">
      <c r="A2904" s="21" t="s">
        <v>3383</v>
      </c>
      <c r="B2904" s="22">
        <v>45802</v>
      </c>
      <c r="C2904" s="21">
        <f>YEAR(B2904)</f>
        <v>2025</v>
      </c>
      <c r="D2904" s="21" t="str">
        <f>"Q"&amp;ROUNDUP(MONTH(B2904)/3,0)</f>
        <v>Q2</v>
      </c>
      <c r="E2904" s="21" t="s">
        <v>188</v>
      </c>
      <c r="F2904" s="21" t="s">
        <v>118</v>
      </c>
      <c r="G2904" s="21" t="s">
        <v>232</v>
      </c>
      <c r="H2904" s="21" t="s">
        <v>271</v>
      </c>
      <c r="I2904" s="21" t="s">
        <v>272</v>
      </c>
      <c r="J2904" s="21" t="s">
        <v>133</v>
      </c>
      <c r="K2904" s="21" t="s">
        <v>165</v>
      </c>
      <c r="L2904" s="21" t="s">
        <v>184</v>
      </c>
      <c r="M2904" s="23">
        <v>94.85</v>
      </c>
      <c r="N2904" s="24">
        <v>1</v>
      </c>
      <c r="O2904" s="25">
        <v>0.20580000000000001</v>
      </c>
      <c r="P2904" s="23">
        <v>42.31</v>
      </c>
      <c r="Q2904" s="23">
        <f>M2904*N2904*(1-O2904)</f>
        <v>75.32987</v>
      </c>
      <c r="R2904" s="23">
        <f>M2904*N2904*O2904</f>
        <v>19.520129999999998</v>
      </c>
      <c r="S2904" s="23">
        <f>P2904*N2904</f>
        <v>42.31</v>
      </c>
      <c r="T2904" s="23">
        <f>Q2904-S2904</f>
        <v>33.019869999999997</v>
      </c>
      <c r="U2904" s="25">
        <f>IFERROR(T2904/Q2904,0)</f>
        <v>0.43833701027228639</v>
      </c>
      <c r="V2904" s="21" t="s">
        <v>125</v>
      </c>
      <c r="W2904" s="21" t="s">
        <v>136</v>
      </c>
    </row>
    <row r="2905" spans="1:23" ht="15" customHeight="1">
      <c r="A2905" s="21" t="s">
        <v>3384</v>
      </c>
      <c r="B2905" s="22">
        <v>45802</v>
      </c>
      <c r="C2905" s="21">
        <f>YEAR(B2905)</f>
        <v>2025</v>
      </c>
      <c r="D2905" s="21" t="str">
        <f>"Q"&amp;ROUNDUP(MONTH(B2905)/3,0)</f>
        <v>Q2</v>
      </c>
      <c r="E2905" s="21" t="s">
        <v>128</v>
      </c>
      <c r="F2905" s="21" t="s">
        <v>129</v>
      </c>
      <c r="G2905" s="21" t="s">
        <v>152</v>
      </c>
      <c r="H2905" s="21" t="s">
        <v>337</v>
      </c>
      <c r="I2905" s="21" t="s">
        <v>338</v>
      </c>
      <c r="J2905" s="21" t="s">
        <v>133</v>
      </c>
      <c r="K2905" s="21" t="s">
        <v>134</v>
      </c>
      <c r="L2905" s="21" t="s">
        <v>299</v>
      </c>
      <c r="M2905" s="23">
        <v>180.17</v>
      </c>
      <c r="N2905" s="24">
        <v>5</v>
      </c>
      <c r="O2905" s="25">
        <v>0.1497</v>
      </c>
      <c r="P2905" s="23">
        <v>107.82</v>
      </c>
      <c r="Q2905" s="23">
        <f>M2905*N2905*(1-O2905)</f>
        <v>765.99275499999999</v>
      </c>
      <c r="R2905" s="23">
        <f>M2905*N2905*O2905</f>
        <v>134.85724499999998</v>
      </c>
      <c r="S2905" s="23">
        <f>P2905*N2905</f>
        <v>539.09999999999991</v>
      </c>
      <c r="T2905" s="23">
        <f>Q2905-S2905</f>
        <v>226.89275500000008</v>
      </c>
      <c r="U2905" s="25">
        <f>IFERROR(T2905/Q2905,0)</f>
        <v>0.29620744258867054</v>
      </c>
      <c r="V2905" s="21" t="s">
        <v>125</v>
      </c>
      <c r="W2905" s="21" t="s">
        <v>126</v>
      </c>
    </row>
    <row r="2906" spans="1:23" ht="15" customHeight="1">
      <c r="A2906" s="21" t="s">
        <v>3385</v>
      </c>
      <c r="B2906" s="22">
        <v>45803</v>
      </c>
      <c r="C2906" s="21">
        <f>YEAR(B2906)</f>
        <v>2025</v>
      </c>
      <c r="D2906" s="21" t="str">
        <f>"Q"&amp;ROUNDUP(MONTH(B2906)/3,0)</f>
        <v>Q2</v>
      </c>
      <c r="E2906" s="21" t="s">
        <v>188</v>
      </c>
      <c r="F2906" s="21" t="s">
        <v>129</v>
      </c>
      <c r="G2906" s="21" t="s">
        <v>189</v>
      </c>
      <c r="H2906" s="21" t="s">
        <v>434</v>
      </c>
      <c r="I2906" s="21" t="s">
        <v>435</v>
      </c>
      <c r="J2906" s="21" t="s">
        <v>133</v>
      </c>
      <c r="K2906" s="21" t="s">
        <v>165</v>
      </c>
      <c r="L2906" s="21" t="s">
        <v>320</v>
      </c>
      <c r="M2906" s="23">
        <v>30.11</v>
      </c>
      <c r="N2906" s="24">
        <v>2</v>
      </c>
      <c r="O2906" s="25">
        <v>0.2097</v>
      </c>
      <c r="P2906" s="23">
        <v>12.83</v>
      </c>
      <c r="Q2906" s="23">
        <f>M2906*N2906*(1-O2906)</f>
        <v>47.591865999999996</v>
      </c>
      <c r="R2906" s="23">
        <f>M2906*N2906*O2906</f>
        <v>12.628133999999999</v>
      </c>
      <c r="S2906" s="23">
        <f>P2906*N2906</f>
        <v>25.66</v>
      </c>
      <c r="T2906" s="23">
        <f>Q2906-S2906</f>
        <v>21.931865999999996</v>
      </c>
      <c r="U2906" s="25">
        <f>IFERROR(T2906/Q2906,0)</f>
        <v>0.46083223549166991</v>
      </c>
      <c r="V2906" s="21" t="s">
        <v>125</v>
      </c>
      <c r="W2906" s="21" t="s">
        <v>136</v>
      </c>
    </row>
    <row r="2907" spans="1:23" ht="15" customHeight="1">
      <c r="A2907" s="21" t="s">
        <v>3386</v>
      </c>
      <c r="B2907" s="22">
        <v>45803</v>
      </c>
      <c r="C2907" s="21">
        <f>YEAR(B2907)</f>
        <v>2025</v>
      </c>
      <c r="D2907" s="21" t="str">
        <f>"Q"&amp;ROUNDUP(MONTH(B2907)/3,0)</f>
        <v>Q2</v>
      </c>
      <c r="E2907" s="21" t="s">
        <v>128</v>
      </c>
      <c r="F2907" s="21" t="s">
        <v>159</v>
      </c>
      <c r="G2907" s="21" t="s">
        <v>152</v>
      </c>
      <c r="H2907" s="21" t="s">
        <v>246</v>
      </c>
      <c r="I2907" s="21" t="s">
        <v>247</v>
      </c>
      <c r="J2907" s="21" t="s">
        <v>133</v>
      </c>
      <c r="K2907" s="21" t="s">
        <v>149</v>
      </c>
      <c r="L2907" s="21" t="s">
        <v>176</v>
      </c>
      <c r="M2907" s="23">
        <v>27.53</v>
      </c>
      <c r="N2907" s="24">
        <v>16</v>
      </c>
      <c r="O2907" s="25">
        <v>0.19420000000000001</v>
      </c>
      <c r="P2907" s="23">
        <v>13.01</v>
      </c>
      <c r="Q2907" s="23">
        <f>M2907*N2907*(1-O2907)</f>
        <v>354.938784</v>
      </c>
      <c r="R2907" s="23">
        <f>M2907*N2907*O2907</f>
        <v>85.541216000000006</v>
      </c>
      <c r="S2907" s="23">
        <f>P2907*N2907</f>
        <v>208.16</v>
      </c>
      <c r="T2907" s="23">
        <f>Q2907-S2907</f>
        <v>146.778784</v>
      </c>
      <c r="U2907" s="25">
        <f>IFERROR(T2907/Q2907,0)</f>
        <v>0.4135326727213896</v>
      </c>
      <c r="V2907" s="21" t="s">
        <v>125</v>
      </c>
      <c r="W2907" s="21" t="s">
        <v>156</v>
      </c>
    </row>
    <row r="2908" spans="1:23" ht="15" customHeight="1">
      <c r="A2908" s="21" t="s">
        <v>3387</v>
      </c>
      <c r="B2908" s="22">
        <v>45803</v>
      </c>
      <c r="C2908" s="21">
        <f>YEAR(B2908)</f>
        <v>2025</v>
      </c>
      <c r="D2908" s="21" t="str">
        <f>"Q"&amp;ROUNDUP(MONTH(B2908)/3,0)</f>
        <v>Q2</v>
      </c>
      <c r="E2908" s="21" t="s">
        <v>138</v>
      </c>
      <c r="F2908" s="21" t="s">
        <v>118</v>
      </c>
      <c r="G2908" s="21" t="s">
        <v>139</v>
      </c>
      <c r="H2908" s="21" t="s">
        <v>186</v>
      </c>
      <c r="I2908" s="21" t="s">
        <v>162</v>
      </c>
      <c r="J2908" s="21" t="s">
        <v>133</v>
      </c>
      <c r="K2908" s="21" t="s">
        <v>149</v>
      </c>
      <c r="L2908" s="21" t="s">
        <v>176</v>
      </c>
      <c r="M2908" s="23">
        <v>27.02</v>
      </c>
      <c r="N2908" s="24">
        <v>2</v>
      </c>
      <c r="O2908" s="25">
        <v>0.27150000000000002</v>
      </c>
      <c r="P2908" s="23">
        <v>13.24</v>
      </c>
      <c r="Q2908" s="23">
        <f>M2908*N2908*(1-O2908)</f>
        <v>39.368139999999997</v>
      </c>
      <c r="R2908" s="23">
        <f>M2908*N2908*O2908</f>
        <v>14.671860000000001</v>
      </c>
      <c r="S2908" s="23">
        <f>P2908*N2908</f>
        <v>26.48</v>
      </c>
      <c r="T2908" s="23">
        <f>Q2908-S2908</f>
        <v>12.888139999999996</v>
      </c>
      <c r="U2908" s="25">
        <f>IFERROR(T2908/Q2908,0)</f>
        <v>0.32737487724845515</v>
      </c>
      <c r="V2908" s="21" t="s">
        <v>125</v>
      </c>
      <c r="W2908" s="21" t="s">
        <v>156</v>
      </c>
    </row>
    <row r="2909" spans="1:23" ht="15" customHeight="1">
      <c r="A2909" s="21" t="s">
        <v>3388</v>
      </c>
      <c r="B2909" s="22">
        <v>45803</v>
      </c>
      <c r="C2909" s="21">
        <f>YEAR(B2909)</f>
        <v>2025</v>
      </c>
      <c r="D2909" s="21" t="str">
        <f>"Q"&amp;ROUNDUP(MONTH(B2909)/3,0)</f>
        <v>Q2</v>
      </c>
      <c r="E2909" s="21" t="s">
        <v>138</v>
      </c>
      <c r="F2909" s="21" t="s">
        <v>118</v>
      </c>
      <c r="G2909" s="21" t="s">
        <v>139</v>
      </c>
      <c r="H2909" s="21" t="s">
        <v>680</v>
      </c>
      <c r="I2909" s="21" t="s">
        <v>681</v>
      </c>
      <c r="J2909" s="21" t="s">
        <v>142</v>
      </c>
      <c r="K2909" s="21" t="s">
        <v>143</v>
      </c>
      <c r="L2909" s="21" t="s">
        <v>144</v>
      </c>
      <c r="M2909" s="23">
        <v>64.569999999999993</v>
      </c>
      <c r="N2909" s="24">
        <v>3</v>
      </c>
      <c r="O2909" s="25">
        <v>0.19439999999999999</v>
      </c>
      <c r="P2909" s="23">
        <v>42.67</v>
      </c>
      <c r="Q2909" s="23">
        <f>M2909*N2909*(1-O2909)</f>
        <v>156.05277599999999</v>
      </c>
      <c r="R2909" s="23">
        <f>M2909*N2909*O2909</f>
        <v>37.657223999999992</v>
      </c>
      <c r="S2909" s="23">
        <f>P2909*N2909</f>
        <v>128.01</v>
      </c>
      <c r="T2909" s="23">
        <f>Q2909-S2909</f>
        <v>28.042776000000003</v>
      </c>
      <c r="U2909" s="25">
        <f>IFERROR(T2909/Q2909,0)</f>
        <v>0.17970059052329837</v>
      </c>
      <c r="V2909" s="21" t="s">
        <v>125</v>
      </c>
      <c r="W2909" s="21" t="s">
        <v>156</v>
      </c>
    </row>
    <row r="2910" spans="1:23" ht="15" customHeight="1">
      <c r="A2910" s="21" t="s">
        <v>3389</v>
      </c>
      <c r="B2910" s="22">
        <v>45803</v>
      </c>
      <c r="C2910" s="21">
        <f>YEAR(B2910)</f>
        <v>2025</v>
      </c>
      <c r="D2910" s="21" t="str">
        <f>"Q"&amp;ROUNDUP(MONTH(B2910)/3,0)</f>
        <v>Q2</v>
      </c>
      <c r="E2910" s="21" t="s">
        <v>128</v>
      </c>
      <c r="F2910" s="21" t="s">
        <v>118</v>
      </c>
      <c r="G2910" s="21" t="s">
        <v>130</v>
      </c>
      <c r="H2910" s="21" t="s">
        <v>221</v>
      </c>
      <c r="I2910" s="21" t="s">
        <v>222</v>
      </c>
      <c r="J2910" s="21" t="s">
        <v>133</v>
      </c>
      <c r="K2910" s="21" t="s">
        <v>134</v>
      </c>
      <c r="L2910" s="21" t="s">
        <v>135</v>
      </c>
      <c r="M2910" s="23">
        <v>102.41</v>
      </c>
      <c r="N2910" s="24">
        <v>2</v>
      </c>
      <c r="O2910" s="25">
        <v>0.2616</v>
      </c>
      <c r="P2910" s="23">
        <v>55.94</v>
      </c>
      <c r="Q2910" s="23">
        <f>M2910*N2910*(1-O2910)</f>
        <v>151.23908799999998</v>
      </c>
      <c r="R2910" s="23">
        <f>M2910*N2910*O2910</f>
        <v>53.580911999999998</v>
      </c>
      <c r="S2910" s="23">
        <f>P2910*N2910</f>
        <v>111.88</v>
      </c>
      <c r="T2910" s="23">
        <f>Q2910-S2910</f>
        <v>39.359087999999986</v>
      </c>
      <c r="U2910" s="25">
        <f>IFERROR(T2910/Q2910,0)</f>
        <v>0.26024415063915218</v>
      </c>
      <c r="V2910" s="21" t="s">
        <v>125</v>
      </c>
      <c r="W2910" s="21" t="s">
        <v>126</v>
      </c>
    </row>
    <row r="2911" spans="1:23" ht="15" customHeight="1">
      <c r="A2911" s="21" t="s">
        <v>3390</v>
      </c>
      <c r="B2911" s="22">
        <v>45804</v>
      </c>
      <c r="C2911" s="21">
        <f>YEAR(B2911)</f>
        <v>2025</v>
      </c>
      <c r="D2911" s="21" t="str">
        <f>"Q"&amp;ROUNDUP(MONTH(B2911)/3,0)</f>
        <v>Q2</v>
      </c>
      <c r="E2911" s="21" t="s">
        <v>158</v>
      </c>
      <c r="F2911" s="21" t="s">
        <v>118</v>
      </c>
      <c r="G2911" s="21" t="s">
        <v>160</v>
      </c>
      <c r="H2911" s="21" t="s">
        <v>278</v>
      </c>
      <c r="I2911" s="21" t="s">
        <v>279</v>
      </c>
      <c r="J2911" s="21" t="s">
        <v>133</v>
      </c>
      <c r="K2911" s="21" t="s">
        <v>165</v>
      </c>
      <c r="L2911" s="21" t="s">
        <v>184</v>
      </c>
      <c r="M2911" s="23">
        <v>24.51</v>
      </c>
      <c r="N2911" s="24">
        <v>1</v>
      </c>
      <c r="O2911" s="25">
        <v>0.2145</v>
      </c>
      <c r="P2911" s="23">
        <v>10.08</v>
      </c>
      <c r="Q2911" s="23">
        <f>M2911*N2911*(1-O2911)</f>
        <v>19.252604999999999</v>
      </c>
      <c r="R2911" s="23">
        <f>M2911*N2911*O2911</f>
        <v>5.2573949999999998</v>
      </c>
      <c r="S2911" s="23">
        <f>P2911*N2911</f>
        <v>10.08</v>
      </c>
      <c r="T2911" s="23">
        <f>Q2911-S2911</f>
        <v>9.172604999999999</v>
      </c>
      <c r="U2911" s="25">
        <f>IFERROR(T2911/Q2911,0)</f>
        <v>0.47643448769660002</v>
      </c>
      <c r="V2911" s="21" t="s">
        <v>171</v>
      </c>
      <c r="W2911" s="21" t="s">
        <v>156</v>
      </c>
    </row>
    <row r="2912" spans="1:23" ht="15" customHeight="1">
      <c r="A2912" s="21" t="s">
        <v>3391</v>
      </c>
      <c r="B2912" s="22">
        <v>45804</v>
      </c>
      <c r="C2912" s="21">
        <f>YEAR(B2912)</f>
        <v>2025</v>
      </c>
      <c r="D2912" s="21" t="str">
        <f>"Q"&amp;ROUNDUP(MONTH(B2912)/3,0)</f>
        <v>Q2</v>
      </c>
      <c r="E2912" s="21" t="s">
        <v>128</v>
      </c>
      <c r="F2912" s="21" t="s">
        <v>129</v>
      </c>
      <c r="G2912" s="21" t="s">
        <v>152</v>
      </c>
      <c r="H2912" s="21" t="s">
        <v>308</v>
      </c>
      <c r="I2912" s="21" t="s">
        <v>309</v>
      </c>
      <c r="J2912" s="21" t="s">
        <v>133</v>
      </c>
      <c r="K2912" s="21" t="s">
        <v>143</v>
      </c>
      <c r="L2912" s="21" t="s">
        <v>201</v>
      </c>
      <c r="M2912" s="23">
        <v>68.75</v>
      </c>
      <c r="N2912" s="24">
        <v>2</v>
      </c>
      <c r="O2912" s="25">
        <v>0.15590000000000001</v>
      </c>
      <c r="P2912" s="23">
        <v>39.97</v>
      </c>
      <c r="Q2912" s="23">
        <f>M2912*N2912*(1-O2912)</f>
        <v>116.06375</v>
      </c>
      <c r="R2912" s="23">
        <f>M2912*N2912*O2912</f>
        <v>21.436250000000001</v>
      </c>
      <c r="S2912" s="23">
        <f>P2912*N2912</f>
        <v>79.94</v>
      </c>
      <c r="T2912" s="23">
        <f>Q2912-S2912</f>
        <v>36.123750000000001</v>
      </c>
      <c r="U2912" s="25">
        <f>IFERROR(T2912/Q2912,0)</f>
        <v>0.31124058976209196</v>
      </c>
      <c r="V2912" s="21" t="s">
        <v>125</v>
      </c>
      <c r="W2912" s="21" t="s">
        <v>126</v>
      </c>
    </row>
    <row r="2913" spans="1:23" ht="15" customHeight="1">
      <c r="A2913" s="21" t="s">
        <v>3392</v>
      </c>
      <c r="B2913" s="22">
        <v>45804</v>
      </c>
      <c r="C2913" s="21">
        <f>YEAR(B2913)</f>
        <v>2025</v>
      </c>
      <c r="D2913" s="21" t="str">
        <f>"Q"&amp;ROUNDUP(MONTH(B2913)/3,0)</f>
        <v>Q2</v>
      </c>
      <c r="E2913" s="21" t="s">
        <v>128</v>
      </c>
      <c r="F2913" s="21" t="s">
        <v>118</v>
      </c>
      <c r="G2913" s="21" t="s">
        <v>130</v>
      </c>
      <c r="H2913" s="21" t="s">
        <v>529</v>
      </c>
      <c r="I2913" s="21" t="s">
        <v>530</v>
      </c>
      <c r="J2913" s="21" t="s">
        <v>133</v>
      </c>
      <c r="K2913" s="21" t="s">
        <v>165</v>
      </c>
      <c r="L2913" s="21" t="s">
        <v>213</v>
      </c>
      <c r="M2913" s="23">
        <v>31.88</v>
      </c>
      <c r="N2913" s="24">
        <v>5</v>
      </c>
      <c r="O2913" s="25">
        <v>0.1585</v>
      </c>
      <c r="P2913" s="23">
        <v>11.85</v>
      </c>
      <c r="Q2913" s="23">
        <f>M2913*N2913*(1-O2913)</f>
        <v>134.13510000000002</v>
      </c>
      <c r="R2913" s="23">
        <f>M2913*N2913*O2913</f>
        <v>25.264900000000001</v>
      </c>
      <c r="S2913" s="23">
        <f>P2913*N2913</f>
        <v>59.25</v>
      </c>
      <c r="T2913" s="23">
        <f>Q2913-S2913</f>
        <v>74.885100000000023</v>
      </c>
      <c r="U2913" s="25">
        <f>IFERROR(T2913/Q2913,0)</f>
        <v>0.5582811657798743</v>
      </c>
      <c r="V2913" s="21" t="s">
        <v>125</v>
      </c>
      <c r="W2913" s="21" t="s">
        <v>156</v>
      </c>
    </row>
    <row r="2914" spans="1:23" ht="15" customHeight="1">
      <c r="A2914" s="21" t="s">
        <v>3393</v>
      </c>
      <c r="B2914" s="22">
        <v>45804</v>
      </c>
      <c r="C2914" s="21">
        <f>YEAR(B2914)</f>
        <v>2025</v>
      </c>
      <c r="D2914" s="21" t="str">
        <f>"Q"&amp;ROUNDUP(MONTH(B2914)/3,0)</f>
        <v>Q2</v>
      </c>
      <c r="E2914" s="21" t="s">
        <v>138</v>
      </c>
      <c r="F2914" s="21" t="s">
        <v>129</v>
      </c>
      <c r="G2914" s="21" t="s">
        <v>139</v>
      </c>
      <c r="H2914" s="21" t="s">
        <v>1004</v>
      </c>
      <c r="I2914" s="21" t="s">
        <v>338</v>
      </c>
      <c r="J2914" s="21" t="s">
        <v>142</v>
      </c>
      <c r="K2914" s="21" t="s">
        <v>149</v>
      </c>
      <c r="L2914" s="21" t="s">
        <v>273</v>
      </c>
      <c r="M2914" s="23">
        <v>155.04</v>
      </c>
      <c r="N2914" s="24">
        <v>12</v>
      </c>
      <c r="O2914" s="25">
        <v>0.1477</v>
      </c>
      <c r="P2914" s="23">
        <v>84.03</v>
      </c>
      <c r="Q2914" s="23">
        <f>M2914*N2914*(1-O2914)</f>
        <v>1585.6871040000001</v>
      </c>
      <c r="R2914" s="23">
        <f>M2914*N2914*O2914</f>
        <v>274.79289599999998</v>
      </c>
      <c r="S2914" s="23">
        <f>P2914*N2914</f>
        <v>1008.36</v>
      </c>
      <c r="T2914" s="23">
        <f>Q2914-S2914</f>
        <v>577.32710400000008</v>
      </c>
      <c r="U2914" s="25">
        <f>IFERROR(T2914/Q2914,0)</f>
        <v>0.36408639670692561</v>
      </c>
      <c r="V2914" s="21" t="s">
        <v>125</v>
      </c>
      <c r="W2914" s="21" t="s">
        <v>156</v>
      </c>
    </row>
    <row r="2915" spans="1:23" ht="15" customHeight="1">
      <c r="A2915" s="21" t="s">
        <v>3394</v>
      </c>
      <c r="B2915" s="22">
        <v>45804</v>
      </c>
      <c r="C2915" s="21">
        <f>YEAR(B2915)</f>
        <v>2025</v>
      </c>
      <c r="D2915" s="21" t="str">
        <f>"Q"&amp;ROUNDUP(MONTH(B2915)/3,0)</f>
        <v>Q2</v>
      </c>
      <c r="E2915" s="21" t="s">
        <v>188</v>
      </c>
      <c r="F2915" s="21" t="s">
        <v>118</v>
      </c>
      <c r="G2915" s="21" t="s">
        <v>189</v>
      </c>
      <c r="H2915" s="21" t="s">
        <v>218</v>
      </c>
      <c r="I2915" s="21" t="s">
        <v>219</v>
      </c>
      <c r="J2915" s="21" t="s">
        <v>133</v>
      </c>
      <c r="K2915" s="21" t="s">
        <v>143</v>
      </c>
      <c r="L2915" s="21" t="s">
        <v>230</v>
      </c>
      <c r="M2915" s="23">
        <v>97.65</v>
      </c>
      <c r="N2915" s="24">
        <v>3</v>
      </c>
      <c r="O2915" s="25">
        <v>0.22040000000000001</v>
      </c>
      <c r="P2915" s="23">
        <v>65.569999999999993</v>
      </c>
      <c r="Q2915" s="23">
        <f>M2915*N2915*(1-O2915)</f>
        <v>228.38382000000001</v>
      </c>
      <c r="R2915" s="23">
        <f>M2915*N2915*O2915</f>
        <v>64.566180000000017</v>
      </c>
      <c r="S2915" s="23">
        <f>P2915*N2915</f>
        <v>196.70999999999998</v>
      </c>
      <c r="T2915" s="23">
        <f>Q2915-S2915</f>
        <v>31.673820000000035</v>
      </c>
      <c r="U2915" s="25">
        <f>IFERROR(T2915/Q2915,0)</f>
        <v>0.138686794887659</v>
      </c>
      <c r="V2915" s="21" t="s">
        <v>125</v>
      </c>
      <c r="W2915" s="21" t="s">
        <v>156</v>
      </c>
    </row>
    <row r="2916" spans="1:23" ht="15" customHeight="1">
      <c r="A2916" s="21" t="s">
        <v>3395</v>
      </c>
      <c r="B2916" s="22">
        <v>45804</v>
      </c>
      <c r="C2916" s="21">
        <f>YEAR(B2916)</f>
        <v>2025</v>
      </c>
      <c r="D2916" s="21" t="str">
        <f>"Q"&amp;ROUNDUP(MONTH(B2916)/3,0)</f>
        <v>Q2</v>
      </c>
      <c r="E2916" s="21" t="s">
        <v>138</v>
      </c>
      <c r="F2916" s="21" t="s">
        <v>118</v>
      </c>
      <c r="G2916" s="21" t="s">
        <v>139</v>
      </c>
      <c r="H2916" s="21" t="s">
        <v>243</v>
      </c>
      <c r="I2916" s="21" t="s">
        <v>244</v>
      </c>
      <c r="J2916" s="21" t="s">
        <v>122</v>
      </c>
      <c r="K2916" s="21" t="s">
        <v>149</v>
      </c>
      <c r="L2916" s="21" t="s">
        <v>238</v>
      </c>
      <c r="M2916" s="23">
        <v>243.66</v>
      </c>
      <c r="N2916" s="24">
        <v>5</v>
      </c>
      <c r="O2916" s="25">
        <v>0.17219999999999999</v>
      </c>
      <c r="P2916" s="23">
        <v>117.09</v>
      </c>
      <c r="Q2916" s="23">
        <f>M2916*N2916*(1-O2916)</f>
        <v>1008.50874</v>
      </c>
      <c r="R2916" s="23">
        <f>M2916*N2916*O2916</f>
        <v>209.79125999999999</v>
      </c>
      <c r="S2916" s="23">
        <f>P2916*N2916</f>
        <v>585.45000000000005</v>
      </c>
      <c r="T2916" s="23">
        <f>Q2916-S2916</f>
        <v>423.05873999999994</v>
      </c>
      <c r="U2916" s="25">
        <f>IFERROR(T2916/Q2916,0)</f>
        <v>0.4194894136465292</v>
      </c>
      <c r="V2916" s="21" t="s">
        <v>125</v>
      </c>
      <c r="W2916" s="21" t="s">
        <v>136</v>
      </c>
    </row>
    <row r="2917" spans="1:23" ht="15" customHeight="1">
      <c r="A2917" s="21" t="s">
        <v>3396</v>
      </c>
      <c r="B2917" s="22">
        <v>45804</v>
      </c>
      <c r="C2917" s="21">
        <f>YEAR(B2917)</f>
        <v>2025</v>
      </c>
      <c r="D2917" s="21" t="str">
        <f>"Q"&amp;ROUNDUP(MONTH(B2917)/3,0)</f>
        <v>Q2</v>
      </c>
      <c r="E2917" s="21" t="s">
        <v>128</v>
      </c>
      <c r="F2917" s="21" t="s">
        <v>129</v>
      </c>
      <c r="G2917" s="21" t="s">
        <v>130</v>
      </c>
      <c r="H2917" s="21" t="s">
        <v>2073</v>
      </c>
      <c r="I2917" s="21" t="s">
        <v>2074</v>
      </c>
      <c r="J2917" s="21" t="s">
        <v>142</v>
      </c>
      <c r="K2917" s="21" t="s">
        <v>143</v>
      </c>
      <c r="L2917" s="21" t="s">
        <v>201</v>
      </c>
      <c r="M2917" s="23">
        <v>236.07</v>
      </c>
      <c r="N2917" s="24">
        <v>1</v>
      </c>
      <c r="O2917" s="25">
        <v>0.1305</v>
      </c>
      <c r="P2917" s="23">
        <v>136.69</v>
      </c>
      <c r="Q2917" s="23">
        <f>M2917*N2917*(1-O2917)</f>
        <v>205.26286499999998</v>
      </c>
      <c r="R2917" s="23">
        <f>M2917*N2917*O2917</f>
        <v>30.807134999999999</v>
      </c>
      <c r="S2917" s="23">
        <f>P2917*N2917</f>
        <v>136.69</v>
      </c>
      <c r="T2917" s="23">
        <f>Q2917-S2917</f>
        <v>68.572864999999979</v>
      </c>
      <c r="U2917" s="25">
        <f>IFERROR(T2917/Q2917,0)</f>
        <v>0.3340734087483383</v>
      </c>
      <c r="V2917" s="21" t="s">
        <v>125</v>
      </c>
      <c r="W2917" s="21" t="s">
        <v>156</v>
      </c>
    </row>
    <row r="2918" spans="1:23" ht="15" customHeight="1">
      <c r="A2918" s="21" t="s">
        <v>3397</v>
      </c>
      <c r="B2918" s="22">
        <v>45804</v>
      </c>
      <c r="C2918" s="21">
        <f>YEAR(B2918)</f>
        <v>2025</v>
      </c>
      <c r="D2918" s="21" t="str">
        <f>"Q"&amp;ROUNDUP(MONTH(B2918)/3,0)</f>
        <v>Q2</v>
      </c>
      <c r="E2918" s="21" t="s">
        <v>158</v>
      </c>
      <c r="F2918" s="21" t="s">
        <v>129</v>
      </c>
      <c r="G2918" s="21" t="s">
        <v>160</v>
      </c>
      <c r="H2918" s="21" t="s">
        <v>246</v>
      </c>
      <c r="I2918" s="21" t="s">
        <v>247</v>
      </c>
      <c r="J2918" s="21" t="s">
        <v>133</v>
      </c>
      <c r="K2918" s="21" t="s">
        <v>149</v>
      </c>
      <c r="L2918" s="21" t="s">
        <v>205</v>
      </c>
      <c r="M2918" s="23">
        <v>28.9</v>
      </c>
      <c r="N2918" s="24">
        <v>3</v>
      </c>
      <c r="O2918" s="25">
        <v>0.1278</v>
      </c>
      <c r="P2918" s="23">
        <v>12.42</v>
      </c>
      <c r="Q2918" s="23">
        <f>M2918*N2918*(1-O2918)</f>
        <v>75.619739999999993</v>
      </c>
      <c r="R2918" s="23">
        <f>M2918*N2918*O2918</f>
        <v>11.080259999999999</v>
      </c>
      <c r="S2918" s="23">
        <f>P2918*N2918</f>
        <v>37.26</v>
      </c>
      <c r="T2918" s="23">
        <f>Q2918-S2918</f>
        <v>38.359739999999995</v>
      </c>
      <c r="U2918" s="25">
        <f>IFERROR(T2918/Q2918,0)</f>
        <v>0.50727151402530613</v>
      </c>
      <c r="V2918" s="21" t="s">
        <v>125</v>
      </c>
      <c r="W2918" s="21" t="s">
        <v>156</v>
      </c>
    </row>
    <row r="2919" spans="1:23" ht="15" customHeight="1">
      <c r="A2919" s="21" t="s">
        <v>3398</v>
      </c>
      <c r="B2919" s="22">
        <v>45805</v>
      </c>
      <c r="C2919" s="21">
        <f>YEAR(B2919)</f>
        <v>2025</v>
      </c>
      <c r="D2919" s="21" t="str">
        <f>"Q"&amp;ROUNDUP(MONTH(B2919)/3,0)</f>
        <v>Q2</v>
      </c>
      <c r="E2919" s="21" t="s">
        <v>117</v>
      </c>
      <c r="F2919" s="21" t="s">
        <v>129</v>
      </c>
      <c r="G2919" s="21" t="s">
        <v>119</v>
      </c>
      <c r="H2919" s="21" t="s">
        <v>190</v>
      </c>
      <c r="I2919" s="21" t="s">
        <v>191</v>
      </c>
      <c r="J2919" s="21" t="s">
        <v>133</v>
      </c>
      <c r="K2919" s="21" t="s">
        <v>165</v>
      </c>
      <c r="L2919" s="21" t="s">
        <v>184</v>
      </c>
      <c r="M2919" s="23">
        <v>135</v>
      </c>
      <c r="N2919" s="24">
        <v>3</v>
      </c>
      <c r="O2919" s="25">
        <v>0.20280000000000001</v>
      </c>
      <c r="P2919" s="23">
        <v>52.12</v>
      </c>
      <c r="Q2919" s="23">
        <f>M2919*N2919*(1-O2919)</f>
        <v>322.86599999999999</v>
      </c>
      <c r="R2919" s="23">
        <f>M2919*N2919*O2919</f>
        <v>82.134</v>
      </c>
      <c r="S2919" s="23">
        <f>P2919*N2919</f>
        <v>156.35999999999999</v>
      </c>
      <c r="T2919" s="23">
        <f>Q2919-S2919</f>
        <v>166.506</v>
      </c>
      <c r="U2919" s="25">
        <f>IFERROR(T2919/Q2919,0)</f>
        <v>0.51571240081024328</v>
      </c>
      <c r="V2919" s="21" t="s">
        <v>125</v>
      </c>
      <c r="W2919" s="21" t="s">
        <v>156</v>
      </c>
    </row>
    <row r="2920" spans="1:23" ht="15" customHeight="1">
      <c r="A2920" s="21" t="s">
        <v>3399</v>
      </c>
      <c r="B2920" s="22">
        <v>45805</v>
      </c>
      <c r="C2920" s="21">
        <f>YEAR(B2920)</f>
        <v>2025</v>
      </c>
      <c r="D2920" s="21" t="str">
        <f>"Q"&amp;ROUNDUP(MONTH(B2920)/3,0)</f>
        <v>Q2</v>
      </c>
      <c r="E2920" s="21" t="s">
        <v>158</v>
      </c>
      <c r="F2920" s="21" t="s">
        <v>118</v>
      </c>
      <c r="G2920" s="21" t="s">
        <v>164</v>
      </c>
      <c r="H2920" s="21" t="s">
        <v>331</v>
      </c>
      <c r="I2920" s="21" t="s">
        <v>332</v>
      </c>
      <c r="J2920" s="21" t="s">
        <v>133</v>
      </c>
      <c r="K2920" s="21" t="s">
        <v>149</v>
      </c>
      <c r="L2920" s="21" t="s">
        <v>205</v>
      </c>
      <c r="M2920" s="23">
        <v>267.99</v>
      </c>
      <c r="N2920" s="24">
        <v>2</v>
      </c>
      <c r="O2920" s="25">
        <v>0.19289999999999999</v>
      </c>
      <c r="P2920" s="23">
        <v>134.27000000000001</v>
      </c>
      <c r="Q2920" s="23">
        <f>M2920*N2920*(1-O2920)</f>
        <v>432.58945800000004</v>
      </c>
      <c r="R2920" s="23">
        <f>M2920*N2920*O2920</f>
        <v>103.390542</v>
      </c>
      <c r="S2920" s="23">
        <f>P2920*N2920</f>
        <v>268.54000000000002</v>
      </c>
      <c r="T2920" s="23">
        <f>Q2920-S2920</f>
        <v>164.04945800000002</v>
      </c>
      <c r="U2920" s="25">
        <f>IFERROR(T2920/Q2920,0)</f>
        <v>0.37922666622171824</v>
      </c>
      <c r="V2920" s="21" t="s">
        <v>125</v>
      </c>
      <c r="W2920" s="21" t="s">
        <v>156</v>
      </c>
    </row>
    <row r="2921" spans="1:23" ht="15" customHeight="1">
      <c r="A2921" s="21" t="s">
        <v>3400</v>
      </c>
      <c r="B2921" s="22">
        <v>45805</v>
      </c>
      <c r="C2921" s="21">
        <f>YEAR(B2921)</f>
        <v>2025</v>
      </c>
      <c r="D2921" s="21" t="str">
        <f>"Q"&amp;ROUNDUP(MONTH(B2921)/3,0)</f>
        <v>Q2</v>
      </c>
      <c r="E2921" s="21" t="s">
        <v>128</v>
      </c>
      <c r="F2921" s="21" t="s">
        <v>118</v>
      </c>
      <c r="G2921" s="21" t="s">
        <v>130</v>
      </c>
      <c r="H2921" s="21" t="s">
        <v>182</v>
      </c>
      <c r="I2921" s="21" t="s">
        <v>183</v>
      </c>
      <c r="J2921" s="21" t="s">
        <v>122</v>
      </c>
      <c r="K2921" s="21" t="s">
        <v>149</v>
      </c>
      <c r="L2921" s="21" t="s">
        <v>150</v>
      </c>
      <c r="M2921" s="23">
        <v>164.71</v>
      </c>
      <c r="N2921" s="24">
        <v>1</v>
      </c>
      <c r="O2921" s="25">
        <v>0.21479999999999999</v>
      </c>
      <c r="P2921" s="23">
        <v>69.959999999999994</v>
      </c>
      <c r="Q2921" s="23">
        <f>M2921*N2921*(1-O2921)</f>
        <v>129.33029200000001</v>
      </c>
      <c r="R2921" s="23">
        <f>M2921*N2921*O2921</f>
        <v>35.379708000000001</v>
      </c>
      <c r="S2921" s="23">
        <f>P2921*N2921</f>
        <v>69.959999999999994</v>
      </c>
      <c r="T2921" s="23">
        <f>Q2921-S2921</f>
        <v>59.37029200000002</v>
      </c>
      <c r="U2921" s="25">
        <f>IFERROR(T2921/Q2921,0)</f>
        <v>0.45905944448033886</v>
      </c>
      <c r="V2921" s="21" t="s">
        <v>125</v>
      </c>
      <c r="W2921" s="21" t="s">
        <v>136</v>
      </c>
    </row>
    <row r="2922" spans="1:23" ht="15" customHeight="1">
      <c r="A2922" s="21" t="s">
        <v>3401</v>
      </c>
      <c r="B2922" s="22">
        <v>45805</v>
      </c>
      <c r="C2922" s="21">
        <f>YEAR(B2922)</f>
        <v>2025</v>
      </c>
      <c r="D2922" s="21" t="str">
        <f>"Q"&amp;ROUNDUP(MONTH(B2922)/3,0)</f>
        <v>Q2</v>
      </c>
      <c r="E2922" s="21" t="s">
        <v>128</v>
      </c>
      <c r="F2922" s="21" t="s">
        <v>118</v>
      </c>
      <c r="G2922" s="21" t="s">
        <v>130</v>
      </c>
      <c r="H2922" s="21" t="s">
        <v>271</v>
      </c>
      <c r="I2922" s="21" t="s">
        <v>272</v>
      </c>
      <c r="J2922" s="21" t="s">
        <v>133</v>
      </c>
      <c r="K2922" s="21" t="s">
        <v>123</v>
      </c>
      <c r="L2922" s="21" t="s">
        <v>292</v>
      </c>
      <c r="M2922" s="23">
        <v>122.88</v>
      </c>
      <c r="N2922" s="24">
        <v>1</v>
      </c>
      <c r="O2922" s="25">
        <v>0.1595</v>
      </c>
      <c r="P2922" s="23">
        <v>59.51</v>
      </c>
      <c r="Q2922" s="23">
        <f>M2922*N2922*(1-O2922)</f>
        <v>103.28064000000001</v>
      </c>
      <c r="R2922" s="23">
        <f>M2922*N2922*O2922</f>
        <v>19.599360000000001</v>
      </c>
      <c r="S2922" s="23">
        <f>P2922*N2922</f>
        <v>59.51</v>
      </c>
      <c r="T2922" s="23">
        <f>Q2922-S2922</f>
        <v>43.770640000000007</v>
      </c>
      <c r="U2922" s="25">
        <f>IFERROR(T2922/Q2922,0)</f>
        <v>0.42380295087249659</v>
      </c>
      <c r="V2922" s="21" t="s">
        <v>125</v>
      </c>
      <c r="W2922" s="21" t="s">
        <v>136</v>
      </c>
    </row>
    <row r="2923" spans="1:23" ht="15" customHeight="1">
      <c r="A2923" s="21" t="s">
        <v>3402</v>
      </c>
      <c r="B2923" s="22">
        <v>45805</v>
      </c>
      <c r="C2923" s="21">
        <f>YEAR(B2923)</f>
        <v>2025</v>
      </c>
      <c r="D2923" s="21" t="str">
        <f>"Q"&amp;ROUNDUP(MONTH(B2923)/3,0)</f>
        <v>Q2</v>
      </c>
      <c r="E2923" s="21" t="s">
        <v>138</v>
      </c>
      <c r="F2923" s="21" t="s">
        <v>118</v>
      </c>
      <c r="G2923" s="21" t="s">
        <v>146</v>
      </c>
      <c r="H2923" s="21" t="s">
        <v>529</v>
      </c>
      <c r="I2923" s="21" t="s">
        <v>530</v>
      </c>
      <c r="J2923" s="21" t="s">
        <v>133</v>
      </c>
      <c r="K2923" s="21" t="s">
        <v>123</v>
      </c>
      <c r="L2923" s="21" t="s">
        <v>124</v>
      </c>
      <c r="M2923" s="23">
        <v>95.12</v>
      </c>
      <c r="N2923" s="24">
        <v>8</v>
      </c>
      <c r="O2923" s="25">
        <v>0.2475</v>
      </c>
      <c r="P2923" s="23">
        <v>44.8</v>
      </c>
      <c r="Q2923" s="23">
        <f>M2923*N2923*(1-O2923)</f>
        <v>572.62239999999997</v>
      </c>
      <c r="R2923" s="23">
        <f>M2923*N2923*O2923</f>
        <v>188.33760000000001</v>
      </c>
      <c r="S2923" s="23">
        <f>P2923*N2923</f>
        <v>358.4</v>
      </c>
      <c r="T2923" s="23">
        <f>Q2923-S2923</f>
        <v>214.22239999999999</v>
      </c>
      <c r="U2923" s="25">
        <f>IFERROR(T2923/Q2923,0)</f>
        <v>0.37410761437205392</v>
      </c>
      <c r="V2923" s="21" t="s">
        <v>125</v>
      </c>
      <c r="W2923" s="21" t="s">
        <v>156</v>
      </c>
    </row>
    <row r="2924" spans="1:23" ht="15" customHeight="1">
      <c r="A2924" s="21" t="s">
        <v>3403</v>
      </c>
      <c r="B2924" s="22">
        <v>45805</v>
      </c>
      <c r="C2924" s="21">
        <f>YEAR(B2924)</f>
        <v>2025</v>
      </c>
      <c r="D2924" s="21" t="str">
        <f>"Q"&amp;ROUNDUP(MONTH(B2924)/3,0)</f>
        <v>Q2</v>
      </c>
      <c r="E2924" s="21" t="s">
        <v>117</v>
      </c>
      <c r="F2924" s="21" t="s">
        <v>159</v>
      </c>
      <c r="G2924" s="21" t="s">
        <v>119</v>
      </c>
      <c r="H2924" s="21" t="s">
        <v>1048</v>
      </c>
      <c r="I2924" s="21" t="s">
        <v>179</v>
      </c>
      <c r="J2924" s="21" t="s">
        <v>133</v>
      </c>
      <c r="K2924" s="21" t="s">
        <v>149</v>
      </c>
      <c r="L2924" s="21" t="s">
        <v>205</v>
      </c>
      <c r="M2924" s="23">
        <v>246.94</v>
      </c>
      <c r="N2924" s="24">
        <v>9</v>
      </c>
      <c r="O2924" s="25">
        <v>0.1719</v>
      </c>
      <c r="P2924" s="23">
        <v>124.29</v>
      </c>
      <c r="Q2924" s="23">
        <f>M2924*N2924*(1-O2924)</f>
        <v>1840.4191260000002</v>
      </c>
      <c r="R2924" s="23">
        <f>M2924*N2924*O2924</f>
        <v>382.04087399999997</v>
      </c>
      <c r="S2924" s="23">
        <f>P2924*N2924</f>
        <v>1118.6100000000001</v>
      </c>
      <c r="T2924" s="23">
        <f>Q2924-S2924</f>
        <v>721.80912600000011</v>
      </c>
      <c r="U2924" s="25">
        <f>IFERROR(T2924/Q2924,0)</f>
        <v>0.39219823126311065</v>
      </c>
      <c r="V2924" s="21" t="s">
        <v>125</v>
      </c>
      <c r="W2924" s="21" t="s">
        <v>172</v>
      </c>
    </row>
    <row r="2925" spans="1:23" ht="15" customHeight="1">
      <c r="A2925" s="21" t="s">
        <v>3404</v>
      </c>
      <c r="B2925" s="22">
        <v>45805</v>
      </c>
      <c r="C2925" s="21">
        <f>YEAR(B2925)</f>
        <v>2025</v>
      </c>
      <c r="D2925" s="21" t="str">
        <f>"Q"&amp;ROUNDUP(MONTH(B2925)/3,0)</f>
        <v>Q2</v>
      </c>
      <c r="E2925" s="21" t="s">
        <v>117</v>
      </c>
      <c r="F2925" s="21" t="s">
        <v>159</v>
      </c>
      <c r="G2925" s="21" t="s">
        <v>194</v>
      </c>
      <c r="H2925" s="21" t="s">
        <v>1048</v>
      </c>
      <c r="I2925" s="21" t="s">
        <v>179</v>
      </c>
      <c r="J2925" s="21" t="s">
        <v>133</v>
      </c>
      <c r="K2925" s="21" t="s">
        <v>149</v>
      </c>
      <c r="L2925" s="21" t="s">
        <v>205</v>
      </c>
      <c r="M2925" s="23">
        <v>195.84</v>
      </c>
      <c r="N2925" s="24">
        <v>6</v>
      </c>
      <c r="O2925" s="25">
        <v>0.12429999999999999</v>
      </c>
      <c r="P2925" s="23">
        <v>87.32</v>
      </c>
      <c r="Q2925" s="23">
        <f>M2925*N2925*(1-O2925)</f>
        <v>1028.982528</v>
      </c>
      <c r="R2925" s="23">
        <f>M2925*N2925*O2925</f>
        <v>146.05747199999999</v>
      </c>
      <c r="S2925" s="23">
        <f>P2925*N2925</f>
        <v>523.91999999999996</v>
      </c>
      <c r="T2925" s="23">
        <f>Q2925-S2925</f>
        <v>505.06252800000004</v>
      </c>
      <c r="U2925" s="25">
        <f>IFERROR(T2925/Q2925,0)</f>
        <v>0.49083683566685404</v>
      </c>
      <c r="V2925" s="21" t="s">
        <v>125</v>
      </c>
      <c r="W2925" s="21" t="s">
        <v>136</v>
      </c>
    </row>
    <row r="2926" spans="1:23" ht="15" customHeight="1">
      <c r="A2926" s="21" t="s">
        <v>3405</v>
      </c>
      <c r="B2926" s="22">
        <v>45805</v>
      </c>
      <c r="C2926" s="21">
        <f>YEAR(B2926)</f>
        <v>2025</v>
      </c>
      <c r="D2926" s="21" t="str">
        <f>"Q"&amp;ROUNDUP(MONTH(B2926)/3,0)</f>
        <v>Q2</v>
      </c>
      <c r="E2926" s="21" t="s">
        <v>138</v>
      </c>
      <c r="F2926" s="21" t="s">
        <v>129</v>
      </c>
      <c r="G2926" s="21" t="s">
        <v>146</v>
      </c>
      <c r="H2926" s="21" t="s">
        <v>261</v>
      </c>
      <c r="I2926" s="21" t="s">
        <v>262</v>
      </c>
      <c r="J2926" s="21" t="s">
        <v>133</v>
      </c>
      <c r="K2926" s="21" t="s">
        <v>149</v>
      </c>
      <c r="L2926" s="21" t="s">
        <v>238</v>
      </c>
      <c r="M2926" s="23">
        <v>219.67</v>
      </c>
      <c r="N2926" s="24">
        <v>4</v>
      </c>
      <c r="O2926" s="25">
        <v>0.16089999999999999</v>
      </c>
      <c r="P2926" s="23">
        <v>120.27</v>
      </c>
      <c r="Q2926" s="23">
        <f>M2926*N2926*(1-O2926)</f>
        <v>737.30038799999988</v>
      </c>
      <c r="R2926" s="23">
        <f>M2926*N2926*O2926</f>
        <v>141.37961199999998</v>
      </c>
      <c r="S2926" s="23">
        <f>P2926*N2926</f>
        <v>481.08</v>
      </c>
      <c r="T2926" s="23">
        <f>Q2926-S2926</f>
        <v>256.2203879999999</v>
      </c>
      <c r="U2926" s="25">
        <f>IFERROR(T2926/Q2926,0)</f>
        <v>0.34751153284351716</v>
      </c>
      <c r="V2926" s="21" t="s">
        <v>125</v>
      </c>
      <c r="W2926" s="21" t="s">
        <v>172</v>
      </c>
    </row>
    <row r="2927" spans="1:23" ht="15" customHeight="1">
      <c r="A2927" s="21" t="s">
        <v>3406</v>
      </c>
      <c r="B2927" s="22">
        <v>45806</v>
      </c>
      <c r="C2927" s="21">
        <f>YEAR(B2927)</f>
        <v>2025</v>
      </c>
      <c r="D2927" s="21" t="str">
        <f>"Q"&amp;ROUNDUP(MONTH(B2927)/3,0)</f>
        <v>Q2</v>
      </c>
      <c r="E2927" s="21" t="s">
        <v>138</v>
      </c>
      <c r="F2927" s="21" t="s">
        <v>118</v>
      </c>
      <c r="G2927" s="21" t="s">
        <v>146</v>
      </c>
      <c r="H2927" s="21" t="s">
        <v>207</v>
      </c>
      <c r="I2927" s="21" t="s">
        <v>208</v>
      </c>
      <c r="J2927" s="21" t="s">
        <v>122</v>
      </c>
      <c r="K2927" s="21" t="s">
        <v>149</v>
      </c>
      <c r="L2927" s="21" t="s">
        <v>205</v>
      </c>
      <c r="M2927" s="23">
        <v>128.16</v>
      </c>
      <c r="N2927" s="24">
        <v>1</v>
      </c>
      <c r="O2927" s="25">
        <v>0.20430000000000001</v>
      </c>
      <c r="P2927" s="23">
        <v>64.86</v>
      </c>
      <c r="Q2927" s="23">
        <f>M2927*N2927*(1-O2927)</f>
        <v>101.976912</v>
      </c>
      <c r="R2927" s="23">
        <f>M2927*N2927*O2927</f>
        <v>26.183088000000001</v>
      </c>
      <c r="S2927" s="23">
        <f>P2927*N2927</f>
        <v>64.86</v>
      </c>
      <c r="T2927" s="23">
        <f>Q2927-S2927</f>
        <v>37.116911999999999</v>
      </c>
      <c r="U2927" s="25">
        <f>IFERROR(T2927/Q2927,0)</f>
        <v>0.36397368063076868</v>
      </c>
      <c r="V2927" s="21" t="s">
        <v>171</v>
      </c>
      <c r="W2927" s="21" t="s">
        <v>126</v>
      </c>
    </row>
    <row r="2928" spans="1:23" ht="15" customHeight="1">
      <c r="A2928" s="21" t="s">
        <v>3407</v>
      </c>
      <c r="B2928" s="22">
        <v>45806</v>
      </c>
      <c r="C2928" s="21">
        <f>YEAR(B2928)</f>
        <v>2025</v>
      </c>
      <c r="D2928" s="21" t="str">
        <f>"Q"&amp;ROUNDUP(MONTH(B2928)/3,0)</f>
        <v>Q2</v>
      </c>
      <c r="E2928" s="21" t="s">
        <v>128</v>
      </c>
      <c r="F2928" s="21" t="s">
        <v>129</v>
      </c>
      <c r="G2928" s="21" t="s">
        <v>130</v>
      </c>
      <c r="H2928" s="21" t="s">
        <v>284</v>
      </c>
      <c r="I2928" s="21" t="s">
        <v>269</v>
      </c>
      <c r="J2928" s="21" t="s">
        <v>122</v>
      </c>
      <c r="K2928" s="21" t="s">
        <v>165</v>
      </c>
      <c r="L2928" s="21" t="s">
        <v>180</v>
      </c>
      <c r="M2928" s="23">
        <v>126.47</v>
      </c>
      <c r="N2928" s="24">
        <v>8</v>
      </c>
      <c r="O2928" s="25">
        <v>0.14249999999999999</v>
      </c>
      <c r="P2928" s="23">
        <v>60.7</v>
      </c>
      <c r="Q2928" s="23">
        <f>M2928*N2928*(1-O2928)</f>
        <v>867.58420000000001</v>
      </c>
      <c r="R2928" s="23">
        <f>M2928*N2928*O2928</f>
        <v>144.17579999999998</v>
      </c>
      <c r="S2928" s="23">
        <f>P2928*N2928</f>
        <v>485.6</v>
      </c>
      <c r="T2928" s="23">
        <f>Q2928-S2928</f>
        <v>381.98419999999999</v>
      </c>
      <c r="U2928" s="25">
        <f>IFERROR(T2928/Q2928,0)</f>
        <v>0.44028487379092424</v>
      </c>
      <c r="V2928" s="21" t="s">
        <v>125</v>
      </c>
      <c r="W2928" s="21" t="s">
        <v>172</v>
      </c>
    </row>
    <row r="2929" spans="1:23" ht="15" customHeight="1">
      <c r="A2929" s="21" t="s">
        <v>3408</v>
      </c>
      <c r="B2929" s="22">
        <v>45806</v>
      </c>
      <c r="C2929" s="21">
        <f>YEAR(B2929)</f>
        <v>2025</v>
      </c>
      <c r="D2929" s="21" t="str">
        <f>"Q"&amp;ROUNDUP(MONTH(B2929)/3,0)</f>
        <v>Q2</v>
      </c>
      <c r="E2929" s="21" t="s">
        <v>128</v>
      </c>
      <c r="F2929" s="21" t="s">
        <v>129</v>
      </c>
      <c r="G2929" s="21" t="s">
        <v>130</v>
      </c>
      <c r="H2929" s="21" t="s">
        <v>207</v>
      </c>
      <c r="I2929" s="21" t="s">
        <v>208</v>
      </c>
      <c r="J2929" s="21" t="s">
        <v>122</v>
      </c>
      <c r="K2929" s="21" t="s">
        <v>149</v>
      </c>
      <c r="L2929" s="21" t="s">
        <v>176</v>
      </c>
      <c r="M2929" s="23">
        <v>131.07</v>
      </c>
      <c r="N2929" s="24">
        <v>1</v>
      </c>
      <c r="O2929" s="25">
        <v>0.16420000000000001</v>
      </c>
      <c r="P2929" s="23">
        <v>62.04</v>
      </c>
      <c r="Q2929" s="23">
        <f>M2929*N2929*(1-O2929)</f>
        <v>109.548306</v>
      </c>
      <c r="R2929" s="23">
        <f>M2929*N2929*O2929</f>
        <v>21.521694</v>
      </c>
      <c r="S2929" s="23">
        <f>P2929*N2929</f>
        <v>62.04</v>
      </c>
      <c r="T2929" s="23">
        <f>Q2929-S2929</f>
        <v>47.508305999999997</v>
      </c>
      <c r="U2929" s="25">
        <f>IFERROR(T2929/Q2929,0)</f>
        <v>0.43367449241980977</v>
      </c>
      <c r="V2929" s="21" t="s">
        <v>125</v>
      </c>
      <c r="W2929" s="21" t="s">
        <v>172</v>
      </c>
    </row>
    <row r="2930" spans="1:23" ht="15" customHeight="1">
      <c r="A2930" s="21" t="s">
        <v>3409</v>
      </c>
      <c r="B2930" s="22">
        <v>45806</v>
      </c>
      <c r="C2930" s="21">
        <f>YEAR(B2930)</f>
        <v>2025</v>
      </c>
      <c r="D2930" s="21" t="str">
        <f>"Q"&amp;ROUNDUP(MONTH(B2930)/3,0)</f>
        <v>Q2</v>
      </c>
      <c r="E2930" s="21" t="s">
        <v>128</v>
      </c>
      <c r="F2930" s="21" t="s">
        <v>159</v>
      </c>
      <c r="G2930" s="21" t="s">
        <v>130</v>
      </c>
      <c r="H2930" s="21" t="s">
        <v>318</v>
      </c>
      <c r="I2930" s="21" t="s">
        <v>319</v>
      </c>
      <c r="J2930" s="21" t="s">
        <v>122</v>
      </c>
      <c r="K2930" s="21" t="s">
        <v>165</v>
      </c>
      <c r="L2930" s="21" t="s">
        <v>166</v>
      </c>
      <c r="M2930" s="23">
        <v>128.22</v>
      </c>
      <c r="N2930" s="24">
        <v>5</v>
      </c>
      <c r="O2930" s="25">
        <v>0.2321</v>
      </c>
      <c r="P2930" s="23">
        <v>45.77</v>
      </c>
      <c r="Q2930" s="23">
        <f>M2930*N2930*(1-O2930)</f>
        <v>492.30069000000003</v>
      </c>
      <c r="R2930" s="23">
        <f>M2930*N2930*O2930</f>
        <v>148.79931000000002</v>
      </c>
      <c r="S2930" s="23">
        <f>P2930*N2930</f>
        <v>228.85000000000002</v>
      </c>
      <c r="T2930" s="23">
        <f>Q2930-S2930</f>
        <v>263.45069000000001</v>
      </c>
      <c r="U2930" s="25">
        <f>IFERROR(T2930/Q2930,0)</f>
        <v>0.5351418256188103</v>
      </c>
      <c r="V2930" s="21" t="s">
        <v>171</v>
      </c>
      <c r="W2930" s="21" t="s">
        <v>136</v>
      </c>
    </row>
    <row r="2931" spans="1:23" ht="15" customHeight="1">
      <c r="A2931" s="21" t="s">
        <v>3410</v>
      </c>
      <c r="B2931" s="22">
        <v>45806</v>
      </c>
      <c r="C2931" s="21">
        <f>YEAR(B2931)</f>
        <v>2025</v>
      </c>
      <c r="D2931" s="21" t="str">
        <f>"Q"&amp;ROUNDUP(MONTH(B2931)/3,0)</f>
        <v>Q2</v>
      </c>
      <c r="E2931" s="21" t="s">
        <v>188</v>
      </c>
      <c r="F2931" s="21" t="s">
        <v>129</v>
      </c>
      <c r="G2931" s="21" t="s">
        <v>189</v>
      </c>
      <c r="H2931" s="21" t="s">
        <v>318</v>
      </c>
      <c r="I2931" s="21" t="s">
        <v>319</v>
      </c>
      <c r="J2931" s="21" t="s">
        <v>122</v>
      </c>
      <c r="K2931" s="21" t="s">
        <v>134</v>
      </c>
      <c r="L2931" s="21" t="s">
        <v>135</v>
      </c>
      <c r="M2931" s="23">
        <v>156.35</v>
      </c>
      <c r="N2931" s="24">
        <v>1</v>
      </c>
      <c r="O2931" s="25">
        <v>6.0499999999999998E-2</v>
      </c>
      <c r="P2931" s="23">
        <v>85.43</v>
      </c>
      <c r="Q2931" s="23">
        <f>M2931*N2931*(1-O2931)</f>
        <v>146.89082500000001</v>
      </c>
      <c r="R2931" s="23">
        <f>M2931*N2931*O2931</f>
        <v>9.4591750000000001</v>
      </c>
      <c r="S2931" s="23">
        <f>P2931*N2931</f>
        <v>85.43</v>
      </c>
      <c r="T2931" s="23">
        <f>Q2931-S2931</f>
        <v>61.460825</v>
      </c>
      <c r="U2931" s="25">
        <f>IFERROR(T2931/Q2931,0)</f>
        <v>0.41841159922684074</v>
      </c>
      <c r="V2931" s="21" t="s">
        <v>125</v>
      </c>
      <c r="W2931" s="21" t="s">
        <v>126</v>
      </c>
    </row>
    <row r="2932" spans="1:23" ht="15" customHeight="1">
      <c r="A2932" s="21" t="s">
        <v>3411</v>
      </c>
      <c r="B2932" s="22">
        <v>45806</v>
      </c>
      <c r="C2932" s="21">
        <f>YEAR(B2932)</f>
        <v>2025</v>
      </c>
      <c r="D2932" s="21" t="str">
        <f>"Q"&amp;ROUNDUP(MONTH(B2932)/3,0)</f>
        <v>Q2</v>
      </c>
      <c r="E2932" s="21" t="s">
        <v>188</v>
      </c>
      <c r="F2932" s="21" t="s">
        <v>129</v>
      </c>
      <c r="G2932" s="21" t="s">
        <v>232</v>
      </c>
      <c r="H2932" s="21" t="s">
        <v>207</v>
      </c>
      <c r="I2932" s="21" t="s">
        <v>208</v>
      </c>
      <c r="J2932" s="21" t="s">
        <v>122</v>
      </c>
      <c r="K2932" s="21" t="s">
        <v>123</v>
      </c>
      <c r="L2932" s="21" t="s">
        <v>263</v>
      </c>
      <c r="M2932" s="23">
        <v>153.43</v>
      </c>
      <c r="N2932" s="24">
        <v>2</v>
      </c>
      <c r="O2932" s="25">
        <v>0.17780000000000001</v>
      </c>
      <c r="P2932" s="23">
        <v>84.18</v>
      </c>
      <c r="Q2932" s="23">
        <f>M2932*N2932*(1-O2932)</f>
        <v>252.30029200000001</v>
      </c>
      <c r="R2932" s="23">
        <f>M2932*N2932*O2932</f>
        <v>54.559708000000008</v>
      </c>
      <c r="S2932" s="23">
        <f>P2932*N2932</f>
        <v>168.36</v>
      </c>
      <c r="T2932" s="23">
        <f>Q2932-S2932</f>
        <v>83.940291999999999</v>
      </c>
      <c r="U2932" s="25">
        <f>IFERROR(T2932/Q2932,0)</f>
        <v>0.33269993995884872</v>
      </c>
      <c r="V2932" s="21" t="s">
        <v>125</v>
      </c>
      <c r="W2932" s="21" t="s">
        <v>126</v>
      </c>
    </row>
    <row r="2933" spans="1:23" ht="15" customHeight="1">
      <c r="A2933" s="21" t="s">
        <v>3412</v>
      </c>
      <c r="B2933" s="22">
        <v>45806</v>
      </c>
      <c r="C2933" s="21">
        <f>YEAR(B2933)</f>
        <v>2025</v>
      </c>
      <c r="D2933" s="21" t="str">
        <f>"Q"&amp;ROUNDUP(MONTH(B2933)/3,0)</f>
        <v>Q2</v>
      </c>
      <c r="E2933" s="21" t="s">
        <v>188</v>
      </c>
      <c r="F2933" s="21" t="s">
        <v>118</v>
      </c>
      <c r="G2933" s="21" t="s">
        <v>198</v>
      </c>
      <c r="H2933" s="21" t="s">
        <v>284</v>
      </c>
      <c r="I2933" s="21" t="s">
        <v>269</v>
      </c>
      <c r="J2933" s="21" t="s">
        <v>122</v>
      </c>
      <c r="K2933" s="21" t="s">
        <v>165</v>
      </c>
      <c r="L2933" s="21" t="s">
        <v>180</v>
      </c>
      <c r="M2933" s="23">
        <v>88.64</v>
      </c>
      <c r="N2933" s="24">
        <v>2</v>
      </c>
      <c r="O2933" s="25">
        <v>0.2046</v>
      </c>
      <c r="P2933" s="23">
        <v>32.229999999999997</v>
      </c>
      <c r="Q2933" s="23">
        <f>M2933*N2933*(1-O2933)</f>
        <v>141.008512</v>
      </c>
      <c r="R2933" s="23">
        <f>M2933*N2933*O2933</f>
        <v>36.271487999999998</v>
      </c>
      <c r="S2933" s="23">
        <f>P2933*N2933</f>
        <v>64.459999999999994</v>
      </c>
      <c r="T2933" s="23">
        <f>Q2933-S2933</f>
        <v>76.548512000000002</v>
      </c>
      <c r="U2933" s="25">
        <f>IFERROR(T2933/Q2933,0)</f>
        <v>0.54286447615304245</v>
      </c>
      <c r="V2933" s="21" t="s">
        <v>125</v>
      </c>
      <c r="W2933" s="21" t="s">
        <v>172</v>
      </c>
    </row>
    <row r="2934" spans="1:23" ht="15" customHeight="1">
      <c r="A2934" s="21" t="s">
        <v>3413</v>
      </c>
      <c r="B2934" s="22">
        <v>45807</v>
      </c>
      <c r="C2934" s="21">
        <f>YEAR(B2934)</f>
        <v>2025</v>
      </c>
      <c r="D2934" s="21" t="str">
        <f>"Q"&amp;ROUNDUP(MONTH(B2934)/3,0)</f>
        <v>Q2</v>
      </c>
      <c r="E2934" s="21" t="s">
        <v>188</v>
      </c>
      <c r="F2934" s="21" t="s">
        <v>118</v>
      </c>
      <c r="G2934" s="21" t="s">
        <v>232</v>
      </c>
      <c r="H2934" s="21" t="s">
        <v>281</v>
      </c>
      <c r="I2934" s="21" t="s">
        <v>282</v>
      </c>
      <c r="J2934" s="21" t="s">
        <v>133</v>
      </c>
      <c r="K2934" s="21" t="s">
        <v>165</v>
      </c>
      <c r="L2934" s="21" t="s">
        <v>213</v>
      </c>
      <c r="M2934" s="23">
        <v>49.6</v>
      </c>
      <c r="N2934" s="24">
        <v>2</v>
      </c>
      <c r="O2934" s="25">
        <v>0.21870000000000001</v>
      </c>
      <c r="P2934" s="23">
        <v>24.39</v>
      </c>
      <c r="Q2934" s="23">
        <f>M2934*N2934*(1-O2934)</f>
        <v>77.504959999999997</v>
      </c>
      <c r="R2934" s="23">
        <f>M2934*N2934*O2934</f>
        <v>21.695040000000002</v>
      </c>
      <c r="S2934" s="23">
        <f>P2934*N2934</f>
        <v>48.78</v>
      </c>
      <c r="T2934" s="23">
        <f>Q2934-S2934</f>
        <v>28.724959999999996</v>
      </c>
      <c r="U2934" s="25">
        <f>IFERROR(T2934/Q2934,0)</f>
        <v>0.37062092542206326</v>
      </c>
      <c r="V2934" s="21" t="s">
        <v>125</v>
      </c>
      <c r="W2934" s="21" t="s">
        <v>156</v>
      </c>
    </row>
    <row r="2935" spans="1:23" ht="15" customHeight="1">
      <c r="A2935" s="21" t="s">
        <v>3414</v>
      </c>
      <c r="B2935" s="22">
        <v>45807</v>
      </c>
      <c r="C2935" s="21">
        <f>YEAR(B2935)</f>
        <v>2025</v>
      </c>
      <c r="D2935" s="21" t="str">
        <f>"Q"&amp;ROUNDUP(MONTH(B2935)/3,0)</f>
        <v>Q2</v>
      </c>
      <c r="E2935" s="21" t="s">
        <v>158</v>
      </c>
      <c r="F2935" s="21" t="s">
        <v>118</v>
      </c>
      <c r="G2935" s="21" t="s">
        <v>164</v>
      </c>
      <c r="H2935" s="21" t="s">
        <v>462</v>
      </c>
      <c r="I2935" s="21" t="s">
        <v>463</v>
      </c>
      <c r="J2935" s="21" t="s">
        <v>142</v>
      </c>
      <c r="K2935" s="21" t="s">
        <v>149</v>
      </c>
      <c r="L2935" s="21" t="s">
        <v>238</v>
      </c>
      <c r="M2935" s="23">
        <v>230.83</v>
      </c>
      <c r="N2935" s="24">
        <v>4</v>
      </c>
      <c r="O2935" s="25">
        <v>0.2334</v>
      </c>
      <c r="P2935" s="23">
        <v>98.24</v>
      </c>
      <c r="Q2935" s="23">
        <f>M2935*N2935*(1-O2935)</f>
        <v>707.81711199999995</v>
      </c>
      <c r="R2935" s="23">
        <f>M2935*N2935*O2935</f>
        <v>215.50288800000001</v>
      </c>
      <c r="S2935" s="23">
        <f>P2935*N2935</f>
        <v>392.96</v>
      </c>
      <c r="T2935" s="23">
        <f>Q2935-S2935</f>
        <v>314.85711199999997</v>
      </c>
      <c r="U2935" s="25">
        <f>IFERROR(T2935/Q2935,0)</f>
        <v>0.44482834147700007</v>
      </c>
      <c r="V2935" s="21" t="s">
        <v>171</v>
      </c>
      <c r="W2935" s="21" t="s">
        <v>156</v>
      </c>
    </row>
    <row r="2936" spans="1:23" ht="15" customHeight="1">
      <c r="A2936" s="21" t="s">
        <v>3415</v>
      </c>
      <c r="B2936" s="22">
        <v>45807</v>
      </c>
      <c r="C2936" s="21">
        <f>YEAR(B2936)</f>
        <v>2025</v>
      </c>
      <c r="D2936" s="21" t="str">
        <f>"Q"&amp;ROUNDUP(MONTH(B2936)/3,0)</f>
        <v>Q2</v>
      </c>
      <c r="E2936" s="21" t="s">
        <v>138</v>
      </c>
      <c r="F2936" s="21" t="s">
        <v>118</v>
      </c>
      <c r="G2936" s="21" t="s">
        <v>139</v>
      </c>
      <c r="H2936" s="21" t="s">
        <v>131</v>
      </c>
      <c r="I2936" s="21" t="s">
        <v>132</v>
      </c>
      <c r="J2936" s="21" t="s">
        <v>133</v>
      </c>
      <c r="K2936" s="21" t="s">
        <v>149</v>
      </c>
      <c r="L2936" s="21" t="s">
        <v>205</v>
      </c>
      <c r="M2936" s="23">
        <v>252.3</v>
      </c>
      <c r="N2936" s="24">
        <v>1</v>
      </c>
      <c r="O2936" s="25">
        <v>0.15110000000000001</v>
      </c>
      <c r="P2936" s="23">
        <v>131.80000000000001</v>
      </c>
      <c r="Q2936" s="23">
        <f>M2936*N2936*(1-O2936)</f>
        <v>214.17747</v>
      </c>
      <c r="R2936" s="23">
        <f>M2936*N2936*O2936</f>
        <v>38.122530000000005</v>
      </c>
      <c r="S2936" s="23">
        <f>P2936*N2936</f>
        <v>131.80000000000001</v>
      </c>
      <c r="T2936" s="23">
        <f>Q2936-S2936</f>
        <v>82.377469999999988</v>
      </c>
      <c r="U2936" s="25">
        <f>IFERROR(T2936/Q2936,0)</f>
        <v>0.38462248153365519</v>
      </c>
      <c r="V2936" s="21" t="s">
        <v>125</v>
      </c>
      <c r="W2936" s="21" t="s">
        <v>136</v>
      </c>
    </row>
    <row r="2937" spans="1:23" ht="15" customHeight="1">
      <c r="A2937" s="21" t="s">
        <v>3416</v>
      </c>
      <c r="B2937" s="22">
        <v>45807</v>
      </c>
      <c r="C2937" s="21">
        <f>YEAR(B2937)</f>
        <v>2025</v>
      </c>
      <c r="D2937" s="21" t="str">
        <f>"Q"&amp;ROUNDUP(MONTH(B2937)/3,0)</f>
        <v>Q2</v>
      </c>
      <c r="E2937" s="21" t="s">
        <v>138</v>
      </c>
      <c r="F2937" s="21" t="s">
        <v>118</v>
      </c>
      <c r="G2937" s="21" t="s">
        <v>139</v>
      </c>
      <c r="H2937" s="21" t="s">
        <v>168</v>
      </c>
      <c r="I2937" s="21" t="s">
        <v>169</v>
      </c>
      <c r="J2937" s="21" t="s">
        <v>122</v>
      </c>
      <c r="K2937" s="21" t="s">
        <v>143</v>
      </c>
      <c r="L2937" s="21" t="s">
        <v>322</v>
      </c>
      <c r="M2937" s="23">
        <v>183.93</v>
      </c>
      <c r="N2937" s="24">
        <v>1</v>
      </c>
      <c r="O2937" s="25">
        <v>0.115</v>
      </c>
      <c r="P2937" s="23">
        <v>105.73</v>
      </c>
      <c r="Q2937" s="23">
        <f>M2937*N2937*(1-O2937)</f>
        <v>162.77805000000001</v>
      </c>
      <c r="R2937" s="23">
        <f>M2937*N2937*O2937</f>
        <v>21.151950000000003</v>
      </c>
      <c r="S2937" s="23">
        <f>P2937*N2937</f>
        <v>105.73</v>
      </c>
      <c r="T2937" s="23">
        <f>Q2937-S2937</f>
        <v>57.048050000000003</v>
      </c>
      <c r="U2937" s="25">
        <f>IFERROR(T2937/Q2937,0)</f>
        <v>0.35046525007517904</v>
      </c>
      <c r="V2937" s="21" t="s">
        <v>125</v>
      </c>
      <c r="W2937" s="21" t="s">
        <v>172</v>
      </c>
    </row>
    <row r="2938" spans="1:23" ht="15" customHeight="1">
      <c r="A2938" s="21" t="s">
        <v>3417</v>
      </c>
      <c r="B2938" s="22">
        <v>45807</v>
      </c>
      <c r="C2938" s="21">
        <f>YEAR(B2938)</f>
        <v>2025</v>
      </c>
      <c r="D2938" s="21" t="str">
        <f>"Q"&amp;ROUNDUP(MONTH(B2938)/3,0)</f>
        <v>Q2</v>
      </c>
      <c r="E2938" s="21" t="s">
        <v>128</v>
      </c>
      <c r="F2938" s="21" t="s">
        <v>129</v>
      </c>
      <c r="G2938" s="21" t="s">
        <v>130</v>
      </c>
      <c r="H2938" s="21" t="s">
        <v>120</v>
      </c>
      <c r="I2938" s="21" t="s">
        <v>121</v>
      </c>
      <c r="J2938" s="21" t="s">
        <v>122</v>
      </c>
      <c r="K2938" s="21" t="s">
        <v>123</v>
      </c>
      <c r="L2938" s="21" t="s">
        <v>155</v>
      </c>
      <c r="M2938" s="23">
        <v>52.96</v>
      </c>
      <c r="N2938" s="24">
        <v>2</v>
      </c>
      <c r="O2938" s="25">
        <v>0.15759999999999999</v>
      </c>
      <c r="P2938" s="23">
        <v>29.01</v>
      </c>
      <c r="Q2938" s="23">
        <f>M2938*N2938*(1-O2938)</f>
        <v>89.227008000000012</v>
      </c>
      <c r="R2938" s="23">
        <f>M2938*N2938*O2938</f>
        <v>16.692992</v>
      </c>
      <c r="S2938" s="23">
        <f>P2938*N2938</f>
        <v>58.02</v>
      </c>
      <c r="T2938" s="23">
        <f>Q2938-S2938</f>
        <v>31.207008000000009</v>
      </c>
      <c r="U2938" s="25">
        <f>IFERROR(T2938/Q2938,0)</f>
        <v>0.34974845284512962</v>
      </c>
      <c r="V2938" s="21" t="s">
        <v>125</v>
      </c>
      <c r="W2938" s="21" t="s">
        <v>156</v>
      </c>
    </row>
    <row r="2939" spans="1:23" ht="15" customHeight="1">
      <c r="A2939" s="21" t="s">
        <v>3418</v>
      </c>
      <c r="B2939" s="22">
        <v>45807</v>
      </c>
      <c r="C2939" s="21">
        <f>YEAR(B2939)</f>
        <v>2025</v>
      </c>
      <c r="D2939" s="21" t="str">
        <f>"Q"&amp;ROUNDUP(MONTH(B2939)/3,0)</f>
        <v>Q2</v>
      </c>
      <c r="E2939" s="21" t="s">
        <v>138</v>
      </c>
      <c r="F2939" s="21" t="s">
        <v>118</v>
      </c>
      <c r="G2939" s="21" t="s">
        <v>139</v>
      </c>
      <c r="H2939" s="21" t="s">
        <v>513</v>
      </c>
      <c r="I2939" s="21" t="s">
        <v>514</v>
      </c>
      <c r="J2939" s="21" t="s">
        <v>142</v>
      </c>
      <c r="K2939" s="21" t="s">
        <v>165</v>
      </c>
      <c r="L2939" s="21" t="s">
        <v>320</v>
      </c>
      <c r="M2939" s="23">
        <v>21.9</v>
      </c>
      <c r="N2939" s="24">
        <v>2</v>
      </c>
      <c r="O2939" s="25">
        <v>0.21970000000000001</v>
      </c>
      <c r="P2939" s="23">
        <v>10.43</v>
      </c>
      <c r="Q2939" s="23">
        <f>M2939*N2939*(1-O2939)</f>
        <v>34.177139999999994</v>
      </c>
      <c r="R2939" s="23">
        <f>M2939*N2939*O2939</f>
        <v>9.6228599999999993</v>
      </c>
      <c r="S2939" s="23">
        <f>P2939*N2939</f>
        <v>20.86</v>
      </c>
      <c r="T2939" s="23">
        <f>Q2939-S2939</f>
        <v>13.317139999999995</v>
      </c>
      <c r="U2939" s="25">
        <f>IFERROR(T2939/Q2939,0)</f>
        <v>0.38965050908297177</v>
      </c>
      <c r="V2939" s="21" t="s">
        <v>125</v>
      </c>
      <c r="W2939" s="21" t="s">
        <v>136</v>
      </c>
    </row>
    <row r="2940" spans="1:23" ht="15" customHeight="1">
      <c r="A2940" s="21" t="s">
        <v>3419</v>
      </c>
      <c r="B2940" s="22">
        <v>45808</v>
      </c>
      <c r="C2940" s="21">
        <f>YEAR(B2940)</f>
        <v>2025</v>
      </c>
      <c r="D2940" s="21" t="str">
        <f>"Q"&amp;ROUNDUP(MONTH(B2940)/3,0)</f>
        <v>Q2</v>
      </c>
      <c r="E2940" s="21" t="s">
        <v>128</v>
      </c>
      <c r="F2940" s="21" t="s">
        <v>118</v>
      </c>
      <c r="G2940" s="21" t="s">
        <v>130</v>
      </c>
      <c r="H2940" s="21" t="s">
        <v>555</v>
      </c>
      <c r="I2940" s="21" t="s">
        <v>556</v>
      </c>
      <c r="J2940" s="21" t="s">
        <v>133</v>
      </c>
      <c r="K2940" s="21" t="s">
        <v>143</v>
      </c>
      <c r="L2940" s="21" t="s">
        <v>252</v>
      </c>
      <c r="M2940" s="23">
        <v>270.87</v>
      </c>
      <c r="N2940" s="24">
        <v>1</v>
      </c>
      <c r="O2940" s="25">
        <v>0.24560000000000001</v>
      </c>
      <c r="P2940" s="23">
        <v>149.57</v>
      </c>
      <c r="Q2940" s="23">
        <f>M2940*N2940*(1-O2940)</f>
        <v>204.34432799999999</v>
      </c>
      <c r="R2940" s="23">
        <f>M2940*N2940*O2940</f>
        <v>66.525672</v>
      </c>
      <c r="S2940" s="23">
        <f>P2940*N2940</f>
        <v>149.57</v>
      </c>
      <c r="T2940" s="23">
        <f>Q2940-S2940</f>
        <v>54.774327999999997</v>
      </c>
      <c r="U2940" s="25">
        <f>IFERROR(T2940/Q2940,0)</f>
        <v>0.26804917237536441</v>
      </c>
      <c r="V2940" s="21" t="s">
        <v>125</v>
      </c>
      <c r="W2940" s="21" t="s">
        <v>136</v>
      </c>
    </row>
    <row r="2941" spans="1:23" ht="15" customHeight="1">
      <c r="A2941" s="21" t="s">
        <v>3420</v>
      </c>
      <c r="B2941" s="22">
        <v>45808</v>
      </c>
      <c r="C2941" s="21">
        <f>YEAR(B2941)</f>
        <v>2025</v>
      </c>
      <c r="D2941" s="21" t="str">
        <f>"Q"&amp;ROUNDUP(MONTH(B2941)/3,0)</f>
        <v>Q2</v>
      </c>
      <c r="E2941" s="21" t="s">
        <v>117</v>
      </c>
      <c r="F2941" s="21" t="s">
        <v>118</v>
      </c>
      <c r="G2941" s="21" t="s">
        <v>119</v>
      </c>
      <c r="H2941" s="21" t="s">
        <v>261</v>
      </c>
      <c r="I2941" s="21" t="s">
        <v>262</v>
      </c>
      <c r="J2941" s="21" t="s">
        <v>133</v>
      </c>
      <c r="K2941" s="21" t="s">
        <v>134</v>
      </c>
      <c r="L2941" s="21" t="s">
        <v>192</v>
      </c>
      <c r="M2941" s="23">
        <v>69.819999999999993</v>
      </c>
      <c r="N2941" s="24">
        <v>3</v>
      </c>
      <c r="O2941" s="25">
        <v>0.21249999999999999</v>
      </c>
      <c r="P2941" s="23">
        <v>35.54</v>
      </c>
      <c r="Q2941" s="23">
        <f>M2941*N2941*(1-O2941)</f>
        <v>164.94974999999997</v>
      </c>
      <c r="R2941" s="23">
        <f>M2941*N2941*O2941</f>
        <v>44.510249999999992</v>
      </c>
      <c r="S2941" s="23">
        <f>P2941*N2941</f>
        <v>106.62</v>
      </c>
      <c r="T2941" s="23">
        <f>Q2941-S2941</f>
        <v>58.329749999999962</v>
      </c>
      <c r="U2941" s="25">
        <f>IFERROR(T2941/Q2941,0)</f>
        <v>0.35362133013235836</v>
      </c>
      <c r="V2941" s="21" t="s">
        <v>125</v>
      </c>
      <c r="W2941" s="21" t="s">
        <v>126</v>
      </c>
    </row>
    <row r="2942" spans="1:23" ht="15" customHeight="1">
      <c r="A2942" s="21" t="s">
        <v>3421</v>
      </c>
      <c r="B2942" s="22">
        <v>45809</v>
      </c>
      <c r="C2942" s="21">
        <f>YEAR(B2942)</f>
        <v>2025</v>
      </c>
      <c r="D2942" s="21" t="str">
        <f>"Q"&amp;ROUNDUP(MONTH(B2942)/3,0)</f>
        <v>Q2</v>
      </c>
      <c r="E2942" s="21" t="s">
        <v>138</v>
      </c>
      <c r="F2942" s="21" t="s">
        <v>118</v>
      </c>
      <c r="G2942" s="21" t="s">
        <v>146</v>
      </c>
      <c r="H2942" s="21" t="s">
        <v>506</v>
      </c>
      <c r="I2942" s="21" t="s">
        <v>313</v>
      </c>
      <c r="J2942" s="21" t="s">
        <v>142</v>
      </c>
      <c r="K2942" s="21" t="s">
        <v>165</v>
      </c>
      <c r="L2942" s="21" t="s">
        <v>166</v>
      </c>
      <c r="M2942" s="23">
        <v>134.4</v>
      </c>
      <c r="N2942" s="24">
        <v>3</v>
      </c>
      <c r="O2942" s="25">
        <v>0.1981</v>
      </c>
      <c r="P2942" s="23">
        <v>47.69</v>
      </c>
      <c r="Q2942" s="23">
        <f>M2942*N2942*(1-O2942)</f>
        <v>323.32608000000005</v>
      </c>
      <c r="R2942" s="23">
        <f>M2942*N2942*O2942</f>
        <v>79.873920000000012</v>
      </c>
      <c r="S2942" s="23">
        <f>P2942*N2942</f>
        <v>143.07</v>
      </c>
      <c r="T2942" s="23">
        <f>Q2942-S2942</f>
        <v>180.25608000000005</v>
      </c>
      <c r="U2942" s="25">
        <f>IFERROR(T2942/Q2942,0)</f>
        <v>0.55750553744380915</v>
      </c>
      <c r="V2942" s="21" t="s">
        <v>125</v>
      </c>
      <c r="W2942" s="21" t="s">
        <v>172</v>
      </c>
    </row>
    <row r="2943" spans="1:23" ht="15" customHeight="1">
      <c r="A2943" s="21" t="s">
        <v>3422</v>
      </c>
      <c r="B2943" s="22">
        <v>45809</v>
      </c>
      <c r="C2943" s="21">
        <f>YEAR(B2943)</f>
        <v>2025</v>
      </c>
      <c r="D2943" s="21" t="str">
        <f>"Q"&amp;ROUNDUP(MONTH(B2943)/3,0)</f>
        <v>Q2</v>
      </c>
      <c r="E2943" s="21" t="s">
        <v>188</v>
      </c>
      <c r="F2943" s="21" t="s">
        <v>159</v>
      </c>
      <c r="G2943" s="21" t="s">
        <v>232</v>
      </c>
      <c r="H2943" s="21" t="s">
        <v>555</v>
      </c>
      <c r="I2943" s="21" t="s">
        <v>556</v>
      </c>
      <c r="J2943" s="21" t="s">
        <v>133</v>
      </c>
      <c r="K2943" s="21" t="s">
        <v>149</v>
      </c>
      <c r="L2943" s="21" t="s">
        <v>205</v>
      </c>
      <c r="M2943" s="23">
        <v>226.06</v>
      </c>
      <c r="N2943" s="24">
        <v>5</v>
      </c>
      <c r="O2943" s="25">
        <v>0.1749</v>
      </c>
      <c r="P2943" s="23">
        <v>110.13</v>
      </c>
      <c r="Q2943" s="23">
        <f>M2943*N2943*(1-O2943)</f>
        <v>932.61052999999993</v>
      </c>
      <c r="R2943" s="23">
        <f>M2943*N2943*O2943</f>
        <v>197.68947</v>
      </c>
      <c r="S2943" s="23">
        <f>P2943*N2943</f>
        <v>550.65</v>
      </c>
      <c r="T2943" s="23">
        <f>Q2943-S2943</f>
        <v>381.96052999999995</v>
      </c>
      <c r="U2943" s="25">
        <f>IFERROR(T2943/Q2943,0)</f>
        <v>0.40956060189455507</v>
      </c>
      <c r="V2943" s="21" t="s">
        <v>125</v>
      </c>
      <c r="W2943" s="21" t="s">
        <v>136</v>
      </c>
    </row>
    <row r="2944" spans="1:23" ht="15" customHeight="1">
      <c r="A2944" s="21" t="s">
        <v>3423</v>
      </c>
      <c r="B2944" s="22">
        <v>45809</v>
      </c>
      <c r="C2944" s="21">
        <f>YEAR(B2944)</f>
        <v>2025</v>
      </c>
      <c r="D2944" s="21" t="str">
        <f>"Q"&amp;ROUNDUP(MONTH(B2944)/3,0)</f>
        <v>Q2</v>
      </c>
      <c r="E2944" s="21" t="s">
        <v>128</v>
      </c>
      <c r="F2944" s="21" t="s">
        <v>118</v>
      </c>
      <c r="G2944" s="21" t="s">
        <v>152</v>
      </c>
      <c r="H2944" s="21" t="s">
        <v>257</v>
      </c>
      <c r="I2944" s="21" t="s">
        <v>258</v>
      </c>
      <c r="J2944" s="21" t="s">
        <v>133</v>
      </c>
      <c r="K2944" s="21" t="s">
        <v>123</v>
      </c>
      <c r="L2944" s="21" t="s">
        <v>263</v>
      </c>
      <c r="M2944" s="23">
        <v>183.03</v>
      </c>
      <c r="N2944" s="24">
        <v>12</v>
      </c>
      <c r="O2944" s="25">
        <v>0.22589999999999999</v>
      </c>
      <c r="P2944" s="23">
        <v>100.91</v>
      </c>
      <c r="Q2944" s="23">
        <f>M2944*N2944*(1-O2944)</f>
        <v>1700.2022760000002</v>
      </c>
      <c r="R2944" s="23">
        <f>M2944*N2944*O2944</f>
        <v>496.15772400000003</v>
      </c>
      <c r="S2944" s="23">
        <f>P2944*N2944</f>
        <v>1210.92</v>
      </c>
      <c r="T2944" s="23">
        <f>Q2944-S2944</f>
        <v>489.28227600000014</v>
      </c>
      <c r="U2944" s="25">
        <f>IFERROR(T2944/Q2944,0)</f>
        <v>0.28777886190760521</v>
      </c>
      <c r="V2944" s="21" t="s">
        <v>125</v>
      </c>
      <c r="W2944" s="21" t="s">
        <v>136</v>
      </c>
    </row>
    <row r="2945" spans="1:23" ht="15" customHeight="1">
      <c r="A2945" s="21" t="s">
        <v>3424</v>
      </c>
      <c r="B2945" s="22">
        <v>45809</v>
      </c>
      <c r="C2945" s="21">
        <f>YEAR(B2945)</f>
        <v>2025</v>
      </c>
      <c r="D2945" s="21" t="str">
        <f>"Q"&amp;ROUNDUP(MONTH(B2945)/3,0)</f>
        <v>Q2</v>
      </c>
      <c r="E2945" s="21" t="s">
        <v>128</v>
      </c>
      <c r="F2945" s="21" t="s">
        <v>129</v>
      </c>
      <c r="G2945" s="21" t="s">
        <v>130</v>
      </c>
      <c r="H2945" s="21" t="s">
        <v>526</v>
      </c>
      <c r="I2945" s="21" t="s">
        <v>527</v>
      </c>
      <c r="J2945" s="21" t="s">
        <v>133</v>
      </c>
      <c r="K2945" s="21" t="s">
        <v>149</v>
      </c>
      <c r="L2945" s="21" t="s">
        <v>176</v>
      </c>
      <c r="M2945" s="23">
        <v>73.81</v>
      </c>
      <c r="N2945" s="24">
        <v>4</v>
      </c>
      <c r="O2945" s="25">
        <v>0.1207</v>
      </c>
      <c r="P2945" s="23">
        <v>35.99</v>
      </c>
      <c r="Q2945" s="23">
        <f>M2945*N2945*(1-O2945)</f>
        <v>259.60453200000001</v>
      </c>
      <c r="R2945" s="23">
        <f>M2945*N2945*O2945</f>
        <v>35.635468000000003</v>
      </c>
      <c r="S2945" s="23">
        <f>P2945*N2945</f>
        <v>143.96</v>
      </c>
      <c r="T2945" s="23">
        <f>Q2945-S2945</f>
        <v>115.644532</v>
      </c>
      <c r="U2945" s="25">
        <f>IFERROR(T2945/Q2945,0)</f>
        <v>0.44546422633330607</v>
      </c>
      <c r="V2945" s="21" t="s">
        <v>125</v>
      </c>
      <c r="W2945" s="21" t="s">
        <v>172</v>
      </c>
    </row>
    <row r="2946" spans="1:23" ht="15" customHeight="1">
      <c r="A2946" s="21" t="s">
        <v>3425</v>
      </c>
      <c r="B2946" s="22">
        <v>45810</v>
      </c>
      <c r="C2946" s="21">
        <f>YEAR(B2946)</f>
        <v>2025</v>
      </c>
      <c r="D2946" s="21" t="str">
        <f>"Q"&amp;ROUNDUP(MONTH(B2946)/3,0)</f>
        <v>Q2</v>
      </c>
      <c r="E2946" s="21" t="s">
        <v>128</v>
      </c>
      <c r="F2946" s="21" t="s">
        <v>129</v>
      </c>
      <c r="G2946" s="21" t="s">
        <v>152</v>
      </c>
      <c r="H2946" s="21" t="s">
        <v>221</v>
      </c>
      <c r="I2946" s="21" t="s">
        <v>222</v>
      </c>
      <c r="J2946" s="21" t="s">
        <v>133</v>
      </c>
      <c r="K2946" s="21" t="s">
        <v>165</v>
      </c>
      <c r="L2946" s="21" t="s">
        <v>166</v>
      </c>
      <c r="M2946" s="23">
        <v>89.8</v>
      </c>
      <c r="N2946" s="24">
        <v>4</v>
      </c>
      <c r="O2946" s="25">
        <v>0.17130000000000001</v>
      </c>
      <c r="P2946" s="23">
        <v>34.840000000000003</v>
      </c>
      <c r="Q2946" s="23">
        <f>M2946*N2946*(1-O2946)</f>
        <v>297.66904</v>
      </c>
      <c r="R2946" s="23">
        <f>M2946*N2946*O2946</f>
        <v>61.53096</v>
      </c>
      <c r="S2946" s="23">
        <f>P2946*N2946</f>
        <v>139.36000000000001</v>
      </c>
      <c r="T2946" s="23">
        <f>Q2946-S2946</f>
        <v>158.30903999999998</v>
      </c>
      <c r="U2946" s="25">
        <f>IFERROR(T2946/Q2946,0)</f>
        <v>0.5318290407359797</v>
      </c>
      <c r="V2946" s="21" t="s">
        <v>125</v>
      </c>
      <c r="W2946" s="21" t="s">
        <v>172</v>
      </c>
    </row>
    <row r="2947" spans="1:23" ht="15" customHeight="1">
      <c r="A2947" s="21" t="s">
        <v>3426</v>
      </c>
      <c r="B2947" s="22">
        <v>45811</v>
      </c>
      <c r="C2947" s="21">
        <f>YEAR(B2947)</f>
        <v>2025</v>
      </c>
      <c r="D2947" s="21" t="str">
        <f>"Q"&amp;ROUNDUP(MONTH(B2947)/3,0)</f>
        <v>Q2</v>
      </c>
      <c r="E2947" s="21" t="s">
        <v>138</v>
      </c>
      <c r="F2947" s="21" t="s">
        <v>129</v>
      </c>
      <c r="G2947" s="21" t="s">
        <v>139</v>
      </c>
      <c r="H2947" s="21" t="s">
        <v>318</v>
      </c>
      <c r="I2947" s="21" t="s">
        <v>319</v>
      </c>
      <c r="J2947" s="21" t="s">
        <v>122</v>
      </c>
      <c r="K2947" s="21" t="s">
        <v>143</v>
      </c>
      <c r="L2947" s="21" t="s">
        <v>201</v>
      </c>
      <c r="M2947" s="23">
        <v>176.61</v>
      </c>
      <c r="N2947" s="24">
        <v>2</v>
      </c>
      <c r="O2947" s="25">
        <v>0.12189999999999999</v>
      </c>
      <c r="P2947" s="23">
        <v>117.23</v>
      </c>
      <c r="Q2947" s="23">
        <f>M2947*N2947*(1-O2947)</f>
        <v>310.16248200000001</v>
      </c>
      <c r="R2947" s="23">
        <f>M2947*N2947*O2947</f>
        <v>43.057518000000002</v>
      </c>
      <c r="S2947" s="23">
        <f>P2947*N2947</f>
        <v>234.46</v>
      </c>
      <c r="T2947" s="23">
        <f>Q2947-S2947</f>
        <v>75.702482000000003</v>
      </c>
      <c r="U2947" s="25">
        <f>IFERROR(T2947/Q2947,0)</f>
        <v>0.24407362719002229</v>
      </c>
      <c r="V2947" s="21" t="s">
        <v>125</v>
      </c>
      <c r="W2947" s="21" t="s">
        <v>156</v>
      </c>
    </row>
    <row r="2948" spans="1:23" ht="15" customHeight="1">
      <c r="A2948" s="21" t="s">
        <v>3427</v>
      </c>
      <c r="B2948" s="22">
        <v>45811</v>
      </c>
      <c r="C2948" s="21">
        <f>YEAR(B2948)</f>
        <v>2025</v>
      </c>
      <c r="D2948" s="21" t="str">
        <f>"Q"&amp;ROUNDUP(MONTH(B2948)/3,0)</f>
        <v>Q2</v>
      </c>
      <c r="E2948" s="21" t="s">
        <v>138</v>
      </c>
      <c r="F2948" s="21" t="s">
        <v>129</v>
      </c>
      <c r="G2948" s="21" t="s">
        <v>139</v>
      </c>
      <c r="H2948" s="21" t="s">
        <v>669</v>
      </c>
      <c r="I2948" s="21" t="s">
        <v>670</v>
      </c>
      <c r="J2948" s="21" t="s">
        <v>142</v>
      </c>
      <c r="K2948" s="21" t="s">
        <v>134</v>
      </c>
      <c r="L2948" s="21" t="s">
        <v>339</v>
      </c>
      <c r="M2948" s="23">
        <v>212.64</v>
      </c>
      <c r="N2948" s="24">
        <v>3</v>
      </c>
      <c r="O2948" s="25">
        <v>0.1016</v>
      </c>
      <c r="P2948" s="23">
        <v>117.96</v>
      </c>
      <c r="Q2948" s="23">
        <f>M2948*N2948*(1-O2948)</f>
        <v>573.10732799999994</v>
      </c>
      <c r="R2948" s="23">
        <f>M2948*N2948*O2948</f>
        <v>64.812671999999992</v>
      </c>
      <c r="S2948" s="23">
        <f>P2948*N2948</f>
        <v>353.88</v>
      </c>
      <c r="T2948" s="23">
        <f>Q2948-S2948</f>
        <v>219.22732799999994</v>
      </c>
      <c r="U2948" s="25">
        <f>IFERROR(T2948/Q2948,0)</f>
        <v>0.38252403570732213</v>
      </c>
      <c r="V2948" s="21" t="s">
        <v>125</v>
      </c>
      <c r="W2948" s="21" t="s">
        <v>136</v>
      </c>
    </row>
    <row r="2949" spans="1:23" ht="15" customHeight="1">
      <c r="A2949" s="21" t="s">
        <v>3428</v>
      </c>
      <c r="B2949" s="22">
        <v>45812</v>
      </c>
      <c r="C2949" s="21">
        <f>YEAR(B2949)</f>
        <v>2025</v>
      </c>
      <c r="D2949" s="21" t="str">
        <f>"Q"&amp;ROUNDUP(MONTH(B2949)/3,0)</f>
        <v>Q2</v>
      </c>
      <c r="E2949" s="21" t="s">
        <v>158</v>
      </c>
      <c r="F2949" s="21" t="s">
        <v>118</v>
      </c>
      <c r="G2949" s="21" t="s">
        <v>160</v>
      </c>
      <c r="H2949" s="21" t="s">
        <v>120</v>
      </c>
      <c r="I2949" s="21" t="s">
        <v>121</v>
      </c>
      <c r="J2949" s="21" t="s">
        <v>122</v>
      </c>
      <c r="K2949" s="21" t="s">
        <v>134</v>
      </c>
      <c r="L2949" s="21" t="s">
        <v>299</v>
      </c>
      <c r="M2949" s="23">
        <v>111.41</v>
      </c>
      <c r="N2949" s="24">
        <v>5</v>
      </c>
      <c r="O2949" s="25">
        <v>0.22339999999999999</v>
      </c>
      <c r="P2949" s="23">
        <v>66.900000000000006</v>
      </c>
      <c r="Q2949" s="23">
        <f>M2949*N2949*(1-O2949)</f>
        <v>432.60502999999994</v>
      </c>
      <c r="R2949" s="23">
        <f>M2949*N2949*O2949</f>
        <v>124.44496999999998</v>
      </c>
      <c r="S2949" s="23">
        <f>P2949*N2949</f>
        <v>334.5</v>
      </c>
      <c r="T2949" s="23">
        <f>Q2949-S2949</f>
        <v>98.105029999999942</v>
      </c>
      <c r="U2949" s="25">
        <f>IFERROR(T2949/Q2949,0)</f>
        <v>0.22677736779898272</v>
      </c>
      <c r="V2949" s="21" t="s">
        <v>171</v>
      </c>
      <c r="W2949" s="21" t="s">
        <v>136</v>
      </c>
    </row>
    <row r="2950" spans="1:23" ht="15" customHeight="1">
      <c r="A2950" s="21" t="s">
        <v>3429</v>
      </c>
      <c r="B2950" s="22">
        <v>45812</v>
      </c>
      <c r="C2950" s="21">
        <f>YEAR(B2950)</f>
        <v>2025</v>
      </c>
      <c r="D2950" s="21" t="str">
        <f>"Q"&amp;ROUNDUP(MONTH(B2950)/3,0)</f>
        <v>Q2</v>
      </c>
      <c r="E2950" s="21" t="s">
        <v>158</v>
      </c>
      <c r="F2950" s="21" t="s">
        <v>129</v>
      </c>
      <c r="G2950" s="21" t="s">
        <v>160</v>
      </c>
      <c r="H2950" s="21" t="s">
        <v>480</v>
      </c>
      <c r="I2950" s="21" t="s">
        <v>481</v>
      </c>
      <c r="J2950" s="21" t="s">
        <v>142</v>
      </c>
      <c r="K2950" s="21" t="s">
        <v>123</v>
      </c>
      <c r="L2950" s="21" t="s">
        <v>292</v>
      </c>
      <c r="M2950" s="23">
        <v>155.07</v>
      </c>
      <c r="N2950" s="24">
        <v>3</v>
      </c>
      <c r="O2950" s="25">
        <v>0.16819999999999999</v>
      </c>
      <c r="P2950" s="23">
        <v>69.87</v>
      </c>
      <c r="Q2950" s="23">
        <f>M2950*N2950*(1-O2950)</f>
        <v>386.96167799999995</v>
      </c>
      <c r="R2950" s="23">
        <f>M2950*N2950*O2950</f>
        <v>78.248321999999987</v>
      </c>
      <c r="S2950" s="23">
        <f>P2950*N2950</f>
        <v>209.61</v>
      </c>
      <c r="T2950" s="23">
        <f>Q2950-S2950</f>
        <v>177.35167799999994</v>
      </c>
      <c r="U2950" s="25">
        <f>IFERROR(T2950/Q2950,0)</f>
        <v>0.45831845395295179</v>
      </c>
      <c r="V2950" s="21" t="s">
        <v>125</v>
      </c>
      <c r="W2950" s="21" t="s">
        <v>156</v>
      </c>
    </row>
    <row r="2951" spans="1:23" ht="15" customHeight="1">
      <c r="A2951" s="21" t="s">
        <v>3430</v>
      </c>
      <c r="B2951" s="22">
        <v>45812</v>
      </c>
      <c r="C2951" s="21">
        <f>YEAR(B2951)</f>
        <v>2025</v>
      </c>
      <c r="D2951" s="21" t="str">
        <f>"Q"&amp;ROUNDUP(MONTH(B2951)/3,0)</f>
        <v>Q2</v>
      </c>
      <c r="E2951" s="21" t="s">
        <v>158</v>
      </c>
      <c r="F2951" s="21" t="s">
        <v>118</v>
      </c>
      <c r="G2951" s="21" t="s">
        <v>164</v>
      </c>
      <c r="H2951" s="21" t="s">
        <v>383</v>
      </c>
      <c r="I2951" s="21" t="s">
        <v>298</v>
      </c>
      <c r="J2951" s="21" t="s">
        <v>142</v>
      </c>
      <c r="K2951" s="21" t="s">
        <v>143</v>
      </c>
      <c r="L2951" s="21" t="s">
        <v>201</v>
      </c>
      <c r="M2951" s="23">
        <v>163.79</v>
      </c>
      <c r="N2951" s="24">
        <v>3</v>
      </c>
      <c r="O2951" s="25">
        <v>0.2286</v>
      </c>
      <c r="P2951" s="23">
        <v>104.63</v>
      </c>
      <c r="Q2951" s="23">
        <f>M2951*N2951*(1-O2951)</f>
        <v>379.04281800000001</v>
      </c>
      <c r="R2951" s="23">
        <f>M2951*N2951*O2951</f>
        <v>112.32718199999999</v>
      </c>
      <c r="S2951" s="23">
        <f>P2951*N2951</f>
        <v>313.89</v>
      </c>
      <c r="T2951" s="23">
        <f>Q2951-S2951</f>
        <v>65.152818000000025</v>
      </c>
      <c r="U2951" s="25">
        <f>IFERROR(T2951/Q2951,0)</f>
        <v>0.17188775226971856</v>
      </c>
      <c r="V2951" s="21" t="s">
        <v>125</v>
      </c>
      <c r="W2951" s="21" t="s">
        <v>156</v>
      </c>
    </row>
    <row r="2952" spans="1:23" ht="15" customHeight="1">
      <c r="A2952" s="21" t="s">
        <v>3431</v>
      </c>
      <c r="B2952" s="22">
        <v>45812</v>
      </c>
      <c r="C2952" s="21">
        <f>YEAR(B2952)</f>
        <v>2025</v>
      </c>
      <c r="D2952" s="21" t="str">
        <f>"Q"&amp;ROUNDUP(MONTH(B2952)/3,0)</f>
        <v>Q2</v>
      </c>
      <c r="E2952" s="21" t="s">
        <v>138</v>
      </c>
      <c r="F2952" s="21" t="s">
        <v>129</v>
      </c>
      <c r="G2952" s="21" t="s">
        <v>139</v>
      </c>
      <c r="H2952" s="21" t="s">
        <v>243</v>
      </c>
      <c r="I2952" s="21" t="s">
        <v>244</v>
      </c>
      <c r="J2952" s="21" t="s">
        <v>122</v>
      </c>
      <c r="K2952" s="21" t="s">
        <v>143</v>
      </c>
      <c r="L2952" s="21" t="s">
        <v>230</v>
      </c>
      <c r="M2952" s="23">
        <v>233.43</v>
      </c>
      <c r="N2952" s="24">
        <v>3</v>
      </c>
      <c r="O2952" s="25">
        <v>0.17030000000000001</v>
      </c>
      <c r="P2952" s="23">
        <v>142.03</v>
      </c>
      <c r="Q2952" s="23">
        <f>M2952*N2952*(1-O2952)</f>
        <v>581.03061300000002</v>
      </c>
      <c r="R2952" s="23">
        <f>M2952*N2952*O2952</f>
        <v>119.259387</v>
      </c>
      <c r="S2952" s="23">
        <f>P2952*N2952</f>
        <v>426.09000000000003</v>
      </c>
      <c r="T2952" s="23">
        <f>Q2952-S2952</f>
        <v>154.94061299999998</v>
      </c>
      <c r="U2952" s="25">
        <f>IFERROR(T2952/Q2952,0)</f>
        <v>0.2666651455764173</v>
      </c>
      <c r="V2952" s="21" t="s">
        <v>125</v>
      </c>
      <c r="W2952" s="21" t="s">
        <v>172</v>
      </c>
    </row>
    <row r="2953" spans="1:23" ht="15" customHeight="1">
      <c r="A2953" s="21" t="s">
        <v>3432</v>
      </c>
      <c r="B2953" s="22">
        <v>45813</v>
      </c>
      <c r="C2953" s="21">
        <f>YEAR(B2953)</f>
        <v>2025</v>
      </c>
      <c r="D2953" s="21" t="str">
        <f>"Q"&amp;ROUNDUP(MONTH(B2953)/3,0)</f>
        <v>Q2</v>
      </c>
      <c r="E2953" s="21" t="s">
        <v>128</v>
      </c>
      <c r="F2953" s="21" t="s">
        <v>129</v>
      </c>
      <c r="G2953" s="21" t="s">
        <v>152</v>
      </c>
      <c r="H2953" s="21" t="s">
        <v>2147</v>
      </c>
      <c r="I2953" s="21" t="s">
        <v>2148</v>
      </c>
      <c r="J2953" s="21" t="s">
        <v>142</v>
      </c>
      <c r="K2953" s="21" t="s">
        <v>143</v>
      </c>
      <c r="L2953" s="21" t="s">
        <v>230</v>
      </c>
      <c r="M2953" s="23">
        <v>222.55</v>
      </c>
      <c r="N2953" s="24">
        <v>4</v>
      </c>
      <c r="O2953" s="25">
        <v>0.1971</v>
      </c>
      <c r="P2953" s="23">
        <v>142.16</v>
      </c>
      <c r="Q2953" s="23">
        <f>M2953*N2953*(1-O2953)</f>
        <v>714.74158</v>
      </c>
      <c r="R2953" s="23">
        <f>M2953*N2953*O2953</f>
        <v>175.45842000000002</v>
      </c>
      <c r="S2953" s="23">
        <f>P2953*N2953</f>
        <v>568.64</v>
      </c>
      <c r="T2953" s="23">
        <f>Q2953-S2953</f>
        <v>146.10158000000001</v>
      </c>
      <c r="U2953" s="25">
        <f>IFERROR(T2953/Q2953,0)</f>
        <v>0.20441175396567807</v>
      </c>
      <c r="V2953" s="21" t="s">
        <v>125</v>
      </c>
      <c r="W2953" s="21" t="s">
        <v>156</v>
      </c>
    </row>
    <row r="2954" spans="1:23" ht="15" customHeight="1">
      <c r="A2954" s="21" t="s">
        <v>3433</v>
      </c>
      <c r="B2954" s="22">
        <v>45813</v>
      </c>
      <c r="C2954" s="21">
        <f>YEAR(B2954)</f>
        <v>2025</v>
      </c>
      <c r="D2954" s="21" t="str">
        <f>"Q"&amp;ROUNDUP(MONTH(B2954)/3,0)</f>
        <v>Q2</v>
      </c>
      <c r="E2954" s="21" t="s">
        <v>188</v>
      </c>
      <c r="F2954" s="21" t="s">
        <v>129</v>
      </c>
      <c r="G2954" s="21" t="s">
        <v>189</v>
      </c>
      <c r="H2954" s="21" t="s">
        <v>502</v>
      </c>
      <c r="I2954" s="21" t="s">
        <v>503</v>
      </c>
      <c r="J2954" s="21" t="s">
        <v>142</v>
      </c>
      <c r="K2954" s="21" t="s">
        <v>134</v>
      </c>
      <c r="L2954" s="21" t="s">
        <v>339</v>
      </c>
      <c r="M2954" s="23">
        <v>181.01</v>
      </c>
      <c r="N2954" s="24">
        <v>1</v>
      </c>
      <c r="O2954" s="25">
        <v>0.1804</v>
      </c>
      <c r="P2954" s="23">
        <v>110.3</v>
      </c>
      <c r="Q2954" s="23">
        <f>M2954*N2954*(1-O2954)</f>
        <v>148.355796</v>
      </c>
      <c r="R2954" s="23">
        <f>M2954*N2954*O2954</f>
        <v>32.654204</v>
      </c>
      <c r="S2954" s="23">
        <f>P2954*N2954</f>
        <v>110.3</v>
      </c>
      <c r="T2954" s="23">
        <f>Q2954-S2954</f>
        <v>38.055796000000001</v>
      </c>
      <c r="U2954" s="25">
        <f>IFERROR(T2954/Q2954,0)</f>
        <v>0.25651708275691504</v>
      </c>
      <c r="V2954" s="21" t="s">
        <v>125</v>
      </c>
      <c r="W2954" s="21" t="s">
        <v>172</v>
      </c>
    </row>
    <row r="2955" spans="1:23" ht="15" customHeight="1">
      <c r="A2955" s="21" t="s">
        <v>3434</v>
      </c>
      <c r="B2955" s="22">
        <v>45813</v>
      </c>
      <c r="C2955" s="21">
        <f>YEAR(B2955)</f>
        <v>2025</v>
      </c>
      <c r="D2955" s="21" t="str">
        <f>"Q"&amp;ROUNDUP(MONTH(B2955)/3,0)</f>
        <v>Q2</v>
      </c>
      <c r="E2955" s="21" t="s">
        <v>128</v>
      </c>
      <c r="F2955" s="21" t="s">
        <v>118</v>
      </c>
      <c r="G2955" s="21" t="s">
        <v>152</v>
      </c>
      <c r="H2955" s="21" t="s">
        <v>168</v>
      </c>
      <c r="I2955" s="21" t="s">
        <v>169</v>
      </c>
      <c r="J2955" s="21" t="s">
        <v>122</v>
      </c>
      <c r="K2955" s="21" t="s">
        <v>134</v>
      </c>
      <c r="L2955" s="21" t="s">
        <v>170</v>
      </c>
      <c r="M2955" s="23">
        <v>104.86</v>
      </c>
      <c r="N2955" s="24">
        <v>1</v>
      </c>
      <c r="O2955" s="25">
        <v>0.22470000000000001</v>
      </c>
      <c r="P2955" s="23">
        <v>60.29</v>
      </c>
      <c r="Q2955" s="23">
        <f>M2955*N2955*(1-O2955)</f>
        <v>81.297957999999994</v>
      </c>
      <c r="R2955" s="23">
        <f>M2955*N2955*O2955</f>
        <v>23.562042000000002</v>
      </c>
      <c r="S2955" s="23">
        <f>P2955*N2955</f>
        <v>60.29</v>
      </c>
      <c r="T2955" s="23">
        <f>Q2955-S2955</f>
        <v>21.007957999999995</v>
      </c>
      <c r="U2955" s="25">
        <f>IFERROR(T2955/Q2955,0)</f>
        <v>0.25840695777377332</v>
      </c>
      <c r="V2955" s="21" t="s">
        <v>125</v>
      </c>
      <c r="W2955" s="21" t="s">
        <v>126</v>
      </c>
    </row>
    <row r="2956" spans="1:23" ht="15" customHeight="1">
      <c r="A2956" s="21" t="s">
        <v>3435</v>
      </c>
      <c r="B2956" s="22">
        <v>45813</v>
      </c>
      <c r="C2956" s="21">
        <f>YEAR(B2956)</f>
        <v>2025</v>
      </c>
      <c r="D2956" s="21" t="str">
        <f>"Q"&amp;ROUNDUP(MONTH(B2956)/3,0)</f>
        <v>Q2</v>
      </c>
      <c r="E2956" s="21" t="s">
        <v>188</v>
      </c>
      <c r="F2956" s="21" t="s">
        <v>118</v>
      </c>
      <c r="G2956" s="21" t="s">
        <v>189</v>
      </c>
      <c r="H2956" s="21" t="s">
        <v>207</v>
      </c>
      <c r="I2956" s="21" t="s">
        <v>208</v>
      </c>
      <c r="J2956" s="21" t="s">
        <v>122</v>
      </c>
      <c r="K2956" s="21" t="s">
        <v>134</v>
      </c>
      <c r="L2956" s="21" t="s">
        <v>339</v>
      </c>
      <c r="M2956" s="23">
        <v>109.2</v>
      </c>
      <c r="N2956" s="24">
        <v>2</v>
      </c>
      <c r="O2956" s="25">
        <v>0.2787</v>
      </c>
      <c r="P2956" s="23">
        <v>66.95</v>
      </c>
      <c r="Q2956" s="23">
        <f>M2956*N2956*(1-O2956)</f>
        <v>157.53192000000001</v>
      </c>
      <c r="R2956" s="23">
        <f>M2956*N2956*O2956</f>
        <v>60.868079999999999</v>
      </c>
      <c r="S2956" s="23">
        <f>P2956*N2956</f>
        <v>133.9</v>
      </c>
      <c r="T2956" s="23">
        <f>Q2956-S2956</f>
        <v>23.631920000000008</v>
      </c>
      <c r="U2956" s="25">
        <f>IFERROR(T2956/Q2956,0)</f>
        <v>0.15001353376509349</v>
      </c>
      <c r="V2956" s="21" t="s">
        <v>125</v>
      </c>
      <c r="W2956" s="21" t="s">
        <v>136</v>
      </c>
    </row>
    <row r="2957" spans="1:23" ht="15" customHeight="1">
      <c r="A2957" s="21" t="s">
        <v>3436</v>
      </c>
      <c r="B2957" s="22">
        <v>45814</v>
      </c>
      <c r="C2957" s="21">
        <f>YEAR(B2957)</f>
        <v>2025</v>
      </c>
      <c r="D2957" s="21" t="str">
        <f>"Q"&amp;ROUNDUP(MONTH(B2957)/3,0)</f>
        <v>Q2</v>
      </c>
      <c r="E2957" s="21" t="s">
        <v>138</v>
      </c>
      <c r="F2957" s="21" t="s">
        <v>129</v>
      </c>
      <c r="G2957" s="21" t="s">
        <v>146</v>
      </c>
      <c r="H2957" s="21" t="s">
        <v>301</v>
      </c>
      <c r="I2957" s="21" t="s">
        <v>302</v>
      </c>
      <c r="J2957" s="21" t="s">
        <v>133</v>
      </c>
      <c r="K2957" s="21" t="s">
        <v>149</v>
      </c>
      <c r="L2957" s="21" t="s">
        <v>205</v>
      </c>
      <c r="M2957" s="23">
        <v>17.899999999999999</v>
      </c>
      <c r="N2957" s="24">
        <v>1</v>
      </c>
      <c r="O2957" s="25">
        <v>0.21840000000000001</v>
      </c>
      <c r="P2957" s="23">
        <v>7.19</v>
      </c>
      <c r="Q2957" s="23">
        <f>M2957*N2957*(1-O2957)</f>
        <v>13.990639999999999</v>
      </c>
      <c r="R2957" s="23">
        <f>M2957*N2957*O2957</f>
        <v>3.9093599999999999</v>
      </c>
      <c r="S2957" s="23">
        <f>P2957*N2957</f>
        <v>7.19</v>
      </c>
      <c r="T2957" s="23">
        <f>Q2957-S2957</f>
        <v>6.8006399999999987</v>
      </c>
      <c r="U2957" s="25">
        <f>IFERROR(T2957/Q2957,0)</f>
        <v>0.48608498253117793</v>
      </c>
      <c r="V2957" s="21" t="s">
        <v>125</v>
      </c>
      <c r="W2957" s="21" t="s">
        <v>136</v>
      </c>
    </row>
    <row r="2958" spans="1:23" ht="15" customHeight="1">
      <c r="A2958" s="21" t="s">
        <v>3437</v>
      </c>
      <c r="B2958" s="22">
        <v>45814</v>
      </c>
      <c r="C2958" s="21">
        <f>YEAR(B2958)</f>
        <v>2025</v>
      </c>
      <c r="D2958" s="21" t="str">
        <f>"Q"&amp;ROUNDUP(MONTH(B2958)/3,0)</f>
        <v>Q2</v>
      </c>
      <c r="E2958" s="21" t="s">
        <v>128</v>
      </c>
      <c r="F2958" s="21" t="s">
        <v>129</v>
      </c>
      <c r="G2958" s="21" t="s">
        <v>152</v>
      </c>
      <c r="H2958" s="21" t="s">
        <v>268</v>
      </c>
      <c r="I2958" s="21" t="s">
        <v>269</v>
      </c>
      <c r="J2958" s="21" t="s">
        <v>142</v>
      </c>
      <c r="K2958" s="21" t="s">
        <v>123</v>
      </c>
      <c r="L2958" s="21" t="s">
        <v>155</v>
      </c>
      <c r="M2958" s="23">
        <v>172.22</v>
      </c>
      <c r="N2958" s="24">
        <v>4</v>
      </c>
      <c r="O2958" s="25">
        <v>0.2384</v>
      </c>
      <c r="P2958" s="23">
        <v>93.72</v>
      </c>
      <c r="Q2958" s="23">
        <f>M2958*N2958*(1-O2958)</f>
        <v>524.65100800000005</v>
      </c>
      <c r="R2958" s="23">
        <f>M2958*N2958*O2958</f>
        <v>164.22899200000001</v>
      </c>
      <c r="S2958" s="23">
        <f>P2958*N2958</f>
        <v>374.88</v>
      </c>
      <c r="T2958" s="23">
        <f>Q2958-S2958</f>
        <v>149.77100800000005</v>
      </c>
      <c r="U2958" s="25">
        <f>IFERROR(T2958/Q2958,0)</f>
        <v>0.28546787429406795</v>
      </c>
      <c r="V2958" s="21" t="s">
        <v>125</v>
      </c>
      <c r="W2958" s="21" t="s">
        <v>156</v>
      </c>
    </row>
    <row r="2959" spans="1:23" ht="15" customHeight="1">
      <c r="A2959" s="21" t="s">
        <v>3438</v>
      </c>
      <c r="B2959" s="22">
        <v>45814</v>
      </c>
      <c r="C2959" s="21">
        <f>YEAR(B2959)</f>
        <v>2025</v>
      </c>
      <c r="D2959" s="21" t="str">
        <f>"Q"&amp;ROUNDUP(MONTH(B2959)/3,0)</f>
        <v>Q2</v>
      </c>
      <c r="E2959" s="21" t="s">
        <v>128</v>
      </c>
      <c r="F2959" s="21" t="s">
        <v>159</v>
      </c>
      <c r="G2959" s="21" t="s">
        <v>130</v>
      </c>
      <c r="H2959" s="21" t="s">
        <v>3439</v>
      </c>
      <c r="I2959" s="21" t="s">
        <v>3440</v>
      </c>
      <c r="J2959" s="21" t="s">
        <v>142</v>
      </c>
      <c r="K2959" s="21" t="s">
        <v>123</v>
      </c>
      <c r="L2959" s="21" t="s">
        <v>263</v>
      </c>
      <c r="M2959" s="23">
        <v>92.08</v>
      </c>
      <c r="N2959" s="24">
        <v>3</v>
      </c>
      <c r="O2959" s="25">
        <v>0.14549999999999999</v>
      </c>
      <c r="P2959" s="23">
        <v>41.97</v>
      </c>
      <c r="Q2959" s="23">
        <f>M2959*N2959*(1-O2959)</f>
        <v>236.04708000000002</v>
      </c>
      <c r="R2959" s="23">
        <f>M2959*N2959*O2959</f>
        <v>40.192920000000001</v>
      </c>
      <c r="S2959" s="23">
        <f>P2959*N2959</f>
        <v>125.91</v>
      </c>
      <c r="T2959" s="23">
        <f>Q2959-S2959</f>
        <v>110.13708000000003</v>
      </c>
      <c r="U2959" s="25">
        <f>IFERROR(T2959/Q2959,0)</f>
        <v>0.4665894617294144</v>
      </c>
      <c r="V2959" s="21" t="s">
        <v>125</v>
      </c>
      <c r="W2959" s="21" t="s">
        <v>172</v>
      </c>
    </row>
    <row r="2960" spans="1:23" ht="15" customHeight="1">
      <c r="A2960" s="21" t="s">
        <v>3441</v>
      </c>
      <c r="B2960" s="22">
        <v>45814</v>
      </c>
      <c r="C2960" s="21">
        <f>YEAR(B2960)</f>
        <v>2025</v>
      </c>
      <c r="D2960" s="21" t="str">
        <f>"Q"&amp;ROUNDUP(MONTH(B2960)/3,0)</f>
        <v>Q2</v>
      </c>
      <c r="E2960" s="21" t="s">
        <v>188</v>
      </c>
      <c r="F2960" s="21" t="s">
        <v>118</v>
      </c>
      <c r="G2960" s="21" t="s">
        <v>232</v>
      </c>
      <c r="H2960" s="21" t="s">
        <v>203</v>
      </c>
      <c r="I2960" s="21" t="s">
        <v>204</v>
      </c>
      <c r="J2960" s="21" t="s">
        <v>122</v>
      </c>
      <c r="K2960" s="21" t="s">
        <v>143</v>
      </c>
      <c r="L2960" s="21" t="s">
        <v>230</v>
      </c>
      <c r="M2960" s="23">
        <v>299.26</v>
      </c>
      <c r="N2960" s="24">
        <v>2</v>
      </c>
      <c r="O2960" s="25">
        <v>0.17660000000000001</v>
      </c>
      <c r="P2960" s="23">
        <v>191.18</v>
      </c>
      <c r="Q2960" s="23">
        <f>M2960*N2960*(1-O2960)</f>
        <v>492.82136800000001</v>
      </c>
      <c r="R2960" s="23">
        <f>M2960*N2960*O2960</f>
        <v>105.698632</v>
      </c>
      <c r="S2960" s="23">
        <f>P2960*N2960</f>
        <v>382.36</v>
      </c>
      <c r="T2960" s="23">
        <f>Q2960-S2960</f>
        <v>110.46136799999999</v>
      </c>
      <c r="U2960" s="25">
        <f>IFERROR(T2960/Q2960,0)</f>
        <v>0.22414078441501342</v>
      </c>
      <c r="V2960" s="21" t="s">
        <v>125</v>
      </c>
      <c r="W2960" s="21" t="s">
        <v>172</v>
      </c>
    </row>
    <row r="2961" spans="1:23" ht="15" customHeight="1">
      <c r="A2961" s="21" t="s">
        <v>3442</v>
      </c>
      <c r="B2961" s="22">
        <v>45815</v>
      </c>
      <c r="C2961" s="21">
        <f>YEAR(B2961)</f>
        <v>2025</v>
      </c>
      <c r="D2961" s="21" t="str">
        <f>"Q"&amp;ROUNDUP(MONTH(B2961)/3,0)</f>
        <v>Q2</v>
      </c>
      <c r="E2961" s="21" t="s">
        <v>117</v>
      </c>
      <c r="F2961" s="21" t="s">
        <v>129</v>
      </c>
      <c r="G2961" s="21" t="s">
        <v>194</v>
      </c>
      <c r="H2961" s="21" t="s">
        <v>710</v>
      </c>
      <c r="I2961" s="21" t="s">
        <v>711</v>
      </c>
      <c r="J2961" s="21" t="s">
        <v>142</v>
      </c>
      <c r="K2961" s="21" t="s">
        <v>143</v>
      </c>
      <c r="L2961" s="21" t="s">
        <v>144</v>
      </c>
      <c r="M2961" s="23">
        <v>273.10000000000002</v>
      </c>
      <c r="N2961" s="24">
        <v>2</v>
      </c>
      <c r="O2961" s="25">
        <v>0.1661</v>
      </c>
      <c r="P2961" s="23">
        <v>174.82</v>
      </c>
      <c r="Q2961" s="23">
        <f>M2961*N2961*(1-O2961)</f>
        <v>455.47618</v>
      </c>
      <c r="R2961" s="23">
        <f>M2961*N2961*O2961</f>
        <v>90.723820000000003</v>
      </c>
      <c r="S2961" s="23">
        <f>P2961*N2961</f>
        <v>349.64</v>
      </c>
      <c r="T2961" s="23">
        <f>Q2961-S2961</f>
        <v>105.83618000000001</v>
      </c>
      <c r="U2961" s="25">
        <f>IFERROR(T2961/Q2961,0)</f>
        <v>0.2323638087945675</v>
      </c>
      <c r="V2961" s="21" t="s">
        <v>171</v>
      </c>
      <c r="W2961" s="21" t="s">
        <v>136</v>
      </c>
    </row>
    <row r="2962" spans="1:23" ht="15" customHeight="1">
      <c r="A2962" s="21" t="s">
        <v>3443</v>
      </c>
      <c r="B2962" s="22">
        <v>45815</v>
      </c>
      <c r="C2962" s="21">
        <f>YEAR(B2962)</f>
        <v>2025</v>
      </c>
      <c r="D2962" s="21" t="str">
        <f>"Q"&amp;ROUNDUP(MONTH(B2962)/3,0)</f>
        <v>Q2</v>
      </c>
      <c r="E2962" s="21" t="s">
        <v>188</v>
      </c>
      <c r="F2962" s="21" t="s">
        <v>118</v>
      </c>
      <c r="G2962" s="21" t="s">
        <v>189</v>
      </c>
      <c r="H2962" s="21" t="s">
        <v>425</v>
      </c>
      <c r="I2962" s="21" t="s">
        <v>426</v>
      </c>
      <c r="J2962" s="21" t="s">
        <v>133</v>
      </c>
      <c r="K2962" s="21" t="s">
        <v>123</v>
      </c>
      <c r="L2962" s="21" t="s">
        <v>263</v>
      </c>
      <c r="M2962" s="23">
        <v>249.31</v>
      </c>
      <c r="N2962" s="24">
        <v>1</v>
      </c>
      <c r="O2962" s="25">
        <v>0.26269999999999999</v>
      </c>
      <c r="P2962" s="23">
        <v>132.07</v>
      </c>
      <c r="Q2962" s="23">
        <f>M2962*N2962*(1-O2962)</f>
        <v>183.81626300000002</v>
      </c>
      <c r="R2962" s="23">
        <f>M2962*N2962*O2962</f>
        <v>65.493736999999996</v>
      </c>
      <c r="S2962" s="23">
        <f>P2962*N2962</f>
        <v>132.07</v>
      </c>
      <c r="T2962" s="23">
        <f>Q2962-S2962</f>
        <v>51.746263000000027</v>
      </c>
      <c r="U2962" s="25">
        <f>IFERROR(T2962/Q2962,0)</f>
        <v>0.28151079863918255</v>
      </c>
      <c r="V2962" s="21" t="s">
        <v>125</v>
      </c>
      <c r="W2962" s="21" t="s">
        <v>136</v>
      </c>
    </row>
    <row r="2963" spans="1:23" ht="15" customHeight="1">
      <c r="A2963" s="21" t="s">
        <v>3444</v>
      </c>
      <c r="B2963" s="22">
        <v>45815</v>
      </c>
      <c r="C2963" s="21">
        <f>YEAR(B2963)</f>
        <v>2025</v>
      </c>
      <c r="D2963" s="21" t="str">
        <f>"Q"&amp;ROUNDUP(MONTH(B2963)/3,0)</f>
        <v>Q2</v>
      </c>
      <c r="E2963" s="21" t="s">
        <v>117</v>
      </c>
      <c r="F2963" s="21" t="s">
        <v>129</v>
      </c>
      <c r="G2963" s="21" t="s">
        <v>194</v>
      </c>
      <c r="H2963" s="21" t="s">
        <v>480</v>
      </c>
      <c r="I2963" s="21" t="s">
        <v>481</v>
      </c>
      <c r="J2963" s="21" t="s">
        <v>142</v>
      </c>
      <c r="K2963" s="21" t="s">
        <v>123</v>
      </c>
      <c r="L2963" s="21" t="s">
        <v>226</v>
      </c>
      <c r="M2963" s="23">
        <v>78.260000000000005</v>
      </c>
      <c r="N2963" s="24">
        <v>1</v>
      </c>
      <c r="O2963" s="25">
        <v>0.19739999999999999</v>
      </c>
      <c r="P2963" s="23">
        <v>40.26</v>
      </c>
      <c r="Q2963" s="23">
        <f>M2963*N2963*(1-O2963)</f>
        <v>62.811476000000006</v>
      </c>
      <c r="R2963" s="23">
        <f>M2963*N2963*O2963</f>
        <v>15.448524000000001</v>
      </c>
      <c r="S2963" s="23">
        <f>P2963*N2963</f>
        <v>40.26</v>
      </c>
      <c r="T2963" s="23">
        <f>Q2963-S2963</f>
        <v>22.551476000000008</v>
      </c>
      <c r="U2963" s="25">
        <f>IFERROR(T2963/Q2963,0)</f>
        <v>0.35903432678448771</v>
      </c>
      <c r="V2963" s="21" t="s">
        <v>125</v>
      </c>
      <c r="W2963" s="21" t="s">
        <v>172</v>
      </c>
    </row>
    <row r="2964" spans="1:23" ht="15" customHeight="1">
      <c r="A2964" s="21" t="s">
        <v>3445</v>
      </c>
      <c r="B2964" s="22">
        <v>45815</v>
      </c>
      <c r="C2964" s="21">
        <f>YEAR(B2964)</f>
        <v>2025</v>
      </c>
      <c r="D2964" s="21" t="str">
        <f>"Q"&amp;ROUNDUP(MONTH(B2964)/3,0)</f>
        <v>Q2</v>
      </c>
      <c r="E2964" s="21" t="s">
        <v>158</v>
      </c>
      <c r="F2964" s="21" t="s">
        <v>118</v>
      </c>
      <c r="G2964" s="21" t="s">
        <v>164</v>
      </c>
      <c r="H2964" s="21" t="s">
        <v>318</v>
      </c>
      <c r="I2964" s="21" t="s">
        <v>319</v>
      </c>
      <c r="J2964" s="21" t="s">
        <v>122</v>
      </c>
      <c r="K2964" s="21" t="s">
        <v>149</v>
      </c>
      <c r="L2964" s="21" t="s">
        <v>273</v>
      </c>
      <c r="M2964" s="23">
        <v>212.18</v>
      </c>
      <c r="N2964" s="24">
        <v>1</v>
      </c>
      <c r="O2964" s="25">
        <v>0.20180000000000001</v>
      </c>
      <c r="P2964" s="23">
        <v>112.53</v>
      </c>
      <c r="Q2964" s="23">
        <f>M2964*N2964*(1-O2964)</f>
        <v>169.362076</v>
      </c>
      <c r="R2964" s="23">
        <f>M2964*N2964*O2964</f>
        <v>42.817924000000005</v>
      </c>
      <c r="S2964" s="23">
        <f>P2964*N2964</f>
        <v>112.53</v>
      </c>
      <c r="T2964" s="23">
        <f>Q2964-S2964</f>
        <v>56.832076000000001</v>
      </c>
      <c r="U2964" s="25">
        <f>IFERROR(T2964/Q2964,0)</f>
        <v>0.33556553711587711</v>
      </c>
      <c r="V2964" s="21" t="s">
        <v>171</v>
      </c>
      <c r="W2964" s="21" t="s">
        <v>172</v>
      </c>
    </row>
    <row r="2965" spans="1:23" ht="15" customHeight="1">
      <c r="A2965" s="21" t="s">
        <v>3446</v>
      </c>
      <c r="B2965" s="22">
        <v>45815</v>
      </c>
      <c r="C2965" s="21">
        <f>YEAR(B2965)</f>
        <v>2025</v>
      </c>
      <c r="D2965" s="21" t="str">
        <f>"Q"&amp;ROUNDUP(MONTH(B2965)/3,0)</f>
        <v>Q2</v>
      </c>
      <c r="E2965" s="21" t="s">
        <v>138</v>
      </c>
      <c r="F2965" s="21" t="s">
        <v>118</v>
      </c>
      <c r="G2965" s="21" t="s">
        <v>139</v>
      </c>
      <c r="H2965" s="21" t="s">
        <v>233</v>
      </c>
      <c r="I2965" s="21" t="s">
        <v>234</v>
      </c>
      <c r="J2965" s="21" t="s">
        <v>142</v>
      </c>
      <c r="K2965" s="21" t="s">
        <v>123</v>
      </c>
      <c r="L2965" s="21" t="s">
        <v>292</v>
      </c>
      <c r="M2965" s="23">
        <v>68.75</v>
      </c>
      <c r="N2965" s="24">
        <v>1</v>
      </c>
      <c r="O2965" s="25">
        <v>0.1837</v>
      </c>
      <c r="P2965" s="23">
        <v>39.17</v>
      </c>
      <c r="Q2965" s="23">
        <f>M2965*N2965*(1-O2965)</f>
        <v>56.120625000000004</v>
      </c>
      <c r="R2965" s="23">
        <f>M2965*N2965*O2965</f>
        <v>12.629375</v>
      </c>
      <c r="S2965" s="23">
        <f>P2965*N2965</f>
        <v>39.17</v>
      </c>
      <c r="T2965" s="23">
        <f>Q2965-S2965</f>
        <v>16.950625000000002</v>
      </c>
      <c r="U2965" s="25">
        <f>IFERROR(T2965/Q2965,0)</f>
        <v>0.30203913445368796</v>
      </c>
      <c r="V2965" s="21" t="s">
        <v>125</v>
      </c>
      <c r="W2965" s="21" t="s">
        <v>156</v>
      </c>
    </row>
    <row r="2966" spans="1:23" ht="15" customHeight="1">
      <c r="A2966" s="21" t="s">
        <v>3447</v>
      </c>
      <c r="B2966" s="22">
        <v>45815</v>
      </c>
      <c r="C2966" s="21">
        <f>YEAR(B2966)</f>
        <v>2025</v>
      </c>
      <c r="D2966" s="21" t="str">
        <f>"Q"&amp;ROUNDUP(MONTH(B2966)/3,0)</f>
        <v>Q2</v>
      </c>
      <c r="E2966" s="21" t="s">
        <v>117</v>
      </c>
      <c r="F2966" s="21" t="s">
        <v>129</v>
      </c>
      <c r="G2966" s="21" t="s">
        <v>194</v>
      </c>
      <c r="H2966" s="21" t="s">
        <v>1250</v>
      </c>
      <c r="I2966" s="21" t="s">
        <v>1251</v>
      </c>
      <c r="J2966" s="21" t="s">
        <v>133</v>
      </c>
      <c r="K2966" s="21" t="s">
        <v>149</v>
      </c>
      <c r="L2966" s="21" t="s">
        <v>238</v>
      </c>
      <c r="M2966" s="23">
        <v>29.88</v>
      </c>
      <c r="N2966" s="24">
        <v>2</v>
      </c>
      <c r="O2966" s="25">
        <v>0.14699999999999999</v>
      </c>
      <c r="P2966" s="23">
        <v>15.52</v>
      </c>
      <c r="Q2966" s="23">
        <f>M2966*N2966*(1-O2966)</f>
        <v>50.975279999999998</v>
      </c>
      <c r="R2966" s="23">
        <f>M2966*N2966*O2966</f>
        <v>8.7847200000000001</v>
      </c>
      <c r="S2966" s="23">
        <f>P2966*N2966</f>
        <v>31.04</v>
      </c>
      <c r="T2966" s="23">
        <f>Q2966-S2966</f>
        <v>19.935279999999999</v>
      </c>
      <c r="U2966" s="25">
        <f>IFERROR(T2966/Q2966,0)</f>
        <v>0.39107740065380708</v>
      </c>
      <c r="V2966" s="21" t="s">
        <v>125</v>
      </c>
      <c r="W2966" s="21" t="s">
        <v>156</v>
      </c>
    </row>
    <row r="2967" spans="1:23" ht="15" customHeight="1">
      <c r="A2967" s="21" t="s">
        <v>3448</v>
      </c>
      <c r="B2967" s="22">
        <v>45815</v>
      </c>
      <c r="C2967" s="21">
        <f>YEAR(B2967)</f>
        <v>2025</v>
      </c>
      <c r="D2967" s="21" t="str">
        <f>"Q"&amp;ROUNDUP(MONTH(B2967)/3,0)</f>
        <v>Q2</v>
      </c>
      <c r="E2967" s="21" t="s">
        <v>188</v>
      </c>
      <c r="F2967" s="21" t="s">
        <v>159</v>
      </c>
      <c r="G2967" s="21" t="s">
        <v>232</v>
      </c>
      <c r="H2967" s="21" t="s">
        <v>804</v>
      </c>
      <c r="I2967" s="21" t="s">
        <v>805</v>
      </c>
      <c r="J2967" s="21" t="s">
        <v>142</v>
      </c>
      <c r="K2967" s="21" t="s">
        <v>149</v>
      </c>
      <c r="L2967" s="21" t="s">
        <v>150</v>
      </c>
      <c r="M2967" s="23">
        <v>256.23</v>
      </c>
      <c r="N2967" s="24">
        <v>20</v>
      </c>
      <c r="O2967" s="25">
        <v>0.13159999999999999</v>
      </c>
      <c r="P2967" s="23">
        <v>107.16</v>
      </c>
      <c r="Q2967" s="23">
        <f>M2967*N2967*(1-O2967)</f>
        <v>4450.2026400000004</v>
      </c>
      <c r="R2967" s="23">
        <f>M2967*N2967*O2967</f>
        <v>674.39736000000005</v>
      </c>
      <c r="S2967" s="23">
        <f>P2967*N2967</f>
        <v>2143.1999999999998</v>
      </c>
      <c r="T2967" s="23">
        <f>Q2967-S2967</f>
        <v>2307.0026400000006</v>
      </c>
      <c r="U2967" s="25">
        <f>IFERROR(T2967/Q2967,0)</f>
        <v>0.51840395294898312</v>
      </c>
      <c r="V2967" s="21" t="s">
        <v>125</v>
      </c>
      <c r="W2967" s="21" t="s">
        <v>172</v>
      </c>
    </row>
    <row r="2968" spans="1:23" ht="15" customHeight="1">
      <c r="A2968" s="21" t="s">
        <v>3449</v>
      </c>
      <c r="B2968" s="22">
        <v>45816</v>
      </c>
      <c r="C2968" s="21">
        <f>YEAR(B2968)</f>
        <v>2025</v>
      </c>
      <c r="D2968" s="21" t="str">
        <f>"Q"&amp;ROUNDUP(MONTH(B2968)/3,0)</f>
        <v>Q2</v>
      </c>
      <c r="E2968" s="21" t="s">
        <v>128</v>
      </c>
      <c r="F2968" s="21" t="s">
        <v>118</v>
      </c>
      <c r="G2968" s="21" t="s">
        <v>152</v>
      </c>
      <c r="H2968" s="21" t="s">
        <v>182</v>
      </c>
      <c r="I2968" s="21" t="s">
        <v>183</v>
      </c>
      <c r="J2968" s="21" t="s">
        <v>122</v>
      </c>
      <c r="K2968" s="21" t="s">
        <v>143</v>
      </c>
      <c r="L2968" s="21" t="s">
        <v>144</v>
      </c>
      <c r="M2968" s="23">
        <v>100.96</v>
      </c>
      <c r="N2968" s="24">
        <v>1</v>
      </c>
      <c r="O2968" s="25">
        <v>0.18940000000000001</v>
      </c>
      <c r="P2968" s="23">
        <v>63.47</v>
      </c>
      <c r="Q2968" s="23">
        <f>M2968*N2968*(1-O2968)</f>
        <v>81.83817599999999</v>
      </c>
      <c r="R2968" s="23">
        <f>M2968*N2968*O2968</f>
        <v>19.121824</v>
      </c>
      <c r="S2968" s="23">
        <f>P2968*N2968</f>
        <v>63.47</v>
      </c>
      <c r="T2968" s="23">
        <f>Q2968-S2968</f>
        <v>18.368175999999991</v>
      </c>
      <c r="U2968" s="25">
        <f>IFERROR(T2968/Q2968,0)</f>
        <v>0.22444508049641762</v>
      </c>
      <c r="V2968" s="21" t="s">
        <v>125</v>
      </c>
      <c r="W2968" s="21" t="s">
        <v>156</v>
      </c>
    </row>
    <row r="2969" spans="1:23" ht="15" customHeight="1">
      <c r="A2969" s="21" t="s">
        <v>3450</v>
      </c>
      <c r="B2969" s="22">
        <v>45816</v>
      </c>
      <c r="C2969" s="21">
        <f>YEAR(B2969)</f>
        <v>2025</v>
      </c>
      <c r="D2969" s="21" t="str">
        <f>"Q"&amp;ROUNDUP(MONTH(B2969)/3,0)</f>
        <v>Q2</v>
      </c>
      <c r="E2969" s="21" t="s">
        <v>128</v>
      </c>
      <c r="F2969" s="21" t="s">
        <v>159</v>
      </c>
      <c r="G2969" s="21" t="s">
        <v>152</v>
      </c>
      <c r="H2969" s="21" t="s">
        <v>131</v>
      </c>
      <c r="I2969" s="21" t="s">
        <v>132</v>
      </c>
      <c r="J2969" s="21" t="s">
        <v>133</v>
      </c>
      <c r="K2969" s="21" t="s">
        <v>123</v>
      </c>
      <c r="L2969" s="21" t="s">
        <v>263</v>
      </c>
      <c r="M2969" s="23">
        <v>49.9</v>
      </c>
      <c r="N2969" s="24">
        <v>3</v>
      </c>
      <c r="O2969" s="25">
        <v>0.13569999999999999</v>
      </c>
      <c r="P2969" s="23">
        <v>28.42</v>
      </c>
      <c r="Q2969" s="23">
        <f>M2969*N2969*(1-O2969)</f>
        <v>129.38570999999999</v>
      </c>
      <c r="R2969" s="23">
        <f>M2969*N2969*O2969</f>
        <v>20.314289999999996</v>
      </c>
      <c r="S2969" s="23">
        <f>P2969*N2969</f>
        <v>85.26</v>
      </c>
      <c r="T2969" s="23">
        <f>Q2969-S2969</f>
        <v>44.125709999999984</v>
      </c>
      <c r="U2969" s="25">
        <f>IFERROR(T2969/Q2969,0)</f>
        <v>0.3410400576694288</v>
      </c>
      <c r="V2969" s="21" t="s">
        <v>125</v>
      </c>
      <c r="W2969" s="21" t="s">
        <v>172</v>
      </c>
    </row>
    <row r="2970" spans="1:23" ht="15" customHeight="1">
      <c r="A2970" s="21" t="s">
        <v>3451</v>
      </c>
      <c r="B2970" s="22">
        <v>45817</v>
      </c>
      <c r="C2970" s="21">
        <f>YEAR(B2970)</f>
        <v>2025</v>
      </c>
      <c r="D2970" s="21" t="str">
        <f>"Q"&amp;ROUNDUP(MONTH(B2970)/3,0)</f>
        <v>Q2</v>
      </c>
      <c r="E2970" s="21" t="s">
        <v>117</v>
      </c>
      <c r="F2970" s="21" t="s">
        <v>159</v>
      </c>
      <c r="G2970" s="21" t="s">
        <v>194</v>
      </c>
      <c r="H2970" s="21" t="s">
        <v>1335</v>
      </c>
      <c r="I2970" s="21" t="s">
        <v>342</v>
      </c>
      <c r="J2970" s="21" t="s">
        <v>142</v>
      </c>
      <c r="K2970" s="21" t="s">
        <v>123</v>
      </c>
      <c r="L2970" s="21" t="s">
        <v>263</v>
      </c>
      <c r="M2970" s="23">
        <v>83</v>
      </c>
      <c r="N2970" s="24">
        <v>4</v>
      </c>
      <c r="O2970" s="25">
        <v>0.155</v>
      </c>
      <c r="P2970" s="23">
        <v>45.9</v>
      </c>
      <c r="Q2970" s="23">
        <f>M2970*N2970*(1-O2970)</f>
        <v>280.53999999999996</v>
      </c>
      <c r="R2970" s="23">
        <f>M2970*N2970*O2970</f>
        <v>51.46</v>
      </c>
      <c r="S2970" s="23">
        <f>P2970*N2970</f>
        <v>183.6</v>
      </c>
      <c r="T2970" s="23">
        <f>Q2970-S2970</f>
        <v>96.939999999999969</v>
      </c>
      <c r="U2970" s="25">
        <f>IFERROR(T2970/Q2970,0)</f>
        <v>0.34554787196121761</v>
      </c>
      <c r="V2970" s="21" t="s">
        <v>125</v>
      </c>
      <c r="W2970" s="21" t="s">
        <v>172</v>
      </c>
    </row>
    <row r="2971" spans="1:23" ht="15" customHeight="1">
      <c r="A2971" s="21" t="s">
        <v>3452</v>
      </c>
      <c r="B2971" s="22">
        <v>45817</v>
      </c>
      <c r="C2971" s="21">
        <f>YEAR(B2971)</f>
        <v>2025</v>
      </c>
      <c r="D2971" s="21" t="str">
        <f>"Q"&amp;ROUNDUP(MONTH(B2971)/3,0)</f>
        <v>Q2</v>
      </c>
      <c r="E2971" s="21" t="s">
        <v>138</v>
      </c>
      <c r="F2971" s="21" t="s">
        <v>118</v>
      </c>
      <c r="G2971" s="21" t="s">
        <v>146</v>
      </c>
      <c r="H2971" s="21" t="s">
        <v>284</v>
      </c>
      <c r="I2971" s="21" t="s">
        <v>269</v>
      </c>
      <c r="J2971" s="21" t="s">
        <v>122</v>
      </c>
      <c r="K2971" s="21" t="s">
        <v>134</v>
      </c>
      <c r="L2971" s="21" t="s">
        <v>299</v>
      </c>
      <c r="M2971" s="23">
        <v>65.069999999999993</v>
      </c>
      <c r="N2971" s="24">
        <v>2</v>
      </c>
      <c r="O2971" s="25">
        <v>0.18379999999999999</v>
      </c>
      <c r="P2971" s="23">
        <v>37.04</v>
      </c>
      <c r="Q2971" s="23">
        <f>M2971*N2971*(1-O2971)</f>
        <v>106.22026799999999</v>
      </c>
      <c r="R2971" s="23">
        <f>M2971*N2971*O2971</f>
        <v>23.919731999999996</v>
      </c>
      <c r="S2971" s="23">
        <f>P2971*N2971</f>
        <v>74.08</v>
      </c>
      <c r="T2971" s="23">
        <f>Q2971-S2971</f>
        <v>32.140267999999992</v>
      </c>
      <c r="U2971" s="25">
        <f>IFERROR(T2971/Q2971,0)</f>
        <v>0.30258131150638778</v>
      </c>
      <c r="V2971" s="21" t="s">
        <v>125</v>
      </c>
      <c r="W2971" s="21" t="s">
        <v>172</v>
      </c>
    </row>
    <row r="2972" spans="1:23" ht="15" customHeight="1">
      <c r="A2972" s="21" t="s">
        <v>3453</v>
      </c>
      <c r="B2972" s="22">
        <v>45817</v>
      </c>
      <c r="C2972" s="21">
        <f>YEAR(B2972)</f>
        <v>2025</v>
      </c>
      <c r="D2972" s="21" t="str">
        <f>"Q"&amp;ROUNDUP(MONTH(B2972)/3,0)</f>
        <v>Q2</v>
      </c>
      <c r="E2972" s="21" t="s">
        <v>128</v>
      </c>
      <c r="F2972" s="21" t="s">
        <v>118</v>
      </c>
      <c r="G2972" s="21" t="s">
        <v>130</v>
      </c>
      <c r="H2972" s="21" t="s">
        <v>243</v>
      </c>
      <c r="I2972" s="21" t="s">
        <v>244</v>
      </c>
      <c r="J2972" s="21" t="s">
        <v>122</v>
      </c>
      <c r="K2972" s="21" t="s">
        <v>149</v>
      </c>
      <c r="L2972" s="21" t="s">
        <v>238</v>
      </c>
      <c r="M2972" s="23">
        <v>249.39</v>
      </c>
      <c r="N2972" s="24">
        <v>1</v>
      </c>
      <c r="O2972" s="25">
        <v>0.20780000000000001</v>
      </c>
      <c r="P2972" s="23">
        <v>129.65</v>
      </c>
      <c r="Q2972" s="23">
        <f>M2972*N2972*(1-O2972)</f>
        <v>197.56675799999999</v>
      </c>
      <c r="R2972" s="23">
        <f>M2972*N2972*O2972</f>
        <v>51.823242</v>
      </c>
      <c r="S2972" s="23">
        <f>P2972*N2972</f>
        <v>129.65</v>
      </c>
      <c r="T2972" s="23">
        <f>Q2972-S2972</f>
        <v>67.916757999999987</v>
      </c>
      <c r="U2972" s="25">
        <f>IFERROR(T2972/Q2972,0)</f>
        <v>0.34376612081674179</v>
      </c>
      <c r="V2972" s="21" t="s">
        <v>125</v>
      </c>
      <c r="W2972" s="21" t="s">
        <v>172</v>
      </c>
    </row>
    <row r="2973" spans="1:23" ht="15" customHeight="1">
      <c r="A2973" s="21" t="s">
        <v>3454</v>
      </c>
      <c r="B2973" s="22">
        <v>45817</v>
      </c>
      <c r="C2973" s="21">
        <f>YEAR(B2973)</f>
        <v>2025</v>
      </c>
      <c r="D2973" s="21" t="str">
        <f>"Q"&amp;ROUNDUP(MONTH(B2973)/3,0)</f>
        <v>Q2</v>
      </c>
      <c r="E2973" s="21" t="s">
        <v>138</v>
      </c>
      <c r="F2973" s="21" t="s">
        <v>118</v>
      </c>
      <c r="G2973" s="21" t="s">
        <v>139</v>
      </c>
      <c r="H2973" s="21" t="s">
        <v>549</v>
      </c>
      <c r="I2973" s="21" t="s">
        <v>550</v>
      </c>
      <c r="J2973" s="21" t="s">
        <v>133</v>
      </c>
      <c r="K2973" s="21" t="s">
        <v>134</v>
      </c>
      <c r="L2973" s="21" t="s">
        <v>170</v>
      </c>
      <c r="M2973" s="23">
        <v>203.36</v>
      </c>
      <c r="N2973" s="24">
        <v>1</v>
      </c>
      <c r="O2973" s="25">
        <v>0.18210000000000001</v>
      </c>
      <c r="P2973" s="23">
        <v>126.07</v>
      </c>
      <c r="Q2973" s="23">
        <f>M2973*N2973*(1-O2973)</f>
        <v>166.32814400000001</v>
      </c>
      <c r="R2973" s="23">
        <f>M2973*N2973*O2973</f>
        <v>37.031856000000005</v>
      </c>
      <c r="S2973" s="23">
        <f>P2973*N2973</f>
        <v>126.07</v>
      </c>
      <c r="T2973" s="23">
        <f>Q2973-S2973</f>
        <v>40.258144000000016</v>
      </c>
      <c r="U2973" s="25">
        <f>IFERROR(T2973/Q2973,0)</f>
        <v>0.24204048113469007</v>
      </c>
      <c r="V2973" s="21" t="s">
        <v>125</v>
      </c>
      <c r="W2973" s="21" t="s">
        <v>136</v>
      </c>
    </row>
    <row r="2974" spans="1:23" ht="15" customHeight="1">
      <c r="A2974" s="21" t="s">
        <v>3455</v>
      </c>
      <c r="B2974" s="22">
        <v>45817</v>
      </c>
      <c r="C2974" s="21">
        <f>YEAR(B2974)</f>
        <v>2025</v>
      </c>
      <c r="D2974" s="21" t="str">
        <f>"Q"&amp;ROUNDUP(MONTH(B2974)/3,0)</f>
        <v>Q2</v>
      </c>
      <c r="E2974" s="21" t="s">
        <v>138</v>
      </c>
      <c r="F2974" s="21" t="s">
        <v>118</v>
      </c>
      <c r="G2974" s="21" t="s">
        <v>146</v>
      </c>
      <c r="H2974" s="21" t="s">
        <v>297</v>
      </c>
      <c r="I2974" s="21" t="s">
        <v>298</v>
      </c>
      <c r="J2974" s="21" t="s">
        <v>142</v>
      </c>
      <c r="K2974" s="21" t="s">
        <v>149</v>
      </c>
      <c r="L2974" s="21" t="s">
        <v>150</v>
      </c>
      <c r="M2974" s="23">
        <v>75.400000000000006</v>
      </c>
      <c r="N2974" s="24">
        <v>3</v>
      </c>
      <c r="O2974" s="25">
        <v>0.2084</v>
      </c>
      <c r="P2974" s="23">
        <v>40.44</v>
      </c>
      <c r="Q2974" s="23">
        <f>M2974*N2974*(1-O2974)</f>
        <v>179.05992000000001</v>
      </c>
      <c r="R2974" s="23">
        <f>M2974*N2974*O2974</f>
        <v>47.140080000000005</v>
      </c>
      <c r="S2974" s="23">
        <f>P2974*N2974</f>
        <v>121.32</v>
      </c>
      <c r="T2974" s="23">
        <f>Q2974-S2974</f>
        <v>57.739920000000012</v>
      </c>
      <c r="U2974" s="25">
        <f>IFERROR(T2974/Q2974,0)</f>
        <v>0.32246144195753024</v>
      </c>
      <c r="V2974" s="21" t="s">
        <v>125</v>
      </c>
      <c r="W2974" s="21" t="s">
        <v>126</v>
      </c>
    </row>
    <row r="2975" spans="1:23" ht="15" customHeight="1">
      <c r="A2975" s="21" t="s">
        <v>3456</v>
      </c>
      <c r="B2975" s="22">
        <v>45817</v>
      </c>
      <c r="C2975" s="21">
        <f>YEAR(B2975)</f>
        <v>2025</v>
      </c>
      <c r="D2975" s="21" t="str">
        <f>"Q"&amp;ROUNDUP(MONTH(B2975)/3,0)</f>
        <v>Q2</v>
      </c>
      <c r="E2975" s="21" t="s">
        <v>188</v>
      </c>
      <c r="F2975" s="21" t="s">
        <v>118</v>
      </c>
      <c r="G2975" s="21" t="s">
        <v>189</v>
      </c>
      <c r="H2975" s="21" t="s">
        <v>207</v>
      </c>
      <c r="I2975" s="21" t="s">
        <v>208</v>
      </c>
      <c r="J2975" s="21" t="s">
        <v>122</v>
      </c>
      <c r="K2975" s="21" t="s">
        <v>123</v>
      </c>
      <c r="L2975" s="21" t="s">
        <v>263</v>
      </c>
      <c r="M2975" s="23">
        <v>17.309999999999999</v>
      </c>
      <c r="N2975" s="24">
        <v>1</v>
      </c>
      <c r="O2975" s="25">
        <v>0.20150000000000001</v>
      </c>
      <c r="P2975" s="23">
        <v>8.19</v>
      </c>
      <c r="Q2975" s="23">
        <f>M2975*N2975*(1-O2975)</f>
        <v>13.822035</v>
      </c>
      <c r="R2975" s="23">
        <f>M2975*N2975*O2975</f>
        <v>3.487965</v>
      </c>
      <c r="S2975" s="23">
        <f>P2975*N2975</f>
        <v>8.19</v>
      </c>
      <c r="T2975" s="23">
        <f>Q2975-S2975</f>
        <v>5.6320350000000001</v>
      </c>
      <c r="U2975" s="25">
        <f>IFERROR(T2975/Q2975,0)</f>
        <v>0.40746785838698862</v>
      </c>
      <c r="V2975" s="21" t="s">
        <v>125</v>
      </c>
      <c r="W2975" s="21" t="s">
        <v>172</v>
      </c>
    </row>
    <row r="2976" spans="1:23" ht="15" customHeight="1">
      <c r="A2976" s="21" t="s">
        <v>3457</v>
      </c>
      <c r="B2976" s="22">
        <v>45817</v>
      </c>
      <c r="C2976" s="21">
        <f>YEAR(B2976)</f>
        <v>2025</v>
      </c>
      <c r="D2976" s="21" t="str">
        <f>"Q"&amp;ROUNDUP(MONTH(B2976)/3,0)</f>
        <v>Q2</v>
      </c>
      <c r="E2976" s="21" t="s">
        <v>158</v>
      </c>
      <c r="F2976" s="21" t="s">
        <v>129</v>
      </c>
      <c r="G2976" s="21" t="s">
        <v>160</v>
      </c>
      <c r="H2976" s="21" t="s">
        <v>243</v>
      </c>
      <c r="I2976" s="21" t="s">
        <v>244</v>
      </c>
      <c r="J2976" s="21" t="s">
        <v>122</v>
      </c>
      <c r="K2976" s="21" t="s">
        <v>143</v>
      </c>
      <c r="L2976" s="21" t="s">
        <v>252</v>
      </c>
      <c r="M2976" s="23">
        <v>144.97999999999999</v>
      </c>
      <c r="N2976" s="24">
        <v>8</v>
      </c>
      <c r="O2976" s="25">
        <v>0.13669999999999999</v>
      </c>
      <c r="P2976" s="23">
        <v>92.29</v>
      </c>
      <c r="Q2976" s="23">
        <f>M2976*N2976*(1-O2976)</f>
        <v>1001.2898719999998</v>
      </c>
      <c r="R2976" s="23">
        <f>M2976*N2976*O2976</f>
        <v>158.55012799999997</v>
      </c>
      <c r="S2976" s="23">
        <f>P2976*N2976</f>
        <v>738.32</v>
      </c>
      <c r="T2976" s="23">
        <f>Q2976-S2976</f>
        <v>262.96987199999978</v>
      </c>
      <c r="U2976" s="25">
        <f>IFERROR(T2976/Q2976,0)</f>
        <v>0.26263111148296908</v>
      </c>
      <c r="V2976" s="21" t="s">
        <v>171</v>
      </c>
      <c r="W2976" s="21" t="s">
        <v>172</v>
      </c>
    </row>
    <row r="2977" spans="1:23" ht="15" customHeight="1">
      <c r="A2977" s="21" t="s">
        <v>3458</v>
      </c>
      <c r="B2977" s="22">
        <v>45817</v>
      </c>
      <c r="C2977" s="21">
        <f>YEAR(B2977)</f>
        <v>2025</v>
      </c>
      <c r="D2977" s="21" t="str">
        <f>"Q"&amp;ROUNDUP(MONTH(B2977)/3,0)</f>
        <v>Q2</v>
      </c>
      <c r="E2977" s="21" t="s">
        <v>188</v>
      </c>
      <c r="F2977" s="21" t="s">
        <v>118</v>
      </c>
      <c r="G2977" s="21" t="s">
        <v>232</v>
      </c>
      <c r="H2977" s="21" t="s">
        <v>207</v>
      </c>
      <c r="I2977" s="21" t="s">
        <v>208</v>
      </c>
      <c r="J2977" s="21" t="s">
        <v>122</v>
      </c>
      <c r="K2977" s="21" t="s">
        <v>123</v>
      </c>
      <c r="L2977" s="21" t="s">
        <v>124</v>
      </c>
      <c r="M2977" s="23">
        <v>118.75</v>
      </c>
      <c r="N2977" s="24">
        <v>2</v>
      </c>
      <c r="O2977" s="25">
        <v>0.19919999999999999</v>
      </c>
      <c r="P2977" s="23">
        <v>55.18</v>
      </c>
      <c r="Q2977" s="23">
        <f>M2977*N2977*(1-O2977)</f>
        <v>190.19</v>
      </c>
      <c r="R2977" s="23">
        <f>M2977*N2977*O2977</f>
        <v>47.309999999999995</v>
      </c>
      <c r="S2977" s="23">
        <f>P2977*N2977</f>
        <v>110.36</v>
      </c>
      <c r="T2977" s="23">
        <f>Q2977-S2977</f>
        <v>79.83</v>
      </c>
      <c r="U2977" s="25">
        <f>IFERROR(T2977/Q2977,0)</f>
        <v>0.41973815658026181</v>
      </c>
      <c r="V2977" s="21" t="s">
        <v>125</v>
      </c>
      <c r="W2977" s="21" t="s">
        <v>126</v>
      </c>
    </row>
    <row r="2978" spans="1:23" ht="15" customHeight="1">
      <c r="A2978" s="21" t="s">
        <v>3459</v>
      </c>
      <c r="B2978" s="22">
        <v>45817</v>
      </c>
      <c r="C2978" s="21">
        <f>YEAR(B2978)</f>
        <v>2025</v>
      </c>
      <c r="D2978" s="21" t="str">
        <f>"Q"&amp;ROUNDUP(MONTH(B2978)/3,0)</f>
        <v>Q2</v>
      </c>
      <c r="E2978" s="21" t="s">
        <v>158</v>
      </c>
      <c r="F2978" s="21" t="s">
        <v>129</v>
      </c>
      <c r="G2978" s="21" t="s">
        <v>164</v>
      </c>
      <c r="H2978" s="21" t="s">
        <v>246</v>
      </c>
      <c r="I2978" s="21" t="s">
        <v>247</v>
      </c>
      <c r="J2978" s="21" t="s">
        <v>133</v>
      </c>
      <c r="K2978" s="21" t="s">
        <v>134</v>
      </c>
      <c r="L2978" s="21" t="s">
        <v>192</v>
      </c>
      <c r="M2978" s="23">
        <v>191.08</v>
      </c>
      <c r="N2978" s="24">
        <v>2</v>
      </c>
      <c r="O2978" s="25">
        <v>0.16159999999999999</v>
      </c>
      <c r="P2978" s="23">
        <v>95.57</v>
      </c>
      <c r="Q2978" s="23">
        <f>M2978*N2978*(1-O2978)</f>
        <v>320.40294400000005</v>
      </c>
      <c r="R2978" s="23">
        <f>M2978*N2978*O2978</f>
        <v>61.757055999999999</v>
      </c>
      <c r="S2978" s="23">
        <f>P2978*N2978</f>
        <v>191.14</v>
      </c>
      <c r="T2978" s="23">
        <f>Q2978-S2978</f>
        <v>129.26294400000006</v>
      </c>
      <c r="U2978" s="25">
        <f>IFERROR(T2978/Q2978,0)</f>
        <v>0.40343869000155019</v>
      </c>
      <c r="V2978" s="21" t="s">
        <v>125</v>
      </c>
      <c r="W2978" s="21" t="s">
        <v>172</v>
      </c>
    </row>
    <row r="2979" spans="1:23" ht="15" customHeight="1">
      <c r="A2979" s="21" t="s">
        <v>3460</v>
      </c>
      <c r="B2979" s="22">
        <v>45817</v>
      </c>
      <c r="C2979" s="21">
        <f>YEAR(B2979)</f>
        <v>2025</v>
      </c>
      <c r="D2979" s="21" t="str">
        <f>"Q"&amp;ROUNDUP(MONTH(B2979)/3,0)</f>
        <v>Q2</v>
      </c>
      <c r="E2979" s="21" t="s">
        <v>188</v>
      </c>
      <c r="F2979" s="21" t="s">
        <v>129</v>
      </c>
      <c r="G2979" s="21" t="s">
        <v>198</v>
      </c>
      <c r="H2979" s="21" t="s">
        <v>457</v>
      </c>
      <c r="I2979" s="21" t="s">
        <v>458</v>
      </c>
      <c r="J2979" s="21" t="s">
        <v>133</v>
      </c>
      <c r="K2979" s="21" t="s">
        <v>165</v>
      </c>
      <c r="L2979" s="21" t="s">
        <v>166</v>
      </c>
      <c r="M2979" s="23">
        <v>71.92</v>
      </c>
      <c r="N2979" s="24">
        <v>4</v>
      </c>
      <c r="O2979" s="25">
        <v>0.2147</v>
      </c>
      <c r="P2979" s="23">
        <v>33.54</v>
      </c>
      <c r="Q2979" s="23">
        <f>M2979*N2979*(1-O2979)</f>
        <v>225.91510400000001</v>
      </c>
      <c r="R2979" s="23">
        <f>M2979*N2979*O2979</f>
        <v>61.764896</v>
      </c>
      <c r="S2979" s="23">
        <f>P2979*N2979</f>
        <v>134.16</v>
      </c>
      <c r="T2979" s="23">
        <f>Q2979-S2979</f>
        <v>91.755104000000017</v>
      </c>
      <c r="U2979" s="25">
        <f>IFERROR(T2979/Q2979,0)</f>
        <v>0.40614860350373039</v>
      </c>
      <c r="V2979" s="21" t="s">
        <v>125</v>
      </c>
      <c r="W2979" s="21" t="s">
        <v>136</v>
      </c>
    </row>
    <row r="2980" spans="1:23" ht="15" customHeight="1">
      <c r="A2980" s="21" t="s">
        <v>3461</v>
      </c>
      <c r="B2980" s="22">
        <v>45818</v>
      </c>
      <c r="C2980" s="21">
        <f>YEAR(B2980)</f>
        <v>2025</v>
      </c>
      <c r="D2980" s="21" t="str">
        <f>"Q"&amp;ROUNDUP(MONTH(B2980)/3,0)</f>
        <v>Q2</v>
      </c>
      <c r="E2980" s="21" t="s">
        <v>138</v>
      </c>
      <c r="F2980" s="21" t="s">
        <v>118</v>
      </c>
      <c r="G2980" s="21" t="s">
        <v>146</v>
      </c>
      <c r="H2980" s="21" t="s">
        <v>224</v>
      </c>
      <c r="I2980" s="21" t="s">
        <v>225</v>
      </c>
      <c r="J2980" s="21" t="s">
        <v>122</v>
      </c>
      <c r="K2980" s="21" t="s">
        <v>123</v>
      </c>
      <c r="L2980" s="21" t="s">
        <v>155</v>
      </c>
      <c r="M2980" s="23">
        <v>146.29</v>
      </c>
      <c r="N2980" s="24">
        <v>3</v>
      </c>
      <c r="O2980" s="25">
        <v>0.22489999999999999</v>
      </c>
      <c r="P2980" s="23">
        <v>68.42</v>
      </c>
      <c r="Q2980" s="23">
        <f>M2980*N2980*(1-O2980)</f>
        <v>340.168137</v>
      </c>
      <c r="R2980" s="23">
        <f>M2980*N2980*O2980</f>
        <v>98.701863000000003</v>
      </c>
      <c r="S2980" s="23">
        <f>P2980*N2980</f>
        <v>205.26</v>
      </c>
      <c r="T2980" s="23">
        <f>Q2980-S2980</f>
        <v>134.90813700000001</v>
      </c>
      <c r="U2980" s="25">
        <f>IFERROR(T2980/Q2980,0)</f>
        <v>0.39659251507145132</v>
      </c>
      <c r="V2980" s="21" t="s">
        <v>125</v>
      </c>
      <c r="W2980" s="21" t="s">
        <v>156</v>
      </c>
    </row>
    <row r="2981" spans="1:23" ht="15" customHeight="1">
      <c r="A2981" s="21" t="s">
        <v>3462</v>
      </c>
      <c r="B2981" s="22">
        <v>45818</v>
      </c>
      <c r="C2981" s="21">
        <f>YEAR(B2981)</f>
        <v>2025</v>
      </c>
      <c r="D2981" s="21" t="str">
        <f>"Q"&amp;ROUNDUP(MONTH(B2981)/3,0)</f>
        <v>Q2</v>
      </c>
      <c r="E2981" s="21" t="s">
        <v>128</v>
      </c>
      <c r="F2981" s="21" t="s">
        <v>118</v>
      </c>
      <c r="G2981" s="21" t="s">
        <v>152</v>
      </c>
      <c r="H2981" s="21" t="s">
        <v>207</v>
      </c>
      <c r="I2981" s="21" t="s">
        <v>208</v>
      </c>
      <c r="J2981" s="21" t="s">
        <v>122</v>
      </c>
      <c r="K2981" s="21" t="s">
        <v>134</v>
      </c>
      <c r="L2981" s="21" t="s">
        <v>299</v>
      </c>
      <c r="M2981" s="23">
        <v>101.76</v>
      </c>
      <c r="N2981" s="24">
        <v>3</v>
      </c>
      <c r="O2981" s="25">
        <v>0.18429999999999999</v>
      </c>
      <c r="P2981" s="23">
        <v>58.06</v>
      </c>
      <c r="Q2981" s="23">
        <f>M2981*N2981*(1-O2981)</f>
        <v>249.01689600000003</v>
      </c>
      <c r="R2981" s="23">
        <f>M2981*N2981*O2981</f>
        <v>56.263104000000006</v>
      </c>
      <c r="S2981" s="23">
        <f>P2981*N2981</f>
        <v>174.18</v>
      </c>
      <c r="T2981" s="23">
        <f>Q2981-S2981</f>
        <v>74.836896000000024</v>
      </c>
      <c r="U2981" s="25">
        <f>IFERROR(T2981/Q2981,0)</f>
        <v>0.30052939058400285</v>
      </c>
      <c r="V2981" s="21" t="s">
        <v>125</v>
      </c>
      <c r="W2981" s="21" t="s">
        <v>156</v>
      </c>
    </row>
    <row r="2982" spans="1:23" ht="15" customHeight="1">
      <c r="A2982" s="21" t="s">
        <v>3463</v>
      </c>
      <c r="B2982" s="22">
        <v>45818</v>
      </c>
      <c r="C2982" s="21">
        <f>YEAR(B2982)</f>
        <v>2025</v>
      </c>
      <c r="D2982" s="21" t="str">
        <f>"Q"&amp;ROUNDUP(MONTH(B2982)/3,0)</f>
        <v>Q2</v>
      </c>
      <c r="E2982" s="21" t="s">
        <v>128</v>
      </c>
      <c r="F2982" s="21" t="s">
        <v>118</v>
      </c>
      <c r="G2982" s="21" t="s">
        <v>152</v>
      </c>
      <c r="H2982" s="21" t="s">
        <v>218</v>
      </c>
      <c r="I2982" s="21" t="s">
        <v>219</v>
      </c>
      <c r="J2982" s="21" t="s">
        <v>133</v>
      </c>
      <c r="K2982" s="21" t="s">
        <v>149</v>
      </c>
      <c r="L2982" s="21" t="s">
        <v>205</v>
      </c>
      <c r="M2982" s="23">
        <v>290.51</v>
      </c>
      <c r="N2982" s="24">
        <v>2</v>
      </c>
      <c r="O2982" s="25">
        <v>0.20150000000000001</v>
      </c>
      <c r="P2982" s="23">
        <v>157.97</v>
      </c>
      <c r="Q2982" s="23">
        <f>M2982*N2982*(1-O2982)</f>
        <v>463.94446999999997</v>
      </c>
      <c r="R2982" s="23">
        <f>M2982*N2982*O2982</f>
        <v>117.07553</v>
      </c>
      <c r="S2982" s="23">
        <f>P2982*N2982</f>
        <v>315.94</v>
      </c>
      <c r="T2982" s="23">
        <f>Q2982-S2982</f>
        <v>148.00446999999997</v>
      </c>
      <c r="U2982" s="25">
        <f>IFERROR(T2982/Q2982,0)</f>
        <v>0.31901332933227977</v>
      </c>
      <c r="V2982" s="21" t="s">
        <v>125</v>
      </c>
      <c r="W2982" s="21" t="s">
        <v>156</v>
      </c>
    </row>
    <row r="2983" spans="1:23" ht="15" customHeight="1">
      <c r="A2983" s="21" t="s">
        <v>3464</v>
      </c>
      <c r="B2983" s="22">
        <v>45819</v>
      </c>
      <c r="C2983" s="21">
        <f>YEAR(B2983)</f>
        <v>2025</v>
      </c>
      <c r="D2983" s="21" t="str">
        <f>"Q"&amp;ROUNDUP(MONTH(B2983)/3,0)</f>
        <v>Q2</v>
      </c>
      <c r="E2983" s="21" t="s">
        <v>117</v>
      </c>
      <c r="F2983" s="21" t="s">
        <v>129</v>
      </c>
      <c r="G2983" s="21" t="s">
        <v>194</v>
      </c>
      <c r="H2983" s="21" t="s">
        <v>851</v>
      </c>
      <c r="I2983" s="21" t="s">
        <v>852</v>
      </c>
      <c r="J2983" s="21" t="s">
        <v>142</v>
      </c>
      <c r="K2983" s="21" t="s">
        <v>134</v>
      </c>
      <c r="L2983" s="21" t="s">
        <v>339</v>
      </c>
      <c r="M2983" s="23">
        <v>109.06</v>
      </c>
      <c r="N2983" s="24">
        <v>1</v>
      </c>
      <c r="O2983" s="25">
        <v>0.15329999999999999</v>
      </c>
      <c r="P2983" s="23">
        <v>61.64</v>
      </c>
      <c r="Q2983" s="23">
        <f>M2983*N2983*(1-O2983)</f>
        <v>92.341102000000006</v>
      </c>
      <c r="R2983" s="23">
        <f>M2983*N2983*O2983</f>
        <v>16.718897999999999</v>
      </c>
      <c r="S2983" s="23">
        <f>P2983*N2983</f>
        <v>61.64</v>
      </c>
      <c r="T2983" s="23">
        <f>Q2983-S2983</f>
        <v>30.701102000000006</v>
      </c>
      <c r="U2983" s="25">
        <f>IFERROR(T2983/Q2983,0)</f>
        <v>0.33247493624236801</v>
      </c>
      <c r="V2983" s="21" t="s">
        <v>125</v>
      </c>
      <c r="W2983" s="21" t="s">
        <v>136</v>
      </c>
    </row>
    <row r="2984" spans="1:23" ht="15" customHeight="1">
      <c r="A2984" s="21" t="s">
        <v>3465</v>
      </c>
      <c r="B2984" s="22">
        <v>45819</v>
      </c>
      <c r="C2984" s="21">
        <f>YEAR(B2984)</f>
        <v>2025</v>
      </c>
      <c r="D2984" s="21" t="str">
        <f>"Q"&amp;ROUNDUP(MONTH(B2984)/3,0)</f>
        <v>Q2</v>
      </c>
      <c r="E2984" s="21" t="s">
        <v>188</v>
      </c>
      <c r="F2984" s="21" t="s">
        <v>118</v>
      </c>
      <c r="G2984" s="21" t="s">
        <v>189</v>
      </c>
      <c r="H2984" s="21" t="s">
        <v>555</v>
      </c>
      <c r="I2984" s="21" t="s">
        <v>556</v>
      </c>
      <c r="J2984" s="21" t="s">
        <v>133</v>
      </c>
      <c r="K2984" s="21" t="s">
        <v>134</v>
      </c>
      <c r="L2984" s="21" t="s">
        <v>135</v>
      </c>
      <c r="M2984" s="23">
        <v>92.83</v>
      </c>
      <c r="N2984" s="24">
        <v>3</v>
      </c>
      <c r="O2984" s="25">
        <v>0.16439999999999999</v>
      </c>
      <c r="P2984" s="23">
        <v>55.01</v>
      </c>
      <c r="Q2984" s="23">
        <f>M2984*N2984*(1-O2984)</f>
        <v>232.706244</v>
      </c>
      <c r="R2984" s="23">
        <f>M2984*N2984*O2984</f>
        <v>45.783755999999997</v>
      </c>
      <c r="S2984" s="23">
        <f>P2984*N2984</f>
        <v>165.03</v>
      </c>
      <c r="T2984" s="23">
        <f>Q2984-S2984</f>
        <v>67.676243999999997</v>
      </c>
      <c r="U2984" s="25">
        <f>IFERROR(T2984/Q2984,0)</f>
        <v>0.29082263903498867</v>
      </c>
      <c r="V2984" s="21" t="s">
        <v>125</v>
      </c>
      <c r="W2984" s="21" t="s">
        <v>156</v>
      </c>
    </row>
    <row r="2985" spans="1:23" ht="15" customHeight="1">
      <c r="A2985" s="21" t="s">
        <v>3466</v>
      </c>
      <c r="B2985" s="22">
        <v>45819</v>
      </c>
      <c r="C2985" s="21">
        <f>YEAR(B2985)</f>
        <v>2025</v>
      </c>
      <c r="D2985" s="21" t="str">
        <f>"Q"&amp;ROUNDUP(MONTH(B2985)/3,0)</f>
        <v>Q2</v>
      </c>
      <c r="E2985" s="21" t="s">
        <v>117</v>
      </c>
      <c r="F2985" s="21" t="s">
        <v>159</v>
      </c>
      <c r="G2985" s="21" t="s">
        <v>194</v>
      </c>
      <c r="H2985" s="21" t="s">
        <v>203</v>
      </c>
      <c r="I2985" s="21" t="s">
        <v>204</v>
      </c>
      <c r="J2985" s="21" t="s">
        <v>122</v>
      </c>
      <c r="K2985" s="21" t="s">
        <v>149</v>
      </c>
      <c r="L2985" s="21" t="s">
        <v>238</v>
      </c>
      <c r="M2985" s="23">
        <v>23.42</v>
      </c>
      <c r="N2985" s="24">
        <v>3</v>
      </c>
      <c r="O2985" s="25">
        <v>9.7199999999999995E-2</v>
      </c>
      <c r="P2985" s="23">
        <v>12.77</v>
      </c>
      <c r="Q2985" s="23">
        <f>M2985*N2985*(1-O2985)</f>
        <v>63.430728000000009</v>
      </c>
      <c r="R2985" s="23">
        <f>M2985*N2985*O2985</f>
        <v>6.8292720000000005</v>
      </c>
      <c r="S2985" s="23">
        <f>P2985*N2985</f>
        <v>38.31</v>
      </c>
      <c r="T2985" s="23">
        <f>Q2985-S2985</f>
        <v>25.120728000000007</v>
      </c>
      <c r="U2985" s="25">
        <f>IFERROR(T2985/Q2985,0)</f>
        <v>0.39603404835586947</v>
      </c>
      <c r="V2985" s="21" t="s">
        <v>125</v>
      </c>
      <c r="W2985" s="21" t="s">
        <v>136</v>
      </c>
    </row>
    <row r="2986" spans="1:23" ht="15" customHeight="1">
      <c r="A2986" s="21" t="s">
        <v>3467</v>
      </c>
      <c r="B2986" s="22">
        <v>45819</v>
      </c>
      <c r="C2986" s="21">
        <f>YEAR(B2986)</f>
        <v>2025</v>
      </c>
      <c r="D2986" s="21" t="str">
        <f>"Q"&amp;ROUNDUP(MONTH(B2986)/3,0)</f>
        <v>Q2</v>
      </c>
      <c r="E2986" s="21" t="s">
        <v>158</v>
      </c>
      <c r="F2986" s="21" t="s">
        <v>118</v>
      </c>
      <c r="G2986" s="21" t="s">
        <v>160</v>
      </c>
      <c r="H2986" s="21" t="s">
        <v>1035</v>
      </c>
      <c r="I2986" s="21" t="s">
        <v>1036</v>
      </c>
      <c r="J2986" s="21" t="s">
        <v>142</v>
      </c>
      <c r="K2986" s="21" t="s">
        <v>149</v>
      </c>
      <c r="L2986" s="21" t="s">
        <v>150</v>
      </c>
      <c r="M2986" s="23">
        <v>141.77000000000001</v>
      </c>
      <c r="N2986" s="24">
        <v>4</v>
      </c>
      <c r="O2986" s="25">
        <v>0.2049</v>
      </c>
      <c r="P2986" s="23">
        <v>66.17</v>
      </c>
      <c r="Q2986" s="23">
        <f>M2986*N2986*(1-O2986)</f>
        <v>450.88530800000007</v>
      </c>
      <c r="R2986" s="23">
        <f>M2986*N2986*O2986</f>
        <v>116.194692</v>
      </c>
      <c r="S2986" s="23">
        <f>P2986*N2986</f>
        <v>264.68</v>
      </c>
      <c r="T2986" s="23">
        <f>Q2986-S2986</f>
        <v>186.20530800000006</v>
      </c>
      <c r="U2986" s="25">
        <f>IFERROR(T2986/Q2986,0)</f>
        <v>0.41297710237211815</v>
      </c>
      <c r="V2986" s="21" t="s">
        <v>125</v>
      </c>
      <c r="W2986" s="21" t="s">
        <v>126</v>
      </c>
    </row>
    <row r="2987" spans="1:23" ht="15" customHeight="1">
      <c r="A2987" s="21" t="s">
        <v>3468</v>
      </c>
      <c r="B2987" s="22">
        <v>45819</v>
      </c>
      <c r="C2987" s="21">
        <f>YEAR(B2987)</f>
        <v>2025</v>
      </c>
      <c r="D2987" s="21" t="str">
        <f>"Q"&amp;ROUNDUP(MONTH(B2987)/3,0)</f>
        <v>Q2</v>
      </c>
      <c r="E2987" s="21" t="s">
        <v>158</v>
      </c>
      <c r="F2987" s="21" t="s">
        <v>129</v>
      </c>
      <c r="G2987" s="21" t="s">
        <v>164</v>
      </c>
      <c r="H2987" s="21" t="s">
        <v>341</v>
      </c>
      <c r="I2987" s="21" t="s">
        <v>342</v>
      </c>
      <c r="J2987" s="21" t="s">
        <v>142</v>
      </c>
      <c r="K2987" s="21" t="s">
        <v>123</v>
      </c>
      <c r="L2987" s="21" t="s">
        <v>263</v>
      </c>
      <c r="M2987" s="23">
        <v>124.48</v>
      </c>
      <c r="N2987" s="24">
        <v>4</v>
      </c>
      <c r="O2987" s="25">
        <v>0.2114</v>
      </c>
      <c r="P2987" s="23">
        <v>65.81</v>
      </c>
      <c r="Q2987" s="23">
        <f>M2987*N2987*(1-O2987)</f>
        <v>392.65971200000001</v>
      </c>
      <c r="R2987" s="23">
        <f>M2987*N2987*O2987</f>
        <v>105.260288</v>
      </c>
      <c r="S2987" s="23">
        <f>P2987*N2987</f>
        <v>263.24</v>
      </c>
      <c r="T2987" s="23">
        <f>Q2987-S2987</f>
        <v>129.419712</v>
      </c>
      <c r="U2987" s="25">
        <f>IFERROR(T2987/Q2987,0)</f>
        <v>0.32959763389221863</v>
      </c>
      <c r="V2987" s="21" t="s">
        <v>125</v>
      </c>
      <c r="W2987" s="21" t="s">
        <v>136</v>
      </c>
    </row>
    <row r="2988" spans="1:23" ht="15" customHeight="1">
      <c r="A2988" s="21" t="s">
        <v>3469</v>
      </c>
      <c r="B2988" s="22">
        <v>45819</v>
      </c>
      <c r="C2988" s="21">
        <f>YEAR(B2988)</f>
        <v>2025</v>
      </c>
      <c r="D2988" s="21" t="str">
        <f>"Q"&amp;ROUNDUP(MONTH(B2988)/3,0)</f>
        <v>Q2</v>
      </c>
      <c r="E2988" s="21" t="s">
        <v>188</v>
      </c>
      <c r="F2988" s="21" t="s">
        <v>159</v>
      </c>
      <c r="G2988" s="21" t="s">
        <v>189</v>
      </c>
      <c r="H2988" s="21" t="s">
        <v>120</v>
      </c>
      <c r="I2988" s="21" t="s">
        <v>121</v>
      </c>
      <c r="J2988" s="21" t="s">
        <v>122</v>
      </c>
      <c r="K2988" s="21" t="s">
        <v>143</v>
      </c>
      <c r="L2988" s="21" t="s">
        <v>230</v>
      </c>
      <c r="M2988" s="23">
        <v>36.409999999999997</v>
      </c>
      <c r="N2988" s="24">
        <v>6</v>
      </c>
      <c r="O2988" s="25">
        <v>0.1512</v>
      </c>
      <c r="P2988" s="23">
        <v>21.01</v>
      </c>
      <c r="Q2988" s="23">
        <f>M2988*N2988*(1-O2988)</f>
        <v>185.42884799999999</v>
      </c>
      <c r="R2988" s="23">
        <f>M2988*N2988*O2988</f>
        <v>33.031151999999999</v>
      </c>
      <c r="S2988" s="23">
        <f>P2988*N2988</f>
        <v>126.06</v>
      </c>
      <c r="T2988" s="23">
        <f>Q2988-S2988</f>
        <v>59.368847999999986</v>
      </c>
      <c r="U2988" s="25">
        <f>IFERROR(T2988/Q2988,0)</f>
        <v>0.32017050550839848</v>
      </c>
      <c r="V2988" s="21" t="s">
        <v>125</v>
      </c>
      <c r="W2988" s="21" t="s">
        <v>126</v>
      </c>
    </row>
    <row r="2989" spans="1:23" ht="15" customHeight="1">
      <c r="A2989" s="21" t="s">
        <v>3470</v>
      </c>
      <c r="B2989" s="22">
        <v>45819</v>
      </c>
      <c r="C2989" s="21">
        <f>YEAR(B2989)</f>
        <v>2025</v>
      </c>
      <c r="D2989" s="21" t="str">
        <f>"Q"&amp;ROUNDUP(MONTH(B2989)/3,0)</f>
        <v>Q2</v>
      </c>
      <c r="E2989" s="21" t="s">
        <v>117</v>
      </c>
      <c r="F2989" s="21" t="s">
        <v>129</v>
      </c>
      <c r="G2989" s="21" t="s">
        <v>194</v>
      </c>
      <c r="H2989" s="21" t="s">
        <v>233</v>
      </c>
      <c r="I2989" s="21" t="s">
        <v>234</v>
      </c>
      <c r="J2989" s="21" t="s">
        <v>142</v>
      </c>
      <c r="K2989" s="21" t="s">
        <v>149</v>
      </c>
      <c r="L2989" s="21" t="s">
        <v>205</v>
      </c>
      <c r="M2989" s="23">
        <v>43.77</v>
      </c>
      <c r="N2989" s="24">
        <v>1</v>
      </c>
      <c r="O2989" s="25">
        <v>0.1648</v>
      </c>
      <c r="P2989" s="23">
        <v>22.22</v>
      </c>
      <c r="Q2989" s="23">
        <f>M2989*N2989*(1-O2989)</f>
        <v>36.556704000000003</v>
      </c>
      <c r="R2989" s="23">
        <f>M2989*N2989*O2989</f>
        <v>7.2132960000000006</v>
      </c>
      <c r="S2989" s="23">
        <f>P2989*N2989</f>
        <v>22.22</v>
      </c>
      <c r="T2989" s="23">
        <f>Q2989-S2989</f>
        <v>14.336704000000005</v>
      </c>
      <c r="U2989" s="25">
        <f>IFERROR(T2989/Q2989,0)</f>
        <v>0.39217715032514977</v>
      </c>
      <c r="V2989" s="21" t="s">
        <v>125</v>
      </c>
      <c r="W2989" s="21" t="s">
        <v>156</v>
      </c>
    </row>
    <row r="2990" spans="1:23" ht="15" customHeight="1">
      <c r="A2990" s="21" t="s">
        <v>3471</v>
      </c>
      <c r="B2990" s="22">
        <v>45819</v>
      </c>
      <c r="C2990" s="21">
        <f>YEAR(B2990)</f>
        <v>2025</v>
      </c>
      <c r="D2990" s="21" t="str">
        <f>"Q"&amp;ROUNDUP(MONTH(B2990)/3,0)</f>
        <v>Q2</v>
      </c>
      <c r="E2990" s="21" t="s">
        <v>138</v>
      </c>
      <c r="F2990" s="21" t="s">
        <v>118</v>
      </c>
      <c r="G2990" s="21" t="s">
        <v>139</v>
      </c>
      <c r="H2990" s="21" t="s">
        <v>318</v>
      </c>
      <c r="I2990" s="21" t="s">
        <v>319</v>
      </c>
      <c r="J2990" s="21" t="s">
        <v>122</v>
      </c>
      <c r="K2990" s="21" t="s">
        <v>134</v>
      </c>
      <c r="L2990" s="21" t="s">
        <v>170</v>
      </c>
      <c r="M2990" s="23">
        <v>166.89</v>
      </c>
      <c r="N2990" s="24">
        <v>12</v>
      </c>
      <c r="O2990" s="25">
        <v>0.23350000000000001</v>
      </c>
      <c r="P2990" s="23">
        <v>96.94</v>
      </c>
      <c r="Q2990" s="23">
        <f>M2990*N2990*(1-O2990)</f>
        <v>1535.0542199999998</v>
      </c>
      <c r="R2990" s="23">
        <f>M2990*N2990*O2990</f>
        <v>467.62577999999996</v>
      </c>
      <c r="S2990" s="23">
        <f>P2990*N2990</f>
        <v>1163.28</v>
      </c>
      <c r="T2990" s="23">
        <f>Q2990-S2990</f>
        <v>371.77421999999979</v>
      </c>
      <c r="U2990" s="25">
        <f>IFERROR(T2990/Q2990,0)</f>
        <v>0.24218963418764441</v>
      </c>
      <c r="V2990" s="21" t="s">
        <v>125</v>
      </c>
      <c r="W2990" s="21" t="s">
        <v>156</v>
      </c>
    </row>
    <row r="2991" spans="1:23" ht="15" customHeight="1">
      <c r="A2991" s="21" t="s">
        <v>3472</v>
      </c>
      <c r="B2991" s="22">
        <v>45819</v>
      </c>
      <c r="C2991" s="21">
        <f>YEAR(B2991)</f>
        <v>2025</v>
      </c>
      <c r="D2991" s="21" t="str">
        <f>"Q"&amp;ROUNDUP(MONTH(B2991)/3,0)</f>
        <v>Q2</v>
      </c>
      <c r="E2991" s="21" t="s">
        <v>117</v>
      </c>
      <c r="F2991" s="21" t="s">
        <v>129</v>
      </c>
      <c r="G2991" s="21" t="s">
        <v>194</v>
      </c>
      <c r="H2991" s="21" t="s">
        <v>583</v>
      </c>
      <c r="I2991" s="21" t="s">
        <v>584</v>
      </c>
      <c r="J2991" s="21" t="s">
        <v>133</v>
      </c>
      <c r="K2991" s="21" t="s">
        <v>123</v>
      </c>
      <c r="L2991" s="21" t="s">
        <v>226</v>
      </c>
      <c r="M2991" s="23">
        <v>98.41</v>
      </c>
      <c r="N2991" s="24">
        <v>1</v>
      </c>
      <c r="O2991" s="25">
        <v>0.1615</v>
      </c>
      <c r="P2991" s="23">
        <v>48.46</v>
      </c>
      <c r="Q2991" s="23">
        <f>M2991*N2991*(1-O2991)</f>
        <v>82.516784999999999</v>
      </c>
      <c r="R2991" s="23">
        <f>M2991*N2991*O2991</f>
        <v>15.893215</v>
      </c>
      <c r="S2991" s="23">
        <f>P2991*N2991</f>
        <v>48.46</v>
      </c>
      <c r="T2991" s="23">
        <f>Q2991-S2991</f>
        <v>34.056784999999998</v>
      </c>
      <c r="U2991" s="25">
        <f>IFERROR(T2991/Q2991,0)</f>
        <v>0.41272554426350955</v>
      </c>
      <c r="V2991" s="21" t="s">
        <v>125</v>
      </c>
      <c r="W2991" s="21" t="s">
        <v>126</v>
      </c>
    </row>
    <row r="2992" spans="1:23" ht="15" customHeight="1">
      <c r="A2992" s="21" t="s">
        <v>3473</v>
      </c>
      <c r="B2992" s="22">
        <v>45819</v>
      </c>
      <c r="C2992" s="21">
        <f>YEAR(B2992)</f>
        <v>2025</v>
      </c>
      <c r="D2992" s="21" t="str">
        <f>"Q"&amp;ROUNDUP(MONTH(B2992)/3,0)</f>
        <v>Q2</v>
      </c>
      <c r="E2992" s="21" t="s">
        <v>117</v>
      </c>
      <c r="F2992" s="21" t="s">
        <v>118</v>
      </c>
      <c r="G2992" s="21" t="s">
        <v>194</v>
      </c>
      <c r="H2992" s="21" t="s">
        <v>337</v>
      </c>
      <c r="I2992" s="21" t="s">
        <v>338</v>
      </c>
      <c r="J2992" s="21" t="s">
        <v>133</v>
      </c>
      <c r="K2992" s="21" t="s">
        <v>149</v>
      </c>
      <c r="L2992" s="21" t="s">
        <v>205</v>
      </c>
      <c r="M2992" s="23">
        <v>36.42</v>
      </c>
      <c r="N2992" s="24">
        <v>2</v>
      </c>
      <c r="O2992" s="25">
        <v>0.22639999999999999</v>
      </c>
      <c r="P2992" s="23">
        <v>19.809999999999999</v>
      </c>
      <c r="Q2992" s="23">
        <f>M2992*N2992*(1-O2992)</f>
        <v>56.349024000000007</v>
      </c>
      <c r="R2992" s="23">
        <f>M2992*N2992*O2992</f>
        <v>16.490976</v>
      </c>
      <c r="S2992" s="23">
        <f>P2992*N2992</f>
        <v>39.619999999999997</v>
      </c>
      <c r="T2992" s="23">
        <f>Q2992-S2992</f>
        <v>16.72902400000001</v>
      </c>
      <c r="U2992" s="25">
        <f>IFERROR(T2992/Q2992,0)</f>
        <v>0.29688223171354322</v>
      </c>
      <c r="V2992" s="21" t="s">
        <v>125</v>
      </c>
      <c r="W2992" s="21" t="s">
        <v>136</v>
      </c>
    </row>
    <row r="2993" spans="1:23" ht="15" customHeight="1">
      <c r="A2993" s="21" t="s">
        <v>3474</v>
      </c>
      <c r="B2993" s="22">
        <v>45819</v>
      </c>
      <c r="C2993" s="21">
        <f>YEAR(B2993)</f>
        <v>2025</v>
      </c>
      <c r="D2993" s="21" t="str">
        <f>"Q"&amp;ROUNDUP(MONTH(B2993)/3,0)</f>
        <v>Q2</v>
      </c>
      <c r="E2993" s="21" t="s">
        <v>117</v>
      </c>
      <c r="F2993" s="21" t="s">
        <v>129</v>
      </c>
      <c r="G2993" s="21" t="s">
        <v>119</v>
      </c>
      <c r="H2993" s="21" t="s">
        <v>318</v>
      </c>
      <c r="I2993" s="21" t="s">
        <v>319</v>
      </c>
      <c r="J2993" s="21" t="s">
        <v>122</v>
      </c>
      <c r="K2993" s="21" t="s">
        <v>143</v>
      </c>
      <c r="L2993" s="21" t="s">
        <v>252</v>
      </c>
      <c r="M2993" s="23">
        <v>298.27999999999997</v>
      </c>
      <c r="N2993" s="24">
        <v>5</v>
      </c>
      <c r="O2993" s="25">
        <v>0.1201</v>
      </c>
      <c r="P2993" s="23">
        <v>186.18</v>
      </c>
      <c r="Q2993" s="23">
        <f>M2993*N2993*(1-O2993)</f>
        <v>1312.2828599999998</v>
      </c>
      <c r="R2993" s="23">
        <f>M2993*N2993*O2993</f>
        <v>179.11713999999998</v>
      </c>
      <c r="S2993" s="23">
        <f>P2993*N2993</f>
        <v>930.90000000000009</v>
      </c>
      <c r="T2993" s="23">
        <f>Q2993-S2993</f>
        <v>381.38285999999971</v>
      </c>
      <c r="U2993" s="25">
        <f>IFERROR(T2993/Q2993,0)</f>
        <v>0.29062549822528333</v>
      </c>
      <c r="V2993" s="21" t="s">
        <v>171</v>
      </c>
      <c r="W2993" s="21" t="s">
        <v>136</v>
      </c>
    </row>
    <row r="2994" spans="1:23" ht="15" customHeight="1">
      <c r="A2994" s="21" t="s">
        <v>3475</v>
      </c>
      <c r="B2994" s="22">
        <v>45819</v>
      </c>
      <c r="C2994" s="21">
        <f>YEAR(B2994)</f>
        <v>2025</v>
      </c>
      <c r="D2994" s="21" t="str">
        <f>"Q"&amp;ROUNDUP(MONTH(B2994)/3,0)</f>
        <v>Q2</v>
      </c>
      <c r="E2994" s="21" t="s">
        <v>128</v>
      </c>
      <c r="F2994" s="21" t="s">
        <v>129</v>
      </c>
      <c r="G2994" s="21" t="s">
        <v>130</v>
      </c>
      <c r="H2994" s="21" t="s">
        <v>147</v>
      </c>
      <c r="I2994" s="21" t="s">
        <v>148</v>
      </c>
      <c r="J2994" s="21" t="s">
        <v>122</v>
      </c>
      <c r="K2994" s="21" t="s">
        <v>134</v>
      </c>
      <c r="L2994" s="21" t="s">
        <v>339</v>
      </c>
      <c r="M2994" s="23">
        <v>74.92</v>
      </c>
      <c r="N2994" s="24">
        <v>4</v>
      </c>
      <c r="O2994" s="25">
        <v>0.16520000000000001</v>
      </c>
      <c r="P2994" s="23">
        <v>41.85</v>
      </c>
      <c r="Q2994" s="23">
        <f>M2994*N2994*(1-O2994)</f>
        <v>250.172864</v>
      </c>
      <c r="R2994" s="23">
        <f>M2994*N2994*O2994</f>
        <v>49.507136000000003</v>
      </c>
      <c r="S2994" s="23">
        <f>P2994*N2994</f>
        <v>167.4</v>
      </c>
      <c r="T2994" s="23">
        <f>Q2994-S2994</f>
        <v>82.772863999999998</v>
      </c>
      <c r="U2994" s="25">
        <f>IFERROR(T2994/Q2994,0)</f>
        <v>0.33086267901541871</v>
      </c>
      <c r="V2994" s="21" t="s">
        <v>171</v>
      </c>
      <c r="W2994" s="21" t="s">
        <v>156</v>
      </c>
    </row>
    <row r="2995" spans="1:23" ht="15" customHeight="1">
      <c r="A2995" s="21" t="s">
        <v>3476</v>
      </c>
      <c r="B2995" s="22">
        <v>45820</v>
      </c>
      <c r="C2995" s="21">
        <f>YEAR(B2995)</f>
        <v>2025</v>
      </c>
      <c r="D2995" s="21" t="str">
        <f>"Q"&amp;ROUNDUP(MONTH(B2995)/3,0)</f>
        <v>Q2</v>
      </c>
      <c r="E2995" s="21" t="s">
        <v>188</v>
      </c>
      <c r="F2995" s="21" t="s">
        <v>129</v>
      </c>
      <c r="G2995" s="21" t="s">
        <v>232</v>
      </c>
      <c r="H2995" s="21" t="s">
        <v>945</v>
      </c>
      <c r="I2995" s="21" t="s">
        <v>946</v>
      </c>
      <c r="J2995" s="21" t="s">
        <v>142</v>
      </c>
      <c r="K2995" s="21" t="s">
        <v>134</v>
      </c>
      <c r="L2995" s="21" t="s">
        <v>135</v>
      </c>
      <c r="M2995" s="23">
        <v>217.13</v>
      </c>
      <c r="N2995" s="24">
        <v>4</v>
      </c>
      <c r="O2995" s="25">
        <v>0.14779999999999999</v>
      </c>
      <c r="P2995" s="23">
        <v>121.07</v>
      </c>
      <c r="Q2995" s="23">
        <f>M2995*N2995*(1-O2995)</f>
        <v>740.1527440000001</v>
      </c>
      <c r="R2995" s="23">
        <f>M2995*N2995*O2995</f>
        <v>128.367256</v>
      </c>
      <c r="S2995" s="23">
        <f>P2995*N2995</f>
        <v>484.28</v>
      </c>
      <c r="T2995" s="23">
        <f>Q2995-S2995</f>
        <v>255.87274400000013</v>
      </c>
      <c r="U2995" s="25">
        <f>IFERROR(T2995/Q2995,0)</f>
        <v>0.34570262161995052</v>
      </c>
      <c r="V2995" s="21" t="s">
        <v>125</v>
      </c>
      <c r="W2995" s="21" t="s">
        <v>172</v>
      </c>
    </row>
    <row r="2996" spans="1:23" ht="15" customHeight="1">
      <c r="A2996" s="21" t="s">
        <v>3477</v>
      </c>
      <c r="B2996" s="22">
        <v>45820</v>
      </c>
      <c r="C2996" s="21">
        <f>YEAR(B2996)</f>
        <v>2025</v>
      </c>
      <c r="D2996" s="21" t="str">
        <f>"Q"&amp;ROUNDUP(MONTH(B2996)/3,0)</f>
        <v>Q2</v>
      </c>
      <c r="E2996" s="21" t="s">
        <v>128</v>
      </c>
      <c r="F2996" s="21" t="s">
        <v>129</v>
      </c>
      <c r="G2996" s="21" t="s">
        <v>130</v>
      </c>
      <c r="H2996" s="21" t="s">
        <v>788</v>
      </c>
      <c r="I2996" s="21" t="s">
        <v>789</v>
      </c>
      <c r="J2996" s="21" t="s">
        <v>142</v>
      </c>
      <c r="K2996" s="21" t="s">
        <v>165</v>
      </c>
      <c r="L2996" s="21" t="s">
        <v>213</v>
      </c>
      <c r="M2996" s="23">
        <v>52.92</v>
      </c>
      <c r="N2996" s="24">
        <v>5</v>
      </c>
      <c r="O2996" s="25">
        <v>0.17899999999999999</v>
      </c>
      <c r="P2996" s="23">
        <v>19</v>
      </c>
      <c r="Q2996" s="23">
        <f>M2996*N2996*(1-O2996)</f>
        <v>217.23660000000001</v>
      </c>
      <c r="R2996" s="23">
        <f>M2996*N2996*O2996</f>
        <v>47.363399999999999</v>
      </c>
      <c r="S2996" s="23">
        <f>P2996*N2996</f>
        <v>95</v>
      </c>
      <c r="T2996" s="23">
        <f>Q2996-S2996</f>
        <v>122.23660000000001</v>
      </c>
      <c r="U2996" s="25">
        <f>IFERROR(T2996/Q2996,0)</f>
        <v>0.56268879185183351</v>
      </c>
      <c r="V2996" s="21" t="s">
        <v>125</v>
      </c>
      <c r="W2996" s="21" t="s">
        <v>172</v>
      </c>
    </row>
    <row r="2997" spans="1:23" ht="15" customHeight="1">
      <c r="A2997" s="21" t="s">
        <v>3478</v>
      </c>
      <c r="B2997" s="22">
        <v>45820</v>
      </c>
      <c r="C2997" s="21">
        <f>YEAR(B2997)</f>
        <v>2025</v>
      </c>
      <c r="D2997" s="21" t="str">
        <f>"Q"&amp;ROUNDUP(MONTH(B2997)/3,0)</f>
        <v>Q2</v>
      </c>
      <c r="E2997" s="21" t="s">
        <v>158</v>
      </c>
      <c r="F2997" s="21" t="s">
        <v>118</v>
      </c>
      <c r="G2997" s="21" t="s">
        <v>160</v>
      </c>
      <c r="H2997" s="21" t="s">
        <v>569</v>
      </c>
      <c r="I2997" s="21" t="s">
        <v>570</v>
      </c>
      <c r="J2997" s="21" t="s">
        <v>133</v>
      </c>
      <c r="K2997" s="21" t="s">
        <v>143</v>
      </c>
      <c r="L2997" s="21" t="s">
        <v>230</v>
      </c>
      <c r="M2997" s="23">
        <v>35.840000000000003</v>
      </c>
      <c r="N2997" s="24">
        <v>2</v>
      </c>
      <c r="O2997" s="25">
        <v>0.24199999999999999</v>
      </c>
      <c r="P2997" s="23">
        <v>21.63</v>
      </c>
      <c r="Q2997" s="23">
        <f>M2997*N2997*(1-O2997)</f>
        <v>54.333440000000003</v>
      </c>
      <c r="R2997" s="23">
        <f>M2997*N2997*O2997</f>
        <v>17.34656</v>
      </c>
      <c r="S2997" s="23">
        <f>P2997*N2997</f>
        <v>43.26</v>
      </c>
      <c r="T2997" s="23">
        <f>Q2997-S2997</f>
        <v>11.073440000000005</v>
      </c>
      <c r="U2997" s="25">
        <f>IFERROR(T2997/Q2997,0)</f>
        <v>0.20380524406332462</v>
      </c>
      <c r="V2997" s="21" t="s">
        <v>125</v>
      </c>
      <c r="W2997" s="21" t="s">
        <v>126</v>
      </c>
    </row>
    <row r="2998" spans="1:23" ht="15" customHeight="1">
      <c r="A2998" s="21" t="s">
        <v>3479</v>
      </c>
      <c r="B2998" s="22">
        <v>45820</v>
      </c>
      <c r="C2998" s="21">
        <f>YEAR(B2998)</f>
        <v>2025</v>
      </c>
      <c r="D2998" s="21" t="str">
        <f>"Q"&amp;ROUNDUP(MONTH(B2998)/3,0)</f>
        <v>Q2</v>
      </c>
      <c r="E2998" s="21" t="s">
        <v>138</v>
      </c>
      <c r="F2998" s="21" t="s">
        <v>118</v>
      </c>
      <c r="G2998" s="21" t="s">
        <v>139</v>
      </c>
      <c r="H2998" s="21" t="s">
        <v>583</v>
      </c>
      <c r="I2998" s="21" t="s">
        <v>584</v>
      </c>
      <c r="J2998" s="21" t="s">
        <v>133</v>
      </c>
      <c r="K2998" s="21" t="s">
        <v>134</v>
      </c>
      <c r="L2998" s="21" t="s">
        <v>170</v>
      </c>
      <c r="M2998" s="23">
        <v>118.21</v>
      </c>
      <c r="N2998" s="24">
        <v>4</v>
      </c>
      <c r="O2998" s="25">
        <v>0.26729999999999998</v>
      </c>
      <c r="P2998" s="23">
        <v>59.29</v>
      </c>
      <c r="Q2998" s="23">
        <f>M2998*N2998*(1-O2998)</f>
        <v>346.44986799999998</v>
      </c>
      <c r="R2998" s="23">
        <f>M2998*N2998*O2998</f>
        <v>126.39013199999998</v>
      </c>
      <c r="S2998" s="23">
        <f>P2998*N2998</f>
        <v>237.16</v>
      </c>
      <c r="T2998" s="23">
        <f>Q2998-S2998</f>
        <v>109.28986799999998</v>
      </c>
      <c r="U2998" s="25">
        <f>IFERROR(T2998/Q2998,0)</f>
        <v>0.31545651505342753</v>
      </c>
      <c r="V2998" s="21" t="s">
        <v>125</v>
      </c>
      <c r="W2998" s="21" t="s">
        <v>126</v>
      </c>
    </row>
    <row r="2999" spans="1:23" ht="15" customHeight="1">
      <c r="A2999" s="21" t="s">
        <v>3480</v>
      </c>
      <c r="B2999" s="22">
        <v>45820</v>
      </c>
      <c r="C2999" s="21">
        <f>YEAR(B2999)</f>
        <v>2025</v>
      </c>
      <c r="D2999" s="21" t="str">
        <f>"Q"&amp;ROUNDUP(MONTH(B2999)/3,0)</f>
        <v>Q2</v>
      </c>
      <c r="E2999" s="21" t="s">
        <v>138</v>
      </c>
      <c r="F2999" s="21" t="s">
        <v>118</v>
      </c>
      <c r="G2999" s="21" t="s">
        <v>146</v>
      </c>
      <c r="H2999" s="21" t="s">
        <v>315</v>
      </c>
      <c r="I2999" s="21" t="s">
        <v>316</v>
      </c>
      <c r="J2999" s="21" t="s">
        <v>133</v>
      </c>
      <c r="K2999" s="21" t="s">
        <v>143</v>
      </c>
      <c r="L2999" s="21" t="s">
        <v>322</v>
      </c>
      <c r="M2999" s="23">
        <v>58.87</v>
      </c>
      <c r="N2999" s="24">
        <v>4</v>
      </c>
      <c r="O2999" s="25">
        <v>0.19350000000000001</v>
      </c>
      <c r="P2999" s="23">
        <v>34.700000000000003</v>
      </c>
      <c r="Q2999" s="23">
        <f>M2999*N2999*(1-O2999)</f>
        <v>189.91461999999999</v>
      </c>
      <c r="R2999" s="23">
        <f>M2999*N2999*O2999</f>
        <v>45.565379999999998</v>
      </c>
      <c r="S2999" s="23">
        <f>P2999*N2999</f>
        <v>138.80000000000001</v>
      </c>
      <c r="T2999" s="23">
        <f>Q2999-S2999</f>
        <v>51.114619999999974</v>
      </c>
      <c r="U2999" s="25">
        <f>IFERROR(T2999/Q2999,0)</f>
        <v>0.26914526117051957</v>
      </c>
      <c r="V2999" s="21" t="s">
        <v>125</v>
      </c>
      <c r="W2999" s="21" t="s">
        <v>156</v>
      </c>
    </row>
    <row r="3000" spans="1:23" ht="15" customHeight="1">
      <c r="A3000" s="21" t="s">
        <v>3481</v>
      </c>
      <c r="B3000" s="22">
        <v>45820</v>
      </c>
      <c r="C3000" s="21">
        <f>YEAR(B3000)</f>
        <v>2025</v>
      </c>
      <c r="D3000" s="21" t="str">
        <f>"Q"&amp;ROUNDUP(MONTH(B3000)/3,0)</f>
        <v>Q2</v>
      </c>
      <c r="E3000" s="21" t="s">
        <v>128</v>
      </c>
      <c r="F3000" s="21" t="s">
        <v>129</v>
      </c>
      <c r="G3000" s="21" t="s">
        <v>130</v>
      </c>
      <c r="H3000" s="21" t="s">
        <v>480</v>
      </c>
      <c r="I3000" s="21" t="s">
        <v>481</v>
      </c>
      <c r="J3000" s="21" t="s">
        <v>142</v>
      </c>
      <c r="K3000" s="21" t="s">
        <v>165</v>
      </c>
      <c r="L3000" s="21" t="s">
        <v>213</v>
      </c>
      <c r="M3000" s="23">
        <v>65.66</v>
      </c>
      <c r="N3000" s="24">
        <v>2</v>
      </c>
      <c r="O3000" s="25">
        <v>0.14630000000000001</v>
      </c>
      <c r="P3000" s="23">
        <v>29.83</v>
      </c>
      <c r="Q3000" s="23">
        <f>M3000*N3000*(1-O3000)</f>
        <v>112.107884</v>
      </c>
      <c r="R3000" s="23">
        <f>M3000*N3000*O3000</f>
        <v>19.212116000000002</v>
      </c>
      <c r="S3000" s="23">
        <f>P3000*N3000</f>
        <v>59.66</v>
      </c>
      <c r="T3000" s="23">
        <f>Q3000-S3000</f>
        <v>52.447884000000002</v>
      </c>
      <c r="U3000" s="25">
        <f>IFERROR(T3000/Q3000,0)</f>
        <v>0.46783403743486945</v>
      </c>
      <c r="V3000" s="21" t="s">
        <v>125</v>
      </c>
      <c r="W3000" s="21" t="s">
        <v>126</v>
      </c>
    </row>
    <row r="3001" spans="1:23" ht="15" customHeight="1">
      <c r="A3001" s="21" t="s">
        <v>3482</v>
      </c>
      <c r="B3001" s="22">
        <v>45820</v>
      </c>
      <c r="C3001" s="21">
        <f>YEAR(B3001)</f>
        <v>2025</v>
      </c>
      <c r="D3001" s="21" t="str">
        <f>"Q"&amp;ROUNDUP(MONTH(B3001)/3,0)</f>
        <v>Q2</v>
      </c>
      <c r="E3001" s="21" t="s">
        <v>158</v>
      </c>
      <c r="F3001" s="21" t="s">
        <v>118</v>
      </c>
      <c r="G3001" s="21" t="s">
        <v>160</v>
      </c>
      <c r="H3001" s="21" t="s">
        <v>895</v>
      </c>
      <c r="I3001" s="21" t="s">
        <v>896</v>
      </c>
      <c r="J3001" s="21" t="s">
        <v>133</v>
      </c>
      <c r="K3001" s="21" t="s">
        <v>143</v>
      </c>
      <c r="L3001" s="21" t="s">
        <v>201</v>
      </c>
      <c r="M3001" s="23">
        <v>120.64</v>
      </c>
      <c r="N3001" s="24">
        <v>5</v>
      </c>
      <c r="O3001" s="25">
        <v>0.2112</v>
      </c>
      <c r="P3001" s="23">
        <v>76.52</v>
      </c>
      <c r="Q3001" s="23">
        <f>M3001*N3001*(1-O3001)</f>
        <v>475.80416000000002</v>
      </c>
      <c r="R3001" s="23">
        <f>M3001*N3001*O3001</f>
        <v>127.39584000000001</v>
      </c>
      <c r="S3001" s="23">
        <f>P3001*N3001</f>
        <v>382.59999999999997</v>
      </c>
      <c r="T3001" s="23">
        <f>Q3001-S3001</f>
        <v>93.204160000000059</v>
      </c>
      <c r="U3001" s="25">
        <f>IFERROR(T3001/Q3001,0)</f>
        <v>0.19588765260059948</v>
      </c>
      <c r="V3001" s="21" t="s">
        <v>125</v>
      </c>
      <c r="W3001" s="21" t="s">
        <v>136</v>
      </c>
    </row>
    <row r="3002" spans="1:23" ht="15" customHeight="1">
      <c r="A3002" s="21" t="s">
        <v>3483</v>
      </c>
      <c r="B3002" s="22">
        <v>45820</v>
      </c>
      <c r="C3002" s="21">
        <f>YEAR(B3002)</f>
        <v>2025</v>
      </c>
      <c r="D3002" s="21" t="str">
        <f>"Q"&amp;ROUNDUP(MONTH(B3002)/3,0)</f>
        <v>Q2</v>
      </c>
      <c r="E3002" s="21" t="s">
        <v>128</v>
      </c>
      <c r="F3002" s="21" t="s">
        <v>118</v>
      </c>
      <c r="G3002" s="21" t="s">
        <v>152</v>
      </c>
      <c r="H3002" s="21" t="s">
        <v>203</v>
      </c>
      <c r="I3002" s="21" t="s">
        <v>204</v>
      </c>
      <c r="J3002" s="21" t="s">
        <v>122</v>
      </c>
      <c r="K3002" s="21" t="s">
        <v>134</v>
      </c>
      <c r="L3002" s="21" t="s">
        <v>192</v>
      </c>
      <c r="M3002" s="23">
        <v>114.39</v>
      </c>
      <c r="N3002" s="24">
        <v>1</v>
      </c>
      <c r="O3002" s="25">
        <v>0.22739999999999999</v>
      </c>
      <c r="P3002" s="23">
        <v>57.29</v>
      </c>
      <c r="Q3002" s="23">
        <f>M3002*N3002*(1-O3002)</f>
        <v>88.377713999999997</v>
      </c>
      <c r="R3002" s="23">
        <f>M3002*N3002*O3002</f>
        <v>26.012286</v>
      </c>
      <c r="S3002" s="23">
        <f>P3002*N3002</f>
        <v>57.29</v>
      </c>
      <c r="T3002" s="23">
        <f>Q3002-S3002</f>
        <v>31.087713999999998</v>
      </c>
      <c r="U3002" s="25">
        <f>IFERROR(T3002/Q3002,0)</f>
        <v>0.3517596528916781</v>
      </c>
      <c r="V3002" s="21" t="s">
        <v>125</v>
      </c>
      <c r="W3002" s="21" t="s">
        <v>126</v>
      </c>
    </row>
    <row r="3003" spans="1:23" ht="15" customHeight="1">
      <c r="A3003" s="21" t="s">
        <v>3484</v>
      </c>
      <c r="B3003" s="22">
        <v>45820</v>
      </c>
      <c r="C3003" s="21">
        <f>YEAR(B3003)</f>
        <v>2025</v>
      </c>
      <c r="D3003" s="21" t="str">
        <f>"Q"&amp;ROUNDUP(MONTH(B3003)/3,0)</f>
        <v>Q2</v>
      </c>
      <c r="E3003" s="21" t="s">
        <v>117</v>
      </c>
      <c r="F3003" s="21" t="s">
        <v>118</v>
      </c>
      <c r="G3003" s="21" t="s">
        <v>194</v>
      </c>
      <c r="H3003" s="21" t="s">
        <v>120</v>
      </c>
      <c r="I3003" s="21" t="s">
        <v>121</v>
      </c>
      <c r="J3003" s="21" t="s">
        <v>122</v>
      </c>
      <c r="K3003" s="21" t="s">
        <v>123</v>
      </c>
      <c r="L3003" s="21" t="s">
        <v>263</v>
      </c>
      <c r="M3003" s="23">
        <v>12.64</v>
      </c>
      <c r="N3003" s="24">
        <v>2</v>
      </c>
      <c r="O3003" s="25">
        <v>0.23330000000000001</v>
      </c>
      <c r="P3003" s="23">
        <v>7.08</v>
      </c>
      <c r="Q3003" s="23">
        <f>M3003*N3003*(1-O3003)</f>
        <v>19.382175999999998</v>
      </c>
      <c r="R3003" s="23">
        <f>M3003*N3003*O3003</f>
        <v>5.8978240000000008</v>
      </c>
      <c r="S3003" s="23">
        <f>P3003*N3003</f>
        <v>14.16</v>
      </c>
      <c r="T3003" s="23">
        <f>Q3003-S3003</f>
        <v>5.2221759999999975</v>
      </c>
      <c r="U3003" s="25">
        <f>IFERROR(T3003/Q3003,0)</f>
        <v>0.26943187390311585</v>
      </c>
      <c r="V3003" s="21" t="s">
        <v>125</v>
      </c>
      <c r="W3003" s="21" t="s">
        <v>172</v>
      </c>
    </row>
    <row r="3004" spans="1:23" ht="15" customHeight="1">
      <c r="A3004" s="21" t="s">
        <v>3485</v>
      </c>
      <c r="B3004" s="22">
        <v>45821</v>
      </c>
      <c r="C3004" s="21">
        <f>YEAR(B3004)</f>
        <v>2025</v>
      </c>
      <c r="D3004" s="21" t="str">
        <f>"Q"&amp;ROUNDUP(MONTH(B3004)/3,0)</f>
        <v>Q2</v>
      </c>
      <c r="E3004" s="21" t="s">
        <v>117</v>
      </c>
      <c r="F3004" s="21" t="s">
        <v>118</v>
      </c>
      <c r="G3004" s="21" t="s">
        <v>119</v>
      </c>
      <c r="H3004" s="21" t="s">
        <v>190</v>
      </c>
      <c r="I3004" s="21" t="s">
        <v>191</v>
      </c>
      <c r="J3004" s="21" t="s">
        <v>133</v>
      </c>
      <c r="K3004" s="21" t="s">
        <v>134</v>
      </c>
      <c r="L3004" s="21" t="s">
        <v>299</v>
      </c>
      <c r="M3004" s="23">
        <v>193.86</v>
      </c>
      <c r="N3004" s="24">
        <v>5</v>
      </c>
      <c r="O3004" s="25">
        <v>0.23369999999999999</v>
      </c>
      <c r="P3004" s="23">
        <v>118.01</v>
      </c>
      <c r="Q3004" s="23">
        <f>M3004*N3004*(1-O3004)</f>
        <v>742.77458999999999</v>
      </c>
      <c r="R3004" s="23">
        <f>M3004*N3004*O3004</f>
        <v>226.52540999999999</v>
      </c>
      <c r="S3004" s="23">
        <f>P3004*N3004</f>
        <v>590.05000000000007</v>
      </c>
      <c r="T3004" s="23">
        <f>Q3004-S3004</f>
        <v>152.72458999999992</v>
      </c>
      <c r="U3004" s="25">
        <f>IFERROR(T3004/Q3004,0)</f>
        <v>0.20561364383776232</v>
      </c>
      <c r="V3004" s="21" t="s">
        <v>125</v>
      </c>
      <c r="W3004" s="21" t="s">
        <v>172</v>
      </c>
    </row>
    <row r="3005" spans="1:23" ht="15" customHeight="1">
      <c r="A3005" s="21" t="s">
        <v>3486</v>
      </c>
      <c r="B3005" s="22">
        <v>45821</v>
      </c>
      <c r="C3005" s="21">
        <f>YEAR(B3005)</f>
        <v>2025</v>
      </c>
      <c r="D3005" s="21" t="str">
        <f>"Q"&amp;ROUNDUP(MONTH(B3005)/3,0)</f>
        <v>Q2</v>
      </c>
      <c r="E3005" s="21" t="s">
        <v>158</v>
      </c>
      <c r="F3005" s="21" t="s">
        <v>159</v>
      </c>
      <c r="G3005" s="21" t="s">
        <v>164</v>
      </c>
      <c r="H3005" s="21" t="s">
        <v>199</v>
      </c>
      <c r="I3005" s="21" t="s">
        <v>200</v>
      </c>
      <c r="J3005" s="21" t="s">
        <v>133</v>
      </c>
      <c r="K3005" s="21" t="s">
        <v>123</v>
      </c>
      <c r="L3005" s="21" t="s">
        <v>226</v>
      </c>
      <c r="M3005" s="23">
        <v>39.06</v>
      </c>
      <c r="N3005" s="24">
        <v>20</v>
      </c>
      <c r="O3005" s="25">
        <v>0.1215</v>
      </c>
      <c r="P3005" s="23">
        <v>18.48</v>
      </c>
      <c r="Q3005" s="23">
        <f>M3005*N3005*(1-O3005)</f>
        <v>686.28420000000006</v>
      </c>
      <c r="R3005" s="23">
        <f>M3005*N3005*O3005</f>
        <v>94.915800000000004</v>
      </c>
      <c r="S3005" s="23">
        <f>P3005*N3005</f>
        <v>369.6</v>
      </c>
      <c r="T3005" s="23">
        <f>Q3005-S3005</f>
        <v>316.68420000000003</v>
      </c>
      <c r="U3005" s="25">
        <f>IFERROR(T3005/Q3005,0)</f>
        <v>0.46144760435982646</v>
      </c>
      <c r="V3005" s="21" t="s">
        <v>125</v>
      </c>
      <c r="W3005" s="21" t="s">
        <v>136</v>
      </c>
    </row>
    <row r="3006" spans="1:23" ht="15" customHeight="1">
      <c r="A3006" s="21" t="s">
        <v>3487</v>
      </c>
      <c r="B3006" s="22">
        <v>45821</v>
      </c>
      <c r="C3006" s="21">
        <f>YEAR(B3006)</f>
        <v>2025</v>
      </c>
      <c r="D3006" s="21" t="str">
        <f>"Q"&amp;ROUNDUP(MONTH(B3006)/3,0)</f>
        <v>Q2</v>
      </c>
      <c r="E3006" s="21" t="s">
        <v>128</v>
      </c>
      <c r="F3006" s="21" t="s">
        <v>118</v>
      </c>
      <c r="G3006" s="21" t="s">
        <v>130</v>
      </c>
      <c r="H3006" s="21" t="s">
        <v>168</v>
      </c>
      <c r="I3006" s="21" t="s">
        <v>169</v>
      </c>
      <c r="J3006" s="21" t="s">
        <v>122</v>
      </c>
      <c r="K3006" s="21" t="s">
        <v>143</v>
      </c>
      <c r="L3006" s="21" t="s">
        <v>230</v>
      </c>
      <c r="M3006" s="23">
        <v>209.29</v>
      </c>
      <c r="N3006" s="24">
        <v>1</v>
      </c>
      <c r="O3006" s="25">
        <v>0.20930000000000001</v>
      </c>
      <c r="P3006" s="23">
        <v>134.99</v>
      </c>
      <c r="Q3006" s="23">
        <f>M3006*N3006*(1-O3006)</f>
        <v>165.485603</v>
      </c>
      <c r="R3006" s="23">
        <f>M3006*N3006*O3006</f>
        <v>43.804397000000002</v>
      </c>
      <c r="S3006" s="23">
        <f>P3006*N3006</f>
        <v>134.99</v>
      </c>
      <c r="T3006" s="23">
        <f>Q3006-S3006</f>
        <v>30.495602999999988</v>
      </c>
      <c r="U3006" s="25">
        <f>IFERROR(T3006/Q3006,0)</f>
        <v>0.18427949288132328</v>
      </c>
      <c r="V3006" s="21" t="s">
        <v>125</v>
      </c>
      <c r="W3006" s="21" t="s">
        <v>126</v>
      </c>
    </row>
    <row r="3007" spans="1:23" ht="15" customHeight="1">
      <c r="A3007" s="21" t="s">
        <v>3488</v>
      </c>
      <c r="B3007" s="22">
        <v>45821</v>
      </c>
      <c r="C3007" s="21">
        <f>YEAR(B3007)</f>
        <v>2025</v>
      </c>
      <c r="D3007" s="21" t="str">
        <f>"Q"&amp;ROUNDUP(MONTH(B3007)/3,0)</f>
        <v>Q2</v>
      </c>
      <c r="E3007" s="21" t="s">
        <v>138</v>
      </c>
      <c r="F3007" s="21" t="s">
        <v>129</v>
      </c>
      <c r="G3007" s="21" t="s">
        <v>139</v>
      </c>
      <c r="H3007" s="21" t="s">
        <v>337</v>
      </c>
      <c r="I3007" s="21" t="s">
        <v>338</v>
      </c>
      <c r="J3007" s="21" t="s">
        <v>133</v>
      </c>
      <c r="K3007" s="21" t="s">
        <v>143</v>
      </c>
      <c r="L3007" s="21" t="s">
        <v>201</v>
      </c>
      <c r="M3007" s="23">
        <v>231.88</v>
      </c>
      <c r="N3007" s="24">
        <v>1</v>
      </c>
      <c r="O3007" s="25">
        <v>0.21390000000000001</v>
      </c>
      <c r="P3007" s="23">
        <v>157.41</v>
      </c>
      <c r="Q3007" s="23">
        <f>M3007*N3007*(1-O3007)</f>
        <v>182.280868</v>
      </c>
      <c r="R3007" s="23">
        <f>M3007*N3007*O3007</f>
        <v>49.599131999999997</v>
      </c>
      <c r="S3007" s="23">
        <f>P3007*N3007</f>
        <v>157.41</v>
      </c>
      <c r="T3007" s="23">
        <f>Q3007-S3007</f>
        <v>24.870868000000002</v>
      </c>
      <c r="U3007" s="25">
        <f>IFERROR(T3007/Q3007,0)</f>
        <v>0.13644255852457321</v>
      </c>
      <c r="V3007" s="21" t="s">
        <v>125</v>
      </c>
      <c r="W3007" s="21" t="s">
        <v>156</v>
      </c>
    </row>
    <row r="3008" spans="1:23" ht="15" customHeight="1">
      <c r="A3008" s="21" t="s">
        <v>3489</v>
      </c>
      <c r="B3008" s="22">
        <v>45822</v>
      </c>
      <c r="C3008" s="21">
        <f>YEAR(B3008)</f>
        <v>2025</v>
      </c>
      <c r="D3008" s="21" t="str">
        <f>"Q"&amp;ROUNDUP(MONTH(B3008)/3,0)</f>
        <v>Q2</v>
      </c>
      <c r="E3008" s="21" t="s">
        <v>128</v>
      </c>
      <c r="F3008" s="21" t="s">
        <v>129</v>
      </c>
      <c r="G3008" s="21" t="s">
        <v>130</v>
      </c>
      <c r="H3008" s="21" t="s">
        <v>462</v>
      </c>
      <c r="I3008" s="21" t="s">
        <v>463</v>
      </c>
      <c r="J3008" s="21" t="s">
        <v>142</v>
      </c>
      <c r="K3008" s="21" t="s">
        <v>134</v>
      </c>
      <c r="L3008" s="21" t="s">
        <v>192</v>
      </c>
      <c r="M3008" s="23">
        <v>104.41</v>
      </c>
      <c r="N3008" s="24">
        <v>4</v>
      </c>
      <c r="O3008" s="25">
        <v>0.1812</v>
      </c>
      <c r="P3008" s="23">
        <v>63.48</v>
      </c>
      <c r="Q3008" s="23">
        <f>M3008*N3008*(1-O3008)</f>
        <v>341.96363199999996</v>
      </c>
      <c r="R3008" s="23">
        <f>M3008*N3008*O3008</f>
        <v>75.676367999999997</v>
      </c>
      <c r="S3008" s="23">
        <f>P3008*N3008</f>
        <v>253.92</v>
      </c>
      <c r="T3008" s="23">
        <f>Q3008-S3008</f>
        <v>88.043631999999974</v>
      </c>
      <c r="U3008" s="25">
        <f>IFERROR(T3008/Q3008,0)</f>
        <v>0.25746489907441383</v>
      </c>
      <c r="V3008" s="21" t="s">
        <v>125</v>
      </c>
      <c r="W3008" s="21" t="s">
        <v>136</v>
      </c>
    </row>
    <row r="3009" spans="1:23" ht="15" customHeight="1">
      <c r="A3009" s="21" t="s">
        <v>3490</v>
      </c>
      <c r="B3009" s="22">
        <v>45822</v>
      </c>
      <c r="C3009" s="21">
        <f>YEAR(B3009)</f>
        <v>2025</v>
      </c>
      <c r="D3009" s="21" t="str">
        <f>"Q"&amp;ROUNDUP(MONTH(B3009)/3,0)</f>
        <v>Q2</v>
      </c>
      <c r="E3009" s="21" t="s">
        <v>138</v>
      </c>
      <c r="F3009" s="21" t="s">
        <v>118</v>
      </c>
      <c r="G3009" s="21" t="s">
        <v>146</v>
      </c>
      <c r="H3009" s="21" t="s">
        <v>917</v>
      </c>
      <c r="I3009" s="21" t="s">
        <v>918</v>
      </c>
      <c r="J3009" s="21" t="s">
        <v>142</v>
      </c>
      <c r="K3009" s="21" t="s">
        <v>143</v>
      </c>
      <c r="L3009" s="21" t="s">
        <v>252</v>
      </c>
      <c r="M3009" s="23">
        <v>63.37</v>
      </c>
      <c r="N3009" s="24">
        <v>5</v>
      </c>
      <c r="O3009" s="25">
        <v>0.28760000000000002</v>
      </c>
      <c r="P3009" s="23">
        <v>35.479999999999997</v>
      </c>
      <c r="Q3009" s="23">
        <f>M3009*N3009*(1-O3009)</f>
        <v>225.72393999999994</v>
      </c>
      <c r="R3009" s="23">
        <f>M3009*N3009*O3009</f>
        <v>91.126059999999995</v>
      </c>
      <c r="S3009" s="23">
        <f>P3009*N3009</f>
        <v>177.39999999999998</v>
      </c>
      <c r="T3009" s="23">
        <f>Q3009-S3009</f>
        <v>48.323939999999965</v>
      </c>
      <c r="U3009" s="25">
        <f>IFERROR(T3009/Q3009,0)</f>
        <v>0.21408424821930708</v>
      </c>
      <c r="V3009" s="21" t="s">
        <v>125</v>
      </c>
      <c r="W3009" s="21" t="s">
        <v>126</v>
      </c>
    </row>
    <row r="3010" spans="1:23" ht="15" customHeight="1">
      <c r="A3010" s="21" t="s">
        <v>3491</v>
      </c>
      <c r="B3010" s="22">
        <v>45822</v>
      </c>
      <c r="C3010" s="21">
        <f>YEAR(B3010)</f>
        <v>2025</v>
      </c>
      <c r="D3010" s="21" t="str">
        <f>"Q"&amp;ROUNDUP(MONTH(B3010)/3,0)</f>
        <v>Q2</v>
      </c>
      <c r="E3010" s="21" t="s">
        <v>138</v>
      </c>
      <c r="F3010" s="21" t="s">
        <v>118</v>
      </c>
      <c r="G3010" s="21" t="s">
        <v>139</v>
      </c>
      <c r="H3010" s="21" t="s">
        <v>619</v>
      </c>
      <c r="I3010" s="21" t="s">
        <v>620</v>
      </c>
      <c r="J3010" s="21" t="s">
        <v>142</v>
      </c>
      <c r="K3010" s="21" t="s">
        <v>143</v>
      </c>
      <c r="L3010" s="21" t="s">
        <v>144</v>
      </c>
      <c r="M3010" s="23">
        <v>204.23</v>
      </c>
      <c r="N3010" s="24">
        <v>1</v>
      </c>
      <c r="O3010" s="25">
        <v>0.1799</v>
      </c>
      <c r="P3010" s="23">
        <v>123.57</v>
      </c>
      <c r="Q3010" s="23">
        <f>M3010*N3010*(1-O3010)</f>
        <v>167.489023</v>
      </c>
      <c r="R3010" s="23">
        <f>M3010*N3010*O3010</f>
        <v>36.740977000000001</v>
      </c>
      <c r="S3010" s="23">
        <f>P3010*N3010</f>
        <v>123.57</v>
      </c>
      <c r="T3010" s="23">
        <f>Q3010-S3010</f>
        <v>43.91902300000001</v>
      </c>
      <c r="U3010" s="25">
        <f>IFERROR(T3010/Q3010,0)</f>
        <v>0.26222030681974906</v>
      </c>
      <c r="V3010" s="21" t="s">
        <v>125</v>
      </c>
      <c r="W3010" s="21" t="s">
        <v>126</v>
      </c>
    </row>
    <row r="3011" spans="1:23" ht="15" customHeight="1">
      <c r="A3011" s="21" t="s">
        <v>3492</v>
      </c>
      <c r="B3011" s="22">
        <v>45822</v>
      </c>
      <c r="C3011" s="21">
        <f>YEAR(B3011)</f>
        <v>2025</v>
      </c>
      <c r="D3011" s="21" t="str">
        <f>"Q"&amp;ROUNDUP(MONTH(B3011)/3,0)</f>
        <v>Q2</v>
      </c>
      <c r="E3011" s="21" t="s">
        <v>117</v>
      </c>
      <c r="F3011" s="21" t="s">
        <v>129</v>
      </c>
      <c r="G3011" s="21" t="s">
        <v>194</v>
      </c>
      <c r="H3011" s="21" t="s">
        <v>153</v>
      </c>
      <c r="I3011" s="21" t="s">
        <v>154</v>
      </c>
      <c r="J3011" s="21" t="s">
        <v>133</v>
      </c>
      <c r="K3011" s="21" t="s">
        <v>149</v>
      </c>
      <c r="L3011" s="21" t="s">
        <v>150</v>
      </c>
      <c r="M3011" s="23">
        <v>233.95</v>
      </c>
      <c r="N3011" s="24">
        <v>3</v>
      </c>
      <c r="O3011" s="25">
        <v>0.18740000000000001</v>
      </c>
      <c r="P3011" s="23">
        <v>102.51</v>
      </c>
      <c r="Q3011" s="23">
        <f>M3011*N3011*(1-O3011)</f>
        <v>570.32330999999988</v>
      </c>
      <c r="R3011" s="23">
        <f>M3011*N3011*O3011</f>
        <v>131.52669</v>
      </c>
      <c r="S3011" s="23">
        <f>P3011*N3011</f>
        <v>307.53000000000003</v>
      </c>
      <c r="T3011" s="23">
        <f>Q3011-S3011</f>
        <v>262.79330999999985</v>
      </c>
      <c r="U3011" s="25">
        <f>IFERROR(T3011/Q3011,0)</f>
        <v>0.46077953573386277</v>
      </c>
      <c r="V3011" s="21" t="s">
        <v>125</v>
      </c>
      <c r="W3011" s="21" t="s">
        <v>156</v>
      </c>
    </row>
    <row r="3012" spans="1:23" ht="15" customHeight="1">
      <c r="A3012" s="21" t="s">
        <v>3493</v>
      </c>
      <c r="B3012" s="22">
        <v>45822</v>
      </c>
      <c r="C3012" s="21">
        <f>YEAR(B3012)</f>
        <v>2025</v>
      </c>
      <c r="D3012" s="21" t="str">
        <f>"Q"&amp;ROUNDUP(MONTH(B3012)/3,0)</f>
        <v>Q2</v>
      </c>
      <c r="E3012" s="21" t="s">
        <v>138</v>
      </c>
      <c r="F3012" s="21" t="s">
        <v>118</v>
      </c>
      <c r="G3012" s="21" t="s">
        <v>139</v>
      </c>
      <c r="H3012" s="21" t="s">
        <v>182</v>
      </c>
      <c r="I3012" s="21" t="s">
        <v>183</v>
      </c>
      <c r="J3012" s="21" t="s">
        <v>122</v>
      </c>
      <c r="K3012" s="21" t="s">
        <v>165</v>
      </c>
      <c r="L3012" s="21" t="s">
        <v>166</v>
      </c>
      <c r="M3012" s="23">
        <v>20.99</v>
      </c>
      <c r="N3012" s="24">
        <v>1</v>
      </c>
      <c r="O3012" s="25">
        <v>0.24979999999999999</v>
      </c>
      <c r="P3012" s="23">
        <v>7.78</v>
      </c>
      <c r="Q3012" s="23">
        <f>M3012*N3012*(1-O3012)</f>
        <v>15.746697999999999</v>
      </c>
      <c r="R3012" s="23">
        <f>M3012*N3012*O3012</f>
        <v>5.2433019999999999</v>
      </c>
      <c r="S3012" s="23">
        <f>P3012*N3012</f>
        <v>7.78</v>
      </c>
      <c r="T3012" s="23">
        <f>Q3012-S3012</f>
        <v>7.9666979999999983</v>
      </c>
      <c r="U3012" s="25">
        <f>IFERROR(T3012/Q3012,0)</f>
        <v>0.50592816347909886</v>
      </c>
      <c r="V3012" s="21" t="s">
        <v>125</v>
      </c>
      <c r="W3012" s="21" t="s">
        <v>172</v>
      </c>
    </row>
    <row r="3013" spans="1:23" ht="15" customHeight="1">
      <c r="A3013" s="21" t="s">
        <v>3494</v>
      </c>
      <c r="B3013" s="22">
        <v>45822</v>
      </c>
      <c r="C3013" s="21">
        <f>YEAR(B3013)</f>
        <v>2025</v>
      </c>
      <c r="D3013" s="21" t="str">
        <f>"Q"&amp;ROUNDUP(MONTH(B3013)/3,0)</f>
        <v>Q2</v>
      </c>
      <c r="E3013" s="21" t="s">
        <v>128</v>
      </c>
      <c r="F3013" s="21" t="s">
        <v>118</v>
      </c>
      <c r="G3013" s="21" t="s">
        <v>130</v>
      </c>
      <c r="H3013" s="21" t="s">
        <v>210</v>
      </c>
      <c r="I3013" s="21" t="s">
        <v>211</v>
      </c>
      <c r="J3013" s="21" t="s">
        <v>142</v>
      </c>
      <c r="K3013" s="21" t="s">
        <v>123</v>
      </c>
      <c r="L3013" s="21" t="s">
        <v>124</v>
      </c>
      <c r="M3013" s="23">
        <v>104.83</v>
      </c>
      <c r="N3013" s="24">
        <v>2</v>
      </c>
      <c r="O3013" s="25">
        <v>0.20730000000000001</v>
      </c>
      <c r="P3013" s="23">
        <v>56.7</v>
      </c>
      <c r="Q3013" s="23">
        <f>M3013*N3013*(1-O3013)</f>
        <v>166.19748199999998</v>
      </c>
      <c r="R3013" s="23">
        <f>M3013*N3013*O3013</f>
        <v>43.462518000000003</v>
      </c>
      <c r="S3013" s="23">
        <f>P3013*N3013</f>
        <v>113.4</v>
      </c>
      <c r="T3013" s="23">
        <f>Q3013-S3013</f>
        <v>52.797481999999974</v>
      </c>
      <c r="U3013" s="25">
        <f>IFERROR(T3013/Q3013,0)</f>
        <v>0.31767919323831861</v>
      </c>
      <c r="V3013" s="21" t="s">
        <v>125</v>
      </c>
      <c r="W3013" s="21" t="s">
        <v>156</v>
      </c>
    </row>
    <row r="3014" spans="1:23" ht="15" customHeight="1">
      <c r="A3014" s="21" t="s">
        <v>3495</v>
      </c>
      <c r="B3014" s="22">
        <v>45822</v>
      </c>
      <c r="C3014" s="21">
        <f>YEAR(B3014)</f>
        <v>2025</v>
      </c>
      <c r="D3014" s="21" t="str">
        <f>"Q"&amp;ROUNDUP(MONTH(B3014)/3,0)</f>
        <v>Q2</v>
      </c>
      <c r="E3014" s="21" t="s">
        <v>138</v>
      </c>
      <c r="F3014" s="21" t="s">
        <v>129</v>
      </c>
      <c r="G3014" s="21" t="s">
        <v>139</v>
      </c>
      <c r="H3014" s="21" t="s">
        <v>337</v>
      </c>
      <c r="I3014" s="21" t="s">
        <v>338</v>
      </c>
      <c r="J3014" s="21" t="s">
        <v>133</v>
      </c>
      <c r="K3014" s="21" t="s">
        <v>143</v>
      </c>
      <c r="L3014" s="21" t="s">
        <v>230</v>
      </c>
      <c r="M3014" s="23">
        <v>170.6</v>
      </c>
      <c r="N3014" s="24">
        <v>2</v>
      </c>
      <c r="O3014" s="25">
        <v>0.1686</v>
      </c>
      <c r="P3014" s="23">
        <v>100.27</v>
      </c>
      <c r="Q3014" s="23">
        <f>M3014*N3014*(1-O3014)</f>
        <v>283.67367999999999</v>
      </c>
      <c r="R3014" s="23">
        <f>M3014*N3014*O3014</f>
        <v>57.526319999999998</v>
      </c>
      <c r="S3014" s="23">
        <f>P3014*N3014</f>
        <v>200.54</v>
      </c>
      <c r="T3014" s="23">
        <f>Q3014-S3014</f>
        <v>83.133679999999998</v>
      </c>
      <c r="U3014" s="25">
        <f>IFERROR(T3014/Q3014,0)</f>
        <v>0.29306095651877184</v>
      </c>
      <c r="V3014" s="21" t="s">
        <v>125</v>
      </c>
      <c r="W3014" s="21" t="s">
        <v>126</v>
      </c>
    </row>
    <row r="3015" spans="1:23" ht="15" customHeight="1">
      <c r="A3015" s="21" t="s">
        <v>3496</v>
      </c>
      <c r="B3015" s="22">
        <v>45822</v>
      </c>
      <c r="C3015" s="21">
        <f>YEAR(B3015)</f>
        <v>2025</v>
      </c>
      <c r="D3015" s="21" t="str">
        <f>"Q"&amp;ROUNDUP(MONTH(B3015)/3,0)</f>
        <v>Q2</v>
      </c>
      <c r="E3015" s="21" t="s">
        <v>158</v>
      </c>
      <c r="F3015" s="21" t="s">
        <v>118</v>
      </c>
      <c r="G3015" s="21" t="s">
        <v>164</v>
      </c>
      <c r="H3015" s="21" t="s">
        <v>354</v>
      </c>
      <c r="I3015" s="21" t="s">
        <v>355</v>
      </c>
      <c r="J3015" s="21" t="s">
        <v>142</v>
      </c>
      <c r="K3015" s="21" t="s">
        <v>143</v>
      </c>
      <c r="L3015" s="21" t="s">
        <v>322</v>
      </c>
      <c r="M3015" s="23">
        <v>290.51</v>
      </c>
      <c r="N3015" s="24">
        <v>1</v>
      </c>
      <c r="O3015" s="25">
        <v>0.2094</v>
      </c>
      <c r="P3015" s="23">
        <v>163.06</v>
      </c>
      <c r="Q3015" s="23">
        <f>M3015*N3015*(1-O3015)</f>
        <v>229.67720599999998</v>
      </c>
      <c r="R3015" s="23">
        <f>M3015*N3015*O3015</f>
        <v>60.832794</v>
      </c>
      <c r="S3015" s="23">
        <f>P3015*N3015</f>
        <v>163.06</v>
      </c>
      <c r="T3015" s="23">
        <f>Q3015-S3015</f>
        <v>66.617205999999982</v>
      </c>
      <c r="U3015" s="25">
        <f>IFERROR(T3015/Q3015,0)</f>
        <v>0.29004709331060036</v>
      </c>
      <c r="V3015" s="21" t="s">
        <v>125</v>
      </c>
      <c r="W3015" s="21" t="s">
        <v>126</v>
      </c>
    </row>
    <row r="3016" spans="1:23" ht="15" customHeight="1">
      <c r="A3016" s="21" t="s">
        <v>3497</v>
      </c>
      <c r="B3016" s="22">
        <v>45823</v>
      </c>
      <c r="C3016" s="21">
        <f>YEAR(B3016)</f>
        <v>2025</v>
      </c>
      <c r="D3016" s="21" t="str">
        <f>"Q"&amp;ROUNDUP(MONTH(B3016)/3,0)</f>
        <v>Q2</v>
      </c>
      <c r="E3016" s="21" t="s">
        <v>188</v>
      </c>
      <c r="F3016" s="21" t="s">
        <v>118</v>
      </c>
      <c r="G3016" s="21" t="s">
        <v>198</v>
      </c>
      <c r="H3016" s="21" t="s">
        <v>358</v>
      </c>
      <c r="I3016" s="21" t="s">
        <v>269</v>
      </c>
      <c r="J3016" s="21" t="s">
        <v>133</v>
      </c>
      <c r="K3016" s="21" t="s">
        <v>165</v>
      </c>
      <c r="L3016" s="21" t="s">
        <v>213</v>
      </c>
      <c r="M3016" s="23">
        <v>47.68</v>
      </c>
      <c r="N3016" s="24">
        <v>1</v>
      </c>
      <c r="O3016" s="25">
        <v>0.1779</v>
      </c>
      <c r="P3016" s="23">
        <v>20.350000000000001</v>
      </c>
      <c r="Q3016" s="23">
        <f>M3016*N3016*(1-O3016)</f>
        <v>39.197728000000005</v>
      </c>
      <c r="R3016" s="23">
        <f>M3016*N3016*O3016</f>
        <v>8.482272</v>
      </c>
      <c r="S3016" s="23">
        <f>P3016*N3016</f>
        <v>20.350000000000001</v>
      </c>
      <c r="T3016" s="23">
        <f>Q3016-S3016</f>
        <v>18.847728000000004</v>
      </c>
      <c r="U3016" s="25">
        <f>IFERROR(T3016/Q3016,0)</f>
        <v>0.48083725668997962</v>
      </c>
      <c r="V3016" s="21" t="s">
        <v>125</v>
      </c>
      <c r="W3016" s="21" t="s">
        <v>156</v>
      </c>
    </row>
    <row r="3017" spans="1:23" ht="15" customHeight="1">
      <c r="A3017" s="21" t="s">
        <v>3498</v>
      </c>
      <c r="B3017" s="22">
        <v>45823</v>
      </c>
      <c r="C3017" s="21">
        <f>YEAR(B3017)</f>
        <v>2025</v>
      </c>
      <c r="D3017" s="21" t="str">
        <f>"Q"&amp;ROUNDUP(MONTH(B3017)/3,0)</f>
        <v>Q2</v>
      </c>
      <c r="E3017" s="21" t="s">
        <v>188</v>
      </c>
      <c r="F3017" s="21" t="s">
        <v>159</v>
      </c>
      <c r="G3017" s="21" t="s">
        <v>189</v>
      </c>
      <c r="H3017" s="21" t="s">
        <v>672</v>
      </c>
      <c r="I3017" s="21" t="s">
        <v>673</v>
      </c>
      <c r="J3017" s="21" t="s">
        <v>142</v>
      </c>
      <c r="K3017" s="21" t="s">
        <v>134</v>
      </c>
      <c r="L3017" s="21" t="s">
        <v>339</v>
      </c>
      <c r="M3017" s="23">
        <v>33.479999999999997</v>
      </c>
      <c r="N3017" s="24">
        <v>5</v>
      </c>
      <c r="O3017" s="25">
        <v>0.1007</v>
      </c>
      <c r="P3017" s="23">
        <v>18.399999999999999</v>
      </c>
      <c r="Q3017" s="23">
        <f>M3017*N3017*(1-O3017)</f>
        <v>150.54281999999998</v>
      </c>
      <c r="R3017" s="23">
        <f>M3017*N3017*O3017</f>
        <v>16.857179999999996</v>
      </c>
      <c r="S3017" s="23">
        <f>P3017*N3017</f>
        <v>92</v>
      </c>
      <c r="T3017" s="23">
        <f>Q3017-S3017</f>
        <v>58.542819999999978</v>
      </c>
      <c r="U3017" s="25">
        <f>IFERROR(T3017/Q3017,0)</f>
        <v>0.38887819425728831</v>
      </c>
      <c r="V3017" s="21" t="s">
        <v>125</v>
      </c>
      <c r="W3017" s="21" t="s">
        <v>156</v>
      </c>
    </row>
    <row r="3018" spans="1:23" ht="15" customHeight="1">
      <c r="A3018" s="21" t="s">
        <v>3499</v>
      </c>
      <c r="B3018" s="22">
        <v>45823</v>
      </c>
      <c r="C3018" s="21">
        <f>YEAR(B3018)</f>
        <v>2025</v>
      </c>
      <c r="D3018" s="21" t="str">
        <f>"Q"&amp;ROUNDUP(MONTH(B3018)/3,0)</f>
        <v>Q2</v>
      </c>
      <c r="E3018" s="21" t="s">
        <v>138</v>
      </c>
      <c r="F3018" s="21" t="s">
        <v>129</v>
      </c>
      <c r="G3018" s="21" t="s">
        <v>139</v>
      </c>
      <c r="H3018" s="21" t="s">
        <v>218</v>
      </c>
      <c r="I3018" s="21" t="s">
        <v>219</v>
      </c>
      <c r="J3018" s="21" t="s">
        <v>133</v>
      </c>
      <c r="K3018" s="21" t="s">
        <v>143</v>
      </c>
      <c r="L3018" s="21" t="s">
        <v>252</v>
      </c>
      <c r="M3018" s="23">
        <v>100.13</v>
      </c>
      <c r="N3018" s="24">
        <v>2</v>
      </c>
      <c r="O3018" s="25">
        <v>0.13719999999999999</v>
      </c>
      <c r="P3018" s="23">
        <v>57.84</v>
      </c>
      <c r="Q3018" s="23">
        <f>M3018*N3018*(1-O3018)</f>
        <v>172.78432799999999</v>
      </c>
      <c r="R3018" s="23">
        <f>M3018*N3018*O3018</f>
        <v>27.475671999999996</v>
      </c>
      <c r="S3018" s="23">
        <f>P3018*N3018</f>
        <v>115.68</v>
      </c>
      <c r="T3018" s="23">
        <f>Q3018-S3018</f>
        <v>57.104327999999981</v>
      </c>
      <c r="U3018" s="25">
        <f>IFERROR(T3018/Q3018,0)</f>
        <v>0.33049483515657729</v>
      </c>
      <c r="V3018" s="21" t="s">
        <v>125</v>
      </c>
      <c r="W3018" s="21" t="s">
        <v>136</v>
      </c>
    </row>
    <row r="3019" spans="1:23" ht="15" customHeight="1">
      <c r="A3019" s="21" t="s">
        <v>3500</v>
      </c>
      <c r="B3019" s="22">
        <v>45823</v>
      </c>
      <c r="C3019" s="21">
        <f>YEAR(B3019)</f>
        <v>2025</v>
      </c>
      <c r="D3019" s="21" t="str">
        <f>"Q"&amp;ROUNDUP(MONTH(B3019)/3,0)</f>
        <v>Q2</v>
      </c>
      <c r="E3019" s="21" t="s">
        <v>138</v>
      </c>
      <c r="F3019" s="21" t="s">
        <v>118</v>
      </c>
      <c r="G3019" s="21" t="s">
        <v>139</v>
      </c>
      <c r="H3019" s="21" t="s">
        <v>318</v>
      </c>
      <c r="I3019" s="21" t="s">
        <v>319</v>
      </c>
      <c r="J3019" s="21" t="s">
        <v>122</v>
      </c>
      <c r="K3019" s="21" t="s">
        <v>149</v>
      </c>
      <c r="L3019" s="21" t="s">
        <v>176</v>
      </c>
      <c r="M3019" s="23">
        <v>13.64</v>
      </c>
      <c r="N3019" s="24">
        <v>3</v>
      </c>
      <c r="O3019" s="25">
        <v>0.18160000000000001</v>
      </c>
      <c r="P3019" s="23">
        <v>5.94</v>
      </c>
      <c r="Q3019" s="23">
        <f>M3019*N3019*(1-O3019)</f>
        <v>33.488928000000001</v>
      </c>
      <c r="R3019" s="23">
        <f>M3019*N3019*O3019</f>
        <v>7.4310720000000003</v>
      </c>
      <c r="S3019" s="23">
        <f>P3019*N3019</f>
        <v>17.82</v>
      </c>
      <c r="T3019" s="23">
        <f>Q3019-S3019</f>
        <v>15.668928000000001</v>
      </c>
      <c r="U3019" s="25">
        <f>IFERROR(T3019/Q3019,0)</f>
        <v>0.46788383312837006</v>
      </c>
      <c r="V3019" s="21" t="s">
        <v>125</v>
      </c>
      <c r="W3019" s="21" t="s">
        <v>156</v>
      </c>
    </row>
    <row r="3020" spans="1:23" ht="15" customHeight="1">
      <c r="A3020" s="21" t="s">
        <v>3501</v>
      </c>
      <c r="B3020" s="22">
        <v>45823</v>
      </c>
      <c r="C3020" s="21">
        <f>YEAR(B3020)</f>
        <v>2025</v>
      </c>
      <c r="D3020" s="21" t="str">
        <f>"Q"&amp;ROUNDUP(MONTH(B3020)/3,0)</f>
        <v>Q2</v>
      </c>
      <c r="E3020" s="21" t="s">
        <v>117</v>
      </c>
      <c r="F3020" s="21" t="s">
        <v>118</v>
      </c>
      <c r="G3020" s="21" t="s">
        <v>119</v>
      </c>
      <c r="H3020" s="21" t="s">
        <v>182</v>
      </c>
      <c r="I3020" s="21" t="s">
        <v>183</v>
      </c>
      <c r="J3020" s="21" t="s">
        <v>122</v>
      </c>
      <c r="K3020" s="21" t="s">
        <v>143</v>
      </c>
      <c r="L3020" s="21" t="s">
        <v>201</v>
      </c>
      <c r="M3020" s="23">
        <v>248.79</v>
      </c>
      <c r="N3020" s="24">
        <v>1</v>
      </c>
      <c r="O3020" s="25">
        <v>0.1996</v>
      </c>
      <c r="P3020" s="23">
        <v>151.96</v>
      </c>
      <c r="Q3020" s="23">
        <f>M3020*N3020*(1-O3020)</f>
        <v>199.131516</v>
      </c>
      <c r="R3020" s="23">
        <f>M3020*N3020*O3020</f>
        <v>49.658484000000001</v>
      </c>
      <c r="S3020" s="23">
        <f>P3020*N3020</f>
        <v>151.96</v>
      </c>
      <c r="T3020" s="23">
        <f>Q3020-S3020</f>
        <v>47.171515999999997</v>
      </c>
      <c r="U3020" s="25">
        <f>IFERROR(T3020/Q3020,0)</f>
        <v>0.23688623954432203</v>
      </c>
      <c r="V3020" s="21" t="s">
        <v>125</v>
      </c>
      <c r="W3020" s="21" t="s">
        <v>136</v>
      </c>
    </row>
    <row r="3021" spans="1:23" ht="15" customHeight="1">
      <c r="A3021" s="21" t="s">
        <v>3502</v>
      </c>
      <c r="B3021" s="22">
        <v>45823</v>
      </c>
      <c r="C3021" s="21">
        <f>YEAR(B3021)</f>
        <v>2025</v>
      </c>
      <c r="D3021" s="21" t="str">
        <f>"Q"&amp;ROUNDUP(MONTH(B3021)/3,0)</f>
        <v>Q2</v>
      </c>
      <c r="E3021" s="21" t="s">
        <v>188</v>
      </c>
      <c r="F3021" s="21" t="s">
        <v>129</v>
      </c>
      <c r="G3021" s="21" t="s">
        <v>189</v>
      </c>
      <c r="H3021" s="21" t="s">
        <v>686</v>
      </c>
      <c r="I3021" s="21" t="s">
        <v>687</v>
      </c>
      <c r="J3021" s="21" t="s">
        <v>142</v>
      </c>
      <c r="K3021" s="21" t="s">
        <v>123</v>
      </c>
      <c r="L3021" s="21" t="s">
        <v>263</v>
      </c>
      <c r="M3021" s="23">
        <v>190.59</v>
      </c>
      <c r="N3021" s="24">
        <v>1</v>
      </c>
      <c r="O3021" s="25">
        <v>0.14699999999999999</v>
      </c>
      <c r="P3021" s="23">
        <v>89.47</v>
      </c>
      <c r="Q3021" s="23">
        <f>M3021*N3021*(1-O3021)</f>
        <v>162.57327000000001</v>
      </c>
      <c r="R3021" s="23">
        <f>M3021*N3021*O3021</f>
        <v>28.016729999999999</v>
      </c>
      <c r="S3021" s="23">
        <f>P3021*N3021</f>
        <v>89.47</v>
      </c>
      <c r="T3021" s="23">
        <f>Q3021-S3021</f>
        <v>73.103270000000009</v>
      </c>
      <c r="U3021" s="25">
        <f>IFERROR(T3021/Q3021,0)</f>
        <v>0.44966352709765883</v>
      </c>
      <c r="V3021" s="21" t="s">
        <v>125</v>
      </c>
      <c r="W3021" s="21" t="s">
        <v>136</v>
      </c>
    </row>
    <row r="3022" spans="1:23" ht="15" customHeight="1">
      <c r="A3022" s="21" t="s">
        <v>3503</v>
      </c>
      <c r="B3022" s="22">
        <v>45824</v>
      </c>
      <c r="C3022" s="21">
        <f>YEAR(B3022)</f>
        <v>2025</v>
      </c>
      <c r="D3022" s="21" t="str">
        <f>"Q"&amp;ROUNDUP(MONTH(B3022)/3,0)</f>
        <v>Q2</v>
      </c>
      <c r="E3022" s="21" t="s">
        <v>128</v>
      </c>
      <c r="F3022" s="21" t="s">
        <v>159</v>
      </c>
      <c r="G3022" s="21" t="s">
        <v>152</v>
      </c>
      <c r="H3022" s="21" t="s">
        <v>301</v>
      </c>
      <c r="I3022" s="21" t="s">
        <v>302</v>
      </c>
      <c r="J3022" s="21" t="s">
        <v>133</v>
      </c>
      <c r="K3022" s="21" t="s">
        <v>165</v>
      </c>
      <c r="L3022" s="21" t="s">
        <v>320</v>
      </c>
      <c r="M3022" s="23">
        <v>128.63999999999999</v>
      </c>
      <c r="N3022" s="24">
        <v>20</v>
      </c>
      <c r="O3022" s="25">
        <v>0.14949999999999999</v>
      </c>
      <c r="P3022" s="23">
        <v>46.67</v>
      </c>
      <c r="Q3022" s="23">
        <f>M3022*N3022*(1-O3022)</f>
        <v>2188.1664000000001</v>
      </c>
      <c r="R3022" s="23">
        <f>M3022*N3022*O3022</f>
        <v>384.63359999999994</v>
      </c>
      <c r="S3022" s="23">
        <f>P3022*N3022</f>
        <v>933.40000000000009</v>
      </c>
      <c r="T3022" s="23">
        <f>Q3022-S3022</f>
        <v>1254.7664</v>
      </c>
      <c r="U3022" s="25">
        <f>IFERROR(T3022/Q3022,0)</f>
        <v>0.57343280657266282</v>
      </c>
      <c r="V3022" s="21" t="s">
        <v>125</v>
      </c>
      <c r="W3022" s="21" t="s">
        <v>126</v>
      </c>
    </row>
    <row r="3023" spans="1:23" ht="15" customHeight="1">
      <c r="A3023" s="21" t="s">
        <v>3504</v>
      </c>
      <c r="B3023" s="22">
        <v>45824</v>
      </c>
      <c r="C3023" s="21">
        <f>YEAR(B3023)</f>
        <v>2025</v>
      </c>
      <c r="D3023" s="21" t="str">
        <f>"Q"&amp;ROUNDUP(MONTH(B3023)/3,0)</f>
        <v>Q2</v>
      </c>
      <c r="E3023" s="21" t="s">
        <v>138</v>
      </c>
      <c r="F3023" s="21" t="s">
        <v>129</v>
      </c>
      <c r="G3023" s="21" t="s">
        <v>139</v>
      </c>
      <c r="H3023" s="21" t="s">
        <v>1140</v>
      </c>
      <c r="I3023" s="21" t="s">
        <v>1141</v>
      </c>
      <c r="J3023" s="21" t="s">
        <v>142</v>
      </c>
      <c r="K3023" s="21" t="s">
        <v>165</v>
      </c>
      <c r="L3023" s="21" t="s">
        <v>320</v>
      </c>
      <c r="M3023" s="23">
        <v>84.23</v>
      </c>
      <c r="N3023" s="24">
        <v>2</v>
      </c>
      <c r="O3023" s="25">
        <v>0.19719999999999999</v>
      </c>
      <c r="P3023" s="23">
        <v>37.61</v>
      </c>
      <c r="Q3023" s="23">
        <f>M3023*N3023*(1-O3023)</f>
        <v>135.239688</v>
      </c>
      <c r="R3023" s="23">
        <f>M3023*N3023*O3023</f>
        <v>33.220312</v>
      </c>
      <c r="S3023" s="23">
        <f>P3023*N3023</f>
        <v>75.22</v>
      </c>
      <c r="T3023" s="23">
        <f>Q3023-S3023</f>
        <v>60.019688000000002</v>
      </c>
      <c r="U3023" s="25">
        <f>IFERROR(T3023/Q3023,0)</f>
        <v>0.44380232524641733</v>
      </c>
      <c r="V3023" s="21" t="s">
        <v>125</v>
      </c>
      <c r="W3023" s="21" t="s">
        <v>136</v>
      </c>
    </row>
    <row r="3024" spans="1:23" ht="15" customHeight="1">
      <c r="A3024" s="21" t="s">
        <v>3505</v>
      </c>
      <c r="B3024" s="22">
        <v>45824</v>
      </c>
      <c r="C3024" s="21">
        <f>YEAR(B3024)</f>
        <v>2025</v>
      </c>
      <c r="D3024" s="21" t="str">
        <f>"Q"&amp;ROUNDUP(MONTH(B3024)/3,0)</f>
        <v>Q2</v>
      </c>
      <c r="E3024" s="21" t="s">
        <v>138</v>
      </c>
      <c r="F3024" s="21" t="s">
        <v>118</v>
      </c>
      <c r="G3024" s="21" t="s">
        <v>139</v>
      </c>
      <c r="H3024" s="21" t="s">
        <v>131</v>
      </c>
      <c r="I3024" s="21" t="s">
        <v>132</v>
      </c>
      <c r="J3024" s="21" t="s">
        <v>133</v>
      </c>
      <c r="K3024" s="21" t="s">
        <v>149</v>
      </c>
      <c r="L3024" s="21" t="s">
        <v>176</v>
      </c>
      <c r="M3024" s="23">
        <v>304.02999999999997</v>
      </c>
      <c r="N3024" s="24">
        <v>1</v>
      </c>
      <c r="O3024" s="25">
        <v>0.2092</v>
      </c>
      <c r="P3024" s="23">
        <v>160.36000000000001</v>
      </c>
      <c r="Q3024" s="23">
        <f>M3024*N3024*(1-O3024)</f>
        <v>240.42692399999996</v>
      </c>
      <c r="R3024" s="23">
        <f>M3024*N3024*O3024</f>
        <v>63.603075999999994</v>
      </c>
      <c r="S3024" s="23">
        <f>P3024*N3024</f>
        <v>160.36000000000001</v>
      </c>
      <c r="T3024" s="23">
        <f>Q3024-S3024</f>
        <v>80.066923999999943</v>
      </c>
      <c r="U3024" s="25">
        <f>IFERROR(T3024/Q3024,0)</f>
        <v>0.33301979107797408</v>
      </c>
      <c r="V3024" s="21" t="s">
        <v>125</v>
      </c>
      <c r="W3024" s="21" t="s">
        <v>156</v>
      </c>
    </row>
    <row r="3025" spans="1:23" ht="15" customHeight="1">
      <c r="A3025" s="21" t="s">
        <v>3506</v>
      </c>
      <c r="B3025" s="22">
        <v>45824</v>
      </c>
      <c r="C3025" s="21">
        <f>YEAR(B3025)</f>
        <v>2025</v>
      </c>
      <c r="D3025" s="21" t="str">
        <f>"Q"&amp;ROUNDUP(MONTH(B3025)/3,0)</f>
        <v>Q2</v>
      </c>
      <c r="E3025" s="21" t="s">
        <v>117</v>
      </c>
      <c r="F3025" s="21" t="s">
        <v>118</v>
      </c>
      <c r="G3025" s="21" t="s">
        <v>194</v>
      </c>
      <c r="H3025" s="21" t="s">
        <v>450</v>
      </c>
      <c r="I3025" s="21" t="s">
        <v>451</v>
      </c>
      <c r="J3025" s="21" t="s">
        <v>133</v>
      </c>
      <c r="K3025" s="21" t="s">
        <v>143</v>
      </c>
      <c r="L3025" s="21" t="s">
        <v>144</v>
      </c>
      <c r="M3025" s="23">
        <v>226.15</v>
      </c>
      <c r="N3025" s="24">
        <v>1</v>
      </c>
      <c r="O3025" s="25">
        <v>0.21809999999999999</v>
      </c>
      <c r="P3025" s="23">
        <v>129.09</v>
      </c>
      <c r="Q3025" s="23">
        <f>M3025*N3025*(1-O3025)</f>
        <v>176.82668500000003</v>
      </c>
      <c r="R3025" s="23">
        <f>M3025*N3025*O3025</f>
        <v>49.323315000000001</v>
      </c>
      <c r="S3025" s="23">
        <f>P3025*N3025</f>
        <v>129.09</v>
      </c>
      <c r="T3025" s="23">
        <f>Q3025-S3025</f>
        <v>47.736685000000023</v>
      </c>
      <c r="U3025" s="25">
        <f>IFERROR(T3025/Q3025,0)</f>
        <v>0.26996312801995931</v>
      </c>
      <c r="V3025" s="21" t="s">
        <v>125</v>
      </c>
      <c r="W3025" s="21" t="s">
        <v>136</v>
      </c>
    </row>
    <row r="3026" spans="1:23" ht="15" customHeight="1">
      <c r="A3026" s="21" t="s">
        <v>3507</v>
      </c>
      <c r="B3026" s="22">
        <v>45824</v>
      </c>
      <c r="C3026" s="21">
        <f>YEAR(B3026)</f>
        <v>2025</v>
      </c>
      <c r="D3026" s="21" t="str">
        <f>"Q"&amp;ROUNDUP(MONTH(B3026)/3,0)</f>
        <v>Q2</v>
      </c>
      <c r="E3026" s="21" t="s">
        <v>128</v>
      </c>
      <c r="F3026" s="21" t="s">
        <v>129</v>
      </c>
      <c r="G3026" s="21" t="s">
        <v>130</v>
      </c>
      <c r="H3026" s="21" t="s">
        <v>788</v>
      </c>
      <c r="I3026" s="21" t="s">
        <v>789</v>
      </c>
      <c r="J3026" s="21" t="s">
        <v>142</v>
      </c>
      <c r="K3026" s="21" t="s">
        <v>149</v>
      </c>
      <c r="L3026" s="21" t="s">
        <v>273</v>
      </c>
      <c r="M3026" s="23">
        <v>59.86</v>
      </c>
      <c r="N3026" s="24">
        <v>1</v>
      </c>
      <c r="O3026" s="25">
        <v>0.14860000000000001</v>
      </c>
      <c r="P3026" s="23">
        <v>27.14</v>
      </c>
      <c r="Q3026" s="23">
        <f>M3026*N3026*(1-O3026)</f>
        <v>50.964803999999994</v>
      </c>
      <c r="R3026" s="23">
        <f>M3026*N3026*O3026</f>
        <v>8.8951960000000003</v>
      </c>
      <c r="S3026" s="23">
        <f>P3026*N3026</f>
        <v>27.14</v>
      </c>
      <c r="T3026" s="23">
        <f>Q3026-S3026</f>
        <v>23.824803999999993</v>
      </c>
      <c r="U3026" s="25">
        <f>IFERROR(T3026/Q3026,0)</f>
        <v>0.46747563279160254</v>
      </c>
      <c r="V3026" s="21" t="s">
        <v>125</v>
      </c>
      <c r="W3026" s="21" t="s">
        <v>172</v>
      </c>
    </row>
    <row r="3027" spans="1:23" ht="15" customHeight="1">
      <c r="A3027" s="21" t="s">
        <v>3508</v>
      </c>
      <c r="B3027" s="22">
        <v>45825</v>
      </c>
      <c r="C3027" s="21">
        <f>YEAR(B3027)</f>
        <v>2025</v>
      </c>
      <c r="D3027" s="21" t="str">
        <f>"Q"&amp;ROUNDUP(MONTH(B3027)/3,0)</f>
        <v>Q2</v>
      </c>
      <c r="E3027" s="21" t="s">
        <v>138</v>
      </c>
      <c r="F3027" s="21" t="s">
        <v>118</v>
      </c>
      <c r="G3027" s="21" t="s">
        <v>146</v>
      </c>
      <c r="H3027" s="21" t="s">
        <v>301</v>
      </c>
      <c r="I3027" s="21" t="s">
        <v>302</v>
      </c>
      <c r="J3027" s="21" t="s">
        <v>133</v>
      </c>
      <c r="K3027" s="21" t="s">
        <v>143</v>
      </c>
      <c r="L3027" s="21" t="s">
        <v>230</v>
      </c>
      <c r="M3027" s="23">
        <v>272.89</v>
      </c>
      <c r="N3027" s="24">
        <v>2</v>
      </c>
      <c r="O3027" s="25">
        <v>0.19670000000000001</v>
      </c>
      <c r="P3027" s="23">
        <v>179.94</v>
      </c>
      <c r="Q3027" s="23">
        <f>M3027*N3027*(1-O3027)</f>
        <v>438.425074</v>
      </c>
      <c r="R3027" s="23">
        <f>M3027*N3027*O3027</f>
        <v>107.35492600000001</v>
      </c>
      <c r="S3027" s="23">
        <f>P3027*N3027</f>
        <v>359.88</v>
      </c>
      <c r="T3027" s="23">
        <f>Q3027-S3027</f>
        <v>78.545074</v>
      </c>
      <c r="U3027" s="25">
        <f>IFERROR(T3027/Q3027,0)</f>
        <v>0.1791527872331499</v>
      </c>
      <c r="V3027" s="21" t="s">
        <v>125</v>
      </c>
      <c r="W3027" s="21" t="s">
        <v>156</v>
      </c>
    </row>
    <row r="3028" spans="1:23" ht="15" customHeight="1">
      <c r="A3028" s="21" t="s">
        <v>3509</v>
      </c>
      <c r="B3028" s="22">
        <v>45825</v>
      </c>
      <c r="C3028" s="21">
        <f>YEAR(B3028)</f>
        <v>2025</v>
      </c>
      <c r="D3028" s="21" t="str">
        <f>"Q"&amp;ROUNDUP(MONTH(B3028)/3,0)</f>
        <v>Q2</v>
      </c>
      <c r="E3028" s="21" t="s">
        <v>158</v>
      </c>
      <c r="F3028" s="21" t="s">
        <v>129</v>
      </c>
      <c r="G3028" s="21" t="s">
        <v>160</v>
      </c>
      <c r="H3028" s="21" t="s">
        <v>3161</v>
      </c>
      <c r="I3028" s="21" t="s">
        <v>229</v>
      </c>
      <c r="J3028" s="21" t="s">
        <v>142</v>
      </c>
      <c r="K3028" s="21" t="s">
        <v>165</v>
      </c>
      <c r="L3028" s="21" t="s">
        <v>166</v>
      </c>
      <c r="M3028" s="23">
        <v>110.15</v>
      </c>
      <c r="N3028" s="24">
        <v>5</v>
      </c>
      <c r="O3028" s="25">
        <v>0.16689999999999999</v>
      </c>
      <c r="P3028" s="23">
        <v>51.91</v>
      </c>
      <c r="Q3028" s="23">
        <f>M3028*N3028*(1-O3028)</f>
        <v>458.82982499999997</v>
      </c>
      <c r="R3028" s="23">
        <f>M3028*N3028*O3028</f>
        <v>91.920175</v>
      </c>
      <c r="S3028" s="23">
        <f>P3028*N3028</f>
        <v>259.54999999999995</v>
      </c>
      <c r="T3028" s="23">
        <f>Q3028-S3028</f>
        <v>199.27982500000002</v>
      </c>
      <c r="U3028" s="25">
        <f>IFERROR(T3028/Q3028,0)</f>
        <v>0.4343218643208297</v>
      </c>
      <c r="V3028" s="21" t="s">
        <v>125</v>
      </c>
      <c r="W3028" s="21" t="s">
        <v>126</v>
      </c>
    </row>
    <row r="3029" spans="1:23" ht="15" customHeight="1">
      <c r="A3029" s="21" t="s">
        <v>3510</v>
      </c>
      <c r="B3029" s="22">
        <v>45825</v>
      </c>
      <c r="C3029" s="21">
        <f>YEAR(B3029)</f>
        <v>2025</v>
      </c>
      <c r="D3029" s="21" t="str">
        <f>"Q"&amp;ROUNDUP(MONTH(B3029)/3,0)</f>
        <v>Q2</v>
      </c>
      <c r="E3029" s="21" t="s">
        <v>117</v>
      </c>
      <c r="F3029" s="21" t="s">
        <v>118</v>
      </c>
      <c r="G3029" s="21" t="s">
        <v>194</v>
      </c>
      <c r="H3029" s="21" t="s">
        <v>1015</v>
      </c>
      <c r="I3029" s="21" t="s">
        <v>1016</v>
      </c>
      <c r="J3029" s="21" t="s">
        <v>142</v>
      </c>
      <c r="K3029" s="21" t="s">
        <v>143</v>
      </c>
      <c r="L3029" s="21" t="s">
        <v>201</v>
      </c>
      <c r="M3029" s="23">
        <v>139.22</v>
      </c>
      <c r="N3029" s="24">
        <v>2</v>
      </c>
      <c r="O3029" s="25">
        <v>0.26929999999999998</v>
      </c>
      <c r="P3029" s="23">
        <v>89.55</v>
      </c>
      <c r="Q3029" s="23">
        <f>M3029*N3029*(1-O3029)</f>
        <v>203.456108</v>
      </c>
      <c r="R3029" s="23">
        <f>M3029*N3029*O3029</f>
        <v>74.983891999999997</v>
      </c>
      <c r="S3029" s="23">
        <f>P3029*N3029</f>
        <v>179.1</v>
      </c>
      <c r="T3029" s="23">
        <f>Q3029-S3029</f>
        <v>24.356108000000006</v>
      </c>
      <c r="U3029" s="25">
        <f>IFERROR(T3029/Q3029,0)</f>
        <v>0.11971185450967148</v>
      </c>
      <c r="V3029" s="21" t="s">
        <v>125</v>
      </c>
      <c r="W3029" s="21" t="s">
        <v>126</v>
      </c>
    </row>
    <row r="3030" spans="1:23" ht="15" customHeight="1">
      <c r="A3030" s="21" t="s">
        <v>3511</v>
      </c>
      <c r="B3030" s="22">
        <v>45825</v>
      </c>
      <c r="C3030" s="21">
        <f>YEAR(B3030)</f>
        <v>2025</v>
      </c>
      <c r="D3030" s="21" t="str">
        <f>"Q"&amp;ROUNDUP(MONTH(B3030)/3,0)</f>
        <v>Q2</v>
      </c>
      <c r="E3030" s="21" t="s">
        <v>128</v>
      </c>
      <c r="F3030" s="21" t="s">
        <v>118</v>
      </c>
      <c r="G3030" s="21" t="s">
        <v>130</v>
      </c>
      <c r="H3030" s="21" t="s">
        <v>278</v>
      </c>
      <c r="I3030" s="21" t="s">
        <v>279</v>
      </c>
      <c r="J3030" s="21" t="s">
        <v>133</v>
      </c>
      <c r="K3030" s="21" t="s">
        <v>134</v>
      </c>
      <c r="L3030" s="21" t="s">
        <v>135</v>
      </c>
      <c r="M3030" s="23">
        <v>81.260000000000005</v>
      </c>
      <c r="N3030" s="24">
        <v>5</v>
      </c>
      <c r="O3030" s="25">
        <v>0.20660000000000001</v>
      </c>
      <c r="P3030" s="23">
        <v>44.52</v>
      </c>
      <c r="Q3030" s="23">
        <f>M3030*N3030*(1-O3030)</f>
        <v>322.35842000000002</v>
      </c>
      <c r="R3030" s="23">
        <f>M3030*N3030*O3030</f>
        <v>83.941580000000002</v>
      </c>
      <c r="S3030" s="23">
        <f>P3030*N3030</f>
        <v>222.60000000000002</v>
      </c>
      <c r="T3030" s="23">
        <f>Q3030-S3030</f>
        <v>99.758420000000001</v>
      </c>
      <c r="U3030" s="25">
        <f>IFERROR(T3030/Q3030,0)</f>
        <v>0.3094642913313696</v>
      </c>
      <c r="V3030" s="21" t="s">
        <v>125</v>
      </c>
      <c r="W3030" s="21" t="s">
        <v>172</v>
      </c>
    </row>
    <row r="3031" spans="1:23" ht="15" customHeight="1">
      <c r="A3031" s="21" t="s">
        <v>3512</v>
      </c>
      <c r="B3031" s="22">
        <v>45825</v>
      </c>
      <c r="C3031" s="21">
        <f>YEAR(B3031)</f>
        <v>2025</v>
      </c>
      <c r="D3031" s="21" t="str">
        <f>"Q"&amp;ROUNDUP(MONTH(B3031)/3,0)</f>
        <v>Q2</v>
      </c>
      <c r="E3031" s="21" t="s">
        <v>138</v>
      </c>
      <c r="F3031" s="21" t="s">
        <v>129</v>
      </c>
      <c r="G3031" s="21" t="s">
        <v>146</v>
      </c>
      <c r="H3031" s="21" t="s">
        <v>561</v>
      </c>
      <c r="I3031" s="21" t="s">
        <v>562</v>
      </c>
      <c r="J3031" s="21" t="s">
        <v>142</v>
      </c>
      <c r="K3031" s="21" t="s">
        <v>149</v>
      </c>
      <c r="L3031" s="21" t="s">
        <v>176</v>
      </c>
      <c r="M3031" s="23">
        <v>202.71</v>
      </c>
      <c r="N3031" s="24">
        <v>1</v>
      </c>
      <c r="O3031" s="25">
        <v>0.17430000000000001</v>
      </c>
      <c r="P3031" s="23">
        <v>102.72</v>
      </c>
      <c r="Q3031" s="23">
        <f>M3031*N3031*(1-O3031)</f>
        <v>167.377647</v>
      </c>
      <c r="R3031" s="23">
        <f>M3031*N3031*O3031</f>
        <v>35.332353000000005</v>
      </c>
      <c r="S3031" s="23">
        <f>P3031*N3031</f>
        <v>102.72</v>
      </c>
      <c r="T3031" s="23">
        <f>Q3031-S3031</f>
        <v>64.657646999999997</v>
      </c>
      <c r="U3031" s="25">
        <f>IFERROR(T3031/Q3031,0)</f>
        <v>0.38629798039878049</v>
      </c>
      <c r="V3031" s="21" t="s">
        <v>125</v>
      </c>
      <c r="W3031" s="21" t="s">
        <v>136</v>
      </c>
    </row>
    <row r="3032" spans="1:23" ht="15" customHeight="1">
      <c r="A3032" s="21" t="s">
        <v>3513</v>
      </c>
      <c r="B3032" s="22">
        <v>45826</v>
      </c>
      <c r="C3032" s="21">
        <f>YEAR(B3032)</f>
        <v>2025</v>
      </c>
      <c r="D3032" s="21" t="str">
        <f>"Q"&amp;ROUNDUP(MONTH(B3032)/3,0)</f>
        <v>Q2</v>
      </c>
      <c r="E3032" s="21" t="s">
        <v>188</v>
      </c>
      <c r="F3032" s="21" t="s">
        <v>118</v>
      </c>
      <c r="G3032" s="21" t="s">
        <v>189</v>
      </c>
      <c r="H3032" s="21" t="s">
        <v>520</v>
      </c>
      <c r="I3032" s="21" t="s">
        <v>521</v>
      </c>
      <c r="J3032" s="21" t="s">
        <v>142</v>
      </c>
      <c r="K3032" s="21" t="s">
        <v>165</v>
      </c>
      <c r="L3032" s="21" t="s">
        <v>320</v>
      </c>
      <c r="M3032" s="23">
        <v>104.99</v>
      </c>
      <c r="N3032" s="24">
        <v>2</v>
      </c>
      <c r="O3032" s="25">
        <v>0.20380000000000001</v>
      </c>
      <c r="P3032" s="23">
        <v>36.93</v>
      </c>
      <c r="Q3032" s="23">
        <f>M3032*N3032*(1-O3032)</f>
        <v>167.18607599999999</v>
      </c>
      <c r="R3032" s="23">
        <f>M3032*N3032*O3032</f>
        <v>42.793923999999997</v>
      </c>
      <c r="S3032" s="23">
        <f>P3032*N3032</f>
        <v>73.86</v>
      </c>
      <c r="T3032" s="23">
        <f>Q3032-S3032</f>
        <v>93.326075999999986</v>
      </c>
      <c r="U3032" s="25">
        <f>IFERROR(T3032/Q3032,0)</f>
        <v>0.55821679791084988</v>
      </c>
      <c r="V3032" s="21" t="s">
        <v>171</v>
      </c>
      <c r="W3032" s="21" t="s">
        <v>156</v>
      </c>
    </row>
    <row r="3033" spans="1:23" ht="15" customHeight="1">
      <c r="A3033" s="21" t="s">
        <v>3513</v>
      </c>
      <c r="B3033" s="22">
        <v>45826</v>
      </c>
      <c r="C3033" s="21">
        <f>YEAR(B3033)</f>
        <v>2025</v>
      </c>
      <c r="D3033" s="21" t="str">
        <f>"Q"&amp;ROUNDUP(MONTH(B3033)/3,0)</f>
        <v>Q2</v>
      </c>
      <c r="E3033" s="21" t="s">
        <v>138</v>
      </c>
      <c r="F3033" s="21" t="s">
        <v>118</v>
      </c>
      <c r="G3033" s="21" t="s">
        <v>139</v>
      </c>
      <c r="H3033" s="21" t="s">
        <v>284</v>
      </c>
      <c r="I3033" s="21" t="s">
        <v>269</v>
      </c>
      <c r="J3033" s="21" t="s">
        <v>122</v>
      </c>
      <c r="K3033" s="21" t="s">
        <v>149</v>
      </c>
      <c r="L3033" s="21" t="s">
        <v>273</v>
      </c>
      <c r="M3033" s="23">
        <v>281.66000000000003</v>
      </c>
      <c r="N3033" s="24">
        <v>3</v>
      </c>
      <c r="O3033" s="25">
        <v>0.23139999999999999</v>
      </c>
      <c r="P3033" s="23">
        <v>130.25</v>
      </c>
      <c r="Q3033" s="23">
        <f>M3033*N3033*(1-O3033)</f>
        <v>649.45162800000003</v>
      </c>
      <c r="R3033" s="23">
        <f>M3033*N3033*O3033</f>
        <v>195.52837199999999</v>
      </c>
      <c r="S3033" s="23">
        <f>P3033*N3033</f>
        <v>390.75</v>
      </c>
      <c r="T3033" s="23">
        <f>Q3033-S3033</f>
        <v>258.70162800000003</v>
      </c>
      <c r="U3033" s="25">
        <f>IFERROR(T3033/Q3033,0)</f>
        <v>0.39833856263733936</v>
      </c>
      <c r="V3033" s="21" t="s">
        <v>125</v>
      </c>
      <c r="W3033" s="21" t="s">
        <v>156</v>
      </c>
    </row>
    <row r="3034" spans="1:23" ht="15" customHeight="1">
      <c r="A3034" s="21" t="s">
        <v>3514</v>
      </c>
      <c r="B3034" s="22">
        <v>45826</v>
      </c>
      <c r="C3034" s="21">
        <f>YEAR(B3034)</f>
        <v>2025</v>
      </c>
      <c r="D3034" s="21" t="str">
        <f>"Q"&amp;ROUNDUP(MONTH(B3034)/3,0)</f>
        <v>Q2</v>
      </c>
      <c r="E3034" s="21" t="s">
        <v>128</v>
      </c>
      <c r="F3034" s="21" t="s">
        <v>129</v>
      </c>
      <c r="G3034" s="21" t="s">
        <v>152</v>
      </c>
      <c r="H3034" s="21" t="s">
        <v>131</v>
      </c>
      <c r="I3034" s="21" t="s">
        <v>132</v>
      </c>
      <c r="J3034" s="21" t="s">
        <v>133</v>
      </c>
      <c r="K3034" s="21" t="s">
        <v>165</v>
      </c>
      <c r="L3034" s="21" t="s">
        <v>184</v>
      </c>
      <c r="M3034" s="23">
        <v>65.930000000000007</v>
      </c>
      <c r="N3034" s="24">
        <v>4</v>
      </c>
      <c r="O3034" s="25">
        <v>0.17680000000000001</v>
      </c>
      <c r="P3034" s="23">
        <v>30.83</v>
      </c>
      <c r="Q3034" s="23">
        <f>M3034*N3034*(1-O3034)</f>
        <v>217.09430399999999</v>
      </c>
      <c r="R3034" s="23">
        <f>M3034*N3034*O3034</f>
        <v>46.625696000000005</v>
      </c>
      <c r="S3034" s="23">
        <f>P3034*N3034</f>
        <v>123.32</v>
      </c>
      <c r="T3034" s="23">
        <f>Q3034-S3034</f>
        <v>93.774304000000001</v>
      </c>
      <c r="U3034" s="25">
        <f>IFERROR(T3034/Q3034,0)</f>
        <v>0.43195193182037611</v>
      </c>
      <c r="V3034" s="21" t="s">
        <v>125</v>
      </c>
      <c r="W3034" s="21" t="s">
        <v>136</v>
      </c>
    </row>
    <row r="3035" spans="1:23" ht="15" customHeight="1">
      <c r="A3035" s="21" t="s">
        <v>3515</v>
      </c>
      <c r="B3035" s="22">
        <v>45826</v>
      </c>
      <c r="C3035" s="21">
        <f>YEAR(B3035)</f>
        <v>2025</v>
      </c>
      <c r="D3035" s="21" t="str">
        <f>"Q"&amp;ROUNDUP(MONTH(B3035)/3,0)</f>
        <v>Q2</v>
      </c>
      <c r="E3035" s="21" t="s">
        <v>158</v>
      </c>
      <c r="F3035" s="21" t="s">
        <v>118</v>
      </c>
      <c r="G3035" s="21" t="s">
        <v>164</v>
      </c>
      <c r="H3035" s="21" t="s">
        <v>337</v>
      </c>
      <c r="I3035" s="21" t="s">
        <v>338</v>
      </c>
      <c r="J3035" s="21" t="s">
        <v>133</v>
      </c>
      <c r="K3035" s="21" t="s">
        <v>143</v>
      </c>
      <c r="L3035" s="21" t="s">
        <v>201</v>
      </c>
      <c r="M3035" s="23">
        <v>240.02</v>
      </c>
      <c r="N3035" s="24">
        <v>1</v>
      </c>
      <c r="O3035" s="25">
        <v>0.29399999999999998</v>
      </c>
      <c r="P3035" s="23">
        <v>134.97</v>
      </c>
      <c r="Q3035" s="23">
        <f>M3035*N3035*(1-O3035)</f>
        <v>169.45411999999999</v>
      </c>
      <c r="R3035" s="23">
        <f>M3035*N3035*O3035</f>
        <v>70.565879999999993</v>
      </c>
      <c r="S3035" s="23">
        <f>P3035*N3035</f>
        <v>134.97</v>
      </c>
      <c r="T3035" s="23">
        <f>Q3035-S3035</f>
        <v>34.48411999999999</v>
      </c>
      <c r="U3035" s="25">
        <f>IFERROR(T3035/Q3035,0)</f>
        <v>0.2035012190910436</v>
      </c>
      <c r="V3035" s="21" t="s">
        <v>125</v>
      </c>
      <c r="W3035" s="21" t="s">
        <v>172</v>
      </c>
    </row>
    <row r="3036" spans="1:23" ht="15" customHeight="1">
      <c r="A3036" s="21" t="s">
        <v>3516</v>
      </c>
      <c r="B3036" s="22">
        <v>45827</v>
      </c>
      <c r="C3036" s="21">
        <f>YEAR(B3036)</f>
        <v>2025</v>
      </c>
      <c r="D3036" s="21" t="str">
        <f>"Q"&amp;ROUNDUP(MONTH(B3036)/3,0)</f>
        <v>Q2</v>
      </c>
      <c r="E3036" s="21" t="s">
        <v>138</v>
      </c>
      <c r="F3036" s="21" t="s">
        <v>118</v>
      </c>
      <c r="G3036" s="21" t="s">
        <v>146</v>
      </c>
      <c r="H3036" s="21" t="s">
        <v>147</v>
      </c>
      <c r="I3036" s="21" t="s">
        <v>148</v>
      </c>
      <c r="J3036" s="21" t="s">
        <v>122</v>
      </c>
      <c r="K3036" s="21" t="s">
        <v>165</v>
      </c>
      <c r="L3036" s="21" t="s">
        <v>213</v>
      </c>
      <c r="M3036" s="23">
        <v>62.32</v>
      </c>
      <c r="N3036" s="24">
        <v>4</v>
      </c>
      <c r="O3036" s="25">
        <v>0.22170000000000001</v>
      </c>
      <c r="P3036" s="23">
        <v>25.56</v>
      </c>
      <c r="Q3036" s="23">
        <f>M3036*N3036*(1-O3036)</f>
        <v>194.014624</v>
      </c>
      <c r="R3036" s="23">
        <f>M3036*N3036*O3036</f>
        <v>55.265376000000003</v>
      </c>
      <c r="S3036" s="23">
        <f>P3036*N3036</f>
        <v>102.24</v>
      </c>
      <c r="T3036" s="23">
        <f>Q3036-S3036</f>
        <v>91.774624000000003</v>
      </c>
      <c r="U3036" s="25">
        <f>IFERROR(T3036/Q3036,0)</f>
        <v>0.47302941452495872</v>
      </c>
      <c r="V3036" s="21" t="s">
        <v>125</v>
      </c>
      <c r="W3036" s="21" t="s">
        <v>136</v>
      </c>
    </row>
    <row r="3037" spans="1:23" ht="15" customHeight="1">
      <c r="A3037" s="21" t="s">
        <v>3517</v>
      </c>
      <c r="B3037" s="22">
        <v>45827</v>
      </c>
      <c r="C3037" s="21">
        <f>YEAR(B3037)</f>
        <v>2025</v>
      </c>
      <c r="D3037" s="21" t="str">
        <f>"Q"&amp;ROUNDUP(MONTH(B3037)/3,0)</f>
        <v>Q2</v>
      </c>
      <c r="E3037" s="21" t="s">
        <v>188</v>
      </c>
      <c r="F3037" s="21" t="s">
        <v>118</v>
      </c>
      <c r="G3037" s="21" t="s">
        <v>189</v>
      </c>
      <c r="H3037" s="21" t="s">
        <v>337</v>
      </c>
      <c r="I3037" s="21" t="s">
        <v>338</v>
      </c>
      <c r="J3037" s="21" t="s">
        <v>133</v>
      </c>
      <c r="K3037" s="21" t="s">
        <v>143</v>
      </c>
      <c r="L3037" s="21" t="s">
        <v>322</v>
      </c>
      <c r="M3037" s="23">
        <v>71.48</v>
      </c>
      <c r="N3037" s="24">
        <v>1</v>
      </c>
      <c r="O3037" s="25">
        <v>0.17230000000000001</v>
      </c>
      <c r="P3037" s="23">
        <v>47.86</v>
      </c>
      <c r="Q3037" s="23">
        <f>M3037*N3037*(1-O3037)</f>
        <v>59.163996000000004</v>
      </c>
      <c r="R3037" s="23">
        <f>M3037*N3037*O3037</f>
        <v>12.316004000000001</v>
      </c>
      <c r="S3037" s="23">
        <f>P3037*N3037</f>
        <v>47.86</v>
      </c>
      <c r="T3037" s="23">
        <f>Q3037-S3037</f>
        <v>11.303996000000005</v>
      </c>
      <c r="U3037" s="25">
        <f>IFERROR(T3037/Q3037,0)</f>
        <v>0.19106207768657149</v>
      </c>
      <c r="V3037" s="21" t="s">
        <v>125</v>
      </c>
      <c r="W3037" s="21" t="s">
        <v>172</v>
      </c>
    </row>
    <row r="3038" spans="1:23" ht="15" customHeight="1">
      <c r="A3038" s="21" t="s">
        <v>3518</v>
      </c>
      <c r="B3038" s="22">
        <v>45827</v>
      </c>
      <c r="C3038" s="21">
        <f>YEAR(B3038)</f>
        <v>2025</v>
      </c>
      <c r="D3038" s="21" t="str">
        <f>"Q"&amp;ROUNDUP(MONTH(B3038)/3,0)</f>
        <v>Q2</v>
      </c>
      <c r="E3038" s="21" t="s">
        <v>138</v>
      </c>
      <c r="F3038" s="21" t="s">
        <v>129</v>
      </c>
      <c r="G3038" s="21" t="s">
        <v>139</v>
      </c>
      <c r="H3038" s="21" t="s">
        <v>318</v>
      </c>
      <c r="I3038" s="21" t="s">
        <v>319</v>
      </c>
      <c r="J3038" s="21" t="s">
        <v>122</v>
      </c>
      <c r="K3038" s="21" t="s">
        <v>123</v>
      </c>
      <c r="L3038" s="21" t="s">
        <v>226</v>
      </c>
      <c r="M3038" s="23">
        <v>190.37</v>
      </c>
      <c r="N3038" s="24">
        <v>1</v>
      </c>
      <c r="O3038" s="25">
        <v>0.1573</v>
      </c>
      <c r="P3038" s="23">
        <v>109.68</v>
      </c>
      <c r="Q3038" s="23">
        <f>M3038*N3038*(1-O3038)</f>
        <v>160.42479900000001</v>
      </c>
      <c r="R3038" s="23">
        <f>M3038*N3038*O3038</f>
        <v>29.945201000000001</v>
      </c>
      <c r="S3038" s="23">
        <f>P3038*N3038</f>
        <v>109.68</v>
      </c>
      <c r="T3038" s="23">
        <f>Q3038-S3038</f>
        <v>50.744799</v>
      </c>
      <c r="U3038" s="25">
        <f>IFERROR(T3038/Q3038,0)</f>
        <v>0.31631517892691891</v>
      </c>
      <c r="V3038" s="21" t="s">
        <v>125</v>
      </c>
      <c r="W3038" s="21" t="s">
        <v>172</v>
      </c>
    </row>
    <row r="3039" spans="1:23" ht="15" customHeight="1">
      <c r="A3039" s="21" t="s">
        <v>3519</v>
      </c>
      <c r="B3039" s="22">
        <v>45827</v>
      </c>
      <c r="C3039" s="21">
        <f>YEAR(B3039)</f>
        <v>2025</v>
      </c>
      <c r="D3039" s="21" t="str">
        <f>"Q"&amp;ROUNDUP(MONTH(B3039)/3,0)</f>
        <v>Q2</v>
      </c>
      <c r="E3039" s="21" t="s">
        <v>138</v>
      </c>
      <c r="F3039" s="21" t="s">
        <v>118</v>
      </c>
      <c r="G3039" s="21" t="s">
        <v>139</v>
      </c>
      <c r="H3039" s="21" t="s">
        <v>328</v>
      </c>
      <c r="I3039" s="21" t="s">
        <v>329</v>
      </c>
      <c r="J3039" s="21" t="s">
        <v>142</v>
      </c>
      <c r="K3039" s="21" t="s">
        <v>143</v>
      </c>
      <c r="L3039" s="21" t="s">
        <v>322</v>
      </c>
      <c r="M3039" s="23">
        <v>221.47</v>
      </c>
      <c r="N3039" s="24">
        <v>1</v>
      </c>
      <c r="O3039" s="25">
        <v>0.26069999999999999</v>
      </c>
      <c r="P3039" s="23">
        <v>123.31</v>
      </c>
      <c r="Q3039" s="23">
        <f>M3039*N3039*(1-O3039)</f>
        <v>163.73277100000001</v>
      </c>
      <c r="R3039" s="23">
        <f>M3039*N3039*O3039</f>
        <v>57.737228999999999</v>
      </c>
      <c r="S3039" s="23">
        <f>P3039*N3039</f>
        <v>123.31</v>
      </c>
      <c r="T3039" s="23">
        <f>Q3039-S3039</f>
        <v>40.422771000000012</v>
      </c>
      <c r="U3039" s="25">
        <f>IFERROR(T3039/Q3039,0)</f>
        <v>0.24688259261183584</v>
      </c>
      <c r="V3039" s="21" t="s">
        <v>125</v>
      </c>
      <c r="W3039" s="21" t="s">
        <v>172</v>
      </c>
    </row>
    <row r="3040" spans="1:23" ht="15" customHeight="1">
      <c r="A3040" s="21" t="s">
        <v>3520</v>
      </c>
      <c r="B3040" s="22">
        <v>45827</v>
      </c>
      <c r="C3040" s="21">
        <f>YEAR(B3040)</f>
        <v>2025</v>
      </c>
      <c r="D3040" s="21" t="str">
        <f>"Q"&amp;ROUNDUP(MONTH(B3040)/3,0)</f>
        <v>Q2</v>
      </c>
      <c r="E3040" s="21" t="s">
        <v>138</v>
      </c>
      <c r="F3040" s="21" t="s">
        <v>159</v>
      </c>
      <c r="G3040" s="21" t="s">
        <v>139</v>
      </c>
      <c r="H3040" s="21" t="s">
        <v>529</v>
      </c>
      <c r="I3040" s="21" t="s">
        <v>530</v>
      </c>
      <c r="J3040" s="21" t="s">
        <v>133</v>
      </c>
      <c r="K3040" s="21" t="s">
        <v>134</v>
      </c>
      <c r="L3040" s="21" t="s">
        <v>299</v>
      </c>
      <c r="M3040" s="23">
        <v>71.69</v>
      </c>
      <c r="N3040" s="24">
        <v>32</v>
      </c>
      <c r="O3040" s="25">
        <v>0.1681</v>
      </c>
      <c r="P3040" s="23">
        <v>42.42</v>
      </c>
      <c r="Q3040" s="23">
        <f>M3040*N3040*(1-O3040)</f>
        <v>1908.4451519999998</v>
      </c>
      <c r="R3040" s="23">
        <f>M3040*N3040*O3040</f>
        <v>385.63484799999998</v>
      </c>
      <c r="S3040" s="23">
        <f>P3040*N3040</f>
        <v>1357.44</v>
      </c>
      <c r="T3040" s="23">
        <f>Q3040-S3040</f>
        <v>551.00515199999973</v>
      </c>
      <c r="U3040" s="25">
        <f>IFERROR(T3040/Q3040,0)</f>
        <v>0.28871940669741597</v>
      </c>
      <c r="V3040" s="21" t="s">
        <v>125</v>
      </c>
      <c r="W3040" s="21" t="s">
        <v>136</v>
      </c>
    </row>
    <row r="3041" spans="1:23" ht="15" customHeight="1">
      <c r="A3041" s="21" t="s">
        <v>3521</v>
      </c>
      <c r="B3041" s="22">
        <v>45827</v>
      </c>
      <c r="C3041" s="21">
        <f>YEAR(B3041)</f>
        <v>2025</v>
      </c>
      <c r="D3041" s="21" t="str">
        <f>"Q"&amp;ROUNDUP(MONTH(B3041)/3,0)</f>
        <v>Q2</v>
      </c>
      <c r="E3041" s="21" t="s">
        <v>188</v>
      </c>
      <c r="F3041" s="21" t="s">
        <v>129</v>
      </c>
      <c r="G3041" s="21" t="s">
        <v>189</v>
      </c>
      <c r="H3041" s="21" t="s">
        <v>203</v>
      </c>
      <c r="I3041" s="21" t="s">
        <v>204</v>
      </c>
      <c r="J3041" s="21" t="s">
        <v>122</v>
      </c>
      <c r="K3041" s="21" t="s">
        <v>149</v>
      </c>
      <c r="L3041" s="21" t="s">
        <v>176</v>
      </c>
      <c r="M3041" s="23">
        <v>225.9</v>
      </c>
      <c r="N3041" s="24">
        <v>12</v>
      </c>
      <c r="O3041" s="25">
        <v>0.1812</v>
      </c>
      <c r="P3041" s="23">
        <v>90.6</v>
      </c>
      <c r="Q3041" s="23">
        <f>M3041*N3041*(1-O3041)</f>
        <v>2219.60304</v>
      </c>
      <c r="R3041" s="23">
        <f>M3041*N3041*O3041</f>
        <v>491.19696000000005</v>
      </c>
      <c r="S3041" s="23">
        <f>P3041*N3041</f>
        <v>1087.1999999999998</v>
      </c>
      <c r="T3041" s="23">
        <f>Q3041-S3041</f>
        <v>1132.4030400000001</v>
      </c>
      <c r="U3041" s="25">
        <f>IFERROR(T3041/Q3041,0)</f>
        <v>0.51018268563914027</v>
      </c>
      <c r="V3041" s="21" t="s">
        <v>125</v>
      </c>
      <c r="W3041" s="21" t="s">
        <v>136</v>
      </c>
    </row>
    <row r="3042" spans="1:23" ht="15" customHeight="1">
      <c r="A3042" s="21" t="s">
        <v>3522</v>
      </c>
      <c r="B3042" s="22">
        <v>45827</v>
      </c>
      <c r="C3042" s="21">
        <f>YEAR(B3042)</f>
        <v>2025</v>
      </c>
      <c r="D3042" s="21" t="str">
        <f>"Q"&amp;ROUNDUP(MONTH(B3042)/3,0)</f>
        <v>Q2</v>
      </c>
      <c r="E3042" s="21" t="s">
        <v>128</v>
      </c>
      <c r="F3042" s="21" t="s">
        <v>118</v>
      </c>
      <c r="G3042" s="21" t="s">
        <v>152</v>
      </c>
      <c r="H3042" s="21" t="s">
        <v>752</v>
      </c>
      <c r="I3042" s="21" t="s">
        <v>200</v>
      </c>
      <c r="J3042" s="21" t="s">
        <v>133</v>
      </c>
      <c r="K3042" s="21" t="s">
        <v>143</v>
      </c>
      <c r="L3042" s="21" t="s">
        <v>230</v>
      </c>
      <c r="M3042" s="23">
        <v>249.49</v>
      </c>
      <c r="N3042" s="24">
        <v>1</v>
      </c>
      <c r="O3042" s="25">
        <v>0.21929999999999999</v>
      </c>
      <c r="P3042" s="23">
        <v>169.55</v>
      </c>
      <c r="Q3042" s="23">
        <f>M3042*N3042*(1-O3042)</f>
        <v>194.77684299999999</v>
      </c>
      <c r="R3042" s="23">
        <f>M3042*N3042*O3042</f>
        <v>54.713157000000002</v>
      </c>
      <c r="S3042" s="23">
        <f>P3042*N3042</f>
        <v>169.55</v>
      </c>
      <c r="T3042" s="23">
        <f>Q3042-S3042</f>
        <v>25.226842999999974</v>
      </c>
      <c r="U3042" s="25">
        <f>IFERROR(T3042/Q3042,0)</f>
        <v>0.12951664382402983</v>
      </c>
      <c r="V3042" s="21" t="s">
        <v>125</v>
      </c>
      <c r="W3042" s="21" t="s">
        <v>156</v>
      </c>
    </row>
    <row r="3043" spans="1:23" ht="15" customHeight="1">
      <c r="A3043" s="21" t="s">
        <v>3523</v>
      </c>
      <c r="B3043" s="22">
        <v>45828</v>
      </c>
      <c r="C3043" s="21">
        <f>YEAR(B3043)</f>
        <v>2025</v>
      </c>
      <c r="D3043" s="21" t="str">
        <f>"Q"&amp;ROUNDUP(MONTH(B3043)/3,0)</f>
        <v>Q2</v>
      </c>
      <c r="E3043" s="21" t="s">
        <v>158</v>
      </c>
      <c r="F3043" s="21" t="s">
        <v>118</v>
      </c>
      <c r="G3043" s="21" t="s">
        <v>160</v>
      </c>
      <c r="H3043" s="21" t="s">
        <v>434</v>
      </c>
      <c r="I3043" s="21" t="s">
        <v>435</v>
      </c>
      <c r="J3043" s="21" t="s">
        <v>133</v>
      </c>
      <c r="K3043" s="21" t="s">
        <v>123</v>
      </c>
      <c r="L3043" s="21" t="s">
        <v>226</v>
      </c>
      <c r="M3043" s="23">
        <v>16.43</v>
      </c>
      <c r="N3043" s="24">
        <v>1</v>
      </c>
      <c r="O3043" s="25">
        <v>0.21340000000000001</v>
      </c>
      <c r="P3043" s="23">
        <v>8.9499999999999993</v>
      </c>
      <c r="Q3043" s="23">
        <f>M3043*N3043*(1-O3043)</f>
        <v>12.923838</v>
      </c>
      <c r="R3043" s="23">
        <f>M3043*N3043*O3043</f>
        <v>3.5061620000000002</v>
      </c>
      <c r="S3043" s="23">
        <f>P3043*N3043</f>
        <v>8.9499999999999993</v>
      </c>
      <c r="T3043" s="23">
        <f>Q3043-S3043</f>
        <v>3.9738380000000006</v>
      </c>
      <c r="U3043" s="25">
        <f>IFERROR(T3043/Q3043,0)</f>
        <v>0.30748126059766462</v>
      </c>
      <c r="V3043" s="21" t="s">
        <v>125</v>
      </c>
      <c r="W3043" s="21" t="s">
        <v>156</v>
      </c>
    </row>
    <row r="3044" spans="1:23" ht="15" customHeight="1">
      <c r="A3044" s="21" t="s">
        <v>3524</v>
      </c>
      <c r="B3044" s="22">
        <v>45828</v>
      </c>
      <c r="C3044" s="21">
        <f>YEAR(B3044)</f>
        <v>2025</v>
      </c>
      <c r="D3044" s="21" t="str">
        <f>"Q"&amp;ROUNDUP(MONTH(B3044)/3,0)</f>
        <v>Q2</v>
      </c>
      <c r="E3044" s="21" t="s">
        <v>128</v>
      </c>
      <c r="F3044" s="21" t="s">
        <v>159</v>
      </c>
      <c r="G3044" s="21" t="s">
        <v>130</v>
      </c>
      <c r="H3044" s="21" t="s">
        <v>2073</v>
      </c>
      <c r="I3044" s="21" t="s">
        <v>2074</v>
      </c>
      <c r="J3044" s="21" t="s">
        <v>142</v>
      </c>
      <c r="K3044" s="21" t="s">
        <v>143</v>
      </c>
      <c r="L3044" s="21" t="s">
        <v>252</v>
      </c>
      <c r="M3044" s="23">
        <v>295.05</v>
      </c>
      <c r="N3044" s="24">
        <v>12</v>
      </c>
      <c r="O3044" s="25">
        <v>0.14219999999999999</v>
      </c>
      <c r="P3044" s="23">
        <v>169.79</v>
      </c>
      <c r="Q3044" s="23">
        <f>M3044*N3044*(1-O3044)</f>
        <v>3037.1266800000003</v>
      </c>
      <c r="R3044" s="23">
        <f>M3044*N3044*O3044</f>
        <v>503.47332</v>
      </c>
      <c r="S3044" s="23">
        <f>P3044*N3044</f>
        <v>2037.48</v>
      </c>
      <c r="T3044" s="23">
        <f>Q3044-S3044</f>
        <v>999.64668000000029</v>
      </c>
      <c r="U3044" s="25">
        <f>IFERROR(T3044/Q3044,0)</f>
        <v>0.32914224045471829</v>
      </c>
      <c r="V3044" s="21" t="s">
        <v>125</v>
      </c>
      <c r="W3044" s="21" t="s">
        <v>126</v>
      </c>
    </row>
    <row r="3045" spans="1:23" ht="15" customHeight="1">
      <c r="A3045" s="21" t="s">
        <v>3525</v>
      </c>
      <c r="B3045" s="22">
        <v>45828</v>
      </c>
      <c r="C3045" s="21">
        <f>YEAR(B3045)</f>
        <v>2025</v>
      </c>
      <c r="D3045" s="21" t="str">
        <f>"Q"&amp;ROUNDUP(MONTH(B3045)/3,0)</f>
        <v>Q2</v>
      </c>
      <c r="E3045" s="21" t="s">
        <v>138</v>
      </c>
      <c r="F3045" s="21" t="s">
        <v>159</v>
      </c>
      <c r="G3045" s="21" t="s">
        <v>146</v>
      </c>
      <c r="H3045" s="21" t="s">
        <v>243</v>
      </c>
      <c r="I3045" s="21" t="s">
        <v>244</v>
      </c>
      <c r="J3045" s="21" t="s">
        <v>122</v>
      </c>
      <c r="K3045" s="21" t="s">
        <v>134</v>
      </c>
      <c r="L3045" s="21" t="s">
        <v>135</v>
      </c>
      <c r="M3045" s="23">
        <v>36.72</v>
      </c>
      <c r="N3045" s="24">
        <v>6</v>
      </c>
      <c r="O3045" s="25">
        <v>0.1084</v>
      </c>
      <c r="P3045" s="23">
        <v>19.350000000000001</v>
      </c>
      <c r="Q3045" s="23">
        <f>M3045*N3045*(1-O3045)</f>
        <v>196.43731199999999</v>
      </c>
      <c r="R3045" s="23">
        <f>M3045*N3045*O3045</f>
        <v>23.882687999999998</v>
      </c>
      <c r="S3045" s="23">
        <f>P3045*N3045</f>
        <v>116.10000000000001</v>
      </c>
      <c r="T3045" s="23">
        <f>Q3045-S3045</f>
        <v>80.337311999999983</v>
      </c>
      <c r="U3045" s="25">
        <f>IFERROR(T3045/Q3045,0)</f>
        <v>0.40897175379797496</v>
      </c>
      <c r="V3045" s="21" t="s">
        <v>125</v>
      </c>
      <c r="W3045" s="21" t="s">
        <v>156</v>
      </c>
    </row>
    <row r="3046" spans="1:23" ht="15" customHeight="1">
      <c r="A3046" s="21" t="s">
        <v>3526</v>
      </c>
      <c r="B3046" s="22">
        <v>45828</v>
      </c>
      <c r="C3046" s="21">
        <f>YEAR(B3046)</f>
        <v>2025</v>
      </c>
      <c r="D3046" s="21" t="str">
        <f>"Q"&amp;ROUNDUP(MONTH(B3046)/3,0)</f>
        <v>Q2</v>
      </c>
      <c r="E3046" s="21" t="s">
        <v>128</v>
      </c>
      <c r="F3046" s="21" t="s">
        <v>159</v>
      </c>
      <c r="G3046" s="21" t="s">
        <v>152</v>
      </c>
      <c r="H3046" s="21" t="s">
        <v>724</v>
      </c>
      <c r="I3046" s="21" t="s">
        <v>216</v>
      </c>
      <c r="J3046" s="21" t="s">
        <v>133</v>
      </c>
      <c r="K3046" s="21" t="s">
        <v>149</v>
      </c>
      <c r="L3046" s="21" t="s">
        <v>150</v>
      </c>
      <c r="M3046" s="23">
        <v>277.5</v>
      </c>
      <c r="N3046" s="24">
        <v>5</v>
      </c>
      <c r="O3046" s="25">
        <v>0.1396</v>
      </c>
      <c r="P3046" s="23">
        <v>151.91999999999999</v>
      </c>
      <c r="Q3046" s="23">
        <f>M3046*N3046*(1-O3046)</f>
        <v>1193.8050000000001</v>
      </c>
      <c r="R3046" s="23">
        <f>M3046*N3046*O3046</f>
        <v>193.69499999999999</v>
      </c>
      <c r="S3046" s="23">
        <f>P3046*N3046</f>
        <v>759.59999999999991</v>
      </c>
      <c r="T3046" s="23">
        <f>Q3046-S3046</f>
        <v>434.20500000000015</v>
      </c>
      <c r="U3046" s="25">
        <f>IFERROR(T3046/Q3046,0)</f>
        <v>0.3637151796147613</v>
      </c>
      <c r="V3046" s="21" t="s">
        <v>171</v>
      </c>
      <c r="W3046" s="21" t="s">
        <v>126</v>
      </c>
    </row>
    <row r="3047" spans="1:23" ht="15" customHeight="1">
      <c r="A3047" s="21" t="s">
        <v>3527</v>
      </c>
      <c r="B3047" s="22">
        <v>45828</v>
      </c>
      <c r="C3047" s="21">
        <f>YEAR(B3047)</f>
        <v>2025</v>
      </c>
      <c r="D3047" s="21" t="str">
        <f>"Q"&amp;ROUNDUP(MONTH(B3047)/3,0)</f>
        <v>Q2</v>
      </c>
      <c r="E3047" s="21" t="s">
        <v>138</v>
      </c>
      <c r="F3047" s="21" t="s">
        <v>129</v>
      </c>
      <c r="G3047" s="21" t="s">
        <v>146</v>
      </c>
      <c r="H3047" s="21" t="s">
        <v>741</v>
      </c>
      <c r="I3047" s="21" t="s">
        <v>652</v>
      </c>
      <c r="J3047" s="21" t="s">
        <v>133</v>
      </c>
      <c r="K3047" s="21" t="s">
        <v>165</v>
      </c>
      <c r="L3047" s="21" t="s">
        <v>213</v>
      </c>
      <c r="M3047" s="23">
        <v>134.83000000000001</v>
      </c>
      <c r="N3047" s="24">
        <v>1</v>
      </c>
      <c r="O3047" s="25">
        <v>0.21579999999999999</v>
      </c>
      <c r="P3047" s="23">
        <v>62.73</v>
      </c>
      <c r="Q3047" s="23">
        <f>M3047*N3047*(1-O3047)</f>
        <v>105.73368600000001</v>
      </c>
      <c r="R3047" s="23">
        <f>M3047*N3047*O3047</f>
        <v>29.096314000000003</v>
      </c>
      <c r="S3047" s="23">
        <f>P3047*N3047</f>
        <v>62.73</v>
      </c>
      <c r="T3047" s="23">
        <f>Q3047-S3047</f>
        <v>43.003686000000009</v>
      </c>
      <c r="U3047" s="25">
        <f>IFERROR(T3047/Q3047,0)</f>
        <v>0.40671698516213656</v>
      </c>
      <c r="V3047" s="21" t="s">
        <v>125</v>
      </c>
      <c r="W3047" s="21" t="s">
        <v>156</v>
      </c>
    </row>
    <row r="3048" spans="1:23" ht="15" customHeight="1">
      <c r="A3048" s="21" t="s">
        <v>3528</v>
      </c>
      <c r="B3048" s="22">
        <v>45828</v>
      </c>
      <c r="C3048" s="21">
        <f>YEAR(B3048)</f>
        <v>2025</v>
      </c>
      <c r="D3048" s="21" t="str">
        <f>"Q"&amp;ROUNDUP(MONTH(B3048)/3,0)</f>
        <v>Q2</v>
      </c>
      <c r="E3048" s="21" t="s">
        <v>128</v>
      </c>
      <c r="F3048" s="21" t="s">
        <v>159</v>
      </c>
      <c r="G3048" s="21" t="s">
        <v>130</v>
      </c>
      <c r="H3048" s="21" t="s">
        <v>182</v>
      </c>
      <c r="I3048" s="21" t="s">
        <v>183</v>
      </c>
      <c r="J3048" s="21" t="s">
        <v>122</v>
      </c>
      <c r="K3048" s="21" t="s">
        <v>149</v>
      </c>
      <c r="L3048" s="21" t="s">
        <v>176</v>
      </c>
      <c r="M3048" s="23">
        <v>303.42</v>
      </c>
      <c r="N3048" s="24">
        <v>20</v>
      </c>
      <c r="O3048" s="25">
        <v>0.22789999999999999</v>
      </c>
      <c r="P3048" s="23">
        <v>140.29</v>
      </c>
      <c r="Q3048" s="23">
        <f>M3048*N3048*(1-O3048)</f>
        <v>4685.4116400000003</v>
      </c>
      <c r="R3048" s="23">
        <f>M3048*N3048*O3048</f>
        <v>1382.9883600000001</v>
      </c>
      <c r="S3048" s="23">
        <f>P3048*N3048</f>
        <v>2805.7999999999997</v>
      </c>
      <c r="T3048" s="23">
        <f>Q3048-S3048</f>
        <v>1879.6116400000005</v>
      </c>
      <c r="U3048" s="25">
        <f>IFERROR(T3048/Q3048,0)</f>
        <v>0.40116254118496203</v>
      </c>
      <c r="V3048" s="21" t="s">
        <v>125</v>
      </c>
      <c r="W3048" s="21" t="s">
        <v>172</v>
      </c>
    </row>
    <row r="3049" spans="1:23" ht="15" customHeight="1">
      <c r="A3049" s="21" t="s">
        <v>3529</v>
      </c>
      <c r="B3049" s="22">
        <v>45828</v>
      </c>
      <c r="C3049" s="21">
        <f>YEAR(B3049)</f>
        <v>2025</v>
      </c>
      <c r="D3049" s="21" t="str">
        <f>"Q"&amp;ROUNDUP(MONTH(B3049)/3,0)</f>
        <v>Q2</v>
      </c>
      <c r="E3049" s="21" t="s">
        <v>117</v>
      </c>
      <c r="F3049" s="21" t="s">
        <v>129</v>
      </c>
      <c r="G3049" s="21" t="s">
        <v>194</v>
      </c>
      <c r="H3049" s="21" t="s">
        <v>147</v>
      </c>
      <c r="I3049" s="21" t="s">
        <v>148</v>
      </c>
      <c r="J3049" s="21" t="s">
        <v>122</v>
      </c>
      <c r="K3049" s="21" t="s">
        <v>123</v>
      </c>
      <c r="L3049" s="21" t="s">
        <v>124</v>
      </c>
      <c r="M3049" s="23">
        <v>176.95</v>
      </c>
      <c r="N3049" s="24">
        <v>1</v>
      </c>
      <c r="O3049" s="25">
        <v>0.13170000000000001</v>
      </c>
      <c r="P3049" s="23">
        <v>86.43</v>
      </c>
      <c r="Q3049" s="23">
        <f>M3049*N3049*(1-O3049)</f>
        <v>153.64568499999999</v>
      </c>
      <c r="R3049" s="23">
        <f>M3049*N3049*O3049</f>
        <v>23.304314999999999</v>
      </c>
      <c r="S3049" s="23">
        <f>P3049*N3049</f>
        <v>86.43</v>
      </c>
      <c r="T3049" s="23">
        <f>Q3049-S3049</f>
        <v>67.215684999999979</v>
      </c>
      <c r="U3049" s="25">
        <f>IFERROR(T3049/Q3049,0)</f>
        <v>0.43747199929500125</v>
      </c>
      <c r="V3049" s="21" t="s">
        <v>125</v>
      </c>
      <c r="W3049" s="21" t="s">
        <v>156</v>
      </c>
    </row>
    <row r="3050" spans="1:23" ht="15" customHeight="1">
      <c r="A3050" s="21" t="s">
        <v>3530</v>
      </c>
      <c r="B3050" s="22">
        <v>45828</v>
      </c>
      <c r="C3050" s="21">
        <f>YEAR(B3050)</f>
        <v>2025</v>
      </c>
      <c r="D3050" s="21" t="str">
        <f>"Q"&amp;ROUNDUP(MONTH(B3050)/3,0)</f>
        <v>Q2</v>
      </c>
      <c r="E3050" s="21" t="s">
        <v>188</v>
      </c>
      <c r="F3050" s="21" t="s">
        <v>159</v>
      </c>
      <c r="G3050" s="21" t="s">
        <v>198</v>
      </c>
      <c r="H3050" s="21" t="s">
        <v>1239</v>
      </c>
      <c r="I3050" s="21" t="s">
        <v>162</v>
      </c>
      <c r="J3050" s="21" t="s">
        <v>142</v>
      </c>
      <c r="K3050" s="21" t="s">
        <v>134</v>
      </c>
      <c r="L3050" s="21" t="s">
        <v>170</v>
      </c>
      <c r="M3050" s="23">
        <v>46.2</v>
      </c>
      <c r="N3050" s="24">
        <v>16</v>
      </c>
      <c r="O3050" s="25">
        <v>0.14419999999999999</v>
      </c>
      <c r="P3050" s="23">
        <v>27.83</v>
      </c>
      <c r="Q3050" s="23">
        <f>M3050*N3050*(1-O3050)</f>
        <v>632.60736000000009</v>
      </c>
      <c r="R3050" s="23">
        <f>M3050*N3050*O3050</f>
        <v>106.59264</v>
      </c>
      <c r="S3050" s="23">
        <f>P3050*N3050</f>
        <v>445.28</v>
      </c>
      <c r="T3050" s="23">
        <f>Q3050-S3050</f>
        <v>187.32736000000011</v>
      </c>
      <c r="U3050" s="25">
        <f>IFERROR(T3050/Q3050,0)</f>
        <v>0.29611947606806233</v>
      </c>
      <c r="V3050" s="21" t="s">
        <v>125</v>
      </c>
      <c r="W3050" s="21" t="s">
        <v>126</v>
      </c>
    </row>
    <row r="3051" spans="1:23" ht="15" customHeight="1">
      <c r="A3051" s="21" t="s">
        <v>3531</v>
      </c>
      <c r="B3051" s="22">
        <v>45828</v>
      </c>
      <c r="C3051" s="21">
        <f>YEAR(B3051)</f>
        <v>2025</v>
      </c>
      <c r="D3051" s="21" t="str">
        <f>"Q"&amp;ROUNDUP(MONTH(B3051)/3,0)</f>
        <v>Q2</v>
      </c>
      <c r="E3051" s="21" t="s">
        <v>158</v>
      </c>
      <c r="F3051" s="21" t="s">
        <v>118</v>
      </c>
      <c r="G3051" s="21" t="s">
        <v>160</v>
      </c>
      <c r="H3051" s="21" t="s">
        <v>328</v>
      </c>
      <c r="I3051" s="21" t="s">
        <v>329</v>
      </c>
      <c r="J3051" s="21" t="s">
        <v>142</v>
      </c>
      <c r="K3051" s="21" t="s">
        <v>149</v>
      </c>
      <c r="L3051" s="21" t="s">
        <v>176</v>
      </c>
      <c r="M3051" s="23">
        <v>31.81</v>
      </c>
      <c r="N3051" s="24">
        <v>1</v>
      </c>
      <c r="O3051" s="25">
        <v>0.2155</v>
      </c>
      <c r="P3051" s="23">
        <v>14.03</v>
      </c>
      <c r="Q3051" s="23">
        <f>M3051*N3051*(1-O3051)</f>
        <v>24.954944999999999</v>
      </c>
      <c r="R3051" s="23">
        <f>M3051*N3051*O3051</f>
        <v>6.8550549999999992</v>
      </c>
      <c r="S3051" s="23">
        <f>P3051*N3051</f>
        <v>14.03</v>
      </c>
      <c r="T3051" s="23">
        <f>Q3051-S3051</f>
        <v>10.924944999999999</v>
      </c>
      <c r="U3051" s="25">
        <f>IFERROR(T3051/Q3051,0)</f>
        <v>0.43778677933371524</v>
      </c>
      <c r="V3051" s="21" t="s">
        <v>125</v>
      </c>
      <c r="W3051" s="21" t="s">
        <v>126</v>
      </c>
    </row>
    <row r="3052" spans="1:23" ht="15" customHeight="1">
      <c r="A3052" s="21" t="s">
        <v>3532</v>
      </c>
      <c r="B3052" s="22">
        <v>45828</v>
      </c>
      <c r="C3052" s="21">
        <f>YEAR(B3052)</f>
        <v>2025</v>
      </c>
      <c r="D3052" s="21" t="str">
        <f>"Q"&amp;ROUNDUP(MONTH(B3052)/3,0)</f>
        <v>Q2</v>
      </c>
      <c r="E3052" s="21" t="s">
        <v>188</v>
      </c>
      <c r="F3052" s="21" t="s">
        <v>118</v>
      </c>
      <c r="G3052" s="21" t="s">
        <v>198</v>
      </c>
      <c r="H3052" s="21" t="s">
        <v>294</v>
      </c>
      <c r="I3052" s="21" t="s">
        <v>295</v>
      </c>
      <c r="J3052" s="21" t="s">
        <v>133</v>
      </c>
      <c r="K3052" s="21" t="s">
        <v>165</v>
      </c>
      <c r="L3052" s="21" t="s">
        <v>166</v>
      </c>
      <c r="M3052" s="23">
        <v>98.33</v>
      </c>
      <c r="N3052" s="24">
        <v>3</v>
      </c>
      <c r="O3052" s="25">
        <v>0.16309999999999999</v>
      </c>
      <c r="P3052" s="23">
        <v>44.06</v>
      </c>
      <c r="Q3052" s="23">
        <f>M3052*N3052*(1-O3052)</f>
        <v>246.87713099999999</v>
      </c>
      <c r="R3052" s="23">
        <f>M3052*N3052*O3052</f>
        <v>48.112869000000003</v>
      </c>
      <c r="S3052" s="23">
        <f>P3052*N3052</f>
        <v>132.18</v>
      </c>
      <c r="T3052" s="23">
        <f>Q3052-S3052</f>
        <v>114.69713099999998</v>
      </c>
      <c r="U3052" s="25">
        <f>IFERROR(T3052/Q3052,0)</f>
        <v>0.46459196336010561</v>
      </c>
      <c r="V3052" s="21" t="s">
        <v>125</v>
      </c>
      <c r="W3052" s="21" t="s">
        <v>156</v>
      </c>
    </row>
    <row r="3053" spans="1:23" ht="15" customHeight="1">
      <c r="A3053" s="21" t="s">
        <v>3533</v>
      </c>
      <c r="B3053" s="22">
        <v>45829</v>
      </c>
      <c r="C3053" s="21">
        <f>YEAR(B3053)</f>
        <v>2025</v>
      </c>
      <c r="D3053" s="21" t="str">
        <f>"Q"&amp;ROUNDUP(MONTH(B3053)/3,0)</f>
        <v>Q2</v>
      </c>
      <c r="E3053" s="21" t="s">
        <v>138</v>
      </c>
      <c r="F3053" s="21" t="s">
        <v>129</v>
      </c>
      <c r="G3053" s="21" t="s">
        <v>139</v>
      </c>
      <c r="H3053" s="21" t="s">
        <v>228</v>
      </c>
      <c r="I3053" s="21" t="s">
        <v>229</v>
      </c>
      <c r="J3053" s="21" t="s">
        <v>133</v>
      </c>
      <c r="K3053" s="21" t="s">
        <v>165</v>
      </c>
      <c r="L3053" s="21" t="s">
        <v>180</v>
      </c>
      <c r="M3053" s="23">
        <v>50.11</v>
      </c>
      <c r="N3053" s="24">
        <v>5</v>
      </c>
      <c r="O3053" s="25">
        <v>0.19769999999999999</v>
      </c>
      <c r="P3053" s="23">
        <v>20.94</v>
      </c>
      <c r="Q3053" s="23">
        <f>M3053*N3053*(1-O3053)</f>
        <v>201.016265</v>
      </c>
      <c r="R3053" s="23">
        <f>M3053*N3053*O3053</f>
        <v>49.533735</v>
      </c>
      <c r="S3053" s="23">
        <f>P3053*N3053</f>
        <v>104.7</v>
      </c>
      <c r="T3053" s="23">
        <f>Q3053-S3053</f>
        <v>96.316265000000001</v>
      </c>
      <c r="U3053" s="25">
        <f>IFERROR(T3053/Q3053,0)</f>
        <v>0.47914662527432794</v>
      </c>
      <c r="V3053" s="21" t="s">
        <v>125</v>
      </c>
      <c r="W3053" s="21" t="s">
        <v>126</v>
      </c>
    </row>
    <row r="3054" spans="1:23" ht="15" customHeight="1">
      <c r="A3054" s="21" t="s">
        <v>3534</v>
      </c>
      <c r="B3054" s="22">
        <v>45829</v>
      </c>
      <c r="C3054" s="21">
        <f>YEAR(B3054)</f>
        <v>2025</v>
      </c>
      <c r="D3054" s="21" t="str">
        <f>"Q"&amp;ROUNDUP(MONTH(B3054)/3,0)</f>
        <v>Q2</v>
      </c>
      <c r="E3054" s="21" t="s">
        <v>188</v>
      </c>
      <c r="F3054" s="21" t="s">
        <v>129</v>
      </c>
      <c r="G3054" s="21" t="s">
        <v>189</v>
      </c>
      <c r="H3054" s="21" t="s">
        <v>2188</v>
      </c>
      <c r="I3054" s="21" t="s">
        <v>2189</v>
      </c>
      <c r="J3054" s="21" t="s">
        <v>142</v>
      </c>
      <c r="K3054" s="21" t="s">
        <v>149</v>
      </c>
      <c r="L3054" s="21" t="s">
        <v>205</v>
      </c>
      <c r="M3054" s="23">
        <v>110.25</v>
      </c>
      <c r="N3054" s="24">
        <v>2</v>
      </c>
      <c r="O3054" s="25">
        <v>0.16239999999999999</v>
      </c>
      <c r="P3054" s="23">
        <v>45.36</v>
      </c>
      <c r="Q3054" s="23">
        <f>M3054*N3054*(1-O3054)</f>
        <v>184.6908</v>
      </c>
      <c r="R3054" s="23">
        <f>M3054*N3054*O3054</f>
        <v>35.809199999999997</v>
      </c>
      <c r="S3054" s="23">
        <f>P3054*N3054</f>
        <v>90.72</v>
      </c>
      <c r="T3054" s="23">
        <f>Q3054-S3054</f>
        <v>93.970799999999997</v>
      </c>
      <c r="U3054" s="25">
        <f>IFERROR(T3054/Q3054,0)</f>
        <v>0.50880065493246007</v>
      </c>
      <c r="V3054" s="21" t="s">
        <v>125</v>
      </c>
      <c r="W3054" s="21" t="s">
        <v>136</v>
      </c>
    </row>
    <row r="3055" spans="1:23" ht="15" customHeight="1">
      <c r="A3055" s="21" t="s">
        <v>3535</v>
      </c>
      <c r="B3055" s="22">
        <v>45829</v>
      </c>
      <c r="C3055" s="21">
        <f>YEAR(B3055)</f>
        <v>2025</v>
      </c>
      <c r="D3055" s="21" t="str">
        <f>"Q"&amp;ROUNDUP(MONTH(B3055)/3,0)</f>
        <v>Q2</v>
      </c>
      <c r="E3055" s="21" t="s">
        <v>117</v>
      </c>
      <c r="F3055" s="21" t="s">
        <v>159</v>
      </c>
      <c r="G3055" s="21" t="s">
        <v>194</v>
      </c>
      <c r="H3055" s="21" t="s">
        <v>572</v>
      </c>
      <c r="I3055" s="21" t="s">
        <v>573</v>
      </c>
      <c r="J3055" s="21" t="s">
        <v>142</v>
      </c>
      <c r="K3055" s="21" t="s">
        <v>123</v>
      </c>
      <c r="L3055" s="21" t="s">
        <v>263</v>
      </c>
      <c r="M3055" s="23">
        <v>35.85</v>
      </c>
      <c r="N3055" s="24">
        <v>5</v>
      </c>
      <c r="O3055" s="25">
        <v>0.13639999999999999</v>
      </c>
      <c r="P3055" s="23">
        <v>17.829999999999998</v>
      </c>
      <c r="Q3055" s="23">
        <f>M3055*N3055*(1-O3055)</f>
        <v>154.80029999999999</v>
      </c>
      <c r="R3055" s="23">
        <f>M3055*N3055*O3055</f>
        <v>24.4497</v>
      </c>
      <c r="S3055" s="23">
        <f>P3055*N3055</f>
        <v>89.149999999999991</v>
      </c>
      <c r="T3055" s="23">
        <f>Q3055-S3055</f>
        <v>65.650300000000001</v>
      </c>
      <c r="U3055" s="25">
        <f>IFERROR(T3055/Q3055,0)</f>
        <v>0.42409672332676362</v>
      </c>
      <c r="V3055" s="21" t="s">
        <v>125</v>
      </c>
      <c r="W3055" s="21" t="s">
        <v>172</v>
      </c>
    </row>
    <row r="3056" spans="1:23" ht="15" customHeight="1">
      <c r="A3056" s="21" t="s">
        <v>3536</v>
      </c>
      <c r="B3056" s="22">
        <v>45829</v>
      </c>
      <c r="C3056" s="21">
        <f>YEAR(B3056)</f>
        <v>2025</v>
      </c>
      <c r="D3056" s="21" t="str">
        <f>"Q"&amp;ROUNDUP(MONTH(B3056)/3,0)</f>
        <v>Q2</v>
      </c>
      <c r="E3056" s="21" t="s">
        <v>138</v>
      </c>
      <c r="F3056" s="21" t="s">
        <v>129</v>
      </c>
      <c r="G3056" s="21" t="s">
        <v>139</v>
      </c>
      <c r="H3056" s="21" t="s">
        <v>287</v>
      </c>
      <c r="I3056" s="21" t="s">
        <v>288</v>
      </c>
      <c r="J3056" s="21" t="s">
        <v>133</v>
      </c>
      <c r="K3056" s="21" t="s">
        <v>123</v>
      </c>
      <c r="L3056" s="21" t="s">
        <v>226</v>
      </c>
      <c r="M3056" s="23">
        <v>137.87</v>
      </c>
      <c r="N3056" s="24">
        <v>3</v>
      </c>
      <c r="O3056" s="25">
        <v>0.1158</v>
      </c>
      <c r="P3056" s="23">
        <v>70.3</v>
      </c>
      <c r="Q3056" s="23">
        <f>M3056*N3056*(1-O3056)</f>
        <v>365.71396199999998</v>
      </c>
      <c r="R3056" s="23">
        <f>M3056*N3056*O3056</f>
        <v>47.896038000000004</v>
      </c>
      <c r="S3056" s="23">
        <f>P3056*N3056</f>
        <v>210.89999999999998</v>
      </c>
      <c r="T3056" s="23">
        <f>Q3056-S3056</f>
        <v>154.813962</v>
      </c>
      <c r="U3056" s="25">
        <f>IFERROR(T3056/Q3056,0)</f>
        <v>0.42331980204791858</v>
      </c>
      <c r="V3056" s="21" t="s">
        <v>125</v>
      </c>
      <c r="W3056" s="21" t="s">
        <v>136</v>
      </c>
    </row>
    <row r="3057" spans="1:23" ht="15" customHeight="1">
      <c r="A3057" s="21" t="s">
        <v>3537</v>
      </c>
      <c r="B3057" s="22">
        <v>45829</v>
      </c>
      <c r="C3057" s="21">
        <f>YEAR(B3057)</f>
        <v>2025</v>
      </c>
      <c r="D3057" s="21" t="str">
        <f>"Q"&amp;ROUNDUP(MONTH(B3057)/3,0)</f>
        <v>Q2</v>
      </c>
      <c r="E3057" s="21" t="s">
        <v>138</v>
      </c>
      <c r="F3057" s="21" t="s">
        <v>118</v>
      </c>
      <c r="G3057" s="21" t="s">
        <v>139</v>
      </c>
      <c r="H3057" s="21" t="s">
        <v>318</v>
      </c>
      <c r="I3057" s="21" t="s">
        <v>319</v>
      </c>
      <c r="J3057" s="21" t="s">
        <v>122</v>
      </c>
      <c r="K3057" s="21" t="s">
        <v>123</v>
      </c>
      <c r="L3057" s="21" t="s">
        <v>292</v>
      </c>
      <c r="M3057" s="23">
        <v>55.46</v>
      </c>
      <c r="N3057" s="24">
        <v>2</v>
      </c>
      <c r="O3057" s="25">
        <v>0.2374</v>
      </c>
      <c r="P3057" s="23">
        <v>30.58</v>
      </c>
      <c r="Q3057" s="23">
        <f>M3057*N3057*(1-O3057)</f>
        <v>84.587592000000001</v>
      </c>
      <c r="R3057" s="23">
        <f>M3057*N3057*O3057</f>
        <v>26.332408000000001</v>
      </c>
      <c r="S3057" s="23">
        <f>P3057*N3057</f>
        <v>61.16</v>
      </c>
      <c r="T3057" s="23">
        <f>Q3057-S3057</f>
        <v>23.427592000000004</v>
      </c>
      <c r="U3057" s="25">
        <f>IFERROR(T3057/Q3057,0)</f>
        <v>0.2769625124214436</v>
      </c>
      <c r="V3057" s="21" t="s">
        <v>125</v>
      </c>
      <c r="W3057" s="21" t="s">
        <v>156</v>
      </c>
    </row>
    <row r="3058" spans="1:23" ht="15" customHeight="1">
      <c r="A3058" s="21" t="s">
        <v>3538</v>
      </c>
      <c r="B3058" s="22">
        <v>45830</v>
      </c>
      <c r="C3058" s="21">
        <f>YEAR(B3058)</f>
        <v>2025</v>
      </c>
      <c r="D3058" s="21" t="str">
        <f>"Q"&amp;ROUNDUP(MONTH(B3058)/3,0)</f>
        <v>Q2</v>
      </c>
      <c r="E3058" s="21" t="s">
        <v>158</v>
      </c>
      <c r="F3058" s="21" t="s">
        <v>159</v>
      </c>
      <c r="G3058" s="21" t="s">
        <v>160</v>
      </c>
      <c r="H3058" s="21" t="s">
        <v>131</v>
      </c>
      <c r="I3058" s="21" t="s">
        <v>132</v>
      </c>
      <c r="J3058" s="21" t="s">
        <v>133</v>
      </c>
      <c r="K3058" s="21" t="s">
        <v>134</v>
      </c>
      <c r="L3058" s="21" t="s">
        <v>192</v>
      </c>
      <c r="M3058" s="23">
        <v>76.260000000000005</v>
      </c>
      <c r="N3058" s="24">
        <v>3</v>
      </c>
      <c r="O3058" s="25">
        <v>0.1724</v>
      </c>
      <c r="P3058" s="23">
        <v>41.83</v>
      </c>
      <c r="Q3058" s="23">
        <f>M3058*N3058*(1-O3058)</f>
        <v>189.33832800000002</v>
      </c>
      <c r="R3058" s="23">
        <f>M3058*N3058*O3058</f>
        <v>39.441672000000004</v>
      </c>
      <c r="S3058" s="23">
        <f>P3058*N3058</f>
        <v>125.49</v>
      </c>
      <c r="T3058" s="23">
        <f>Q3058-S3058</f>
        <v>63.848328000000024</v>
      </c>
      <c r="U3058" s="25">
        <f>IFERROR(T3058/Q3058,0)</f>
        <v>0.33721818859623615</v>
      </c>
      <c r="V3058" s="21" t="s">
        <v>125</v>
      </c>
      <c r="W3058" s="21" t="s">
        <v>172</v>
      </c>
    </row>
    <row r="3059" spans="1:23" ht="15" customHeight="1">
      <c r="A3059" s="21" t="s">
        <v>3539</v>
      </c>
      <c r="B3059" s="22">
        <v>45830</v>
      </c>
      <c r="C3059" s="21">
        <f>YEAR(B3059)</f>
        <v>2025</v>
      </c>
      <c r="D3059" s="21" t="str">
        <f>"Q"&amp;ROUNDUP(MONTH(B3059)/3,0)</f>
        <v>Q2</v>
      </c>
      <c r="E3059" s="21" t="s">
        <v>188</v>
      </c>
      <c r="F3059" s="21" t="s">
        <v>118</v>
      </c>
      <c r="G3059" s="21" t="s">
        <v>198</v>
      </c>
      <c r="H3059" s="21" t="s">
        <v>752</v>
      </c>
      <c r="I3059" s="21" t="s">
        <v>200</v>
      </c>
      <c r="J3059" s="21" t="s">
        <v>133</v>
      </c>
      <c r="K3059" s="21" t="s">
        <v>143</v>
      </c>
      <c r="L3059" s="21" t="s">
        <v>144</v>
      </c>
      <c r="M3059" s="23">
        <v>258.58</v>
      </c>
      <c r="N3059" s="24">
        <v>1</v>
      </c>
      <c r="O3059" s="25">
        <v>0.12909999999999999</v>
      </c>
      <c r="P3059" s="23">
        <v>145.07</v>
      </c>
      <c r="Q3059" s="23">
        <f>M3059*N3059*(1-O3059)</f>
        <v>225.19732199999999</v>
      </c>
      <c r="R3059" s="23">
        <f>M3059*N3059*O3059</f>
        <v>33.382677999999999</v>
      </c>
      <c r="S3059" s="23">
        <f>P3059*N3059</f>
        <v>145.07</v>
      </c>
      <c r="T3059" s="23">
        <f>Q3059-S3059</f>
        <v>80.127321999999992</v>
      </c>
      <c r="U3059" s="25">
        <f>IFERROR(T3059/Q3059,0)</f>
        <v>0.35580939101931236</v>
      </c>
      <c r="V3059" s="21" t="s">
        <v>125</v>
      </c>
      <c r="W3059" s="21" t="s">
        <v>156</v>
      </c>
    </row>
    <row r="3060" spans="1:23" ht="15" customHeight="1">
      <c r="A3060" s="21" t="s">
        <v>3540</v>
      </c>
      <c r="B3060" s="22">
        <v>45830</v>
      </c>
      <c r="C3060" s="21">
        <f>YEAR(B3060)</f>
        <v>2025</v>
      </c>
      <c r="D3060" s="21" t="str">
        <f>"Q"&amp;ROUNDUP(MONTH(B3060)/3,0)</f>
        <v>Q2</v>
      </c>
      <c r="E3060" s="21" t="s">
        <v>188</v>
      </c>
      <c r="F3060" s="21" t="s">
        <v>129</v>
      </c>
      <c r="G3060" s="21" t="s">
        <v>232</v>
      </c>
      <c r="H3060" s="21" t="s">
        <v>380</v>
      </c>
      <c r="I3060" s="21" t="s">
        <v>255</v>
      </c>
      <c r="J3060" s="21" t="s">
        <v>142</v>
      </c>
      <c r="K3060" s="21" t="s">
        <v>123</v>
      </c>
      <c r="L3060" s="21" t="s">
        <v>124</v>
      </c>
      <c r="M3060" s="23">
        <v>14.34</v>
      </c>
      <c r="N3060" s="24">
        <v>1</v>
      </c>
      <c r="O3060" s="25">
        <v>0.1598</v>
      </c>
      <c r="P3060" s="23">
        <v>8.2200000000000006</v>
      </c>
      <c r="Q3060" s="23">
        <f>M3060*N3060*(1-O3060)</f>
        <v>12.048468000000002</v>
      </c>
      <c r="R3060" s="23">
        <f>M3060*N3060*O3060</f>
        <v>2.2915320000000001</v>
      </c>
      <c r="S3060" s="23">
        <f>P3060*N3060</f>
        <v>8.2200000000000006</v>
      </c>
      <c r="T3060" s="23">
        <f>Q3060-S3060</f>
        <v>3.8284680000000009</v>
      </c>
      <c r="U3060" s="25">
        <f>IFERROR(T3060/Q3060,0)</f>
        <v>0.31775558519141189</v>
      </c>
      <c r="V3060" s="21" t="s">
        <v>125</v>
      </c>
      <c r="W3060" s="21" t="s">
        <v>126</v>
      </c>
    </row>
    <row r="3061" spans="1:23" ht="15" customHeight="1">
      <c r="A3061" s="21" t="s">
        <v>3541</v>
      </c>
      <c r="B3061" s="22">
        <v>45830</v>
      </c>
      <c r="C3061" s="21">
        <f>YEAR(B3061)</f>
        <v>2025</v>
      </c>
      <c r="D3061" s="21" t="str">
        <f>"Q"&amp;ROUNDUP(MONTH(B3061)/3,0)</f>
        <v>Q2</v>
      </c>
      <c r="E3061" s="21" t="s">
        <v>138</v>
      </c>
      <c r="F3061" s="21" t="s">
        <v>159</v>
      </c>
      <c r="G3061" s="21" t="s">
        <v>139</v>
      </c>
      <c r="H3061" s="21" t="s">
        <v>529</v>
      </c>
      <c r="I3061" s="21" t="s">
        <v>530</v>
      </c>
      <c r="J3061" s="21" t="s">
        <v>133</v>
      </c>
      <c r="K3061" s="21" t="s">
        <v>149</v>
      </c>
      <c r="L3061" s="21" t="s">
        <v>176</v>
      </c>
      <c r="M3061" s="23">
        <v>175.28</v>
      </c>
      <c r="N3061" s="24">
        <v>4</v>
      </c>
      <c r="O3061" s="25">
        <v>0.14599999999999999</v>
      </c>
      <c r="P3061" s="23">
        <v>96.28</v>
      </c>
      <c r="Q3061" s="23">
        <f>M3061*N3061*(1-O3061)</f>
        <v>598.75648000000001</v>
      </c>
      <c r="R3061" s="23">
        <f>M3061*N3061*O3061</f>
        <v>102.36351999999999</v>
      </c>
      <c r="S3061" s="23">
        <f>P3061*N3061</f>
        <v>385.12</v>
      </c>
      <c r="T3061" s="23">
        <f>Q3061-S3061</f>
        <v>213.63648000000001</v>
      </c>
      <c r="U3061" s="25">
        <f>IFERROR(T3061/Q3061,0)</f>
        <v>0.35680028047462636</v>
      </c>
      <c r="V3061" s="21" t="s">
        <v>125</v>
      </c>
      <c r="W3061" s="21" t="s">
        <v>172</v>
      </c>
    </row>
    <row r="3062" spans="1:23" ht="15" customHeight="1">
      <c r="A3062" s="21" t="s">
        <v>3542</v>
      </c>
      <c r="B3062" s="22">
        <v>45830</v>
      </c>
      <c r="C3062" s="21">
        <f>YEAR(B3062)</f>
        <v>2025</v>
      </c>
      <c r="D3062" s="21" t="str">
        <f>"Q"&amp;ROUNDUP(MONTH(B3062)/3,0)</f>
        <v>Q2</v>
      </c>
      <c r="E3062" s="21" t="s">
        <v>138</v>
      </c>
      <c r="F3062" s="21" t="s">
        <v>118</v>
      </c>
      <c r="G3062" s="21" t="s">
        <v>139</v>
      </c>
      <c r="H3062" s="21" t="s">
        <v>243</v>
      </c>
      <c r="I3062" s="21" t="s">
        <v>244</v>
      </c>
      <c r="J3062" s="21" t="s">
        <v>122</v>
      </c>
      <c r="K3062" s="21" t="s">
        <v>165</v>
      </c>
      <c r="L3062" s="21" t="s">
        <v>166</v>
      </c>
      <c r="M3062" s="23">
        <v>12.63</v>
      </c>
      <c r="N3062" s="24">
        <v>1</v>
      </c>
      <c r="O3062" s="25">
        <v>0.22989999999999999</v>
      </c>
      <c r="P3062" s="23">
        <v>6.08</v>
      </c>
      <c r="Q3062" s="23">
        <f>M3062*N3062*(1-O3062)</f>
        <v>9.726363000000001</v>
      </c>
      <c r="R3062" s="23">
        <f>M3062*N3062*O3062</f>
        <v>2.9036370000000002</v>
      </c>
      <c r="S3062" s="23">
        <f>P3062*N3062</f>
        <v>6.08</v>
      </c>
      <c r="T3062" s="23">
        <f>Q3062-S3062</f>
        <v>3.6463630000000009</v>
      </c>
      <c r="U3062" s="25">
        <f>IFERROR(T3062/Q3062,0)</f>
        <v>0.37489480908742562</v>
      </c>
      <c r="V3062" s="21" t="s">
        <v>125</v>
      </c>
      <c r="W3062" s="21" t="s">
        <v>172</v>
      </c>
    </row>
    <row r="3063" spans="1:23" ht="15" customHeight="1">
      <c r="A3063" s="21" t="s">
        <v>3543</v>
      </c>
      <c r="B3063" s="22">
        <v>45830</v>
      </c>
      <c r="C3063" s="21">
        <f>YEAR(B3063)</f>
        <v>2025</v>
      </c>
      <c r="D3063" s="21" t="str">
        <f>"Q"&amp;ROUNDUP(MONTH(B3063)/3,0)</f>
        <v>Q2</v>
      </c>
      <c r="E3063" s="21" t="s">
        <v>128</v>
      </c>
      <c r="F3063" s="21" t="s">
        <v>129</v>
      </c>
      <c r="G3063" s="21" t="s">
        <v>130</v>
      </c>
      <c r="H3063" s="21" t="s">
        <v>246</v>
      </c>
      <c r="I3063" s="21" t="s">
        <v>247</v>
      </c>
      <c r="J3063" s="21" t="s">
        <v>133</v>
      </c>
      <c r="K3063" s="21" t="s">
        <v>143</v>
      </c>
      <c r="L3063" s="21" t="s">
        <v>230</v>
      </c>
      <c r="M3063" s="23">
        <v>85.87</v>
      </c>
      <c r="N3063" s="24">
        <v>1</v>
      </c>
      <c r="O3063" s="25">
        <v>0.16400000000000001</v>
      </c>
      <c r="P3063" s="23">
        <v>47.24</v>
      </c>
      <c r="Q3063" s="23">
        <f>M3063*N3063*(1-O3063)</f>
        <v>71.787319999999994</v>
      </c>
      <c r="R3063" s="23">
        <f>M3063*N3063*O3063</f>
        <v>14.082680000000002</v>
      </c>
      <c r="S3063" s="23">
        <f>P3063*N3063</f>
        <v>47.24</v>
      </c>
      <c r="T3063" s="23">
        <f>Q3063-S3063</f>
        <v>24.547319999999992</v>
      </c>
      <c r="U3063" s="25">
        <f>IFERROR(T3063/Q3063,0)</f>
        <v>0.34194506773619621</v>
      </c>
      <c r="V3063" s="21" t="s">
        <v>125</v>
      </c>
      <c r="W3063" s="21" t="s">
        <v>156</v>
      </c>
    </row>
    <row r="3064" spans="1:23" ht="15" customHeight="1">
      <c r="A3064" s="21" t="s">
        <v>3544</v>
      </c>
      <c r="B3064" s="22">
        <v>45830</v>
      </c>
      <c r="C3064" s="21">
        <f>YEAR(B3064)</f>
        <v>2025</v>
      </c>
      <c r="D3064" s="21" t="str">
        <f>"Q"&amp;ROUNDUP(MONTH(B3064)/3,0)</f>
        <v>Q2</v>
      </c>
      <c r="E3064" s="21" t="s">
        <v>158</v>
      </c>
      <c r="F3064" s="21" t="s">
        <v>159</v>
      </c>
      <c r="G3064" s="21" t="s">
        <v>164</v>
      </c>
      <c r="H3064" s="21" t="s">
        <v>1129</v>
      </c>
      <c r="I3064" s="21" t="s">
        <v>1130</v>
      </c>
      <c r="J3064" s="21" t="s">
        <v>142</v>
      </c>
      <c r="K3064" s="21" t="s">
        <v>143</v>
      </c>
      <c r="L3064" s="21" t="s">
        <v>201</v>
      </c>
      <c r="M3064" s="23">
        <v>276.20999999999998</v>
      </c>
      <c r="N3064" s="24">
        <v>15</v>
      </c>
      <c r="O3064" s="25">
        <v>0.1444</v>
      </c>
      <c r="P3064" s="23">
        <v>162.56</v>
      </c>
      <c r="Q3064" s="23">
        <f>M3064*N3064*(1-O3064)</f>
        <v>3544.87914</v>
      </c>
      <c r="R3064" s="23">
        <f>M3064*N3064*O3064</f>
        <v>598.27085999999997</v>
      </c>
      <c r="S3064" s="23">
        <f>P3064*N3064</f>
        <v>2438.4</v>
      </c>
      <c r="T3064" s="23">
        <f>Q3064-S3064</f>
        <v>1106.4791399999999</v>
      </c>
      <c r="U3064" s="25">
        <f>IFERROR(T3064/Q3064,0)</f>
        <v>0.31213451751136428</v>
      </c>
      <c r="V3064" s="21" t="s">
        <v>125</v>
      </c>
      <c r="W3064" s="21" t="s">
        <v>136</v>
      </c>
    </row>
    <row r="3065" spans="1:23" ht="15" customHeight="1">
      <c r="A3065" s="21" t="s">
        <v>3545</v>
      </c>
      <c r="B3065" s="22">
        <v>45830</v>
      </c>
      <c r="C3065" s="21">
        <f>YEAR(B3065)</f>
        <v>2025</v>
      </c>
      <c r="D3065" s="21" t="str">
        <f>"Q"&amp;ROUNDUP(MONTH(B3065)/3,0)</f>
        <v>Q2</v>
      </c>
      <c r="E3065" s="21" t="s">
        <v>128</v>
      </c>
      <c r="F3065" s="21" t="s">
        <v>129</v>
      </c>
      <c r="G3065" s="21" t="s">
        <v>130</v>
      </c>
      <c r="H3065" s="21" t="s">
        <v>565</v>
      </c>
      <c r="I3065" s="21" t="s">
        <v>566</v>
      </c>
      <c r="J3065" s="21" t="s">
        <v>142</v>
      </c>
      <c r="K3065" s="21" t="s">
        <v>165</v>
      </c>
      <c r="L3065" s="21" t="s">
        <v>213</v>
      </c>
      <c r="M3065" s="23">
        <v>26.12</v>
      </c>
      <c r="N3065" s="24">
        <v>1</v>
      </c>
      <c r="O3065" s="25">
        <v>0.2243</v>
      </c>
      <c r="P3065" s="23">
        <v>12.92</v>
      </c>
      <c r="Q3065" s="23">
        <f>M3065*N3065*(1-O3065)</f>
        <v>20.261284000000003</v>
      </c>
      <c r="R3065" s="23">
        <f>M3065*N3065*O3065</f>
        <v>5.8587160000000003</v>
      </c>
      <c r="S3065" s="23">
        <f>P3065*N3065</f>
        <v>12.92</v>
      </c>
      <c r="T3065" s="23">
        <f>Q3065-S3065</f>
        <v>7.3412840000000035</v>
      </c>
      <c r="U3065" s="25">
        <f>IFERROR(T3065/Q3065,0)</f>
        <v>0.36233064005222976</v>
      </c>
      <c r="V3065" s="21" t="s">
        <v>125</v>
      </c>
      <c r="W3065" s="21" t="s">
        <v>172</v>
      </c>
    </row>
    <row r="3066" spans="1:23" ht="15" customHeight="1">
      <c r="A3066" s="21" t="s">
        <v>3546</v>
      </c>
      <c r="B3066" s="22">
        <v>45830</v>
      </c>
      <c r="C3066" s="21">
        <f>YEAR(B3066)</f>
        <v>2025</v>
      </c>
      <c r="D3066" s="21" t="str">
        <f>"Q"&amp;ROUNDUP(MONTH(B3066)/3,0)</f>
        <v>Q2</v>
      </c>
      <c r="E3066" s="21" t="s">
        <v>128</v>
      </c>
      <c r="F3066" s="21" t="s">
        <v>129</v>
      </c>
      <c r="G3066" s="21" t="s">
        <v>130</v>
      </c>
      <c r="H3066" s="21" t="s">
        <v>284</v>
      </c>
      <c r="I3066" s="21" t="s">
        <v>269</v>
      </c>
      <c r="J3066" s="21" t="s">
        <v>122</v>
      </c>
      <c r="K3066" s="21" t="s">
        <v>134</v>
      </c>
      <c r="L3066" s="21" t="s">
        <v>135</v>
      </c>
      <c r="M3066" s="23">
        <v>93.1</v>
      </c>
      <c r="N3066" s="24">
        <v>1</v>
      </c>
      <c r="O3066" s="25">
        <v>0.22020000000000001</v>
      </c>
      <c r="P3066" s="23">
        <v>53.73</v>
      </c>
      <c r="Q3066" s="23">
        <f>M3066*N3066*(1-O3066)</f>
        <v>72.599379999999996</v>
      </c>
      <c r="R3066" s="23">
        <f>M3066*N3066*O3066</f>
        <v>20.500619999999998</v>
      </c>
      <c r="S3066" s="23">
        <f>P3066*N3066</f>
        <v>53.73</v>
      </c>
      <c r="T3066" s="23">
        <f>Q3066-S3066</f>
        <v>18.86938</v>
      </c>
      <c r="U3066" s="25">
        <f>IFERROR(T3066/Q3066,0)</f>
        <v>0.25991103505291646</v>
      </c>
      <c r="V3066" s="21" t="s">
        <v>125</v>
      </c>
      <c r="W3066" s="21" t="s">
        <v>136</v>
      </c>
    </row>
    <row r="3067" spans="1:23" ht="15" customHeight="1">
      <c r="A3067" s="21" t="s">
        <v>3547</v>
      </c>
      <c r="B3067" s="22">
        <v>45830</v>
      </c>
      <c r="C3067" s="21">
        <f>YEAR(B3067)</f>
        <v>2025</v>
      </c>
      <c r="D3067" s="21" t="str">
        <f>"Q"&amp;ROUNDUP(MONTH(B3067)/3,0)</f>
        <v>Q2</v>
      </c>
      <c r="E3067" s="21" t="s">
        <v>188</v>
      </c>
      <c r="F3067" s="21" t="s">
        <v>159</v>
      </c>
      <c r="G3067" s="21" t="s">
        <v>198</v>
      </c>
      <c r="H3067" s="21" t="s">
        <v>377</v>
      </c>
      <c r="I3067" s="21" t="s">
        <v>378</v>
      </c>
      <c r="J3067" s="21" t="s">
        <v>133</v>
      </c>
      <c r="K3067" s="21" t="s">
        <v>123</v>
      </c>
      <c r="L3067" s="21" t="s">
        <v>155</v>
      </c>
      <c r="M3067" s="23">
        <v>33.479999999999997</v>
      </c>
      <c r="N3067" s="24">
        <v>25</v>
      </c>
      <c r="O3067" s="25">
        <v>0.11269999999999999</v>
      </c>
      <c r="P3067" s="23">
        <v>19.079999999999998</v>
      </c>
      <c r="Q3067" s="23">
        <f>M3067*N3067*(1-O3067)</f>
        <v>742.67009999999993</v>
      </c>
      <c r="R3067" s="23">
        <f>M3067*N3067*O3067</f>
        <v>94.329899999999981</v>
      </c>
      <c r="S3067" s="23">
        <f>P3067*N3067</f>
        <v>476.99999999999994</v>
      </c>
      <c r="T3067" s="23">
        <f>Q3067-S3067</f>
        <v>265.67009999999999</v>
      </c>
      <c r="U3067" s="25">
        <f>IFERROR(T3067/Q3067,0)</f>
        <v>0.35772289742107566</v>
      </c>
      <c r="V3067" s="21" t="s">
        <v>125</v>
      </c>
      <c r="W3067" s="21" t="s">
        <v>156</v>
      </c>
    </row>
    <row r="3068" spans="1:23" ht="15" customHeight="1">
      <c r="A3068" s="21" t="s">
        <v>3548</v>
      </c>
      <c r="B3068" s="22">
        <v>45831</v>
      </c>
      <c r="C3068" s="21">
        <f>YEAR(B3068)</f>
        <v>2025</v>
      </c>
      <c r="D3068" s="21" t="str">
        <f>"Q"&amp;ROUNDUP(MONTH(B3068)/3,0)</f>
        <v>Q2</v>
      </c>
      <c r="E3068" s="21" t="s">
        <v>117</v>
      </c>
      <c r="F3068" s="21" t="s">
        <v>118</v>
      </c>
      <c r="G3068" s="21" t="s">
        <v>119</v>
      </c>
      <c r="H3068" s="21" t="s">
        <v>224</v>
      </c>
      <c r="I3068" s="21" t="s">
        <v>225</v>
      </c>
      <c r="J3068" s="21" t="s">
        <v>122</v>
      </c>
      <c r="K3068" s="21" t="s">
        <v>165</v>
      </c>
      <c r="L3068" s="21" t="s">
        <v>320</v>
      </c>
      <c r="M3068" s="23">
        <v>109.7</v>
      </c>
      <c r="N3068" s="24">
        <v>2</v>
      </c>
      <c r="O3068" s="25">
        <v>0.20349999999999999</v>
      </c>
      <c r="P3068" s="23">
        <v>54.37</v>
      </c>
      <c r="Q3068" s="23">
        <f>M3068*N3068*(1-O3068)</f>
        <v>174.75210000000001</v>
      </c>
      <c r="R3068" s="23">
        <f>M3068*N3068*O3068</f>
        <v>44.6479</v>
      </c>
      <c r="S3068" s="23">
        <f>P3068*N3068</f>
        <v>108.74</v>
      </c>
      <c r="T3068" s="23">
        <f>Q3068-S3068</f>
        <v>66.012100000000018</v>
      </c>
      <c r="U3068" s="25">
        <f>IFERROR(T3068/Q3068,0)</f>
        <v>0.37774710575724135</v>
      </c>
      <c r="V3068" s="21" t="s">
        <v>125</v>
      </c>
      <c r="W3068" s="21" t="s">
        <v>156</v>
      </c>
    </row>
    <row r="3069" spans="1:23" ht="15" customHeight="1">
      <c r="A3069" s="21" t="s">
        <v>3549</v>
      </c>
      <c r="B3069" s="22">
        <v>45831</v>
      </c>
      <c r="C3069" s="21">
        <f>YEAR(B3069)</f>
        <v>2025</v>
      </c>
      <c r="D3069" s="21" t="str">
        <f>"Q"&amp;ROUNDUP(MONTH(B3069)/3,0)</f>
        <v>Q2</v>
      </c>
      <c r="E3069" s="21" t="s">
        <v>128</v>
      </c>
      <c r="F3069" s="21" t="s">
        <v>129</v>
      </c>
      <c r="G3069" s="21" t="s">
        <v>152</v>
      </c>
      <c r="H3069" s="21" t="s">
        <v>732</v>
      </c>
      <c r="I3069" s="21" t="s">
        <v>733</v>
      </c>
      <c r="J3069" s="21" t="s">
        <v>142</v>
      </c>
      <c r="K3069" s="21" t="s">
        <v>134</v>
      </c>
      <c r="L3069" s="21" t="s">
        <v>299</v>
      </c>
      <c r="M3069" s="23">
        <v>135.18</v>
      </c>
      <c r="N3069" s="24">
        <v>3</v>
      </c>
      <c r="O3069" s="25">
        <v>0.21890000000000001</v>
      </c>
      <c r="P3069" s="23">
        <v>68.06</v>
      </c>
      <c r="Q3069" s="23">
        <f>M3069*N3069*(1-O3069)</f>
        <v>316.76729400000005</v>
      </c>
      <c r="R3069" s="23">
        <f>M3069*N3069*O3069</f>
        <v>88.772706000000014</v>
      </c>
      <c r="S3069" s="23">
        <f>P3069*N3069</f>
        <v>204.18</v>
      </c>
      <c r="T3069" s="23">
        <f>Q3069-S3069</f>
        <v>112.58729400000004</v>
      </c>
      <c r="U3069" s="25">
        <f>IFERROR(T3069/Q3069,0)</f>
        <v>0.35542587928916686</v>
      </c>
      <c r="V3069" s="21" t="s">
        <v>125</v>
      </c>
      <c r="W3069" s="21" t="s">
        <v>136</v>
      </c>
    </row>
    <row r="3070" spans="1:23" ht="15" customHeight="1">
      <c r="A3070" s="21" t="s">
        <v>3550</v>
      </c>
      <c r="B3070" s="22">
        <v>45831</v>
      </c>
      <c r="C3070" s="21">
        <f>YEAR(B3070)</f>
        <v>2025</v>
      </c>
      <c r="D3070" s="21" t="str">
        <f>"Q"&amp;ROUNDUP(MONTH(B3070)/3,0)</f>
        <v>Q2</v>
      </c>
      <c r="E3070" s="21" t="s">
        <v>158</v>
      </c>
      <c r="F3070" s="21" t="s">
        <v>159</v>
      </c>
      <c r="G3070" s="21" t="s">
        <v>160</v>
      </c>
      <c r="H3070" s="21" t="s">
        <v>950</v>
      </c>
      <c r="I3070" s="21" t="s">
        <v>951</v>
      </c>
      <c r="J3070" s="21" t="s">
        <v>142</v>
      </c>
      <c r="K3070" s="21" t="s">
        <v>149</v>
      </c>
      <c r="L3070" s="21" t="s">
        <v>150</v>
      </c>
      <c r="M3070" s="23">
        <v>62.96</v>
      </c>
      <c r="N3070" s="24">
        <v>10</v>
      </c>
      <c r="O3070" s="25">
        <v>0.1857</v>
      </c>
      <c r="P3070" s="23">
        <v>29.47</v>
      </c>
      <c r="Q3070" s="23">
        <f>M3070*N3070*(1-O3070)</f>
        <v>512.68328000000008</v>
      </c>
      <c r="R3070" s="23">
        <f>M3070*N3070*O3070</f>
        <v>116.91672000000001</v>
      </c>
      <c r="S3070" s="23">
        <f>P3070*N3070</f>
        <v>294.7</v>
      </c>
      <c r="T3070" s="23">
        <f>Q3070-S3070</f>
        <v>217.98328000000009</v>
      </c>
      <c r="U3070" s="25">
        <f>IFERROR(T3070/Q3070,0)</f>
        <v>0.42518117618347151</v>
      </c>
      <c r="V3070" s="21" t="s">
        <v>125</v>
      </c>
      <c r="W3070" s="21" t="s">
        <v>172</v>
      </c>
    </row>
    <row r="3071" spans="1:23" ht="15" customHeight="1">
      <c r="A3071" s="21" t="s">
        <v>3551</v>
      </c>
      <c r="B3071" s="22">
        <v>45831</v>
      </c>
      <c r="C3071" s="21">
        <f>YEAR(B3071)</f>
        <v>2025</v>
      </c>
      <c r="D3071" s="21" t="str">
        <f>"Q"&amp;ROUNDUP(MONTH(B3071)/3,0)</f>
        <v>Q2</v>
      </c>
      <c r="E3071" s="21" t="s">
        <v>138</v>
      </c>
      <c r="F3071" s="21" t="s">
        <v>118</v>
      </c>
      <c r="G3071" s="21" t="s">
        <v>146</v>
      </c>
      <c r="H3071" s="21" t="s">
        <v>1362</v>
      </c>
      <c r="I3071" s="21" t="s">
        <v>1363</v>
      </c>
      <c r="J3071" s="21" t="s">
        <v>142</v>
      </c>
      <c r="K3071" s="21" t="s">
        <v>143</v>
      </c>
      <c r="L3071" s="21" t="s">
        <v>230</v>
      </c>
      <c r="M3071" s="23">
        <v>212.82</v>
      </c>
      <c r="N3071" s="24">
        <v>1</v>
      </c>
      <c r="O3071" s="25">
        <v>0.22800000000000001</v>
      </c>
      <c r="P3071" s="23">
        <v>123.4</v>
      </c>
      <c r="Q3071" s="23">
        <f>M3071*N3071*(1-O3071)</f>
        <v>164.29704000000001</v>
      </c>
      <c r="R3071" s="23">
        <f>M3071*N3071*O3071</f>
        <v>48.522959999999998</v>
      </c>
      <c r="S3071" s="23">
        <f>P3071*N3071</f>
        <v>123.4</v>
      </c>
      <c r="T3071" s="23">
        <f>Q3071-S3071</f>
        <v>40.897040000000004</v>
      </c>
      <c r="U3071" s="25">
        <f>IFERROR(T3071/Q3071,0)</f>
        <v>0.24892134392682913</v>
      </c>
      <c r="V3071" s="21" t="s">
        <v>125</v>
      </c>
      <c r="W3071" s="21" t="s">
        <v>156</v>
      </c>
    </row>
    <row r="3072" spans="1:23" ht="15" customHeight="1">
      <c r="A3072" s="21" t="s">
        <v>3552</v>
      </c>
      <c r="B3072" s="22">
        <v>45831</v>
      </c>
      <c r="C3072" s="21">
        <f>YEAR(B3072)</f>
        <v>2025</v>
      </c>
      <c r="D3072" s="21" t="str">
        <f>"Q"&amp;ROUNDUP(MONTH(B3072)/3,0)</f>
        <v>Q2</v>
      </c>
      <c r="E3072" s="21" t="s">
        <v>128</v>
      </c>
      <c r="F3072" s="21" t="s">
        <v>118</v>
      </c>
      <c r="G3072" s="21" t="s">
        <v>152</v>
      </c>
      <c r="H3072" s="21" t="s">
        <v>287</v>
      </c>
      <c r="I3072" s="21" t="s">
        <v>288</v>
      </c>
      <c r="J3072" s="21" t="s">
        <v>133</v>
      </c>
      <c r="K3072" s="21" t="s">
        <v>149</v>
      </c>
      <c r="L3072" s="21" t="s">
        <v>273</v>
      </c>
      <c r="M3072" s="23">
        <v>185.08</v>
      </c>
      <c r="N3072" s="24">
        <v>1</v>
      </c>
      <c r="O3072" s="25">
        <v>0.25390000000000001</v>
      </c>
      <c r="P3072" s="23">
        <v>82.24</v>
      </c>
      <c r="Q3072" s="23">
        <f>M3072*N3072*(1-O3072)</f>
        <v>138.088188</v>
      </c>
      <c r="R3072" s="23">
        <f>M3072*N3072*O3072</f>
        <v>46.991812000000003</v>
      </c>
      <c r="S3072" s="23">
        <f>P3072*N3072</f>
        <v>82.24</v>
      </c>
      <c r="T3072" s="23">
        <f>Q3072-S3072</f>
        <v>55.848188000000007</v>
      </c>
      <c r="U3072" s="25">
        <f>IFERROR(T3072/Q3072,0)</f>
        <v>0.40443856066820144</v>
      </c>
      <c r="V3072" s="21" t="s">
        <v>125</v>
      </c>
      <c r="W3072" s="21" t="s">
        <v>126</v>
      </c>
    </row>
    <row r="3073" spans="1:23" ht="15" customHeight="1">
      <c r="A3073" s="21" t="s">
        <v>3553</v>
      </c>
      <c r="B3073" s="22">
        <v>45831</v>
      </c>
      <c r="C3073" s="21">
        <f>YEAR(B3073)</f>
        <v>2025</v>
      </c>
      <c r="D3073" s="21" t="str">
        <f>"Q"&amp;ROUNDUP(MONTH(B3073)/3,0)</f>
        <v>Q2</v>
      </c>
      <c r="E3073" s="21" t="s">
        <v>138</v>
      </c>
      <c r="F3073" s="21" t="s">
        <v>129</v>
      </c>
      <c r="G3073" s="21" t="s">
        <v>146</v>
      </c>
      <c r="H3073" s="21" t="s">
        <v>203</v>
      </c>
      <c r="I3073" s="21" t="s">
        <v>204</v>
      </c>
      <c r="J3073" s="21" t="s">
        <v>122</v>
      </c>
      <c r="K3073" s="21" t="s">
        <v>149</v>
      </c>
      <c r="L3073" s="21" t="s">
        <v>150</v>
      </c>
      <c r="M3073" s="23">
        <v>128.05000000000001</v>
      </c>
      <c r="N3073" s="24">
        <v>12</v>
      </c>
      <c r="O3073" s="25">
        <v>0.20599999999999999</v>
      </c>
      <c r="P3073" s="23">
        <v>65.569999999999993</v>
      </c>
      <c r="Q3073" s="23">
        <f>M3073*N3073*(1-O3073)</f>
        <v>1220.0604000000001</v>
      </c>
      <c r="R3073" s="23">
        <f>M3073*N3073*O3073</f>
        <v>316.53960000000001</v>
      </c>
      <c r="S3073" s="23">
        <f>P3073*N3073</f>
        <v>786.83999999999992</v>
      </c>
      <c r="T3073" s="23">
        <f>Q3073-S3073</f>
        <v>433.22040000000015</v>
      </c>
      <c r="U3073" s="25">
        <f>IFERROR(T3073/Q3073,0)</f>
        <v>0.35508110909918894</v>
      </c>
      <c r="V3073" s="21" t="s">
        <v>125</v>
      </c>
      <c r="W3073" s="21" t="s">
        <v>156</v>
      </c>
    </row>
    <row r="3074" spans="1:23" ht="15" customHeight="1">
      <c r="A3074" s="21" t="s">
        <v>3554</v>
      </c>
      <c r="B3074" s="22">
        <v>45831</v>
      </c>
      <c r="C3074" s="21">
        <f>YEAR(B3074)</f>
        <v>2025</v>
      </c>
      <c r="D3074" s="21" t="str">
        <f>"Q"&amp;ROUNDUP(MONTH(B3074)/3,0)</f>
        <v>Q2</v>
      </c>
      <c r="E3074" s="21" t="s">
        <v>128</v>
      </c>
      <c r="F3074" s="21" t="s">
        <v>159</v>
      </c>
      <c r="G3074" s="21" t="s">
        <v>130</v>
      </c>
      <c r="H3074" s="21" t="s">
        <v>261</v>
      </c>
      <c r="I3074" s="21" t="s">
        <v>262</v>
      </c>
      <c r="J3074" s="21" t="s">
        <v>133</v>
      </c>
      <c r="K3074" s="21" t="s">
        <v>143</v>
      </c>
      <c r="L3074" s="21" t="s">
        <v>201</v>
      </c>
      <c r="M3074" s="23">
        <v>208.81</v>
      </c>
      <c r="N3074" s="24">
        <v>5</v>
      </c>
      <c r="O3074" s="25">
        <v>0.1236</v>
      </c>
      <c r="P3074" s="23">
        <v>119.08</v>
      </c>
      <c r="Q3074" s="23">
        <f>M3074*N3074*(1-O3074)</f>
        <v>915.00541999999996</v>
      </c>
      <c r="R3074" s="23">
        <f>M3074*N3074*O3074</f>
        <v>129.04458</v>
      </c>
      <c r="S3074" s="23">
        <f>P3074*N3074</f>
        <v>595.4</v>
      </c>
      <c r="T3074" s="23">
        <f>Q3074-S3074</f>
        <v>319.60541999999998</v>
      </c>
      <c r="U3074" s="25">
        <f>IFERROR(T3074/Q3074,0)</f>
        <v>0.34929347194467986</v>
      </c>
      <c r="V3074" s="21" t="s">
        <v>125</v>
      </c>
      <c r="W3074" s="21" t="s">
        <v>172</v>
      </c>
    </row>
    <row r="3075" spans="1:23" ht="15" customHeight="1">
      <c r="A3075" s="21" t="s">
        <v>3555</v>
      </c>
      <c r="B3075" s="22">
        <v>45831</v>
      </c>
      <c r="C3075" s="21">
        <f>YEAR(B3075)</f>
        <v>2025</v>
      </c>
      <c r="D3075" s="21" t="str">
        <f>"Q"&amp;ROUNDUP(MONTH(B3075)/3,0)</f>
        <v>Q2</v>
      </c>
      <c r="E3075" s="21" t="s">
        <v>128</v>
      </c>
      <c r="F3075" s="21" t="s">
        <v>159</v>
      </c>
      <c r="G3075" s="21" t="s">
        <v>130</v>
      </c>
      <c r="H3075" s="21" t="s">
        <v>203</v>
      </c>
      <c r="I3075" s="21" t="s">
        <v>204</v>
      </c>
      <c r="J3075" s="21" t="s">
        <v>122</v>
      </c>
      <c r="K3075" s="21" t="s">
        <v>165</v>
      </c>
      <c r="L3075" s="21" t="s">
        <v>180</v>
      </c>
      <c r="M3075" s="23">
        <v>101.36</v>
      </c>
      <c r="N3075" s="24">
        <v>9</v>
      </c>
      <c r="O3075" s="25">
        <v>0.1976</v>
      </c>
      <c r="P3075" s="23">
        <v>46.06</v>
      </c>
      <c r="Q3075" s="23">
        <f>M3075*N3075*(1-O3075)</f>
        <v>731.98137599999995</v>
      </c>
      <c r="R3075" s="23">
        <f>M3075*N3075*O3075</f>
        <v>180.258624</v>
      </c>
      <c r="S3075" s="23">
        <f>P3075*N3075</f>
        <v>414.54</v>
      </c>
      <c r="T3075" s="23">
        <f>Q3075-S3075</f>
        <v>317.44137599999993</v>
      </c>
      <c r="U3075" s="25">
        <f>IFERROR(T3075/Q3075,0)</f>
        <v>0.43367411577422421</v>
      </c>
      <c r="V3075" s="21" t="s">
        <v>125</v>
      </c>
      <c r="W3075" s="21" t="s">
        <v>126</v>
      </c>
    </row>
    <row r="3076" spans="1:23" ht="15" customHeight="1">
      <c r="A3076" s="21" t="s">
        <v>3556</v>
      </c>
      <c r="B3076" s="22">
        <v>45831</v>
      </c>
      <c r="C3076" s="21">
        <f>YEAR(B3076)</f>
        <v>2025</v>
      </c>
      <c r="D3076" s="21" t="str">
        <f>"Q"&amp;ROUNDUP(MONTH(B3076)/3,0)</f>
        <v>Q2</v>
      </c>
      <c r="E3076" s="21" t="s">
        <v>138</v>
      </c>
      <c r="F3076" s="21" t="s">
        <v>129</v>
      </c>
      <c r="G3076" s="21" t="s">
        <v>139</v>
      </c>
      <c r="H3076" s="21" t="s">
        <v>572</v>
      </c>
      <c r="I3076" s="21" t="s">
        <v>573</v>
      </c>
      <c r="J3076" s="21" t="s">
        <v>142</v>
      </c>
      <c r="K3076" s="21" t="s">
        <v>123</v>
      </c>
      <c r="L3076" s="21" t="s">
        <v>155</v>
      </c>
      <c r="M3076" s="23">
        <v>146.86000000000001</v>
      </c>
      <c r="N3076" s="24">
        <v>1</v>
      </c>
      <c r="O3076" s="25">
        <v>0.27479999999999999</v>
      </c>
      <c r="P3076" s="23">
        <v>76.33</v>
      </c>
      <c r="Q3076" s="23">
        <f>M3076*N3076*(1-O3076)</f>
        <v>106.50287200000002</v>
      </c>
      <c r="R3076" s="23">
        <f>M3076*N3076*O3076</f>
        <v>40.357128000000003</v>
      </c>
      <c r="S3076" s="23">
        <f>P3076*N3076</f>
        <v>76.33</v>
      </c>
      <c r="T3076" s="23">
        <f>Q3076-S3076</f>
        <v>30.172872000000027</v>
      </c>
      <c r="U3076" s="25">
        <f>IFERROR(T3076/Q3076,0)</f>
        <v>0.28330571216896405</v>
      </c>
      <c r="V3076" s="21" t="s">
        <v>171</v>
      </c>
      <c r="W3076" s="21" t="s">
        <v>126</v>
      </c>
    </row>
    <row r="3077" spans="1:23" ht="15" customHeight="1">
      <c r="A3077" s="21" t="s">
        <v>3557</v>
      </c>
      <c r="B3077" s="22">
        <v>45831</v>
      </c>
      <c r="C3077" s="21">
        <f>YEAR(B3077)</f>
        <v>2025</v>
      </c>
      <c r="D3077" s="21" t="str">
        <f>"Q"&amp;ROUNDUP(MONTH(B3077)/3,0)</f>
        <v>Q2</v>
      </c>
      <c r="E3077" s="21" t="s">
        <v>158</v>
      </c>
      <c r="F3077" s="21" t="s">
        <v>118</v>
      </c>
      <c r="G3077" s="21" t="s">
        <v>164</v>
      </c>
      <c r="H3077" s="21" t="s">
        <v>284</v>
      </c>
      <c r="I3077" s="21" t="s">
        <v>269</v>
      </c>
      <c r="J3077" s="21" t="s">
        <v>122</v>
      </c>
      <c r="K3077" s="21" t="s">
        <v>143</v>
      </c>
      <c r="L3077" s="21" t="s">
        <v>230</v>
      </c>
      <c r="M3077" s="23">
        <v>149.31</v>
      </c>
      <c r="N3077" s="24">
        <v>4</v>
      </c>
      <c r="O3077" s="25">
        <v>0.20749999999999999</v>
      </c>
      <c r="P3077" s="23">
        <v>93.32</v>
      </c>
      <c r="Q3077" s="23">
        <f>M3077*N3077*(1-O3077)</f>
        <v>473.31270000000001</v>
      </c>
      <c r="R3077" s="23">
        <f>M3077*N3077*O3077</f>
        <v>123.9273</v>
      </c>
      <c r="S3077" s="23">
        <f>P3077*N3077</f>
        <v>373.28</v>
      </c>
      <c r="T3077" s="23">
        <f>Q3077-S3077</f>
        <v>100.03270000000003</v>
      </c>
      <c r="U3077" s="25">
        <f>IFERROR(T3077/Q3077,0)</f>
        <v>0.2113459030361958</v>
      </c>
      <c r="V3077" s="21" t="s">
        <v>171</v>
      </c>
      <c r="W3077" s="21" t="s">
        <v>156</v>
      </c>
    </row>
    <row r="3078" spans="1:23" ht="15" customHeight="1">
      <c r="A3078" s="21" t="s">
        <v>3558</v>
      </c>
      <c r="B3078" s="22">
        <v>45832</v>
      </c>
      <c r="C3078" s="21">
        <f>YEAR(B3078)</f>
        <v>2025</v>
      </c>
      <c r="D3078" s="21" t="str">
        <f>"Q"&amp;ROUNDUP(MONTH(B3078)/3,0)</f>
        <v>Q2</v>
      </c>
      <c r="E3078" s="21" t="s">
        <v>128</v>
      </c>
      <c r="F3078" s="21" t="s">
        <v>118</v>
      </c>
      <c r="G3078" s="21" t="s">
        <v>152</v>
      </c>
      <c r="H3078" s="21" t="s">
        <v>529</v>
      </c>
      <c r="I3078" s="21" t="s">
        <v>530</v>
      </c>
      <c r="J3078" s="21" t="s">
        <v>133</v>
      </c>
      <c r="K3078" s="21" t="s">
        <v>134</v>
      </c>
      <c r="L3078" s="21" t="s">
        <v>135</v>
      </c>
      <c r="M3078" s="23">
        <v>140.86000000000001</v>
      </c>
      <c r="N3078" s="24">
        <v>2</v>
      </c>
      <c r="O3078" s="25">
        <v>0.18820000000000001</v>
      </c>
      <c r="P3078" s="23">
        <v>81.23</v>
      </c>
      <c r="Q3078" s="23">
        <f>M3078*N3078*(1-O3078)</f>
        <v>228.70029600000001</v>
      </c>
      <c r="R3078" s="23">
        <f>M3078*N3078*O3078</f>
        <v>53.019704000000004</v>
      </c>
      <c r="S3078" s="23">
        <f>P3078*N3078</f>
        <v>162.46</v>
      </c>
      <c r="T3078" s="23">
        <f>Q3078-S3078</f>
        <v>66.240296000000001</v>
      </c>
      <c r="U3078" s="25">
        <f>IFERROR(T3078/Q3078,0)</f>
        <v>0.28963799854461053</v>
      </c>
      <c r="V3078" s="21" t="s">
        <v>125</v>
      </c>
      <c r="W3078" s="21" t="s">
        <v>172</v>
      </c>
    </row>
    <row r="3079" spans="1:23" ht="15" customHeight="1">
      <c r="A3079" s="21" t="s">
        <v>3559</v>
      </c>
      <c r="B3079" s="22">
        <v>45832</v>
      </c>
      <c r="C3079" s="21">
        <f>YEAR(B3079)</f>
        <v>2025</v>
      </c>
      <c r="D3079" s="21" t="str">
        <f>"Q"&amp;ROUNDUP(MONTH(B3079)/3,0)</f>
        <v>Q2</v>
      </c>
      <c r="E3079" s="21" t="s">
        <v>117</v>
      </c>
      <c r="F3079" s="21" t="s">
        <v>118</v>
      </c>
      <c r="G3079" s="21" t="s">
        <v>119</v>
      </c>
      <c r="H3079" s="21" t="s">
        <v>257</v>
      </c>
      <c r="I3079" s="21" t="s">
        <v>258</v>
      </c>
      <c r="J3079" s="21" t="s">
        <v>133</v>
      </c>
      <c r="K3079" s="21" t="s">
        <v>134</v>
      </c>
      <c r="L3079" s="21" t="s">
        <v>299</v>
      </c>
      <c r="M3079" s="23">
        <v>162.34</v>
      </c>
      <c r="N3079" s="24">
        <v>3</v>
      </c>
      <c r="O3079" s="25">
        <v>0.21759999999999999</v>
      </c>
      <c r="P3079" s="23">
        <v>93.32</v>
      </c>
      <c r="Q3079" s="23">
        <f>M3079*N3079*(1-O3079)</f>
        <v>381.04444799999999</v>
      </c>
      <c r="R3079" s="23">
        <f>M3079*N3079*O3079</f>
        <v>105.97555199999999</v>
      </c>
      <c r="S3079" s="23">
        <f>P3079*N3079</f>
        <v>279.95999999999998</v>
      </c>
      <c r="T3079" s="23">
        <f>Q3079-S3079</f>
        <v>101.08444800000001</v>
      </c>
      <c r="U3079" s="25">
        <f>IFERROR(T3079/Q3079,0)</f>
        <v>0.26528256357116642</v>
      </c>
      <c r="V3079" s="21" t="s">
        <v>125</v>
      </c>
      <c r="W3079" s="21" t="s">
        <v>172</v>
      </c>
    </row>
    <row r="3080" spans="1:23" ht="15" customHeight="1">
      <c r="A3080" s="21" t="s">
        <v>3560</v>
      </c>
      <c r="B3080" s="22">
        <v>45832</v>
      </c>
      <c r="C3080" s="21">
        <f>YEAR(B3080)</f>
        <v>2025</v>
      </c>
      <c r="D3080" s="21" t="str">
        <f>"Q"&amp;ROUNDUP(MONTH(B3080)/3,0)</f>
        <v>Q2</v>
      </c>
      <c r="E3080" s="21" t="s">
        <v>128</v>
      </c>
      <c r="F3080" s="21" t="s">
        <v>129</v>
      </c>
      <c r="G3080" s="21" t="s">
        <v>130</v>
      </c>
      <c r="H3080" s="21" t="s">
        <v>940</v>
      </c>
      <c r="I3080" s="21" t="s">
        <v>154</v>
      </c>
      <c r="J3080" s="21" t="s">
        <v>142</v>
      </c>
      <c r="K3080" s="21" t="s">
        <v>134</v>
      </c>
      <c r="L3080" s="21" t="s">
        <v>299</v>
      </c>
      <c r="M3080" s="23">
        <v>164.7</v>
      </c>
      <c r="N3080" s="24">
        <v>3</v>
      </c>
      <c r="O3080" s="25">
        <v>0.18160000000000001</v>
      </c>
      <c r="P3080" s="23">
        <v>84.16</v>
      </c>
      <c r="Q3080" s="23">
        <f>M3080*N3080*(1-O3080)</f>
        <v>404.37144000000001</v>
      </c>
      <c r="R3080" s="23">
        <f>M3080*N3080*O3080</f>
        <v>89.728560000000002</v>
      </c>
      <c r="S3080" s="23">
        <f>P3080*N3080</f>
        <v>252.48</v>
      </c>
      <c r="T3080" s="23">
        <f>Q3080-S3080</f>
        <v>151.89144000000002</v>
      </c>
      <c r="U3080" s="25">
        <f>IFERROR(T3080/Q3080,0)</f>
        <v>0.37562356035826866</v>
      </c>
      <c r="V3080" s="21" t="s">
        <v>125</v>
      </c>
      <c r="W3080" s="21" t="s">
        <v>156</v>
      </c>
    </row>
    <row r="3081" spans="1:23" ht="15" customHeight="1">
      <c r="A3081" s="21" t="s">
        <v>3561</v>
      </c>
      <c r="B3081" s="22">
        <v>45832</v>
      </c>
      <c r="C3081" s="21">
        <f>YEAR(B3081)</f>
        <v>2025</v>
      </c>
      <c r="D3081" s="21" t="str">
        <f>"Q"&amp;ROUNDUP(MONTH(B3081)/3,0)</f>
        <v>Q2</v>
      </c>
      <c r="E3081" s="21" t="s">
        <v>117</v>
      </c>
      <c r="F3081" s="21" t="s">
        <v>118</v>
      </c>
      <c r="G3081" s="21" t="s">
        <v>119</v>
      </c>
      <c r="H3081" s="21" t="s">
        <v>131</v>
      </c>
      <c r="I3081" s="21" t="s">
        <v>132</v>
      </c>
      <c r="J3081" s="21" t="s">
        <v>133</v>
      </c>
      <c r="K3081" s="21" t="s">
        <v>165</v>
      </c>
      <c r="L3081" s="21" t="s">
        <v>184</v>
      </c>
      <c r="M3081" s="23">
        <v>102.89</v>
      </c>
      <c r="N3081" s="24">
        <v>1</v>
      </c>
      <c r="O3081" s="25">
        <v>0.2044</v>
      </c>
      <c r="P3081" s="23">
        <v>43.31</v>
      </c>
      <c r="Q3081" s="23">
        <f>M3081*N3081*(1-O3081)</f>
        <v>81.859284000000002</v>
      </c>
      <c r="R3081" s="23">
        <f>M3081*N3081*O3081</f>
        <v>21.030715999999998</v>
      </c>
      <c r="S3081" s="23">
        <f>P3081*N3081</f>
        <v>43.31</v>
      </c>
      <c r="T3081" s="23">
        <f>Q3081-S3081</f>
        <v>38.549284</v>
      </c>
      <c r="U3081" s="25">
        <f>IFERROR(T3081/Q3081,0)</f>
        <v>0.47092134350943016</v>
      </c>
      <c r="V3081" s="21" t="s">
        <v>125</v>
      </c>
      <c r="W3081" s="21" t="s">
        <v>136</v>
      </c>
    </row>
    <row r="3082" spans="1:23" ht="15" customHeight="1">
      <c r="A3082" s="21" t="s">
        <v>3562</v>
      </c>
      <c r="B3082" s="22">
        <v>45832</v>
      </c>
      <c r="C3082" s="21">
        <f>YEAR(B3082)</f>
        <v>2025</v>
      </c>
      <c r="D3082" s="21" t="str">
        <f>"Q"&amp;ROUNDUP(MONTH(B3082)/3,0)</f>
        <v>Q2</v>
      </c>
      <c r="E3082" s="21" t="s">
        <v>158</v>
      </c>
      <c r="F3082" s="21" t="s">
        <v>118</v>
      </c>
      <c r="G3082" s="21" t="s">
        <v>164</v>
      </c>
      <c r="H3082" s="21" t="s">
        <v>583</v>
      </c>
      <c r="I3082" s="21" t="s">
        <v>584</v>
      </c>
      <c r="J3082" s="21" t="s">
        <v>133</v>
      </c>
      <c r="K3082" s="21" t="s">
        <v>149</v>
      </c>
      <c r="L3082" s="21" t="s">
        <v>205</v>
      </c>
      <c r="M3082" s="23">
        <v>309.60000000000002</v>
      </c>
      <c r="N3082" s="24">
        <v>1</v>
      </c>
      <c r="O3082" s="25">
        <v>0.13619999999999999</v>
      </c>
      <c r="P3082" s="23">
        <v>144.11000000000001</v>
      </c>
      <c r="Q3082" s="23">
        <f>M3082*N3082*(1-O3082)</f>
        <v>267.43248</v>
      </c>
      <c r="R3082" s="23">
        <f>M3082*N3082*O3082</f>
        <v>42.167519999999996</v>
      </c>
      <c r="S3082" s="23">
        <f>P3082*N3082</f>
        <v>144.11000000000001</v>
      </c>
      <c r="T3082" s="23">
        <f>Q3082-S3082</f>
        <v>123.32247999999998</v>
      </c>
      <c r="U3082" s="25">
        <f>IFERROR(T3082/Q3082,0)</f>
        <v>0.46113501247118521</v>
      </c>
      <c r="V3082" s="21" t="s">
        <v>125</v>
      </c>
      <c r="W3082" s="21" t="s">
        <v>126</v>
      </c>
    </row>
    <row r="3083" spans="1:23" ht="15" customHeight="1">
      <c r="A3083" s="21" t="s">
        <v>3563</v>
      </c>
      <c r="B3083" s="22">
        <v>45832</v>
      </c>
      <c r="C3083" s="21">
        <f>YEAR(B3083)</f>
        <v>2025</v>
      </c>
      <c r="D3083" s="21" t="str">
        <f>"Q"&amp;ROUNDUP(MONTH(B3083)/3,0)</f>
        <v>Q2</v>
      </c>
      <c r="E3083" s="21" t="s">
        <v>128</v>
      </c>
      <c r="F3083" s="21" t="s">
        <v>118</v>
      </c>
      <c r="G3083" s="21" t="s">
        <v>130</v>
      </c>
      <c r="H3083" s="21" t="s">
        <v>434</v>
      </c>
      <c r="I3083" s="21" t="s">
        <v>435</v>
      </c>
      <c r="J3083" s="21" t="s">
        <v>133</v>
      </c>
      <c r="K3083" s="21" t="s">
        <v>123</v>
      </c>
      <c r="L3083" s="21" t="s">
        <v>263</v>
      </c>
      <c r="M3083" s="23">
        <v>240.28</v>
      </c>
      <c r="N3083" s="24">
        <v>2</v>
      </c>
      <c r="O3083" s="25">
        <v>0.2044</v>
      </c>
      <c r="P3083" s="23">
        <v>110.31</v>
      </c>
      <c r="Q3083" s="23">
        <f>M3083*N3083*(1-O3083)</f>
        <v>382.33353599999998</v>
      </c>
      <c r="R3083" s="23">
        <f>M3083*N3083*O3083</f>
        <v>98.226463999999993</v>
      </c>
      <c r="S3083" s="23">
        <f>P3083*N3083</f>
        <v>220.62</v>
      </c>
      <c r="T3083" s="23">
        <f>Q3083-S3083</f>
        <v>161.71353599999998</v>
      </c>
      <c r="U3083" s="25">
        <f>IFERROR(T3083/Q3083,0)</f>
        <v>0.42296456045121811</v>
      </c>
      <c r="V3083" s="21" t="s">
        <v>125</v>
      </c>
      <c r="W3083" s="21" t="s">
        <v>136</v>
      </c>
    </row>
    <row r="3084" spans="1:23" ht="15" customHeight="1">
      <c r="A3084" s="21" t="s">
        <v>3564</v>
      </c>
      <c r="B3084" s="22">
        <v>45833</v>
      </c>
      <c r="C3084" s="21">
        <f>YEAR(B3084)</f>
        <v>2025</v>
      </c>
      <c r="D3084" s="21" t="str">
        <f>"Q"&amp;ROUNDUP(MONTH(B3084)/3,0)</f>
        <v>Q2</v>
      </c>
      <c r="E3084" s="21" t="s">
        <v>158</v>
      </c>
      <c r="F3084" s="21" t="s">
        <v>118</v>
      </c>
      <c r="G3084" s="21" t="s">
        <v>160</v>
      </c>
      <c r="H3084" s="21" t="s">
        <v>318</v>
      </c>
      <c r="I3084" s="21" t="s">
        <v>319</v>
      </c>
      <c r="J3084" s="21" t="s">
        <v>122</v>
      </c>
      <c r="K3084" s="21" t="s">
        <v>134</v>
      </c>
      <c r="L3084" s="21" t="s">
        <v>299</v>
      </c>
      <c r="M3084" s="23">
        <v>149.22999999999999</v>
      </c>
      <c r="N3084" s="24">
        <v>1</v>
      </c>
      <c r="O3084" s="25">
        <v>0.19950000000000001</v>
      </c>
      <c r="P3084" s="23">
        <v>83.36</v>
      </c>
      <c r="Q3084" s="23">
        <f>M3084*N3084*(1-O3084)</f>
        <v>119.45861499999999</v>
      </c>
      <c r="R3084" s="23">
        <f>M3084*N3084*O3084</f>
        <v>29.771384999999999</v>
      </c>
      <c r="S3084" s="23">
        <f>P3084*N3084</f>
        <v>83.36</v>
      </c>
      <c r="T3084" s="23">
        <f>Q3084-S3084</f>
        <v>36.098614999999995</v>
      </c>
      <c r="U3084" s="25">
        <f>IFERROR(T3084/Q3084,0)</f>
        <v>0.30218511239227069</v>
      </c>
      <c r="V3084" s="21" t="s">
        <v>125</v>
      </c>
      <c r="W3084" s="21" t="s">
        <v>172</v>
      </c>
    </row>
    <row r="3085" spans="1:23" ht="15" customHeight="1">
      <c r="A3085" s="21" t="s">
        <v>3565</v>
      </c>
      <c r="B3085" s="22">
        <v>45833</v>
      </c>
      <c r="C3085" s="21">
        <f>YEAR(B3085)</f>
        <v>2025</v>
      </c>
      <c r="D3085" s="21" t="str">
        <f>"Q"&amp;ROUNDUP(MONTH(B3085)/3,0)</f>
        <v>Q2</v>
      </c>
      <c r="E3085" s="21" t="s">
        <v>128</v>
      </c>
      <c r="F3085" s="21" t="s">
        <v>118</v>
      </c>
      <c r="G3085" s="21" t="s">
        <v>152</v>
      </c>
      <c r="H3085" s="21" t="s">
        <v>370</v>
      </c>
      <c r="I3085" s="21" t="s">
        <v>371</v>
      </c>
      <c r="J3085" s="21" t="s">
        <v>133</v>
      </c>
      <c r="K3085" s="21" t="s">
        <v>143</v>
      </c>
      <c r="L3085" s="21" t="s">
        <v>144</v>
      </c>
      <c r="M3085" s="23">
        <v>216.78</v>
      </c>
      <c r="N3085" s="24">
        <v>5</v>
      </c>
      <c r="O3085" s="25">
        <v>0.22109999999999999</v>
      </c>
      <c r="P3085" s="23">
        <v>121.94</v>
      </c>
      <c r="Q3085" s="23">
        <f>M3085*N3085*(1-O3085)</f>
        <v>844.24971000000016</v>
      </c>
      <c r="R3085" s="23">
        <f>M3085*N3085*O3085</f>
        <v>239.65029000000001</v>
      </c>
      <c r="S3085" s="23">
        <f>P3085*N3085</f>
        <v>609.70000000000005</v>
      </c>
      <c r="T3085" s="23">
        <f>Q3085-S3085</f>
        <v>234.54971000000012</v>
      </c>
      <c r="U3085" s="25">
        <f>IFERROR(T3085/Q3085,0)</f>
        <v>0.27782030271588731</v>
      </c>
      <c r="V3085" s="21" t="s">
        <v>171</v>
      </c>
      <c r="W3085" s="21" t="s">
        <v>172</v>
      </c>
    </row>
    <row r="3086" spans="1:23" ht="15" customHeight="1">
      <c r="A3086" s="21" t="s">
        <v>3566</v>
      </c>
      <c r="B3086" s="22">
        <v>45833</v>
      </c>
      <c r="C3086" s="21">
        <f>YEAR(B3086)</f>
        <v>2025</v>
      </c>
      <c r="D3086" s="21" t="str">
        <f>"Q"&amp;ROUNDUP(MONTH(B3086)/3,0)</f>
        <v>Q2</v>
      </c>
      <c r="E3086" s="21" t="s">
        <v>138</v>
      </c>
      <c r="F3086" s="21" t="s">
        <v>118</v>
      </c>
      <c r="G3086" s="21" t="s">
        <v>139</v>
      </c>
      <c r="H3086" s="21" t="s">
        <v>257</v>
      </c>
      <c r="I3086" s="21" t="s">
        <v>258</v>
      </c>
      <c r="J3086" s="21" t="s">
        <v>133</v>
      </c>
      <c r="K3086" s="21" t="s">
        <v>134</v>
      </c>
      <c r="L3086" s="21" t="s">
        <v>299</v>
      </c>
      <c r="M3086" s="23">
        <v>54.04</v>
      </c>
      <c r="N3086" s="24">
        <v>3</v>
      </c>
      <c r="O3086" s="25">
        <v>0.18870000000000001</v>
      </c>
      <c r="P3086" s="23">
        <v>29.25</v>
      </c>
      <c r="Q3086" s="23">
        <f>M3086*N3086*(1-O3086)</f>
        <v>131.52795600000002</v>
      </c>
      <c r="R3086" s="23">
        <f>M3086*N3086*O3086</f>
        <v>30.592044000000001</v>
      </c>
      <c r="S3086" s="23">
        <f>P3086*N3086</f>
        <v>87.75</v>
      </c>
      <c r="T3086" s="23">
        <f>Q3086-S3086</f>
        <v>43.777956000000017</v>
      </c>
      <c r="U3086" s="25">
        <f>IFERROR(T3086/Q3086,0)</f>
        <v>0.33284145311282731</v>
      </c>
      <c r="V3086" s="21" t="s">
        <v>125</v>
      </c>
      <c r="W3086" s="21" t="s">
        <v>136</v>
      </c>
    </row>
    <row r="3087" spans="1:23" ht="15" customHeight="1">
      <c r="A3087" s="21" t="s">
        <v>3567</v>
      </c>
      <c r="B3087" s="22">
        <v>45833</v>
      </c>
      <c r="C3087" s="21">
        <f>YEAR(B3087)</f>
        <v>2025</v>
      </c>
      <c r="D3087" s="21" t="str">
        <f>"Q"&amp;ROUNDUP(MONTH(B3087)/3,0)</f>
        <v>Q2</v>
      </c>
      <c r="E3087" s="21" t="s">
        <v>158</v>
      </c>
      <c r="F3087" s="21" t="s">
        <v>159</v>
      </c>
      <c r="G3087" s="21" t="s">
        <v>160</v>
      </c>
      <c r="H3087" s="21" t="s">
        <v>284</v>
      </c>
      <c r="I3087" s="21" t="s">
        <v>269</v>
      </c>
      <c r="J3087" s="21" t="s">
        <v>122</v>
      </c>
      <c r="K3087" s="21" t="s">
        <v>134</v>
      </c>
      <c r="L3087" s="21" t="s">
        <v>135</v>
      </c>
      <c r="M3087" s="23">
        <v>113.48</v>
      </c>
      <c r="N3087" s="24">
        <v>3</v>
      </c>
      <c r="O3087" s="25">
        <v>8.8099999999999998E-2</v>
      </c>
      <c r="P3087" s="23">
        <v>66.23</v>
      </c>
      <c r="Q3087" s="23">
        <f>M3087*N3087*(1-O3087)</f>
        <v>310.44723600000003</v>
      </c>
      <c r="R3087" s="23">
        <f>M3087*N3087*O3087</f>
        <v>29.992763999999998</v>
      </c>
      <c r="S3087" s="23">
        <f>P3087*N3087</f>
        <v>198.69</v>
      </c>
      <c r="T3087" s="23">
        <f>Q3087-S3087</f>
        <v>111.75723600000003</v>
      </c>
      <c r="U3087" s="25">
        <f>IFERROR(T3087/Q3087,0)</f>
        <v>0.35998785957946178</v>
      </c>
      <c r="V3087" s="21" t="s">
        <v>125</v>
      </c>
      <c r="W3087" s="21" t="s">
        <v>126</v>
      </c>
    </row>
    <row r="3088" spans="1:23" ht="15" customHeight="1">
      <c r="A3088" s="21" t="s">
        <v>3568</v>
      </c>
      <c r="B3088" s="22">
        <v>45834</v>
      </c>
      <c r="C3088" s="21">
        <f>YEAR(B3088)</f>
        <v>2025</v>
      </c>
      <c r="D3088" s="21" t="str">
        <f>"Q"&amp;ROUNDUP(MONTH(B3088)/3,0)</f>
        <v>Q2</v>
      </c>
      <c r="E3088" s="21" t="s">
        <v>138</v>
      </c>
      <c r="F3088" s="21" t="s">
        <v>129</v>
      </c>
      <c r="G3088" s="21" t="s">
        <v>146</v>
      </c>
      <c r="H3088" s="21" t="s">
        <v>182</v>
      </c>
      <c r="I3088" s="21" t="s">
        <v>183</v>
      </c>
      <c r="J3088" s="21" t="s">
        <v>122</v>
      </c>
      <c r="K3088" s="21" t="s">
        <v>143</v>
      </c>
      <c r="L3088" s="21" t="s">
        <v>252</v>
      </c>
      <c r="M3088" s="23">
        <v>266.3</v>
      </c>
      <c r="N3088" s="24">
        <v>3</v>
      </c>
      <c r="O3088" s="25">
        <v>0.1867</v>
      </c>
      <c r="P3088" s="23">
        <v>161.15</v>
      </c>
      <c r="Q3088" s="23">
        <f>M3088*N3088*(1-O3088)</f>
        <v>649.74537000000009</v>
      </c>
      <c r="R3088" s="23">
        <f>M3088*N3088*O3088</f>
        <v>149.15463000000003</v>
      </c>
      <c r="S3088" s="23">
        <f>P3088*N3088</f>
        <v>483.45000000000005</v>
      </c>
      <c r="T3088" s="23">
        <f>Q3088-S3088</f>
        <v>166.29537000000005</v>
      </c>
      <c r="U3088" s="25">
        <f>IFERROR(T3088/Q3088,0)</f>
        <v>0.25593929203373933</v>
      </c>
      <c r="V3088" s="21" t="s">
        <v>125</v>
      </c>
      <c r="W3088" s="21" t="s">
        <v>136</v>
      </c>
    </row>
    <row r="3089" spans="1:23" ht="15" customHeight="1">
      <c r="A3089" s="21" t="s">
        <v>3569</v>
      </c>
      <c r="B3089" s="22">
        <v>45834</v>
      </c>
      <c r="C3089" s="21">
        <f>YEAR(B3089)</f>
        <v>2025</v>
      </c>
      <c r="D3089" s="21" t="str">
        <f>"Q"&amp;ROUNDUP(MONTH(B3089)/3,0)</f>
        <v>Q2</v>
      </c>
      <c r="E3089" s="21" t="s">
        <v>138</v>
      </c>
      <c r="F3089" s="21" t="s">
        <v>129</v>
      </c>
      <c r="G3089" s="21" t="s">
        <v>146</v>
      </c>
      <c r="H3089" s="21" t="s">
        <v>651</v>
      </c>
      <c r="I3089" s="21" t="s">
        <v>652</v>
      </c>
      <c r="J3089" s="21" t="s">
        <v>142</v>
      </c>
      <c r="K3089" s="21" t="s">
        <v>149</v>
      </c>
      <c r="L3089" s="21" t="s">
        <v>150</v>
      </c>
      <c r="M3089" s="23">
        <v>43.56</v>
      </c>
      <c r="N3089" s="24">
        <v>3</v>
      </c>
      <c r="O3089" s="25">
        <v>0.1055</v>
      </c>
      <c r="P3089" s="23">
        <v>20.98</v>
      </c>
      <c r="Q3089" s="23">
        <f>M3089*N3089*(1-O3089)</f>
        <v>116.89326</v>
      </c>
      <c r="R3089" s="23">
        <f>M3089*N3089*O3089</f>
        <v>13.78674</v>
      </c>
      <c r="S3089" s="23">
        <f>P3089*N3089</f>
        <v>62.94</v>
      </c>
      <c r="T3089" s="23">
        <f>Q3089-S3089</f>
        <v>53.95326</v>
      </c>
      <c r="U3089" s="25">
        <f>IFERROR(T3089/Q3089,0)</f>
        <v>0.46156005915140019</v>
      </c>
      <c r="V3089" s="21" t="s">
        <v>125</v>
      </c>
      <c r="W3089" s="21" t="s">
        <v>156</v>
      </c>
    </row>
    <row r="3090" spans="1:23" ht="15" customHeight="1">
      <c r="A3090" s="21" t="s">
        <v>3570</v>
      </c>
      <c r="B3090" s="22">
        <v>45834</v>
      </c>
      <c r="C3090" s="21">
        <f>YEAR(B3090)</f>
        <v>2025</v>
      </c>
      <c r="D3090" s="21" t="str">
        <f>"Q"&amp;ROUNDUP(MONTH(B3090)/3,0)</f>
        <v>Q2</v>
      </c>
      <c r="E3090" s="21" t="s">
        <v>188</v>
      </c>
      <c r="F3090" s="21" t="s">
        <v>118</v>
      </c>
      <c r="G3090" s="21" t="s">
        <v>232</v>
      </c>
      <c r="H3090" s="21" t="s">
        <v>493</v>
      </c>
      <c r="I3090" s="21" t="s">
        <v>494</v>
      </c>
      <c r="J3090" s="21" t="s">
        <v>142</v>
      </c>
      <c r="K3090" s="21" t="s">
        <v>149</v>
      </c>
      <c r="L3090" s="21" t="s">
        <v>273</v>
      </c>
      <c r="M3090" s="23">
        <v>304.14</v>
      </c>
      <c r="N3090" s="24">
        <v>1</v>
      </c>
      <c r="O3090" s="25">
        <v>0.15179999999999999</v>
      </c>
      <c r="P3090" s="23">
        <v>156.66999999999999</v>
      </c>
      <c r="Q3090" s="23">
        <f>M3090*N3090*(1-O3090)</f>
        <v>257.97154799999998</v>
      </c>
      <c r="R3090" s="23">
        <f>M3090*N3090*O3090</f>
        <v>46.168451999999995</v>
      </c>
      <c r="S3090" s="23">
        <f>P3090*N3090</f>
        <v>156.66999999999999</v>
      </c>
      <c r="T3090" s="23">
        <f>Q3090-S3090</f>
        <v>101.301548</v>
      </c>
      <c r="U3090" s="25">
        <f>IFERROR(T3090/Q3090,0)</f>
        <v>0.39268496384725343</v>
      </c>
      <c r="V3090" s="21" t="s">
        <v>125</v>
      </c>
      <c r="W3090" s="21" t="s">
        <v>126</v>
      </c>
    </row>
    <row r="3091" spans="1:23" ht="15" customHeight="1">
      <c r="A3091" s="21" t="s">
        <v>3571</v>
      </c>
      <c r="B3091" s="22">
        <v>45834</v>
      </c>
      <c r="C3091" s="21">
        <f>YEAR(B3091)</f>
        <v>2025</v>
      </c>
      <c r="D3091" s="21" t="str">
        <f>"Q"&amp;ROUNDUP(MONTH(B3091)/3,0)</f>
        <v>Q2</v>
      </c>
      <c r="E3091" s="21" t="s">
        <v>128</v>
      </c>
      <c r="F3091" s="21" t="s">
        <v>118</v>
      </c>
      <c r="G3091" s="21" t="s">
        <v>130</v>
      </c>
      <c r="H3091" s="21" t="s">
        <v>182</v>
      </c>
      <c r="I3091" s="21" t="s">
        <v>183</v>
      </c>
      <c r="J3091" s="21" t="s">
        <v>122</v>
      </c>
      <c r="K3091" s="21" t="s">
        <v>149</v>
      </c>
      <c r="L3091" s="21" t="s">
        <v>176</v>
      </c>
      <c r="M3091" s="23">
        <v>143.08000000000001</v>
      </c>
      <c r="N3091" s="24">
        <v>1</v>
      </c>
      <c r="O3091" s="25"/>
      <c r="P3091" s="23">
        <v>68.680000000000007</v>
      </c>
      <c r="Q3091" s="23">
        <f>M3091*N3091*(1-O3091)</f>
        <v>143.08000000000001</v>
      </c>
      <c r="R3091" s="23">
        <f>M3091*N3091*O3091</f>
        <v>0</v>
      </c>
      <c r="S3091" s="23">
        <f>P3091*N3091</f>
        <v>68.680000000000007</v>
      </c>
      <c r="T3091" s="23">
        <f>Q3091-S3091</f>
        <v>74.400000000000006</v>
      </c>
      <c r="U3091" s="25">
        <f>IFERROR(T3091/Q3091,0)</f>
        <v>0.51998881744478609</v>
      </c>
      <c r="V3091" s="21" t="s">
        <v>125</v>
      </c>
      <c r="W3091" s="21" t="s">
        <v>136</v>
      </c>
    </row>
    <row r="3092" spans="1:23" ht="15" customHeight="1">
      <c r="A3092" s="21" t="s">
        <v>3572</v>
      </c>
      <c r="B3092" s="22">
        <v>45834</v>
      </c>
      <c r="C3092" s="21">
        <f>YEAR(B3092)</f>
        <v>2025</v>
      </c>
      <c r="D3092" s="21" t="str">
        <f>"Q"&amp;ROUNDUP(MONTH(B3092)/3,0)</f>
        <v>Q2</v>
      </c>
      <c r="E3092" s="21" t="s">
        <v>128</v>
      </c>
      <c r="F3092" s="21" t="s">
        <v>129</v>
      </c>
      <c r="G3092" s="21" t="s">
        <v>130</v>
      </c>
      <c r="H3092" s="21" t="s">
        <v>676</v>
      </c>
      <c r="I3092" s="21" t="s">
        <v>677</v>
      </c>
      <c r="J3092" s="21" t="s">
        <v>142</v>
      </c>
      <c r="K3092" s="21" t="s">
        <v>123</v>
      </c>
      <c r="L3092" s="21" t="s">
        <v>124</v>
      </c>
      <c r="M3092" s="23">
        <v>12.54</v>
      </c>
      <c r="N3092" s="24">
        <v>2</v>
      </c>
      <c r="O3092" s="25">
        <v>0.1963</v>
      </c>
      <c r="P3092" s="23">
        <v>7.21</v>
      </c>
      <c r="Q3092" s="23">
        <f>M3092*N3092*(1-O3092)</f>
        <v>20.156795999999996</v>
      </c>
      <c r="R3092" s="23">
        <f>M3092*N3092*O3092</f>
        <v>4.9232040000000001</v>
      </c>
      <c r="S3092" s="23">
        <f>P3092*N3092</f>
        <v>14.42</v>
      </c>
      <c r="T3092" s="23">
        <f>Q3092-S3092</f>
        <v>5.7367959999999965</v>
      </c>
      <c r="U3092" s="25">
        <f>IFERROR(T3092/Q3092,0)</f>
        <v>0.28460852607725939</v>
      </c>
      <c r="V3092" s="21" t="s">
        <v>125</v>
      </c>
      <c r="W3092" s="21" t="s">
        <v>156</v>
      </c>
    </row>
    <row r="3093" spans="1:23" ht="15" customHeight="1">
      <c r="A3093" s="21" t="s">
        <v>3573</v>
      </c>
      <c r="B3093" s="22">
        <v>45834</v>
      </c>
      <c r="C3093" s="21">
        <f>YEAR(B3093)</f>
        <v>2025</v>
      </c>
      <c r="D3093" s="21" t="str">
        <f>"Q"&amp;ROUNDUP(MONTH(B3093)/3,0)</f>
        <v>Q2</v>
      </c>
      <c r="E3093" s="21" t="s">
        <v>128</v>
      </c>
      <c r="F3093" s="21" t="s">
        <v>118</v>
      </c>
      <c r="G3093" s="21" t="s">
        <v>130</v>
      </c>
      <c r="H3093" s="21" t="s">
        <v>243</v>
      </c>
      <c r="I3093" s="21" t="s">
        <v>244</v>
      </c>
      <c r="J3093" s="21" t="s">
        <v>122</v>
      </c>
      <c r="K3093" s="21" t="s">
        <v>134</v>
      </c>
      <c r="L3093" s="21" t="s">
        <v>170</v>
      </c>
      <c r="M3093" s="23">
        <v>135.94999999999999</v>
      </c>
      <c r="N3093" s="24">
        <v>4</v>
      </c>
      <c r="O3093" s="25">
        <v>0.22320000000000001</v>
      </c>
      <c r="P3093" s="23">
        <v>82.98</v>
      </c>
      <c r="Q3093" s="23">
        <f>M3093*N3093*(1-O3093)</f>
        <v>422.42383999999993</v>
      </c>
      <c r="R3093" s="23">
        <f>M3093*N3093*O3093</f>
        <v>121.37616</v>
      </c>
      <c r="S3093" s="23">
        <f>P3093*N3093</f>
        <v>331.92</v>
      </c>
      <c r="T3093" s="23">
        <f>Q3093-S3093</f>
        <v>90.503839999999911</v>
      </c>
      <c r="U3093" s="25">
        <f>IFERROR(T3093/Q3093,0)</f>
        <v>0.21424889277082451</v>
      </c>
      <c r="V3093" s="21" t="s">
        <v>125</v>
      </c>
      <c r="W3093" s="21" t="s">
        <v>156</v>
      </c>
    </row>
    <row r="3094" spans="1:23" ht="15" customHeight="1">
      <c r="A3094" s="21" t="s">
        <v>3574</v>
      </c>
      <c r="B3094" s="22">
        <v>45834</v>
      </c>
      <c r="C3094" s="21">
        <f>YEAR(B3094)</f>
        <v>2025</v>
      </c>
      <c r="D3094" s="21" t="str">
        <f>"Q"&amp;ROUNDUP(MONTH(B3094)/3,0)</f>
        <v>Q2</v>
      </c>
      <c r="E3094" s="21" t="s">
        <v>158</v>
      </c>
      <c r="F3094" s="21" t="s">
        <v>118</v>
      </c>
      <c r="G3094" s="21" t="s">
        <v>160</v>
      </c>
      <c r="H3094" s="21" t="s">
        <v>182</v>
      </c>
      <c r="I3094" s="21" t="s">
        <v>183</v>
      </c>
      <c r="J3094" s="21" t="s">
        <v>122</v>
      </c>
      <c r="K3094" s="21" t="s">
        <v>143</v>
      </c>
      <c r="L3094" s="21" t="s">
        <v>230</v>
      </c>
      <c r="M3094" s="23">
        <v>95.31</v>
      </c>
      <c r="N3094" s="24">
        <v>1</v>
      </c>
      <c r="O3094" s="25">
        <v>0.2157</v>
      </c>
      <c r="P3094" s="23">
        <v>64.040000000000006</v>
      </c>
      <c r="Q3094" s="23">
        <f>M3094*N3094*(1-O3094)</f>
        <v>74.751632999999998</v>
      </c>
      <c r="R3094" s="23">
        <f>M3094*N3094*O3094</f>
        <v>20.558367000000001</v>
      </c>
      <c r="S3094" s="23">
        <f>P3094*N3094</f>
        <v>64.040000000000006</v>
      </c>
      <c r="T3094" s="23">
        <f>Q3094-S3094</f>
        <v>10.711632999999992</v>
      </c>
      <c r="U3094" s="25">
        <f>IFERROR(T3094/Q3094,0)</f>
        <v>0.14329630765390761</v>
      </c>
      <c r="V3094" s="21" t="s">
        <v>125</v>
      </c>
      <c r="W3094" s="21" t="s">
        <v>172</v>
      </c>
    </row>
    <row r="3095" spans="1:23" ht="15" customHeight="1">
      <c r="A3095" s="21" t="s">
        <v>3575</v>
      </c>
      <c r="B3095" s="22">
        <v>45834</v>
      </c>
      <c r="C3095" s="21">
        <f>YEAR(B3095)</f>
        <v>2025</v>
      </c>
      <c r="D3095" s="21" t="str">
        <f>"Q"&amp;ROUNDUP(MONTH(B3095)/3,0)</f>
        <v>Q2</v>
      </c>
      <c r="E3095" s="21" t="s">
        <v>128</v>
      </c>
      <c r="F3095" s="21" t="s">
        <v>129</v>
      </c>
      <c r="G3095" s="21" t="s">
        <v>152</v>
      </c>
      <c r="H3095" s="21" t="s">
        <v>203</v>
      </c>
      <c r="I3095" s="21" t="s">
        <v>204</v>
      </c>
      <c r="J3095" s="21" t="s">
        <v>122</v>
      </c>
      <c r="K3095" s="21" t="s">
        <v>149</v>
      </c>
      <c r="L3095" s="21" t="s">
        <v>273</v>
      </c>
      <c r="M3095" s="23">
        <v>117.23</v>
      </c>
      <c r="N3095" s="24">
        <v>8</v>
      </c>
      <c r="O3095" s="25">
        <v>0.18379999999999999</v>
      </c>
      <c r="P3095" s="23">
        <v>61.5</v>
      </c>
      <c r="Q3095" s="23">
        <f>M3095*N3095*(1-O3095)</f>
        <v>765.46500800000001</v>
      </c>
      <c r="R3095" s="23">
        <f>M3095*N3095*O3095</f>
        <v>172.37499199999999</v>
      </c>
      <c r="S3095" s="23">
        <f>P3095*N3095</f>
        <v>492</v>
      </c>
      <c r="T3095" s="23">
        <f>Q3095-S3095</f>
        <v>273.46500800000001</v>
      </c>
      <c r="U3095" s="25">
        <f>IFERROR(T3095/Q3095,0)</f>
        <v>0.35725344090451228</v>
      </c>
      <c r="V3095" s="21" t="s">
        <v>125</v>
      </c>
      <c r="W3095" s="21" t="s">
        <v>136</v>
      </c>
    </row>
    <row r="3096" spans="1:23" ht="15" customHeight="1">
      <c r="A3096" s="21" t="s">
        <v>3576</v>
      </c>
      <c r="B3096" s="22">
        <v>45835</v>
      </c>
      <c r="C3096" s="21">
        <f>YEAR(B3096)</f>
        <v>2025</v>
      </c>
      <c r="D3096" s="21" t="str">
        <f>"Q"&amp;ROUNDUP(MONTH(B3096)/3,0)</f>
        <v>Q2</v>
      </c>
      <c r="E3096" s="21" t="s">
        <v>117</v>
      </c>
      <c r="F3096" s="21" t="s">
        <v>129</v>
      </c>
      <c r="G3096" s="21" t="s">
        <v>194</v>
      </c>
      <c r="H3096" s="21" t="s">
        <v>182</v>
      </c>
      <c r="I3096" s="21" t="s">
        <v>183</v>
      </c>
      <c r="J3096" s="21" t="s">
        <v>122</v>
      </c>
      <c r="K3096" s="21" t="s">
        <v>123</v>
      </c>
      <c r="L3096" s="21" t="s">
        <v>226</v>
      </c>
      <c r="M3096" s="23">
        <v>95.53</v>
      </c>
      <c r="N3096" s="24">
        <v>5</v>
      </c>
      <c r="O3096" s="25">
        <v>0.20499999999999999</v>
      </c>
      <c r="P3096" s="23">
        <v>48.27</v>
      </c>
      <c r="Q3096" s="23">
        <f>M3096*N3096*(1-O3096)</f>
        <v>379.73174999999998</v>
      </c>
      <c r="R3096" s="23">
        <f>M3096*N3096*O3096</f>
        <v>97.918249999999986</v>
      </c>
      <c r="S3096" s="23">
        <f>P3096*N3096</f>
        <v>241.35000000000002</v>
      </c>
      <c r="T3096" s="23">
        <f>Q3096-S3096</f>
        <v>138.38174999999995</v>
      </c>
      <c r="U3096" s="25">
        <f>IFERROR(T3096/Q3096,0)</f>
        <v>0.36441975157463119</v>
      </c>
      <c r="V3096" s="21" t="s">
        <v>125</v>
      </c>
      <c r="W3096" s="21" t="s">
        <v>172</v>
      </c>
    </row>
    <row r="3097" spans="1:23" ht="15" customHeight="1">
      <c r="A3097" s="21" t="s">
        <v>3577</v>
      </c>
      <c r="B3097" s="22">
        <v>45835</v>
      </c>
      <c r="C3097" s="21">
        <f>YEAR(B3097)</f>
        <v>2025</v>
      </c>
      <c r="D3097" s="21" t="str">
        <f>"Q"&amp;ROUNDUP(MONTH(B3097)/3,0)</f>
        <v>Q2</v>
      </c>
      <c r="E3097" s="21" t="s">
        <v>188</v>
      </c>
      <c r="F3097" s="21" t="s">
        <v>118</v>
      </c>
      <c r="G3097" s="21" t="s">
        <v>189</v>
      </c>
      <c r="H3097" s="21" t="s">
        <v>377</v>
      </c>
      <c r="I3097" s="21" t="s">
        <v>378</v>
      </c>
      <c r="J3097" s="21" t="s">
        <v>133</v>
      </c>
      <c r="K3097" s="21" t="s">
        <v>123</v>
      </c>
      <c r="L3097" s="21" t="s">
        <v>155</v>
      </c>
      <c r="M3097" s="23">
        <v>86.4</v>
      </c>
      <c r="N3097" s="24">
        <v>3</v>
      </c>
      <c r="O3097" s="25">
        <v>0.22489999999999999</v>
      </c>
      <c r="P3097" s="23">
        <v>44.18</v>
      </c>
      <c r="Q3097" s="23">
        <f>M3097*N3097*(1-O3097)</f>
        <v>200.90592000000004</v>
      </c>
      <c r="R3097" s="23">
        <f>M3097*N3097*O3097</f>
        <v>58.294080000000008</v>
      </c>
      <c r="S3097" s="23">
        <f>P3097*N3097</f>
        <v>132.54</v>
      </c>
      <c r="T3097" s="23">
        <f>Q3097-S3097</f>
        <v>68.365920000000045</v>
      </c>
      <c r="U3097" s="25">
        <f>IFERROR(T3097/Q3097,0)</f>
        <v>0.34028823043143791</v>
      </c>
      <c r="V3097" s="21" t="s">
        <v>125</v>
      </c>
      <c r="W3097" s="21" t="s">
        <v>156</v>
      </c>
    </row>
    <row r="3098" spans="1:23" ht="15" customHeight="1">
      <c r="A3098" s="21" t="s">
        <v>3578</v>
      </c>
      <c r="B3098" s="22">
        <v>45835</v>
      </c>
      <c r="C3098" s="21">
        <f>YEAR(B3098)</f>
        <v>2025</v>
      </c>
      <c r="D3098" s="21" t="str">
        <f>"Q"&amp;ROUNDUP(MONTH(B3098)/3,0)</f>
        <v>Q2</v>
      </c>
      <c r="E3098" s="21" t="s">
        <v>158</v>
      </c>
      <c r="F3098" s="21" t="s">
        <v>129</v>
      </c>
      <c r="G3098" s="21" t="s">
        <v>160</v>
      </c>
      <c r="H3098" s="21" t="s">
        <v>331</v>
      </c>
      <c r="I3098" s="21" t="s">
        <v>332</v>
      </c>
      <c r="J3098" s="21" t="s">
        <v>133</v>
      </c>
      <c r="K3098" s="21" t="s">
        <v>149</v>
      </c>
      <c r="L3098" s="21" t="s">
        <v>150</v>
      </c>
      <c r="M3098" s="23">
        <v>267.06</v>
      </c>
      <c r="N3098" s="24">
        <v>1</v>
      </c>
      <c r="O3098" s="25">
        <v>9.5200000000000007E-2</v>
      </c>
      <c r="P3098" s="23">
        <v>145.66999999999999</v>
      </c>
      <c r="Q3098" s="23">
        <f>M3098*N3098*(1-O3098)</f>
        <v>241.63588800000002</v>
      </c>
      <c r="R3098" s="23">
        <f>M3098*N3098*O3098</f>
        <v>25.424112000000001</v>
      </c>
      <c r="S3098" s="23">
        <f>P3098*N3098</f>
        <v>145.66999999999999</v>
      </c>
      <c r="T3098" s="23">
        <f>Q3098-S3098</f>
        <v>95.965888000000035</v>
      </c>
      <c r="U3098" s="25">
        <f>IFERROR(T3098/Q3098,0)</f>
        <v>0.39715080733371866</v>
      </c>
      <c r="V3098" s="21" t="s">
        <v>125</v>
      </c>
      <c r="W3098" s="21" t="s">
        <v>172</v>
      </c>
    </row>
    <row r="3099" spans="1:23" ht="15" customHeight="1">
      <c r="A3099" s="21" t="s">
        <v>3579</v>
      </c>
      <c r="B3099" s="22">
        <v>45835</v>
      </c>
      <c r="C3099" s="21">
        <f>YEAR(B3099)</f>
        <v>2025</v>
      </c>
      <c r="D3099" s="21" t="str">
        <f>"Q"&amp;ROUNDUP(MONTH(B3099)/3,0)</f>
        <v>Q2</v>
      </c>
      <c r="E3099" s="21" t="s">
        <v>117</v>
      </c>
      <c r="F3099" s="21" t="s">
        <v>129</v>
      </c>
      <c r="G3099" s="21" t="s">
        <v>194</v>
      </c>
      <c r="H3099" s="21" t="s">
        <v>1048</v>
      </c>
      <c r="I3099" s="21" t="s">
        <v>179</v>
      </c>
      <c r="J3099" s="21" t="s">
        <v>133</v>
      </c>
      <c r="K3099" s="21" t="s">
        <v>165</v>
      </c>
      <c r="L3099" s="21" t="s">
        <v>213</v>
      </c>
      <c r="M3099" s="23">
        <v>88.01</v>
      </c>
      <c r="N3099" s="24">
        <v>3</v>
      </c>
      <c r="O3099" s="25">
        <v>0.1588</v>
      </c>
      <c r="P3099" s="23">
        <v>39.520000000000003</v>
      </c>
      <c r="Q3099" s="23">
        <f>M3099*N3099*(1-O3099)</f>
        <v>222.102036</v>
      </c>
      <c r="R3099" s="23">
        <f>M3099*N3099*O3099</f>
        <v>41.927964000000003</v>
      </c>
      <c r="S3099" s="23">
        <f>P3099*N3099</f>
        <v>118.56</v>
      </c>
      <c r="T3099" s="23">
        <f>Q3099-S3099</f>
        <v>103.542036</v>
      </c>
      <c r="U3099" s="25">
        <f>IFERROR(T3099/Q3099,0)</f>
        <v>0.4661912959681288</v>
      </c>
      <c r="V3099" s="21" t="s">
        <v>125</v>
      </c>
      <c r="W3099" s="21" t="s">
        <v>136</v>
      </c>
    </row>
    <row r="3100" spans="1:23" ht="15" customHeight="1">
      <c r="A3100" s="21" t="s">
        <v>3580</v>
      </c>
      <c r="B3100" s="22">
        <v>45836</v>
      </c>
      <c r="C3100" s="21">
        <f>YEAR(B3100)</f>
        <v>2025</v>
      </c>
      <c r="D3100" s="21" t="str">
        <f>"Q"&amp;ROUNDUP(MONTH(B3100)/3,0)</f>
        <v>Q2</v>
      </c>
      <c r="E3100" s="21" t="s">
        <v>138</v>
      </c>
      <c r="F3100" s="21" t="s">
        <v>129</v>
      </c>
      <c r="G3100" s="21" t="s">
        <v>139</v>
      </c>
      <c r="H3100" s="21" t="s">
        <v>275</v>
      </c>
      <c r="I3100" s="21" t="s">
        <v>276</v>
      </c>
      <c r="J3100" s="21" t="s">
        <v>142</v>
      </c>
      <c r="K3100" s="21" t="s">
        <v>134</v>
      </c>
      <c r="L3100" s="21" t="s">
        <v>299</v>
      </c>
      <c r="M3100" s="23">
        <v>82.6</v>
      </c>
      <c r="N3100" s="24">
        <v>3</v>
      </c>
      <c r="O3100" s="25">
        <v>0.12870000000000001</v>
      </c>
      <c r="P3100" s="23">
        <v>50.29</v>
      </c>
      <c r="Q3100" s="23">
        <f>M3100*N3100*(1-O3100)</f>
        <v>215.90813999999997</v>
      </c>
      <c r="R3100" s="23">
        <f>M3100*N3100*O3100</f>
        <v>31.891860000000001</v>
      </c>
      <c r="S3100" s="23">
        <f>P3100*N3100</f>
        <v>150.87</v>
      </c>
      <c r="T3100" s="23">
        <f>Q3100-S3100</f>
        <v>65.03813999999997</v>
      </c>
      <c r="U3100" s="25">
        <f>IFERROR(T3100/Q3100,0)</f>
        <v>0.30123060668300872</v>
      </c>
      <c r="V3100" s="21" t="s">
        <v>125</v>
      </c>
      <c r="W3100" s="21" t="s">
        <v>156</v>
      </c>
    </row>
    <row r="3101" spans="1:23" ht="15" customHeight="1">
      <c r="A3101" s="21" t="s">
        <v>3581</v>
      </c>
      <c r="B3101" s="22">
        <v>45836</v>
      </c>
      <c r="C3101" s="21">
        <f>YEAR(B3101)</f>
        <v>2025</v>
      </c>
      <c r="D3101" s="21" t="str">
        <f>"Q"&amp;ROUNDUP(MONTH(B3101)/3,0)</f>
        <v>Q2</v>
      </c>
      <c r="E3101" s="21" t="s">
        <v>138</v>
      </c>
      <c r="F3101" s="21" t="s">
        <v>118</v>
      </c>
      <c r="G3101" s="21" t="s">
        <v>139</v>
      </c>
      <c r="H3101" s="21" t="s">
        <v>243</v>
      </c>
      <c r="I3101" s="21" t="s">
        <v>244</v>
      </c>
      <c r="J3101" s="21" t="s">
        <v>122</v>
      </c>
      <c r="K3101" s="21" t="s">
        <v>123</v>
      </c>
      <c r="L3101" s="21" t="s">
        <v>124</v>
      </c>
      <c r="M3101" s="23">
        <v>166.12</v>
      </c>
      <c r="N3101" s="24">
        <v>3</v>
      </c>
      <c r="O3101" s="25">
        <v>0.2394</v>
      </c>
      <c r="P3101" s="23">
        <v>91.26</v>
      </c>
      <c r="Q3101" s="23">
        <f>M3101*N3101*(1-O3101)</f>
        <v>379.052616</v>
      </c>
      <c r="R3101" s="23">
        <f>M3101*N3101*O3101</f>
        <v>119.307384</v>
      </c>
      <c r="S3101" s="23">
        <f>P3101*N3101</f>
        <v>273.78000000000003</v>
      </c>
      <c r="T3101" s="23">
        <f>Q3101-S3101</f>
        <v>105.27261599999997</v>
      </c>
      <c r="U3101" s="25">
        <f>IFERROR(T3101/Q3101,0)</f>
        <v>0.27772560208369584</v>
      </c>
      <c r="V3101" s="21" t="s">
        <v>125</v>
      </c>
      <c r="W3101" s="21" t="s">
        <v>136</v>
      </c>
    </row>
    <row r="3102" spans="1:23" ht="15" customHeight="1">
      <c r="A3102" s="21" t="s">
        <v>3582</v>
      </c>
      <c r="B3102" s="22">
        <v>45836</v>
      </c>
      <c r="C3102" s="21">
        <f>YEAR(B3102)</f>
        <v>2025</v>
      </c>
      <c r="D3102" s="21" t="str">
        <f>"Q"&amp;ROUNDUP(MONTH(B3102)/3,0)</f>
        <v>Q2</v>
      </c>
      <c r="E3102" s="21" t="s">
        <v>138</v>
      </c>
      <c r="F3102" s="21" t="s">
        <v>118</v>
      </c>
      <c r="G3102" s="21" t="s">
        <v>146</v>
      </c>
      <c r="H3102" s="21" t="s">
        <v>680</v>
      </c>
      <c r="I3102" s="21" t="s">
        <v>681</v>
      </c>
      <c r="J3102" s="21" t="s">
        <v>142</v>
      </c>
      <c r="K3102" s="21" t="s">
        <v>165</v>
      </c>
      <c r="L3102" s="21" t="s">
        <v>320</v>
      </c>
      <c r="M3102" s="23">
        <v>91.51</v>
      </c>
      <c r="N3102" s="24">
        <v>3</v>
      </c>
      <c r="O3102" s="25">
        <v>0.1971</v>
      </c>
      <c r="P3102" s="23">
        <v>34.409999999999997</v>
      </c>
      <c r="Q3102" s="23">
        <f>M3102*N3102*(1-O3102)</f>
        <v>220.42013700000001</v>
      </c>
      <c r="R3102" s="23">
        <f>M3102*N3102*O3102</f>
        <v>54.109863000000004</v>
      </c>
      <c r="S3102" s="23">
        <f>P3102*N3102</f>
        <v>103.22999999999999</v>
      </c>
      <c r="T3102" s="23">
        <f>Q3102-S3102</f>
        <v>117.19013700000002</v>
      </c>
      <c r="U3102" s="25">
        <f>IFERROR(T3102/Q3102,0)</f>
        <v>0.53166710898106384</v>
      </c>
      <c r="V3102" s="21" t="s">
        <v>125</v>
      </c>
      <c r="W3102" s="21" t="s">
        <v>126</v>
      </c>
    </row>
    <row r="3103" spans="1:23" ht="15" customHeight="1">
      <c r="A3103" s="21" t="s">
        <v>3583</v>
      </c>
      <c r="B3103" s="22">
        <v>45836</v>
      </c>
      <c r="C3103" s="21">
        <f>YEAR(B3103)</f>
        <v>2025</v>
      </c>
      <c r="D3103" s="21" t="str">
        <f>"Q"&amp;ROUNDUP(MONTH(B3103)/3,0)</f>
        <v>Q2</v>
      </c>
      <c r="E3103" s="21" t="s">
        <v>128</v>
      </c>
      <c r="F3103" s="21" t="s">
        <v>118</v>
      </c>
      <c r="G3103" s="21" t="s">
        <v>152</v>
      </c>
      <c r="H3103" s="21" t="s">
        <v>337</v>
      </c>
      <c r="I3103" s="21" t="s">
        <v>338</v>
      </c>
      <c r="J3103" s="21" t="s">
        <v>133</v>
      </c>
      <c r="K3103" s="21" t="s">
        <v>143</v>
      </c>
      <c r="L3103" s="21" t="s">
        <v>230</v>
      </c>
      <c r="M3103" s="23">
        <v>68.599999999999994</v>
      </c>
      <c r="N3103" s="24">
        <v>1</v>
      </c>
      <c r="O3103" s="25">
        <v>0.20619999999999999</v>
      </c>
      <c r="P3103" s="23">
        <v>45.39</v>
      </c>
      <c r="Q3103" s="23">
        <f>M3103*N3103*(1-O3103)</f>
        <v>54.454679999999996</v>
      </c>
      <c r="R3103" s="23">
        <f>M3103*N3103*O3103</f>
        <v>14.145319999999998</v>
      </c>
      <c r="S3103" s="23">
        <f>P3103*N3103</f>
        <v>45.39</v>
      </c>
      <c r="T3103" s="23">
        <f>Q3103-S3103</f>
        <v>9.0646799999999956</v>
      </c>
      <c r="U3103" s="25">
        <f>IFERROR(T3103/Q3103,0)</f>
        <v>0.1664628274374213</v>
      </c>
      <c r="V3103" s="21" t="s">
        <v>125</v>
      </c>
      <c r="W3103" s="21" t="s">
        <v>156</v>
      </c>
    </row>
    <row r="3104" spans="1:23" ht="15" customHeight="1">
      <c r="A3104" s="21" t="s">
        <v>3584</v>
      </c>
      <c r="B3104" s="22">
        <v>45836</v>
      </c>
      <c r="C3104" s="21">
        <f>YEAR(B3104)</f>
        <v>2025</v>
      </c>
      <c r="D3104" s="21" t="str">
        <f>"Q"&amp;ROUNDUP(MONTH(B3104)/3,0)</f>
        <v>Q2</v>
      </c>
      <c r="E3104" s="21" t="s">
        <v>138</v>
      </c>
      <c r="F3104" s="21" t="s">
        <v>118</v>
      </c>
      <c r="G3104" s="21" t="s">
        <v>146</v>
      </c>
      <c r="H3104" s="21" t="s">
        <v>284</v>
      </c>
      <c r="I3104" s="21" t="s">
        <v>269</v>
      </c>
      <c r="J3104" s="21" t="s">
        <v>122</v>
      </c>
      <c r="K3104" s="21" t="s">
        <v>143</v>
      </c>
      <c r="L3104" s="21" t="s">
        <v>144</v>
      </c>
      <c r="M3104" s="23">
        <v>25.17</v>
      </c>
      <c r="N3104" s="24">
        <v>1</v>
      </c>
      <c r="O3104" s="25">
        <v>0.18959999999999999</v>
      </c>
      <c r="P3104" s="23">
        <v>15.71</v>
      </c>
      <c r="Q3104" s="23">
        <f>M3104*N3104*(1-O3104)</f>
        <v>20.397768000000003</v>
      </c>
      <c r="R3104" s="23">
        <f>M3104*N3104*O3104</f>
        <v>4.7722319999999998</v>
      </c>
      <c r="S3104" s="23">
        <f>P3104*N3104</f>
        <v>15.71</v>
      </c>
      <c r="T3104" s="23">
        <f>Q3104-S3104</f>
        <v>4.6877680000000019</v>
      </c>
      <c r="U3104" s="25">
        <f>IFERROR(T3104/Q3104,0)</f>
        <v>0.2298176937790449</v>
      </c>
      <c r="V3104" s="21" t="s">
        <v>125</v>
      </c>
      <c r="W3104" s="21" t="s">
        <v>156</v>
      </c>
    </row>
    <row r="3105" spans="1:23" ht="15" customHeight="1">
      <c r="A3105" s="21" t="s">
        <v>3585</v>
      </c>
      <c r="B3105" s="22">
        <v>45836</v>
      </c>
      <c r="C3105" s="21">
        <f>YEAR(B3105)</f>
        <v>2025</v>
      </c>
      <c r="D3105" s="21" t="str">
        <f>"Q"&amp;ROUNDUP(MONTH(B3105)/3,0)</f>
        <v>Q2</v>
      </c>
      <c r="E3105" s="21" t="s">
        <v>128</v>
      </c>
      <c r="F3105" s="21" t="s">
        <v>118</v>
      </c>
      <c r="G3105" s="21" t="s">
        <v>152</v>
      </c>
      <c r="H3105" s="21" t="s">
        <v>147</v>
      </c>
      <c r="I3105" s="21" t="s">
        <v>148</v>
      </c>
      <c r="J3105" s="21" t="s">
        <v>122</v>
      </c>
      <c r="K3105" s="21" t="s">
        <v>123</v>
      </c>
      <c r="L3105" s="21" t="s">
        <v>124</v>
      </c>
      <c r="M3105" s="23">
        <v>186.01</v>
      </c>
      <c r="N3105" s="24">
        <v>2</v>
      </c>
      <c r="O3105" s="25">
        <v>0.25900000000000001</v>
      </c>
      <c r="P3105" s="23">
        <v>97.54</v>
      </c>
      <c r="Q3105" s="23">
        <f>M3105*N3105*(1-O3105)</f>
        <v>275.66681999999997</v>
      </c>
      <c r="R3105" s="23">
        <f>M3105*N3105*O3105</f>
        <v>96.353179999999995</v>
      </c>
      <c r="S3105" s="23">
        <f>P3105*N3105</f>
        <v>195.08</v>
      </c>
      <c r="T3105" s="23">
        <f>Q3105-S3105</f>
        <v>80.58681999999996</v>
      </c>
      <c r="U3105" s="25">
        <f>IFERROR(T3105/Q3105,0)</f>
        <v>0.29233413001970993</v>
      </c>
      <c r="V3105" s="21" t="s">
        <v>125</v>
      </c>
      <c r="W3105" s="21" t="s">
        <v>156</v>
      </c>
    </row>
    <row r="3106" spans="1:23" ht="15" customHeight="1">
      <c r="A3106" s="21" t="s">
        <v>3586</v>
      </c>
      <c r="B3106" s="22">
        <v>45836</v>
      </c>
      <c r="C3106" s="21">
        <f>YEAR(B3106)</f>
        <v>2025</v>
      </c>
      <c r="D3106" s="21" t="str">
        <f>"Q"&amp;ROUNDUP(MONTH(B3106)/3,0)</f>
        <v>Q2</v>
      </c>
      <c r="E3106" s="21" t="s">
        <v>117</v>
      </c>
      <c r="F3106" s="21" t="s">
        <v>118</v>
      </c>
      <c r="G3106" s="21" t="s">
        <v>194</v>
      </c>
      <c r="H3106" s="21" t="s">
        <v>1470</v>
      </c>
      <c r="I3106" s="21" t="s">
        <v>229</v>
      </c>
      <c r="J3106" s="21" t="s">
        <v>142</v>
      </c>
      <c r="K3106" s="21" t="s">
        <v>143</v>
      </c>
      <c r="L3106" s="21" t="s">
        <v>230</v>
      </c>
      <c r="M3106" s="23">
        <v>86.83</v>
      </c>
      <c r="N3106" s="24">
        <v>1</v>
      </c>
      <c r="O3106" s="25">
        <v>0.222</v>
      </c>
      <c r="P3106" s="23">
        <v>49.56</v>
      </c>
      <c r="Q3106" s="23">
        <f>M3106*N3106*(1-O3106)</f>
        <v>67.553740000000005</v>
      </c>
      <c r="R3106" s="23">
        <f>M3106*N3106*O3106</f>
        <v>19.276260000000001</v>
      </c>
      <c r="S3106" s="23">
        <f>P3106*N3106</f>
        <v>49.56</v>
      </c>
      <c r="T3106" s="23">
        <f>Q3106-S3106</f>
        <v>17.993740000000003</v>
      </c>
      <c r="U3106" s="25">
        <f>IFERROR(T3106/Q3106,0)</f>
        <v>0.26636186242242105</v>
      </c>
      <c r="V3106" s="21" t="s">
        <v>171</v>
      </c>
      <c r="W3106" s="21" t="s">
        <v>136</v>
      </c>
    </row>
    <row r="3107" spans="1:23" ht="15" customHeight="1">
      <c r="A3107" s="21" t="s">
        <v>3587</v>
      </c>
      <c r="B3107" s="22">
        <v>45837</v>
      </c>
      <c r="C3107" s="21">
        <f>YEAR(B3107)</f>
        <v>2025</v>
      </c>
      <c r="D3107" s="21" t="str">
        <f>"Q"&amp;ROUNDUP(MONTH(B3107)/3,0)</f>
        <v>Q2</v>
      </c>
      <c r="E3107" s="21" t="s">
        <v>117</v>
      </c>
      <c r="F3107" s="21" t="s">
        <v>118</v>
      </c>
      <c r="G3107" s="21" t="s">
        <v>119</v>
      </c>
      <c r="H3107" s="21" t="s">
        <v>271</v>
      </c>
      <c r="I3107" s="21" t="s">
        <v>272</v>
      </c>
      <c r="J3107" s="21" t="s">
        <v>133</v>
      </c>
      <c r="K3107" s="21" t="s">
        <v>134</v>
      </c>
      <c r="L3107" s="21" t="s">
        <v>192</v>
      </c>
      <c r="M3107" s="23">
        <v>22.57</v>
      </c>
      <c r="N3107" s="24">
        <v>3</v>
      </c>
      <c r="O3107" s="25">
        <v>0.21249999999999999</v>
      </c>
      <c r="P3107" s="23">
        <v>12.42</v>
      </c>
      <c r="Q3107" s="23">
        <f>M3107*N3107*(1-O3107)</f>
        <v>53.321625000000004</v>
      </c>
      <c r="R3107" s="23">
        <f>M3107*N3107*O3107</f>
        <v>14.388375000000002</v>
      </c>
      <c r="S3107" s="23">
        <f>P3107*N3107</f>
        <v>37.26</v>
      </c>
      <c r="T3107" s="23">
        <f>Q3107-S3107</f>
        <v>16.061625000000006</v>
      </c>
      <c r="U3107" s="25">
        <f>IFERROR(T3107/Q3107,0)</f>
        <v>0.3012215963035636</v>
      </c>
      <c r="V3107" s="21" t="s">
        <v>125</v>
      </c>
      <c r="W3107" s="21" t="s">
        <v>172</v>
      </c>
    </row>
    <row r="3108" spans="1:23" ht="15" customHeight="1">
      <c r="A3108" s="21" t="s">
        <v>3588</v>
      </c>
      <c r="B3108" s="22">
        <v>45837</v>
      </c>
      <c r="C3108" s="21">
        <f>YEAR(B3108)</f>
        <v>2025</v>
      </c>
      <c r="D3108" s="21" t="str">
        <f>"Q"&amp;ROUNDUP(MONTH(B3108)/3,0)</f>
        <v>Q2</v>
      </c>
      <c r="E3108" s="21" t="s">
        <v>188</v>
      </c>
      <c r="F3108" s="21" t="s">
        <v>118</v>
      </c>
      <c r="G3108" s="21" t="s">
        <v>232</v>
      </c>
      <c r="H3108" s="21" t="s">
        <v>788</v>
      </c>
      <c r="I3108" s="21" t="s">
        <v>789</v>
      </c>
      <c r="J3108" s="21" t="s">
        <v>142</v>
      </c>
      <c r="K3108" s="21" t="s">
        <v>143</v>
      </c>
      <c r="L3108" s="21" t="s">
        <v>201</v>
      </c>
      <c r="M3108" s="23">
        <v>151.79</v>
      </c>
      <c r="N3108" s="24">
        <v>5</v>
      </c>
      <c r="O3108" s="25">
        <v>0.24129999999999999</v>
      </c>
      <c r="P3108" s="23">
        <v>92.52</v>
      </c>
      <c r="Q3108" s="23">
        <f>M3108*N3108*(1-O3108)</f>
        <v>575.81536499999993</v>
      </c>
      <c r="R3108" s="23">
        <f>M3108*N3108*O3108</f>
        <v>183.13463499999997</v>
      </c>
      <c r="S3108" s="23">
        <f>P3108*N3108</f>
        <v>462.59999999999997</v>
      </c>
      <c r="T3108" s="23">
        <f>Q3108-S3108</f>
        <v>113.21536499999996</v>
      </c>
      <c r="U3108" s="25">
        <f>IFERROR(T3108/Q3108,0)</f>
        <v>0.19661747824322121</v>
      </c>
      <c r="V3108" s="21" t="s">
        <v>125</v>
      </c>
      <c r="W3108" s="21" t="s">
        <v>126</v>
      </c>
    </row>
    <row r="3109" spans="1:23" ht="15" customHeight="1">
      <c r="A3109" s="21" t="s">
        <v>3589</v>
      </c>
      <c r="B3109" s="22">
        <v>45837</v>
      </c>
      <c r="C3109" s="21">
        <f>YEAR(B3109)</f>
        <v>2025</v>
      </c>
      <c r="D3109" s="21" t="str">
        <f>"Q"&amp;ROUNDUP(MONTH(B3109)/3,0)</f>
        <v>Q2</v>
      </c>
      <c r="E3109" s="21" t="s">
        <v>158</v>
      </c>
      <c r="F3109" s="21" t="s">
        <v>129</v>
      </c>
      <c r="G3109" s="21" t="s">
        <v>164</v>
      </c>
      <c r="H3109" s="21" t="s">
        <v>291</v>
      </c>
      <c r="I3109" s="21" t="s">
        <v>208</v>
      </c>
      <c r="J3109" s="21" t="s">
        <v>133</v>
      </c>
      <c r="K3109" s="21" t="s">
        <v>143</v>
      </c>
      <c r="L3109" s="21" t="s">
        <v>252</v>
      </c>
      <c r="M3109" s="23">
        <v>293.76</v>
      </c>
      <c r="N3109" s="24">
        <v>1</v>
      </c>
      <c r="O3109" s="25">
        <v>8.48E-2</v>
      </c>
      <c r="P3109" s="23">
        <v>181.35</v>
      </c>
      <c r="Q3109" s="23">
        <f>M3109*N3109*(1-O3109)</f>
        <v>268.849152</v>
      </c>
      <c r="R3109" s="23">
        <f>M3109*N3109*O3109</f>
        <v>24.910847999999998</v>
      </c>
      <c r="S3109" s="23">
        <f>P3109*N3109</f>
        <v>181.35</v>
      </c>
      <c r="T3109" s="23">
        <f>Q3109-S3109</f>
        <v>87.499152000000009</v>
      </c>
      <c r="U3109" s="25">
        <f>IFERROR(T3109/Q3109,0)</f>
        <v>0.32545816622103391</v>
      </c>
      <c r="V3109" s="21" t="s">
        <v>125</v>
      </c>
      <c r="W3109" s="21" t="s">
        <v>126</v>
      </c>
    </row>
    <row r="3110" spans="1:23" ht="15" customHeight="1">
      <c r="A3110" s="21" t="s">
        <v>3590</v>
      </c>
      <c r="B3110" s="22">
        <v>45837</v>
      </c>
      <c r="C3110" s="21">
        <f>YEAR(B3110)</f>
        <v>2025</v>
      </c>
      <c r="D3110" s="21" t="str">
        <f>"Q"&amp;ROUNDUP(MONTH(B3110)/3,0)</f>
        <v>Q2</v>
      </c>
      <c r="E3110" s="21" t="s">
        <v>128</v>
      </c>
      <c r="F3110" s="21" t="s">
        <v>159</v>
      </c>
      <c r="G3110" s="21" t="s">
        <v>130</v>
      </c>
      <c r="H3110" s="21" t="s">
        <v>1117</v>
      </c>
      <c r="I3110" s="21" t="s">
        <v>1118</v>
      </c>
      <c r="J3110" s="21" t="s">
        <v>142</v>
      </c>
      <c r="K3110" s="21" t="s">
        <v>149</v>
      </c>
      <c r="L3110" s="21" t="s">
        <v>150</v>
      </c>
      <c r="M3110" s="23">
        <v>140.97999999999999</v>
      </c>
      <c r="N3110" s="24">
        <v>9</v>
      </c>
      <c r="O3110" s="25">
        <v>0.1704</v>
      </c>
      <c r="P3110" s="23">
        <v>57.1</v>
      </c>
      <c r="Q3110" s="23">
        <f>M3110*N3110*(1-O3110)</f>
        <v>1052.6130719999999</v>
      </c>
      <c r="R3110" s="23">
        <f>M3110*N3110*O3110</f>
        <v>216.20692799999998</v>
      </c>
      <c r="S3110" s="23">
        <f>P3110*N3110</f>
        <v>513.9</v>
      </c>
      <c r="T3110" s="23">
        <f>Q3110-S3110</f>
        <v>538.7130719999999</v>
      </c>
      <c r="U3110" s="25">
        <f>IFERROR(T3110/Q3110,0)</f>
        <v>0.51178641642405898</v>
      </c>
      <c r="V3110" s="21" t="s">
        <v>125</v>
      </c>
      <c r="W3110" s="21" t="s">
        <v>126</v>
      </c>
    </row>
    <row r="3111" spans="1:23" ht="15" customHeight="1">
      <c r="A3111" s="21" t="s">
        <v>3591</v>
      </c>
      <c r="B3111" s="22">
        <v>45837</v>
      </c>
      <c r="C3111" s="21">
        <f>YEAR(B3111)</f>
        <v>2025</v>
      </c>
      <c r="D3111" s="21" t="str">
        <f>"Q"&amp;ROUNDUP(MONTH(B3111)/3,0)</f>
        <v>Q2</v>
      </c>
      <c r="E3111" s="21" t="s">
        <v>188</v>
      </c>
      <c r="F3111" s="21" t="s">
        <v>129</v>
      </c>
      <c r="G3111" s="21" t="s">
        <v>198</v>
      </c>
      <c r="H3111" s="21" t="s">
        <v>186</v>
      </c>
      <c r="I3111" s="21" t="s">
        <v>162</v>
      </c>
      <c r="J3111" s="21" t="s">
        <v>133</v>
      </c>
      <c r="K3111" s="21" t="s">
        <v>143</v>
      </c>
      <c r="L3111" s="21" t="s">
        <v>144</v>
      </c>
      <c r="M3111" s="23">
        <v>100.86</v>
      </c>
      <c r="N3111" s="24">
        <v>1</v>
      </c>
      <c r="O3111" s="25">
        <v>0.17849999999999999</v>
      </c>
      <c r="P3111" s="23">
        <v>61.21</v>
      </c>
      <c r="Q3111" s="23">
        <f>M3111*N3111*(1-O3111)</f>
        <v>82.856489999999994</v>
      </c>
      <c r="R3111" s="23">
        <f>M3111*N3111*O3111</f>
        <v>18.003509999999999</v>
      </c>
      <c r="S3111" s="23">
        <f>P3111*N3111</f>
        <v>61.21</v>
      </c>
      <c r="T3111" s="23">
        <f>Q3111-S3111</f>
        <v>21.646489999999993</v>
      </c>
      <c r="U3111" s="25">
        <f>IFERROR(T3111/Q3111,0)</f>
        <v>0.26125279987119893</v>
      </c>
      <c r="V3111" s="21" t="s">
        <v>171</v>
      </c>
      <c r="W3111" s="21" t="s">
        <v>172</v>
      </c>
    </row>
    <row r="3112" spans="1:23" ht="15" customHeight="1">
      <c r="A3112" s="21" t="s">
        <v>3592</v>
      </c>
      <c r="B3112" s="22">
        <v>45837</v>
      </c>
      <c r="C3112" s="21">
        <f>YEAR(B3112)</f>
        <v>2025</v>
      </c>
      <c r="D3112" s="21" t="str">
        <f>"Q"&amp;ROUNDUP(MONTH(B3112)/3,0)</f>
        <v>Q2</v>
      </c>
      <c r="E3112" s="21" t="s">
        <v>158</v>
      </c>
      <c r="F3112" s="21" t="s">
        <v>118</v>
      </c>
      <c r="G3112" s="21" t="s">
        <v>164</v>
      </c>
      <c r="H3112" s="21" t="s">
        <v>203</v>
      </c>
      <c r="I3112" s="21" t="s">
        <v>204</v>
      </c>
      <c r="J3112" s="21" t="s">
        <v>122</v>
      </c>
      <c r="K3112" s="21" t="s">
        <v>143</v>
      </c>
      <c r="L3112" s="21" t="s">
        <v>144</v>
      </c>
      <c r="M3112" s="23">
        <v>78.78</v>
      </c>
      <c r="N3112" s="24">
        <v>1</v>
      </c>
      <c r="O3112" s="25">
        <v>0.21060000000000001</v>
      </c>
      <c r="P3112" s="23">
        <v>44.09</v>
      </c>
      <c r="Q3112" s="23">
        <f>M3112*N3112*(1-O3112)</f>
        <v>62.188932000000001</v>
      </c>
      <c r="R3112" s="23">
        <f>M3112*N3112*O3112</f>
        <v>16.591068</v>
      </c>
      <c r="S3112" s="23">
        <f>P3112*N3112</f>
        <v>44.09</v>
      </c>
      <c r="T3112" s="23">
        <f>Q3112-S3112</f>
        <v>18.098931999999998</v>
      </c>
      <c r="U3112" s="25">
        <f>IFERROR(T3112/Q3112,0)</f>
        <v>0.29103140089300772</v>
      </c>
      <c r="V3112" s="21" t="s">
        <v>125</v>
      </c>
      <c r="W3112" s="21" t="s">
        <v>172</v>
      </c>
    </row>
    <row r="3113" spans="1:23" ht="15" customHeight="1">
      <c r="A3113" s="21" t="s">
        <v>3593</v>
      </c>
      <c r="B3113" s="22">
        <v>45837</v>
      </c>
      <c r="C3113" s="21">
        <f>YEAR(B3113)</f>
        <v>2025</v>
      </c>
      <c r="D3113" s="21" t="str">
        <f>"Q"&amp;ROUNDUP(MONTH(B3113)/3,0)</f>
        <v>Q2</v>
      </c>
      <c r="E3113" s="21" t="s">
        <v>138</v>
      </c>
      <c r="F3113" s="21" t="s">
        <v>129</v>
      </c>
      <c r="G3113" s="21" t="s">
        <v>139</v>
      </c>
      <c r="H3113" s="21" t="s">
        <v>942</v>
      </c>
      <c r="I3113" s="21" t="s">
        <v>943</v>
      </c>
      <c r="J3113" s="21" t="s">
        <v>142</v>
      </c>
      <c r="K3113" s="21" t="s">
        <v>134</v>
      </c>
      <c r="L3113" s="21" t="s">
        <v>135</v>
      </c>
      <c r="M3113" s="23">
        <v>206.71</v>
      </c>
      <c r="N3113" s="24">
        <v>1</v>
      </c>
      <c r="O3113" s="25">
        <v>0.13189999999999999</v>
      </c>
      <c r="P3113" s="23">
        <v>104.9</v>
      </c>
      <c r="Q3113" s="23">
        <f>M3113*N3113*(1-O3113)</f>
        <v>179.444951</v>
      </c>
      <c r="R3113" s="23">
        <f>M3113*N3113*O3113</f>
        <v>27.265048999999998</v>
      </c>
      <c r="S3113" s="23">
        <f>P3113*N3113</f>
        <v>104.9</v>
      </c>
      <c r="T3113" s="23">
        <f>Q3113-S3113</f>
        <v>74.544950999999998</v>
      </c>
      <c r="U3113" s="25">
        <f>IFERROR(T3113/Q3113,0)</f>
        <v>0.41541960687431095</v>
      </c>
      <c r="V3113" s="21" t="s">
        <v>125</v>
      </c>
      <c r="W3113" s="21" t="s">
        <v>172</v>
      </c>
    </row>
    <row r="3114" spans="1:23" ht="15" customHeight="1">
      <c r="A3114" s="21" t="s">
        <v>3594</v>
      </c>
      <c r="B3114" s="22">
        <v>45838</v>
      </c>
      <c r="C3114" s="21">
        <f>YEAR(B3114)</f>
        <v>2025</v>
      </c>
      <c r="D3114" s="21" t="str">
        <f>"Q"&amp;ROUNDUP(MONTH(B3114)/3,0)</f>
        <v>Q2</v>
      </c>
      <c r="E3114" s="21" t="s">
        <v>138</v>
      </c>
      <c r="F3114" s="21" t="s">
        <v>118</v>
      </c>
      <c r="G3114" s="21" t="s">
        <v>146</v>
      </c>
      <c r="H3114" s="21" t="s">
        <v>724</v>
      </c>
      <c r="I3114" s="21" t="s">
        <v>216</v>
      </c>
      <c r="J3114" s="21" t="s">
        <v>133</v>
      </c>
      <c r="K3114" s="21" t="s">
        <v>143</v>
      </c>
      <c r="L3114" s="21" t="s">
        <v>201</v>
      </c>
      <c r="M3114" s="23">
        <v>207.07</v>
      </c>
      <c r="N3114" s="24">
        <v>2</v>
      </c>
      <c r="O3114" s="25">
        <v>0.217</v>
      </c>
      <c r="P3114" s="23">
        <v>135.34</v>
      </c>
      <c r="Q3114" s="23">
        <f>M3114*N3114*(1-O3114)</f>
        <v>324.27161999999998</v>
      </c>
      <c r="R3114" s="23">
        <f>M3114*N3114*O3114</f>
        <v>89.868380000000002</v>
      </c>
      <c r="S3114" s="23">
        <f>P3114*N3114</f>
        <v>270.68</v>
      </c>
      <c r="T3114" s="23">
        <f>Q3114-S3114</f>
        <v>53.591619999999978</v>
      </c>
      <c r="U3114" s="25">
        <f>IFERROR(T3114/Q3114,0)</f>
        <v>0.16526768515850995</v>
      </c>
      <c r="V3114" s="21" t="s">
        <v>125</v>
      </c>
      <c r="W3114" s="21" t="s">
        <v>136</v>
      </c>
    </row>
    <row r="3115" spans="1:23" ht="15" customHeight="1">
      <c r="A3115" s="21" t="s">
        <v>3595</v>
      </c>
      <c r="B3115" s="22">
        <v>45838</v>
      </c>
      <c r="C3115" s="21">
        <f>YEAR(B3115)</f>
        <v>2025</v>
      </c>
      <c r="D3115" s="21" t="str">
        <f>"Q"&amp;ROUNDUP(MONTH(B3115)/3,0)</f>
        <v>Q2</v>
      </c>
      <c r="E3115" s="21" t="s">
        <v>117</v>
      </c>
      <c r="F3115" s="21" t="s">
        <v>118</v>
      </c>
      <c r="G3115" s="21" t="s">
        <v>119</v>
      </c>
      <c r="H3115" s="21" t="s">
        <v>287</v>
      </c>
      <c r="I3115" s="21" t="s">
        <v>288</v>
      </c>
      <c r="J3115" s="21" t="s">
        <v>133</v>
      </c>
      <c r="K3115" s="21" t="s">
        <v>143</v>
      </c>
      <c r="L3115" s="21" t="s">
        <v>144</v>
      </c>
      <c r="M3115" s="23">
        <v>33.33</v>
      </c>
      <c r="N3115" s="24">
        <v>4</v>
      </c>
      <c r="O3115" s="25">
        <v>0.22159999999999999</v>
      </c>
      <c r="P3115" s="23">
        <v>20.149999999999999</v>
      </c>
      <c r="Q3115" s="23">
        <f>M3115*N3115*(1-O3115)</f>
        <v>103.77628799999999</v>
      </c>
      <c r="R3115" s="23">
        <f>M3115*N3115*O3115</f>
        <v>29.543711999999996</v>
      </c>
      <c r="S3115" s="23">
        <f>P3115*N3115</f>
        <v>80.599999999999994</v>
      </c>
      <c r="T3115" s="23">
        <f>Q3115-S3115</f>
        <v>23.176288</v>
      </c>
      <c r="U3115" s="25">
        <f>IFERROR(T3115/Q3115,0)</f>
        <v>0.22332932162692118</v>
      </c>
      <c r="V3115" s="21" t="s">
        <v>125</v>
      </c>
      <c r="W3115" s="21" t="s">
        <v>126</v>
      </c>
    </row>
    <row r="3116" spans="1:23" ht="15" customHeight="1">
      <c r="A3116" s="21" t="s">
        <v>3596</v>
      </c>
      <c r="B3116" s="22">
        <v>45838</v>
      </c>
      <c r="C3116" s="21">
        <f>YEAR(B3116)</f>
        <v>2025</v>
      </c>
      <c r="D3116" s="21" t="str">
        <f>"Q"&amp;ROUNDUP(MONTH(B3116)/3,0)</f>
        <v>Q2</v>
      </c>
      <c r="E3116" s="21" t="s">
        <v>128</v>
      </c>
      <c r="F3116" s="21" t="s">
        <v>129</v>
      </c>
      <c r="G3116" s="21" t="s">
        <v>152</v>
      </c>
      <c r="H3116" s="21" t="s">
        <v>168</v>
      </c>
      <c r="I3116" s="21" t="s">
        <v>169</v>
      </c>
      <c r="J3116" s="21" t="s">
        <v>122</v>
      </c>
      <c r="K3116" s="21" t="s">
        <v>134</v>
      </c>
      <c r="L3116" s="21" t="s">
        <v>339</v>
      </c>
      <c r="M3116" s="23">
        <v>155.4</v>
      </c>
      <c r="N3116" s="24">
        <v>1</v>
      </c>
      <c r="O3116" s="25">
        <v>0.14380000000000001</v>
      </c>
      <c r="P3116" s="23">
        <v>91.79</v>
      </c>
      <c r="Q3116" s="23">
        <f>M3116*N3116*(1-O3116)</f>
        <v>133.05348000000001</v>
      </c>
      <c r="R3116" s="23">
        <f>M3116*N3116*O3116</f>
        <v>22.346520000000002</v>
      </c>
      <c r="S3116" s="23">
        <f>P3116*N3116</f>
        <v>91.79</v>
      </c>
      <c r="T3116" s="23">
        <f>Q3116-S3116</f>
        <v>41.263480000000001</v>
      </c>
      <c r="U3116" s="25">
        <f>IFERROR(T3116/Q3116,0)</f>
        <v>0.31012702561406136</v>
      </c>
      <c r="V3116" s="21" t="s">
        <v>171</v>
      </c>
      <c r="W3116" s="21" t="s">
        <v>136</v>
      </c>
    </row>
    <row r="3117" spans="1:23" ht="15" customHeight="1">
      <c r="A3117" s="21" t="s">
        <v>3597</v>
      </c>
      <c r="B3117" s="22">
        <v>45838</v>
      </c>
      <c r="C3117" s="21">
        <f>YEAR(B3117)</f>
        <v>2025</v>
      </c>
      <c r="D3117" s="21" t="str">
        <f>"Q"&amp;ROUNDUP(MONTH(B3117)/3,0)</f>
        <v>Q2</v>
      </c>
      <c r="E3117" s="21" t="s">
        <v>158</v>
      </c>
      <c r="F3117" s="21" t="s">
        <v>118</v>
      </c>
      <c r="G3117" s="21" t="s">
        <v>160</v>
      </c>
      <c r="H3117" s="21" t="s">
        <v>450</v>
      </c>
      <c r="I3117" s="21" t="s">
        <v>451</v>
      </c>
      <c r="J3117" s="21" t="s">
        <v>133</v>
      </c>
      <c r="K3117" s="21" t="s">
        <v>165</v>
      </c>
      <c r="L3117" s="21" t="s">
        <v>166</v>
      </c>
      <c r="M3117" s="23">
        <v>97.25</v>
      </c>
      <c r="N3117" s="24">
        <v>1</v>
      </c>
      <c r="O3117" s="25">
        <v>0.17369999999999999</v>
      </c>
      <c r="P3117" s="23">
        <v>45.67</v>
      </c>
      <c r="Q3117" s="23">
        <f>M3117*N3117*(1-O3117)</f>
        <v>80.357675</v>
      </c>
      <c r="R3117" s="23">
        <f>M3117*N3117*O3117</f>
        <v>16.892325</v>
      </c>
      <c r="S3117" s="23">
        <f>P3117*N3117</f>
        <v>45.67</v>
      </c>
      <c r="T3117" s="23">
        <f>Q3117-S3117</f>
        <v>34.687674999999999</v>
      </c>
      <c r="U3117" s="25">
        <f>IFERROR(T3117/Q3117,0)</f>
        <v>0.43166598585636029</v>
      </c>
      <c r="V3117" s="21" t="s">
        <v>171</v>
      </c>
      <c r="W3117" s="21" t="s">
        <v>136</v>
      </c>
    </row>
    <row r="3118" spans="1:23" ht="15" customHeight="1">
      <c r="A3118" s="21" t="s">
        <v>3598</v>
      </c>
      <c r="B3118" s="22">
        <v>45838</v>
      </c>
      <c r="C3118" s="21">
        <f>YEAR(B3118)</f>
        <v>2025</v>
      </c>
      <c r="D3118" s="21" t="str">
        <f>"Q"&amp;ROUNDUP(MONTH(B3118)/3,0)</f>
        <v>Q2</v>
      </c>
      <c r="E3118" s="21" t="s">
        <v>117</v>
      </c>
      <c r="F3118" s="21" t="s">
        <v>118</v>
      </c>
      <c r="G3118" s="21" t="s">
        <v>119</v>
      </c>
      <c r="H3118" s="21" t="s">
        <v>203</v>
      </c>
      <c r="I3118" s="21" t="s">
        <v>204</v>
      </c>
      <c r="J3118" s="21" t="s">
        <v>122</v>
      </c>
      <c r="K3118" s="21" t="s">
        <v>143</v>
      </c>
      <c r="L3118" s="21" t="s">
        <v>252</v>
      </c>
      <c r="M3118" s="23">
        <v>102.79</v>
      </c>
      <c r="N3118" s="24">
        <v>4</v>
      </c>
      <c r="O3118" s="25">
        <v>0.252</v>
      </c>
      <c r="P3118" s="23">
        <v>60.04</v>
      </c>
      <c r="Q3118" s="23">
        <f>M3118*N3118*(1-O3118)</f>
        <v>307.54768000000001</v>
      </c>
      <c r="R3118" s="23">
        <f>M3118*N3118*O3118</f>
        <v>103.61232000000001</v>
      </c>
      <c r="S3118" s="23">
        <f>P3118*N3118</f>
        <v>240.16</v>
      </c>
      <c r="T3118" s="23">
        <f>Q3118-S3118</f>
        <v>67.387680000000017</v>
      </c>
      <c r="U3118" s="25">
        <f>IFERROR(T3118/Q3118,0)</f>
        <v>0.2191129518518885</v>
      </c>
      <c r="V3118" s="21" t="s">
        <v>125</v>
      </c>
      <c r="W3118" s="21" t="s">
        <v>136</v>
      </c>
    </row>
    <row r="3119" spans="1:23" ht="15" customHeight="1">
      <c r="A3119" s="21" t="s">
        <v>3599</v>
      </c>
      <c r="B3119" s="22">
        <v>45838</v>
      </c>
      <c r="C3119" s="21">
        <f>YEAR(B3119)</f>
        <v>2025</v>
      </c>
      <c r="D3119" s="21" t="str">
        <f>"Q"&amp;ROUNDUP(MONTH(B3119)/3,0)</f>
        <v>Q2</v>
      </c>
      <c r="E3119" s="21" t="s">
        <v>128</v>
      </c>
      <c r="F3119" s="21" t="s">
        <v>118</v>
      </c>
      <c r="G3119" s="21" t="s">
        <v>130</v>
      </c>
      <c r="H3119" s="21" t="s">
        <v>224</v>
      </c>
      <c r="I3119" s="21" t="s">
        <v>225</v>
      </c>
      <c r="J3119" s="21" t="s">
        <v>122</v>
      </c>
      <c r="K3119" s="21" t="s">
        <v>123</v>
      </c>
      <c r="L3119" s="21" t="s">
        <v>263</v>
      </c>
      <c r="M3119" s="23">
        <v>238.09</v>
      </c>
      <c r="N3119" s="24">
        <v>8</v>
      </c>
      <c r="O3119" s="25">
        <v>0.20399999999999999</v>
      </c>
      <c r="P3119" s="23">
        <v>133.63999999999999</v>
      </c>
      <c r="Q3119" s="23">
        <f>M3119*N3119*(1-O3119)</f>
        <v>1516.1571200000001</v>
      </c>
      <c r="R3119" s="23">
        <f>M3119*N3119*O3119</f>
        <v>388.56288000000001</v>
      </c>
      <c r="S3119" s="23">
        <f>P3119*N3119</f>
        <v>1069.1199999999999</v>
      </c>
      <c r="T3119" s="23">
        <f>Q3119-S3119</f>
        <v>447.03712000000019</v>
      </c>
      <c r="U3119" s="25">
        <f>IFERROR(T3119/Q3119,0)</f>
        <v>0.29484880828182253</v>
      </c>
      <c r="V3119" s="21" t="s">
        <v>125</v>
      </c>
      <c r="W3119" s="21" t="s">
        <v>136</v>
      </c>
    </row>
    <row r="3120" spans="1:23" ht="15" customHeight="1">
      <c r="A3120" s="21" t="s">
        <v>3600</v>
      </c>
      <c r="B3120" s="22">
        <v>45838</v>
      </c>
      <c r="C3120" s="21">
        <f>YEAR(B3120)</f>
        <v>2025</v>
      </c>
      <c r="D3120" s="21" t="str">
        <f>"Q"&amp;ROUNDUP(MONTH(B3120)/3,0)</f>
        <v>Q2</v>
      </c>
      <c r="E3120" s="21" t="s">
        <v>117</v>
      </c>
      <c r="F3120" s="21" t="s">
        <v>129</v>
      </c>
      <c r="G3120" s="21" t="s">
        <v>119</v>
      </c>
      <c r="H3120" s="21" t="s">
        <v>178</v>
      </c>
      <c r="I3120" s="21" t="s">
        <v>179</v>
      </c>
      <c r="J3120" s="21" t="s">
        <v>133</v>
      </c>
      <c r="K3120" s="21" t="s">
        <v>143</v>
      </c>
      <c r="L3120" s="21" t="s">
        <v>201</v>
      </c>
      <c r="M3120" s="23">
        <v>219.49</v>
      </c>
      <c r="N3120" s="24">
        <v>1</v>
      </c>
      <c r="O3120" s="25">
        <v>0.14369999999999999</v>
      </c>
      <c r="P3120" s="23">
        <v>148.22999999999999</v>
      </c>
      <c r="Q3120" s="23">
        <f>M3120*N3120*(1-O3120)</f>
        <v>187.94928700000003</v>
      </c>
      <c r="R3120" s="23">
        <f>M3120*N3120*O3120</f>
        <v>31.540713</v>
      </c>
      <c r="S3120" s="23">
        <f>P3120*N3120</f>
        <v>148.22999999999999</v>
      </c>
      <c r="T3120" s="23">
        <f>Q3120-S3120</f>
        <v>39.719287000000037</v>
      </c>
      <c r="U3120" s="25">
        <f>IFERROR(T3120/Q3120,0)</f>
        <v>0.21132980940757723</v>
      </c>
      <c r="V3120" s="21" t="s">
        <v>125</v>
      </c>
      <c r="W3120" s="21" t="s">
        <v>172</v>
      </c>
    </row>
    <row r="3121" spans="1:23" ht="15" customHeight="1">
      <c r="A3121" s="21" t="s">
        <v>3601</v>
      </c>
      <c r="B3121" s="22">
        <v>45838</v>
      </c>
      <c r="C3121" s="21">
        <f>YEAR(B3121)</f>
        <v>2025</v>
      </c>
      <c r="D3121" s="21" t="str">
        <f>"Q"&amp;ROUNDUP(MONTH(B3121)/3,0)</f>
        <v>Q2</v>
      </c>
      <c r="E3121" s="21" t="s">
        <v>117</v>
      </c>
      <c r="F3121" s="21" t="s">
        <v>129</v>
      </c>
      <c r="G3121" s="21" t="s">
        <v>194</v>
      </c>
      <c r="H3121" s="21" t="s">
        <v>328</v>
      </c>
      <c r="I3121" s="21" t="s">
        <v>329</v>
      </c>
      <c r="J3121" s="21" t="s">
        <v>142</v>
      </c>
      <c r="K3121" s="21" t="s">
        <v>149</v>
      </c>
      <c r="L3121" s="21" t="s">
        <v>238</v>
      </c>
      <c r="M3121" s="23">
        <v>125.81</v>
      </c>
      <c r="N3121" s="24">
        <v>4</v>
      </c>
      <c r="O3121" s="25">
        <v>0.1749</v>
      </c>
      <c r="P3121" s="23">
        <v>67.73</v>
      </c>
      <c r="Q3121" s="23">
        <f>M3121*N3121*(1-O3121)</f>
        <v>415.22332399999999</v>
      </c>
      <c r="R3121" s="23">
        <f>M3121*N3121*O3121</f>
        <v>88.016676000000004</v>
      </c>
      <c r="S3121" s="23">
        <f>P3121*N3121</f>
        <v>270.92</v>
      </c>
      <c r="T3121" s="23">
        <f>Q3121-S3121</f>
        <v>144.30332399999998</v>
      </c>
      <c r="U3121" s="25">
        <f>IFERROR(T3121/Q3121,0)</f>
        <v>0.34753183566345125</v>
      </c>
      <c r="V3121" s="21" t="s">
        <v>125</v>
      </c>
      <c r="W3121" s="21" t="s">
        <v>156</v>
      </c>
    </row>
    <row r="3122" spans="1:23" ht="15" customHeight="1">
      <c r="A3122" s="21" t="s">
        <v>3602</v>
      </c>
      <c r="B3122" s="22">
        <v>45839</v>
      </c>
      <c r="C3122" s="21">
        <f>YEAR(B3122)</f>
        <v>2025</v>
      </c>
      <c r="D3122" s="21" t="str">
        <f>"Q"&amp;ROUNDUP(MONTH(B3122)/3,0)</f>
        <v>Q3</v>
      </c>
      <c r="E3122" s="21" t="s">
        <v>128</v>
      </c>
      <c r="F3122" s="21" t="s">
        <v>159</v>
      </c>
      <c r="G3122" s="21" t="s">
        <v>130</v>
      </c>
      <c r="H3122" s="21" t="s">
        <v>988</v>
      </c>
      <c r="I3122" s="21" t="s">
        <v>389</v>
      </c>
      <c r="J3122" s="21" t="s">
        <v>142</v>
      </c>
      <c r="K3122" s="21" t="s">
        <v>123</v>
      </c>
      <c r="L3122" s="21" t="s">
        <v>263</v>
      </c>
      <c r="M3122" s="23">
        <v>100.83</v>
      </c>
      <c r="N3122" s="24">
        <v>9</v>
      </c>
      <c r="O3122" s="25">
        <v>0.13669999999999999</v>
      </c>
      <c r="P3122" s="23">
        <v>45.73</v>
      </c>
      <c r="Q3122" s="23">
        <f>M3122*N3122*(1-O3122)</f>
        <v>783.41885100000002</v>
      </c>
      <c r="R3122" s="23">
        <f>M3122*N3122*O3122</f>
        <v>124.051149</v>
      </c>
      <c r="S3122" s="23">
        <f>P3122*N3122</f>
        <v>411.57</v>
      </c>
      <c r="T3122" s="23">
        <f>Q3122-S3122</f>
        <v>371.84885100000002</v>
      </c>
      <c r="U3122" s="25">
        <f>IFERROR(T3122/Q3122,0)</f>
        <v>0.4746488427299792</v>
      </c>
      <c r="V3122" s="21" t="s">
        <v>125</v>
      </c>
      <c r="W3122" s="21" t="s">
        <v>172</v>
      </c>
    </row>
    <row r="3123" spans="1:23" ht="15" customHeight="1">
      <c r="A3123" s="21" t="s">
        <v>3603</v>
      </c>
      <c r="B3123" s="22">
        <v>45839</v>
      </c>
      <c r="C3123" s="21">
        <f>YEAR(B3123)</f>
        <v>2025</v>
      </c>
      <c r="D3123" s="21" t="str">
        <f>"Q"&amp;ROUNDUP(MONTH(B3123)/3,0)</f>
        <v>Q3</v>
      </c>
      <c r="E3123" s="21" t="s">
        <v>138</v>
      </c>
      <c r="F3123" s="21" t="s">
        <v>129</v>
      </c>
      <c r="G3123" s="21" t="s">
        <v>139</v>
      </c>
      <c r="H3123" s="21" t="s">
        <v>203</v>
      </c>
      <c r="I3123" s="21" t="s">
        <v>204</v>
      </c>
      <c r="J3123" s="21" t="s">
        <v>122</v>
      </c>
      <c r="K3123" s="21" t="s">
        <v>123</v>
      </c>
      <c r="L3123" s="21" t="s">
        <v>155</v>
      </c>
      <c r="M3123" s="23">
        <v>96.19</v>
      </c>
      <c r="N3123" s="24">
        <v>4</v>
      </c>
      <c r="O3123" s="25">
        <v>0.1966</v>
      </c>
      <c r="P3123" s="23">
        <v>55.63</v>
      </c>
      <c r="Q3123" s="23">
        <f>M3123*N3123*(1-O3123)</f>
        <v>309.11618399999998</v>
      </c>
      <c r="R3123" s="23">
        <f>M3123*N3123*O3123</f>
        <v>75.643816000000001</v>
      </c>
      <c r="S3123" s="23">
        <f>P3123*N3123</f>
        <v>222.52</v>
      </c>
      <c r="T3123" s="23">
        <f>Q3123-S3123</f>
        <v>86.596183999999965</v>
      </c>
      <c r="U3123" s="25">
        <f>IFERROR(T3123/Q3123,0)</f>
        <v>0.28014121706419609</v>
      </c>
      <c r="V3123" s="21" t="s">
        <v>125</v>
      </c>
      <c r="W3123" s="21" t="s">
        <v>136</v>
      </c>
    </row>
    <row r="3124" spans="1:23" ht="15" customHeight="1">
      <c r="A3124" s="21" t="s">
        <v>3604</v>
      </c>
      <c r="B3124" s="22">
        <v>45839</v>
      </c>
      <c r="C3124" s="21">
        <f>YEAR(B3124)</f>
        <v>2025</v>
      </c>
      <c r="D3124" s="21" t="str">
        <f>"Q"&amp;ROUNDUP(MONTH(B3124)/3,0)</f>
        <v>Q3</v>
      </c>
      <c r="E3124" s="21" t="s">
        <v>138</v>
      </c>
      <c r="F3124" s="21" t="s">
        <v>118</v>
      </c>
      <c r="G3124" s="21" t="s">
        <v>139</v>
      </c>
      <c r="H3124" s="21" t="s">
        <v>182</v>
      </c>
      <c r="I3124" s="21" t="s">
        <v>183</v>
      </c>
      <c r="J3124" s="21" t="s">
        <v>122</v>
      </c>
      <c r="K3124" s="21" t="s">
        <v>165</v>
      </c>
      <c r="L3124" s="21" t="s">
        <v>166</v>
      </c>
      <c r="M3124" s="23">
        <v>116.27</v>
      </c>
      <c r="N3124" s="24">
        <v>2</v>
      </c>
      <c r="O3124" s="25">
        <v>0.2034</v>
      </c>
      <c r="P3124" s="23">
        <v>53.18</v>
      </c>
      <c r="Q3124" s="23">
        <f>M3124*N3124*(1-O3124)</f>
        <v>185.24136399999998</v>
      </c>
      <c r="R3124" s="23">
        <f>M3124*N3124*O3124</f>
        <v>47.298635999999995</v>
      </c>
      <c r="S3124" s="23">
        <f>P3124*N3124</f>
        <v>106.36</v>
      </c>
      <c r="T3124" s="23">
        <f>Q3124-S3124</f>
        <v>78.881363999999976</v>
      </c>
      <c r="U3124" s="25">
        <f>IFERROR(T3124/Q3124,0)</f>
        <v>0.42583018337092349</v>
      </c>
      <c r="V3124" s="21" t="s">
        <v>125</v>
      </c>
      <c r="W3124" s="21" t="s">
        <v>156</v>
      </c>
    </row>
    <row r="3125" spans="1:23" ht="15" customHeight="1">
      <c r="A3125" s="21" t="s">
        <v>3605</v>
      </c>
      <c r="B3125" s="22">
        <v>45839</v>
      </c>
      <c r="C3125" s="21">
        <f>YEAR(B3125)</f>
        <v>2025</v>
      </c>
      <c r="D3125" s="21" t="str">
        <f>"Q"&amp;ROUNDUP(MONTH(B3125)/3,0)</f>
        <v>Q3</v>
      </c>
      <c r="E3125" s="21" t="s">
        <v>128</v>
      </c>
      <c r="F3125" s="21" t="s">
        <v>118</v>
      </c>
      <c r="G3125" s="21" t="s">
        <v>152</v>
      </c>
      <c r="H3125" s="21" t="s">
        <v>243</v>
      </c>
      <c r="I3125" s="21" t="s">
        <v>244</v>
      </c>
      <c r="J3125" s="21" t="s">
        <v>122</v>
      </c>
      <c r="K3125" s="21" t="s">
        <v>123</v>
      </c>
      <c r="L3125" s="21" t="s">
        <v>226</v>
      </c>
      <c r="M3125" s="23">
        <v>105.04</v>
      </c>
      <c r="N3125" s="24">
        <v>5</v>
      </c>
      <c r="O3125" s="25">
        <v>0.2823</v>
      </c>
      <c r="P3125" s="23">
        <v>52.4</v>
      </c>
      <c r="Q3125" s="23">
        <f>M3125*N3125*(1-O3125)</f>
        <v>376.93604000000005</v>
      </c>
      <c r="R3125" s="23">
        <f>M3125*N3125*O3125</f>
        <v>148.26396</v>
      </c>
      <c r="S3125" s="23">
        <f>P3125*N3125</f>
        <v>262</v>
      </c>
      <c r="T3125" s="23">
        <f>Q3125-S3125</f>
        <v>114.93604000000005</v>
      </c>
      <c r="U3125" s="25">
        <f>IFERROR(T3125/Q3125,0)</f>
        <v>0.30492186419743794</v>
      </c>
      <c r="V3125" s="21" t="s">
        <v>125</v>
      </c>
      <c r="W3125" s="21" t="s">
        <v>172</v>
      </c>
    </row>
    <row r="3126" spans="1:23" ht="15" customHeight="1">
      <c r="A3126" s="21" t="s">
        <v>3606</v>
      </c>
      <c r="B3126" s="22">
        <v>45839</v>
      </c>
      <c r="C3126" s="21">
        <f>YEAR(B3126)</f>
        <v>2025</v>
      </c>
      <c r="D3126" s="21" t="str">
        <f>"Q"&amp;ROUNDUP(MONTH(B3126)/3,0)</f>
        <v>Q3</v>
      </c>
      <c r="E3126" s="21" t="s">
        <v>117</v>
      </c>
      <c r="F3126" s="21" t="s">
        <v>118</v>
      </c>
      <c r="G3126" s="21" t="s">
        <v>119</v>
      </c>
      <c r="H3126" s="21" t="s">
        <v>261</v>
      </c>
      <c r="I3126" s="21" t="s">
        <v>262</v>
      </c>
      <c r="J3126" s="21" t="s">
        <v>133</v>
      </c>
      <c r="K3126" s="21" t="s">
        <v>134</v>
      </c>
      <c r="L3126" s="21" t="s">
        <v>170</v>
      </c>
      <c r="M3126" s="23">
        <v>86.77</v>
      </c>
      <c r="N3126" s="24">
        <v>1</v>
      </c>
      <c r="O3126" s="25">
        <v>0.1731</v>
      </c>
      <c r="P3126" s="23">
        <v>44.76</v>
      </c>
      <c r="Q3126" s="23">
        <f>M3126*N3126*(1-O3126)</f>
        <v>71.750112999999999</v>
      </c>
      <c r="R3126" s="23">
        <f>M3126*N3126*O3126</f>
        <v>15.019886999999999</v>
      </c>
      <c r="S3126" s="23">
        <f>P3126*N3126</f>
        <v>44.76</v>
      </c>
      <c r="T3126" s="23">
        <f>Q3126-S3126</f>
        <v>26.990113000000001</v>
      </c>
      <c r="U3126" s="25">
        <f>IFERROR(T3126/Q3126,0)</f>
        <v>0.37616822986745679</v>
      </c>
      <c r="V3126" s="21" t="s">
        <v>125</v>
      </c>
      <c r="W3126" s="21" t="s">
        <v>172</v>
      </c>
    </row>
    <row r="3127" spans="1:23" ht="15" customHeight="1">
      <c r="A3127" s="21" t="s">
        <v>3607</v>
      </c>
      <c r="B3127" s="22">
        <v>45839</v>
      </c>
      <c r="C3127" s="21">
        <f>YEAR(B3127)</f>
        <v>2025</v>
      </c>
      <c r="D3127" s="21" t="str">
        <f>"Q"&amp;ROUNDUP(MONTH(B3127)/3,0)</f>
        <v>Q3</v>
      </c>
      <c r="E3127" s="21" t="s">
        <v>188</v>
      </c>
      <c r="F3127" s="21" t="s">
        <v>118</v>
      </c>
      <c r="G3127" s="21" t="s">
        <v>232</v>
      </c>
      <c r="H3127" s="21" t="s">
        <v>221</v>
      </c>
      <c r="I3127" s="21" t="s">
        <v>222</v>
      </c>
      <c r="J3127" s="21" t="s">
        <v>133</v>
      </c>
      <c r="K3127" s="21" t="s">
        <v>134</v>
      </c>
      <c r="L3127" s="21" t="s">
        <v>339</v>
      </c>
      <c r="M3127" s="23">
        <v>21.93</v>
      </c>
      <c r="N3127" s="24">
        <v>4</v>
      </c>
      <c r="O3127" s="25">
        <v>0.17080000000000001</v>
      </c>
      <c r="P3127" s="23">
        <v>12.96</v>
      </c>
      <c r="Q3127" s="23">
        <f>M3127*N3127*(1-O3127)</f>
        <v>72.73742399999999</v>
      </c>
      <c r="R3127" s="23">
        <f>M3127*N3127*O3127</f>
        <v>14.982576</v>
      </c>
      <c r="S3127" s="23">
        <f>P3127*N3127</f>
        <v>51.84</v>
      </c>
      <c r="T3127" s="23">
        <f>Q3127-S3127</f>
        <v>20.897423999999987</v>
      </c>
      <c r="U3127" s="25">
        <f>IFERROR(T3127/Q3127,0)</f>
        <v>0.2872994787387575</v>
      </c>
      <c r="V3127" s="21" t="s">
        <v>125</v>
      </c>
      <c r="W3127" s="21" t="s">
        <v>126</v>
      </c>
    </row>
    <row r="3128" spans="1:23" ht="15" customHeight="1">
      <c r="A3128" s="21" t="s">
        <v>3608</v>
      </c>
      <c r="B3128" s="22">
        <v>45839</v>
      </c>
      <c r="C3128" s="21">
        <f>YEAR(B3128)</f>
        <v>2025</v>
      </c>
      <c r="D3128" s="21" t="str">
        <f>"Q"&amp;ROUNDUP(MONTH(B3128)/3,0)</f>
        <v>Q3</v>
      </c>
      <c r="E3128" s="21" t="s">
        <v>128</v>
      </c>
      <c r="F3128" s="21" t="s">
        <v>159</v>
      </c>
      <c r="G3128" s="21" t="s">
        <v>152</v>
      </c>
      <c r="H3128" s="21" t="s">
        <v>520</v>
      </c>
      <c r="I3128" s="21" t="s">
        <v>521</v>
      </c>
      <c r="J3128" s="21" t="s">
        <v>142</v>
      </c>
      <c r="K3128" s="21" t="s">
        <v>165</v>
      </c>
      <c r="L3128" s="21" t="s">
        <v>320</v>
      </c>
      <c r="M3128" s="23">
        <v>111.95</v>
      </c>
      <c r="N3128" s="24">
        <v>9</v>
      </c>
      <c r="O3128" s="25">
        <v>0.13539999999999999</v>
      </c>
      <c r="P3128" s="23">
        <v>49.33</v>
      </c>
      <c r="Q3128" s="23">
        <f>M3128*N3128*(1-O3128)</f>
        <v>871.12773000000004</v>
      </c>
      <c r="R3128" s="23">
        <f>M3128*N3128*O3128</f>
        <v>136.42227</v>
      </c>
      <c r="S3128" s="23">
        <f>P3128*N3128</f>
        <v>443.96999999999997</v>
      </c>
      <c r="T3128" s="23">
        <f>Q3128-S3128</f>
        <v>427.15773000000007</v>
      </c>
      <c r="U3128" s="25">
        <f>IFERROR(T3128/Q3128,0)</f>
        <v>0.49035028422295779</v>
      </c>
      <c r="V3128" s="21" t="s">
        <v>125</v>
      </c>
      <c r="W3128" s="21" t="s">
        <v>156</v>
      </c>
    </row>
    <row r="3129" spans="1:23" ht="15" customHeight="1">
      <c r="A3129" s="21" t="s">
        <v>3609</v>
      </c>
      <c r="B3129" s="22">
        <v>45839</v>
      </c>
      <c r="C3129" s="21">
        <f>YEAR(B3129)</f>
        <v>2025</v>
      </c>
      <c r="D3129" s="21" t="str">
        <f>"Q"&amp;ROUNDUP(MONTH(B3129)/3,0)</f>
        <v>Q3</v>
      </c>
      <c r="E3129" s="21" t="s">
        <v>117</v>
      </c>
      <c r="F3129" s="21" t="s">
        <v>118</v>
      </c>
      <c r="G3129" s="21" t="s">
        <v>119</v>
      </c>
      <c r="H3129" s="21" t="s">
        <v>224</v>
      </c>
      <c r="I3129" s="21" t="s">
        <v>225</v>
      </c>
      <c r="J3129" s="21" t="s">
        <v>122</v>
      </c>
      <c r="K3129" s="21" t="s">
        <v>165</v>
      </c>
      <c r="L3129" s="21" t="s">
        <v>180</v>
      </c>
      <c r="M3129" s="23">
        <v>64.63</v>
      </c>
      <c r="N3129" s="24">
        <v>2</v>
      </c>
      <c r="O3129" s="25">
        <v>0.21490000000000001</v>
      </c>
      <c r="P3129" s="23">
        <v>26.88</v>
      </c>
      <c r="Q3129" s="23">
        <f>M3129*N3129*(1-O3129)</f>
        <v>101.48202599999999</v>
      </c>
      <c r="R3129" s="23">
        <f>M3129*N3129*O3129</f>
        <v>27.777974</v>
      </c>
      <c r="S3129" s="23">
        <f>P3129*N3129</f>
        <v>53.76</v>
      </c>
      <c r="T3129" s="23">
        <f>Q3129-S3129</f>
        <v>47.722025999999993</v>
      </c>
      <c r="U3129" s="25">
        <f>IFERROR(T3129/Q3129,0)</f>
        <v>0.47025101765311622</v>
      </c>
      <c r="V3129" s="21" t="s">
        <v>125</v>
      </c>
      <c r="W3129" s="21" t="s">
        <v>136</v>
      </c>
    </row>
    <row r="3130" spans="1:23" ht="15" customHeight="1">
      <c r="A3130" s="21" t="s">
        <v>3610</v>
      </c>
      <c r="B3130" s="22">
        <v>45839</v>
      </c>
      <c r="C3130" s="21">
        <f>YEAR(B3130)</f>
        <v>2025</v>
      </c>
      <c r="D3130" s="21" t="str">
        <f>"Q"&amp;ROUNDUP(MONTH(B3130)/3,0)</f>
        <v>Q3</v>
      </c>
      <c r="E3130" s="21" t="s">
        <v>117</v>
      </c>
      <c r="F3130" s="21" t="s">
        <v>118</v>
      </c>
      <c r="G3130" s="21" t="s">
        <v>119</v>
      </c>
      <c r="H3130" s="21" t="s">
        <v>561</v>
      </c>
      <c r="I3130" s="21" t="s">
        <v>562</v>
      </c>
      <c r="J3130" s="21" t="s">
        <v>142</v>
      </c>
      <c r="K3130" s="21" t="s">
        <v>143</v>
      </c>
      <c r="L3130" s="21" t="s">
        <v>322</v>
      </c>
      <c r="M3130" s="23">
        <v>306.81</v>
      </c>
      <c r="N3130" s="24">
        <v>2</v>
      </c>
      <c r="O3130" s="25">
        <v>0.24560000000000001</v>
      </c>
      <c r="P3130" s="23">
        <v>194.41</v>
      </c>
      <c r="Q3130" s="23">
        <f>M3130*N3130*(1-O3130)</f>
        <v>462.91492799999997</v>
      </c>
      <c r="R3130" s="23">
        <f>M3130*N3130*O3130</f>
        <v>150.705072</v>
      </c>
      <c r="S3130" s="23">
        <f>P3130*N3130</f>
        <v>388.82</v>
      </c>
      <c r="T3130" s="23">
        <f>Q3130-S3130</f>
        <v>74.094927999999982</v>
      </c>
      <c r="U3130" s="25">
        <f>IFERROR(T3130/Q3130,0)</f>
        <v>0.16006165175991038</v>
      </c>
      <c r="V3130" s="21" t="s">
        <v>125</v>
      </c>
      <c r="W3130" s="21" t="s">
        <v>136</v>
      </c>
    </row>
    <row r="3131" spans="1:23" ht="15" customHeight="1">
      <c r="A3131" s="21" t="s">
        <v>3611</v>
      </c>
      <c r="B3131" s="22">
        <v>45839</v>
      </c>
      <c r="C3131" s="21">
        <f>YEAR(B3131)</f>
        <v>2025</v>
      </c>
      <c r="D3131" s="21" t="str">
        <f>"Q"&amp;ROUNDUP(MONTH(B3131)/3,0)</f>
        <v>Q3</v>
      </c>
      <c r="E3131" s="21" t="s">
        <v>128</v>
      </c>
      <c r="F3131" s="21" t="s">
        <v>129</v>
      </c>
      <c r="G3131" s="21" t="s">
        <v>130</v>
      </c>
      <c r="H3131" s="21" t="s">
        <v>182</v>
      </c>
      <c r="I3131" s="21" t="s">
        <v>183</v>
      </c>
      <c r="J3131" s="21" t="s">
        <v>122</v>
      </c>
      <c r="K3131" s="21" t="s">
        <v>165</v>
      </c>
      <c r="L3131" s="21" t="s">
        <v>184</v>
      </c>
      <c r="M3131" s="23">
        <v>111.62</v>
      </c>
      <c r="N3131" s="24">
        <v>5</v>
      </c>
      <c r="O3131" s="25">
        <v>0.18659999999999999</v>
      </c>
      <c r="P3131" s="23">
        <v>43.98</v>
      </c>
      <c r="Q3131" s="23">
        <f>M3131*N3131*(1-O3131)</f>
        <v>453.95854000000003</v>
      </c>
      <c r="R3131" s="23">
        <f>M3131*N3131*O3131</f>
        <v>104.14146</v>
      </c>
      <c r="S3131" s="23">
        <f>P3131*N3131</f>
        <v>219.89999999999998</v>
      </c>
      <c r="T3131" s="23">
        <f>Q3131-S3131</f>
        <v>234.05854000000005</v>
      </c>
      <c r="U3131" s="25">
        <f>IFERROR(T3131/Q3131,0)</f>
        <v>0.51559452984406906</v>
      </c>
      <c r="V3131" s="21" t="s">
        <v>125</v>
      </c>
      <c r="W3131" s="21" t="s">
        <v>172</v>
      </c>
    </row>
    <row r="3132" spans="1:23" ht="15" customHeight="1">
      <c r="A3132" s="21" t="s">
        <v>3612</v>
      </c>
      <c r="B3132" s="22">
        <v>45839</v>
      </c>
      <c r="C3132" s="21">
        <f>YEAR(B3132)</f>
        <v>2025</v>
      </c>
      <c r="D3132" s="21" t="str">
        <f>"Q"&amp;ROUNDUP(MONTH(B3132)/3,0)</f>
        <v>Q3</v>
      </c>
      <c r="E3132" s="21" t="s">
        <v>117</v>
      </c>
      <c r="F3132" s="21" t="s">
        <v>118</v>
      </c>
      <c r="G3132" s="21" t="s">
        <v>194</v>
      </c>
      <c r="H3132" s="21" t="s">
        <v>257</v>
      </c>
      <c r="I3132" s="21" t="s">
        <v>258</v>
      </c>
      <c r="J3132" s="21" t="s">
        <v>133</v>
      </c>
      <c r="K3132" s="21" t="s">
        <v>143</v>
      </c>
      <c r="L3132" s="21" t="s">
        <v>201</v>
      </c>
      <c r="M3132" s="23">
        <v>218.51</v>
      </c>
      <c r="N3132" s="24">
        <v>1</v>
      </c>
      <c r="O3132" s="25">
        <v>0.254</v>
      </c>
      <c r="P3132" s="23">
        <v>136.07</v>
      </c>
      <c r="Q3132" s="23">
        <f>M3132*N3132*(1-O3132)</f>
        <v>163.00845999999999</v>
      </c>
      <c r="R3132" s="23">
        <f>M3132*N3132*O3132</f>
        <v>55.501539999999999</v>
      </c>
      <c r="S3132" s="23">
        <f>P3132*N3132</f>
        <v>136.07</v>
      </c>
      <c r="T3132" s="23">
        <f>Q3132-S3132</f>
        <v>26.938459999999992</v>
      </c>
      <c r="U3132" s="25">
        <f>IFERROR(T3132/Q3132,0)</f>
        <v>0.16525804856999443</v>
      </c>
      <c r="V3132" s="21" t="s">
        <v>125</v>
      </c>
      <c r="W3132" s="21" t="s">
        <v>172</v>
      </c>
    </row>
    <row r="3133" spans="1:23" ht="15" customHeight="1">
      <c r="A3133" s="21" t="s">
        <v>3613</v>
      </c>
      <c r="B3133" s="22">
        <v>45840</v>
      </c>
      <c r="C3133" s="21">
        <f>YEAR(B3133)</f>
        <v>2025</v>
      </c>
      <c r="D3133" s="21" t="str">
        <f>"Q"&amp;ROUNDUP(MONTH(B3133)/3,0)</f>
        <v>Q3</v>
      </c>
      <c r="E3133" s="21" t="s">
        <v>117</v>
      </c>
      <c r="F3133" s="21" t="s">
        <v>129</v>
      </c>
      <c r="G3133" s="21" t="s">
        <v>119</v>
      </c>
      <c r="H3133" s="21" t="s">
        <v>203</v>
      </c>
      <c r="I3133" s="21" t="s">
        <v>204</v>
      </c>
      <c r="J3133" s="21" t="s">
        <v>122</v>
      </c>
      <c r="K3133" s="21" t="s">
        <v>165</v>
      </c>
      <c r="L3133" s="21" t="s">
        <v>320</v>
      </c>
      <c r="M3133" s="23">
        <v>52.17</v>
      </c>
      <c r="N3133" s="24">
        <v>4</v>
      </c>
      <c r="O3133" s="25">
        <v>0.21249999999999999</v>
      </c>
      <c r="P3133" s="23">
        <v>22.97</v>
      </c>
      <c r="Q3133" s="23">
        <f>M3133*N3133*(1-O3133)</f>
        <v>164.3355</v>
      </c>
      <c r="R3133" s="23">
        <f>M3133*N3133*O3133</f>
        <v>44.344500000000004</v>
      </c>
      <c r="S3133" s="23">
        <f>P3133*N3133</f>
        <v>91.88</v>
      </c>
      <c r="T3133" s="23">
        <f>Q3133-S3133</f>
        <v>72.455500000000001</v>
      </c>
      <c r="U3133" s="25">
        <f>IFERROR(T3133/Q3133,0)</f>
        <v>0.44089986643178136</v>
      </c>
      <c r="V3133" s="21" t="s">
        <v>125</v>
      </c>
      <c r="W3133" s="21" t="s">
        <v>156</v>
      </c>
    </row>
    <row r="3134" spans="1:23" ht="15" customHeight="1">
      <c r="A3134" s="21" t="s">
        <v>3614</v>
      </c>
      <c r="B3134" s="22">
        <v>45840</v>
      </c>
      <c r="C3134" s="21">
        <f>YEAR(B3134)</f>
        <v>2025</v>
      </c>
      <c r="D3134" s="21" t="str">
        <f>"Q"&amp;ROUNDUP(MONTH(B3134)/3,0)</f>
        <v>Q3</v>
      </c>
      <c r="E3134" s="21" t="s">
        <v>138</v>
      </c>
      <c r="F3134" s="21" t="s">
        <v>129</v>
      </c>
      <c r="G3134" s="21" t="s">
        <v>139</v>
      </c>
      <c r="H3134" s="21" t="s">
        <v>413</v>
      </c>
      <c r="I3134" s="21" t="s">
        <v>414</v>
      </c>
      <c r="J3134" s="21" t="s">
        <v>142</v>
      </c>
      <c r="K3134" s="21" t="s">
        <v>165</v>
      </c>
      <c r="L3134" s="21" t="s">
        <v>180</v>
      </c>
      <c r="M3134" s="23">
        <v>21.25</v>
      </c>
      <c r="N3134" s="24">
        <v>1</v>
      </c>
      <c r="O3134" s="25">
        <v>0.14680000000000001</v>
      </c>
      <c r="P3134" s="23">
        <v>10.119999999999999</v>
      </c>
      <c r="Q3134" s="23">
        <f>M3134*N3134*(1-O3134)</f>
        <v>18.130499999999998</v>
      </c>
      <c r="R3134" s="23">
        <f>M3134*N3134*O3134</f>
        <v>3.1195000000000004</v>
      </c>
      <c r="S3134" s="23">
        <f>P3134*N3134</f>
        <v>10.119999999999999</v>
      </c>
      <c r="T3134" s="23">
        <f>Q3134-S3134</f>
        <v>8.0104999999999986</v>
      </c>
      <c r="U3134" s="25">
        <f>IFERROR(T3134/Q3134,0)</f>
        <v>0.44182454979178731</v>
      </c>
      <c r="V3134" s="21" t="s">
        <v>125</v>
      </c>
      <c r="W3134" s="21" t="s">
        <v>136</v>
      </c>
    </row>
    <row r="3135" spans="1:23" ht="15" customHeight="1">
      <c r="A3135" s="21" t="s">
        <v>3615</v>
      </c>
      <c r="B3135" s="22">
        <v>45840</v>
      </c>
      <c r="C3135" s="21">
        <f>YEAR(B3135)</f>
        <v>2025</v>
      </c>
      <c r="D3135" s="21" t="str">
        <f>"Q"&amp;ROUNDUP(MONTH(B3135)/3,0)</f>
        <v>Q3</v>
      </c>
      <c r="E3135" s="21" t="s">
        <v>117</v>
      </c>
      <c r="F3135" s="21" t="s">
        <v>118</v>
      </c>
      <c r="G3135" s="21" t="s">
        <v>194</v>
      </c>
      <c r="H3135" s="21" t="s">
        <v>315</v>
      </c>
      <c r="I3135" s="21" t="s">
        <v>316</v>
      </c>
      <c r="J3135" s="21" t="s">
        <v>133</v>
      </c>
      <c r="K3135" s="21" t="s">
        <v>123</v>
      </c>
      <c r="L3135" s="21" t="s">
        <v>155</v>
      </c>
      <c r="M3135" s="23">
        <v>18.12</v>
      </c>
      <c r="N3135" s="24">
        <v>1</v>
      </c>
      <c r="O3135" s="25">
        <v>0.2324</v>
      </c>
      <c r="P3135" s="23">
        <v>8.8000000000000007</v>
      </c>
      <c r="Q3135" s="23">
        <f>M3135*N3135*(1-O3135)</f>
        <v>13.908912000000003</v>
      </c>
      <c r="R3135" s="23">
        <f>M3135*N3135*O3135</f>
        <v>4.2110880000000002</v>
      </c>
      <c r="S3135" s="23">
        <f>P3135*N3135</f>
        <v>8.8000000000000007</v>
      </c>
      <c r="T3135" s="23">
        <f>Q3135-S3135</f>
        <v>5.1089120000000019</v>
      </c>
      <c r="U3135" s="25">
        <f>IFERROR(T3135/Q3135,0)</f>
        <v>0.36731212333502439</v>
      </c>
      <c r="V3135" s="21" t="s">
        <v>125</v>
      </c>
      <c r="W3135" s="21" t="s">
        <v>172</v>
      </c>
    </row>
    <row r="3136" spans="1:23" ht="15" customHeight="1">
      <c r="A3136" s="21" t="s">
        <v>3616</v>
      </c>
      <c r="B3136" s="22">
        <v>45840</v>
      </c>
      <c r="C3136" s="21">
        <f>YEAR(B3136)</f>
        <v>2025</v>
      </c>
      <c r="D3136" s="21" t="str">
        <f>"Q"&amp;ROUNDUP(MONTH(B3136)/3,0)</f>
        <v>Q3</v>
      </c>
      <c r="E3136" s="21" t="s">
        <v>138</v>
      </c>
      <c r="F3136" s="21" t="s">
        <v>129</v>
      </c>
      <c r="G3136" s="21" t="s">
        <v>139</v>
      </c>
      <c r="H3136" s="21" t="s">
        <v>224</v>
      </c>
      <c r="I3136" s="21" t="s">
        <v>225</v>
      </c>
      <c r="J3136" s="21" t="s">
        <v>122</v>
      </c>
      <c r="K3136" s="21" t="s">
        <v>143</v>
      </c>
      <c r="L3136" s="21" t="s">
        <v>252</v>
      </c>
      <c r="M3136" s="23">
        <v>261.27999999999997</v>
      </c>
      <c r="N3136" s="24">
        <v>2</v>
      </c>
      <c r="O3136" s="25">
        <v>0.13170000000000001</v>
      </c>
      <c r="P3136" s="23">
        <v>169.58</v>
      </c>
      <c r="Q3136" s="23">
        <f>M3136*N3136*(1-O3136)</f>
        <v>453.7388479999999</v>
      </c>
      <c r="R3136" s="23">
        <f>M3136*N3136*O3136</f>
        <v>68.821151999999998</v>
      </c>
      <c r="S3136" s="23">
        <f>P3136*N3136</f>
        <v>339.16</v>
      </c>
      <c r="T3136" s="23">
        <f>Q3136-S3136</f>
        <v>114.57884799999988</v>
      </c>
      <c r="U3136" s="25">
        <f>IFERROR(T3136/Q3136,0)</f>
        <v>0.25252157381948459</v>
      </c>
      <c r="V3136" s="21" t="s">
        <v>125</v>
      </c>
      <c r="W3136" s="21" t="s">
        <v>136</v>
      </c>
    </row>
    <row r="3137" spans="1:23" ht="15" customHeight="1">
      <c r="A3137" s="21" t="s">
        <v>3617</v>
      </c>
      <c r="B3137" s="22">
        <v>45840</v>
      </c>
      <c r="C3137" s="21">
        <f>YEAR(B3137)</f>
        <v>2025</v>
      </c>
      <c r="D3137" s="21" t="str">
        <f>"Q"&amp;ROUNDUP(MONTH(B3137)/3,0)</f>
        <v>Q3</v>
      </c>
      <c r="E3137" s="21" t="s">
        <v>188</v>
      </c>
      <c r="F3137" s="21" t="s">
        <v>118</v>
      </c>
      <c r="G3137" s="21" t="s">
        <v>198</v>
      </c>
      <c r="H3137" s="21" t="s">
        <v>2417</v>
      </c>
      <c r="I3137" s="21" t="s">
        <v>295</v>
      </c>
      <c r="J3137" s="21" t="s">
        <v>142</v>
      </c>
      <c r="K3137" s="21" t="s">
        <v>134</v>
      </c>
      <c r="L3137" s="21" t="s">
        <v>339</v>
      </c>
      <c r="M3137" s="23">
        <v>72.459999999999994</v>
      </c>
      <c r="N3137" s="24">
        <v>4</v>
      </c>
      <c r="O3137" s="25">
        <v>0.25219999999999998</v>
      </c>
      <c r="P3137" s="23">
        <v>39.69</v>
      </c>
      <c r="Q3137" s="23">
        <f>M3137*N3137*(1-O3137)</f>
        <v>216.74235199999998</v>
      </c>
      <c r="R3137" s="23">
        <f>M3137*N3137*O3137</f>
        <v>73.097647999999992</v>
      </c>
      <c r="S3137" s="23">
        <f>P3137*N3137</f>
        <v>158.76</v>
      </c>
      <c r="T3137" s="23">
        <f>Q3137-S3137</f>
        <v>57.982351999999992</v>
      </c>
      <c r="U3137" s="25">
        <f>IFERROR(T3137/Q3137,0)</f>
        <v>0.26751740702712312</v>
      </c>
      <c r="V3137" s="21" t="s">
        <v>125</v>
      </c>
      <c r="W3137" s="21" t="s">
        <v>172</v>
      </c>
    </row>
    <row r="3138" spans="1:23" ht="15" customHeight="1">
      <c r="A3138" s="21" t="s">
        <v>3618</v>
      </c>
      <c r="B3138" s="22">
        <v>45840</v>
      </c>
      <c r="C3138" s="21">
        <f>YEAR(B3138)</f>
        <v>2025</v>
      </c>
      <c r="D3138" s="21" t="str">
        <f>"Q"&amp;ROUNDUP(MONTH(B3138)/3,0)</f>
        <v>Q3</v>
      </c>
      <c r="E3138" s="21" t="s">
        <v>117</v>
      </c>
      <c r="F3138" s="21" t="s">
        <v>118</v>
      </c>
      <c r="G3138" s="21" t="s">
        <v>194</v>
      </c>
      <c r="H3138" s="21" t="s">
        <v>578</v>
      </c>
      <c r="I3138" s="21" t="s">
        <v>368</v>
      </c>
      <c r="J3138" s="21" t="s">
        <v>133</v>
      </c>
      <c r="K3138" s="21" t="s">
        <v>149</v>
      </c>
      <c r="L3138" s="21" t="s">
        <v>150</v>
      </c>
      <c r="M3138" s="23">
        <v>179.42</v>
      </c>
      <c r="N3138" s="24">
        <v>2</v>
      </c>
      <c r="O3138" s="25">
        <v>0.26440000000000002</v>
      </c>
      <c r="P3138" s="23">
        <v>83.58</v>
      </c>
      <c r="Q3138" s="23">
        <f>M3138*N3138*(1-O3138)</f>
        <v>263.96270399999997</v>
      </c>
      <c r="R3138" s="23">
        <f>M3138*N3138*O3138</f>
        <v>94.877296000000001</v>
      </c>
      <c r="S3138" s="23">
        <f>P3138*N3138</f>
        <v>167.16</v>
      </c>
      <c r="T3138" s="23">
        <f>Q3138-S3138</f>
        <v>96.802703999999977</v>
      </c>
      <c r="U3138" s="25">
        <f>IFERROR(T3138/Q3138,0)</f>
        <v>0.36672871785704991</v>
      </c>
      <c r="V3138" s="21" t="s">
        <v>125</v>
      </c>
      <c r="W3138" s="21" t="s">
        <v>156</v>
      </c>
    </row>
    <row r="3139" spans="1:23" ht="15" customHeight="1">
      <c r="A3139" s="21" t="s">
        <v>3619</v>
      </c>
      <c r="B3139" s="22">
        <v>45840</v>
      </c>
      <c r="C3139" s="21">
        <f>YEAR(B3139)</f>
        <v>2025</v>
      </c>
      <c r="D3139" s="21" t="str">
        <f>"Q"&amp;ROUNDUP(MONTH(B3139)/3,0)</f>
        <v>Q3</v>
      </c>
      <c r="E3139" s="21" t="s">
        <v>188</v>
      </c>
      <c r="F3139" s="21" t="s">
        <v>129</v>
      </c>
      <c r="G3139" s="21" t="s">
        <v>198</v>
      </c>
      <c r="H3139" s="21" t="s">
        <v>736</v>
      </c>
      <c r="I3139" s="21" t="s">
        <v>132</v>
      </c>
      <c r="J3139" s="21" t="s">
        <v>133</v>
      </c>
      <c r="K3139" s="21" t="s">
        <v>165</v>
      </c>
      <c r="L3139" s="21" t="s">
        <v>320</v>
      </c>
      <c r="M3139" s="23">
        <v>85.68</v>
      </c>
      <c r="N3139" s="24">
        <v>1</v>
      </c>
      <c r="O3139" s="25">
        <v>0.1573</v>
      </c>
      <c r="P3139" s="23">
        <v>38.619999999999997</v>
      </c>
      <c r="Q3139" s="23">
        <f>M3139*N3139*(1-O3139)</f>
        <v>72.202536000000009</v>
      </c>
      <c r="R3139" s="23">
        <f>M3139*N3139*O3139</f>
        <v>13.477464000000001</v>
      </c>
      <c r="S3139" s="23">
        <f>P3139*N3139</f>
        <v>38.619999999999997</v>
      </c>
      <c r="T3139" s="23">
        <f>Q3139-S3139</f>
        <v>33.582536000000012</v>
      </c>
      <c r="U3139" s="25">
        <f>IFERROR(T3139/Q3139,0)</f>
        <v>0.46511574053299193</v>
      </c>
      <c r="V3139" s="21" t="s">
        <v>125</v>
      </c>
      <c r="W3139" s="21" t="s">
        <v>172</v>
      </c>
    </row>
    <row r="3140" spans="1:23" ht="15" customHeight="1">
      <c r="A3140" s="21" t="s">
        <v>3620</v>
      </c>
      <c r="B3140" s="22">
        <v>45840</v>
      </c>
      <c r="C3140" s="21">
        <f>YEAR(B3140)</f>
        <v>2025</v>
      </c>
      <c r="D3140" s="21" t="str">
        <f>"Q"&amp;ROUNDUP(MONTH(B3140)/3,0)</f>
        <v>Q3</v>
      </c>
      <c r="E3140" s="21" t="s">
        <v>128</v>
      </c>
      <c r="F3140" s="21" t="s">
        <v>118</v>
      </c>
      <c r="G3140" s="21" t="s">
        <v>152</v>
      </c>
      <c r="H3140" s="21" t="s">
        <v>190</v>
      </c>
      <c r="I3140" s="21" t="s">
        <v>191</v>
      </c>
      <c r="J3140" s="21" t="s">
        <v>133</v>
      </c>
      <c r="K3140" s="21" t="s">
        <v>149</v>
      </c>
      <c r="L3140" s="21" t="s">
        <v>205</v>
      </c>
      <c r="M3140" s="23">
        <v>157.69</v>
      </c>
      <c r="N3140" s="24">
        <v>1</v>
      </c>
      <c r="O3140" s="25">
        <v>0.16669999999999999</v>
      </c>
      <c r="P3140" s="23">
        <v>84.8</v>
      </c>
      <c r="Q3140" s="23">
        <f>M3140*N3140*(1-O3140)</f>
        <v>131.403077</v>
      </c>
      <c r="R3140" s="23">
        <f>M3140*N3140*O3140</f>
        <v>26.286922999999998</v>
      </c>
      <c r="S3140" s="23">
        <f>P3140*N3140</f>
        <v>84.8</v>
      </c>
      <c r="T3140" s="23">
        <f>Q3140-S3140</f>
        <v>46.603076999999999</v>
      </c>
      <c r="U3140" s="25">
        <f>IFERROR(T3140/Q3140,0)</f>
        <v>0.35465742556393864</v>
      </c>
      <c r="V3140" s="21" t="s">
        <v>125</v>
      </c>
      <c r="W3140" s="21" t="s">
        <v>156</v>
      </c>
    </row>
    <row r="3141" spans="1:23" ht="15" customHeight="1">
      <c r="A3141" s="21" t="s">
        <v>3621</v>
      </c>
      <c r="B3141" s="22">
        <v>45841</v>
      </c>
      <c r="C3141" s="21">
        <f>YEAR(B3141)</f>
        <v>2025</v>
      </c>
      <c r="D3141" s="21" t="str">
        <f>"Q"&amp;ROUNDUP(MONTH(B3141)/3,0)</f>
        <v>Q3</v>
      </c>
      <c r="E3141" s="21" t="s">
        <v>138</v>
      </c>
      <c r="F3141" s="21" t="s">
        <v>159</v>
      </c>
      <c r="G3141" s="21" t="s">
        <v>139</v>
      </c>
      <c r="H3141" s="21" t="s">
        <v>526</v>
      </c>
      <c r="I3141" s="21" t="s">
        <v>527</v>
      </c>
      <c r="J3141" s="21" t="s">
        <v>133</v>
      </c>
      <c r="K3141" s="21" t="s">
        <v>123</v>
      </c>
      <c r="L3141" s="21" t="s">
        <v>263</v>
      </c>
      <c r="M3141" s="23">
        <v>209.24</v>
      </c>
      <c r="N3141" s="24">
        <v>3</v>
      </c>
      <c r="O3141" s="25">
        <v>0.19789999999999999</v>
      </c>
      <c r="P3141" s="23">
        <v>109.94</v>
      </c>
      <c r="Q3141" s="23">
        <f>M3141*N3141*(1-O3141)</f>
        <v>503.49421200000006</v>
      </c>
      <c r="R3141" s="23">
        <f>M3141*N3141*O3141</f>
        <v>124.22578799999999</v>
      </c>
      <c r="S3141" s="23">
        <f>P3141*N3141</f>
        <v>329.82</v>
      </c>
      <c r="T3141" s="23">
        <f>Q3141-S3141</f>
        <v>173.67421200000007</v>
      </c>
      <c r="U3141" s="25">
        <f>IFERROR(T3141/Q3141,0)</f>
        <v>0.34493785203632105</v>
      </c>
      <c r="V3141" s="21" t="s">
        <v>125</v>
      </c>
      <c r="W3141" s="21" t="s">
        <v>156</v>
      </c>
    </row>
    <row r="3142" spans="1:23" ht="15" customHeight="1">
      <c r="A3142" s="21" t="s">
        <v>3622</v>
      </c>
      <c r="B3142" s="22">
        <v>45841</v>
      </c>
      <c r="C3142" s="21">
        <f>YEAR(B3142)</f>
        <v>2025</v>
      </c>
      <c r="D3142" s="21" t="str">
        <f>"Q"&amp;ROUNDUP(MONTH(B3142)/3,0)</f>
        <v>Q3</v>
      </c>
      <c r="E3142" s="21" t="s">
        <v>128</v>
      </c>
      <c r="F3142" s="21" t="s">
        <v>118</v>
      </c>
      <c r="G3142" s="21" t="s">
        <v>152</v>
      </c>
      <c r="H3142" s="21" t="s">
        <v>328</v>
      </c>
      <c r="I3142" s="21" t="s">
        <v>329</v>
      </c>
      <c r="J3142" s="21" t="s">
        <v>142</v>
      </c>
      <c r="K3142" s="21" t="s">
        <v>123</v>
      </c>
      <c r="L3142" s="21" t="s">
        <v>124</v>
      </c>
      <c r="M3142" s="23">
        <v>198.68</v>
      </c>
      <c r="N3142" s="24">
        <v>8</v>
      </c>
      <c r="O3142" s="25">
        <v>0.2198</v>
      </c>
      <c r="P3142" s="23">
        <v>113.2</v>
      </c>
      <c r="Q3142" s="23">
        <f>M3142*N3142*(1-O3142)</f>
        <v>1240.0810880000001</v>
      </c>
      <c r="R3142" s="23">
        <f>M3142*N3142*O3142</f>
        <v>349.35891200000003</v>
      </c>
      <c r="S3142" s="23">
        <f>P3142*N3142</f>
        <v>905.6</v>
      </c>
      <c r="T3142" s="23">
        <f>Q3142-S3142</f>
        <v>334.48108800000011</v>
      </c>
      <c r="U3142" s="25">
        <f>IFERROR(T3142/Q3142,0)</f>
        <v>0.26972517461696832</v>
      </c>
      <c r="V3142" s="21" t="s">
        <v>125</v>
      </c>
      <c r="W3142" s="21" t="s">
        <v>136</v>
      </c>
    </row>
    <row r="3143" spans="1:23" ht="15" customHeight="1">
      <c r="A3143" s="21" t="s">
        <v>3623</v>
      </c>
      <c r="B3143" s="22">
        <v>45842</v>
      </c>
      <c r="C3143" s="21">
        <f>YEAR(B3143)</f>
        <v>2025</v>
      </c>
      <c r="D3143" s="21" t="str">
        <f>"Q"&amp;ROUNDUP(MONTH(B3143)/3,0)</f>
        <v>Q3</v>
      </c>
      <c r="E3143" s="21" t="s">
        <v>188</v>
      </c>
      <c r="F3143" s="21" t="s">
        <v>159</v>
      </c>
      <c r="G3143" s="21" t="s">
        <v>198</v>
      </c>
      <c r="H3143" s="21" t="s">
        <v>218</v>
      </c>
      <c r="I3143" s="21" t="s">
        <v>219</v>
      </c>
      <c r="J3143" s="21" t="s">
        <v>133</v>
      </c>
      <c r="K3143" s="21" t="s">
        <v>123</v>
      </c>
      <c r="L3143" s="21" t="s">
        <v>124</v>
      </c>
      <c r="M3143" s="23">
        <v>174.68</v>
      </c>
      <c r="N3143" s="24">
        <v>10</v>
      </c>
      <c r="O3143" s="25">
        <v>0.16239999999999999</v>
      </c>
      <c r="P3143" s="23">
        <v>90.88</v>
      </c>
      <c r="Q3143" s="23">
        <f>M3143*N3143*(1-O3143)</f>
        <v>1463.1196800000002</v>
      </c>
      <c r="R3143" s="23">
        <f>M3143*N3143*O3143</f>
        <v>283.68031999999999</v>
      </c>
      <c r="S3143" s="23">
        <f>P3143*N3143</f>
        <v>908.8</v>
      </c>
      <c r="T3143" s="23">
        <f>Q3143-S3143</f>
        <v>554.31968000000029</v>
      </c>
      <c r="U3143" s="25">
        <f>IFERROR(T3143/Q3143,0)</f>
        <v>0.37886147495466688</v>
      </c>
      <c r="V3143" s="21" t="s">
        <v>125</v>
      </c>
      <c r="W3143" s="21" t="s">
        <v>156</v>
      </c>
    </row>
    <row r="3144" spans="1:23" ht="15" customHeight="1">
      <c r="A3144" s="21" t="s">
        <v>3624</v>
      </c>
      <c r="B3144" s="22">
        <v>45842</v>
      </c>
      <c r="C3144" s="21">
        <f>YEAR(B3144)</f>
        <v>2025</v>
      </c>
      <c r="D3144" s="21" t="str">
        <f>"Q"&amp;ROUNDUP(MONTH(B3144)/3,0)</f>
        <v>Q3</v>
      </c>
      <c r="E3144" s="21" t="s">
        <v>117</v>
      </c>
      <c r="F3144" s="21" t="s">
        <v>129</v>
      </c>
      <c r="G3144" s="21" t="s">
        <v>119</v>
      </c>
      <c r="H3144" s="21" t="s">
        <v>413</v>
      </c>
      <c r="I3144" s="21" t="s">
        <v>414</v>
      </c>
      <c r="J3144" s="21" t="s">
        <v>142</v>
      </c>
      <c r="K3144" s="21" t="s">
        <v>123</v>
      </c>
      <c r="L3144" s="21" t="s">
        <v>292</v>
      </c>
      <c r="M3144" s="23">
        <v>154.85</v>
      </c>
      <c r="N3144" s="24">
        <v>3</v>
      </c>
      <c r="O3144" s="25">
        <v>0.22459999999999999</v>
      </c>
      <c r="P3144" s="23">
        <v>88.32</v>
      </c>
      <c r="Q3144" s="23">
        <f>M3144*N3144*(1-O3144)</f>
        <v>360.21206999999998</v>
      </c>
      <c r="R3144" s="23">
        <f>M3144*N3144*O3144</f>
        <v>104.33792999999999</v>
      </c>
      <c r="S3144" s="23">
        <f>P3144*N3144</f>
        <v>264.95999999999998</v>
      </c>
      <c r="T3144" s="23">
        <f>Q3144-S3144</f>
        <v>95.252070000000003</v>
      </c>
      <c r="U3144" s="25">
        <f>IFERROR(T3144/Q3144,0)</f>
        <v>0.26443331007758847</v>
      </c>
      <c r="V3144" s="21" t="s">
        <v>125</v>
      </c>
      <c r="W3144" s="21" t="s">
        <v>156</v>
      </c>
    </row>
    <row r="3145" spans="1:23" ht="15" customHeight="1">
      <c r="A3145" s="21" t="s">
        <v>3625</v>
      </c>
      <c r="B3145" s="22">
        <v>45842</v>
      </c>
      <c r="C3145" s="21">
        <f>YEAR(B3145)</f>
        <v>2025</v>
      </c>
      <c r="D3145" s="21" t="str">
        <f>"Q"&amp;ROUNDUP(MONTH(B3145)/3,0)</f>
        <v>Q3</v>
      </c>
      <c r="E3145" s="21" t="s">
        <v>117</v>
      </c>
      <c r="F3145" s="21" t="s">
        <v>159</v>
      </c>
      <c r="G3145" s="21" t="s">
        <v>194</v>
      </c>
      <c r="H3145" s="21" t="s">
        <v>120</v>
      </c>
      <c r="I3145" s="21" t="s">
        <v>121</v>
      </c>
      <c r="J3145" s="21" t="s">
        <v>122</v>
      </c>
      <c r="K3145" s="21" t="s">
        <v>143</v>
      </c>
      <c r="L3145" s="21" t="s">
        <v>252</v>
      </c>
      <c r="M3145" s="23">
        <v>113.71</v>
      </c>
      <c r="N3145" s="24">
        <v>8</v>
      </c>
      <c r="O3145" s="25">
        <v>0.1336</v>
      </c>
      <c r="P3145" s="23">
        <v>68.47</v>
      </c>
      <c r="Q3145" s="23">
        <f>M3145*N3145*(1-O3145)</f>
        <v>788.14675199999999</v>
      </c>
      <c r="R3145" s="23">
        <f>M3145*N3145*O3145</f>
        <v>121.53324799999999</v>
      </c>
      <c r="S3145" s="23">
        <f>P3145*N3145</f>
        <v>547.76</v>
      </c>
      <c r="T3145" s="23">
        <f>Q3145-S3145</f>
        <v>240.386752</v>
      </c>
      <c r="U3145" s="25">
        <f>IFERROR(T3145/Q3145,0)</f>
        <v>0.30500252826011776</v>
      </c>
      <c r="V3145" s="21" t="s">
        <v>125</v>
      </c>
      <c r="W3145" s="21" t="s">
        <v>126</v>
      </c>
    </row>
    <row r="3146" spans="1:23" ht="15" customHeight="1">
      <c r="A3146" s="21" t="s">
        <v>3626</v>
      </c>
      <c r="B3146" s="22">
        <v>45842</v>
      </c>
      <c r="C3146" s="21">
        <f>YEAR(B3146)</f>
        <v>2025</v>
      </c>
      <c r="D3146" s="21" t="str">
        <f>"Q"&amp;ROUNDUP(MONTH(B3146)/3,0)</f>
        <v>Q3</v>
      </c>
      <c r="E3146" s="21" t="s">
        <v>117</v>
      </c>
      <c r="F3146" s="21" t="s">
        <v>118</v>
      </c>
      <c r="G3146" s="21" t="s">
        <v>194</v>
      </c>
      <c r="H3146" s="21" t="s">
        <v>627</v>
      </c>
      <c r="I3146" s="21" t="s">
        <v>628</v>
      </c>
      <c r="J3146" s="21" t="s">
        <v>142</v>
      </c>
      <c r="K3146" s="21" t="s">
        <v>134</v>
      </c>
      <c r="L3146" s="21" t="s">
        <v>339</v>
      </c>
      <c r="M3146" s="23">
        <v>45.68</v>
      </c>
      <c r="N3146" s="24">
        <v>8</v>
      </c>
      <c r="O3146" s="25">
        <v>0.2797</v>
      </c>
      <c r="P3146" s="23">
        <v>26.44</v>
      </c>
      <c r="Q3146" s="23">
        <f>M3146*N3146*(1-O3146)</f>
        <v>263.22643199999999</v>
      </c>
      <c r="R3146" s="23">
        <f>M3146*N3146*O3146</f>
        <v>102.213568</v>
      </c>
      <c r="S3146" s="23">
        <f>P3146*N3146</f>
        <v>211.52</v>
      </c>
      <c r="T3146" s="23">
        <f>Q3146-S3146</f>
        <v>51.706431999999978</v>
      </c>
      <c r="U3146" s="25">
        <f>IFERROR(T3146/Q3146,0)</f>
        <v>0.19643328220169007</v>
      </c>
      <c r="V3146" s="21" t="s">
        <v>171</v>
      </c>
      <c r="W3146" s="21" t="s">
        <v>156</v>
      </c>
    </row>
    <row r="3147" spans="1:23" ht="15" customHeight="1">
      <c r="A3147" s="21" t="s">
        <v>3627</v>
      </c>
      <c r="B3147" s="22">
        <v>45843</v>
      </c>
      <c r="C3147" s="21">
        <f>YEAR(B3147)</f>
        <v>2025</v>
      </c>
      <c r="D3147" s="21" t="str">
        <f>"Q"&amp;ROUNDUP(MONTH(B3147)/3,0)</f>
        <v>Q3</v>
      </c>
      <c r="E3147" s="21" t="s">
        <v>128</v>
      </c>
      <c r="F3147" s="21" t="s">
        <v>118</v>
      </c>
      <c r="G3147" s="21" t="s">
        <v>152</v>
      </c>
      <c r="H3147" s="21" t="s">
        <v>284</v>
      </c>
      <c r="I3147" s="21" t="s">
        <v>269</v>
      </c>
      <c r="J3147" s="21" t="s">
        <v>122</v>
      </c>
      <c r="K3147" s="21" t="s">
        <v>123</v>
      </c>
      <c r="L3147" s="21" t="s">
        <v>292</v>
      </c>
      <c r="M3147" s="23">
        <v>221.19</v>
      </c>
      <c r="N3147" s="24">
        <v>8</v>
      </c>
      <c r="O3147" s="25">
        <v>0.2167</v>
      </c>
      <c r="P3147" s="23">
        <v>103.29</v>
      </c>
      <c r="Q3147" s="23">
        <f>M3147*N3147*(1-O3147)</f>
        <v>1386.065016</v>
      </c>
      <c r="R3147" s="23">
        <f>M3147*N3147*O3147</f>
        <v>383.45498400000002</v>
      </c>
      <c r="S3147" s="23">
        <f>P3147*N3147</f>
        <v>826.32</v>
      </c>
      <c r="T3147" s="23">
        <f>Q3147-S3147</f>
        <v>559.74501599999996</v>
      </c>
      <c r="U3147" s="25">
        <f>IFERROR(T3147/Q3147,0)</f>
        <v>0.4038374892509371</v>
      </c>
      <c r="V3147" s="21" t="s">
        <v>125</v>
      </c>
      <c r="W3147" s="21" t="s">
        <v>126</v>
      </c>
    </row>
    <row r="3148" spans="1:23" ht="15" customHeight="1">
      <c r="A3148" s="21" t="s">
        <v>3628</v>
      </c>
      <c r="B3148" s="22">
        <v>45843</v>
      </c>
      <c r="C3148" s="21">
        <f>YEAR(B3148)</f>
        <v>2025</v>
      </c>
      <c r="D3148" s="21" t="str">
        <f>"Q"&amp;ROUNDUP(MONTH(B3148)/3,0)</f>
        <v>Q3</v>
      </c>
      <c r="E3148" s="21" t="s">
        <v>188</v>
      </c>
      <c r="F3148" s="21" t="s">
        <v>129</v>
      </c>
      <c r="G3148" s="21" t="s">
        <v>189</v>
      </c>
      <c r="H3148" s="21" t="s">
        <v>294</v>
      </c>
      <c r="I3148" s="21" t="s">
        <v>295</v>
      </c>
      <c r="J3148" s="21" t="s">
        <v>133</v>
      </c>
      <c r="K3148" s="21" t="s">
        <v>123</v>
      </c>
      <c r="L3148" s="21" t="s">
        <v>155</v>
      </c>
      <c r="M3148" s="23">
        <v>190.63</v>
      </c>
      <c r="N3148" s="24">
        <v>1</v>
      </c>
      <c r="O3148" s="25">
        <v>0.17230000000000001</v>
      </c>
      <c r="P3148" s="23">
        <v>99.19</v>
      </c>
      <c r="Q3148" s="23">
        <f>M3148*N3148*(1-O3148)</f>
        <v>157.78445099999999</v>
      </c>
      <c r="R3148" s="23">
        <f>M3148*N3148*O3148</f>
        <v>32.845548999999998</v>
      </c>
      <c r="S3148" s="23">
        <f>P3148*N3148</f>
        <v>99.19</v>
      </c>
      <c r="T3148" s="23">
        <f>Q3148-S3148</f>
        <v>58.594450999999992</v>
      </c>
      <c r="U3148" s="25">
        <f>IFERROR(T3148/Q3148,0)</f>
        <v>0.37135757439115463</v>
      </c>
      <c r="V3148" s="21" t="s">
        <v>125</v>
      </c>
      <c r="W3148" s="21" t="s">
        <v>172</v>
      </c>
    </row>
    <row r="3149" spans="1:23" ht="15" customHeight="1">
      <c r="A3149" s="21" t="s">
        <v>3629</v>
      </c>
      <c r="B3149" s="22">
        <v>45843</v>
      </c>
      <c r="C3149" s="21">
        <f>YEAR(B3149)</f>
        <v>2025</v>
      </c>
      <c r="D3149" s="21" t="str">
        <f>"Q"&amp;ROUNDUP(MONTH(B3149)/3,0)</f>
        <v>Q3</v>
      </c>
      <c r="E3149" s="21" t="s">
        <v>117</v>
      </c>
      <c r="F3149" s="21" t="s">
        <v>129</v>
      </c>
      <c r="G3149" s="21" t="s">
        <v>119</v>
      </c>
      <c r="H3149" s="21" t="s">
        <v>240</v>
      </c>
      <c r="I3149" s="21" t="s">
        <v>241</v>
      </c>
      <c r="J3149" s="21" t="s">
        <v>133</v>
      </c>
      <c r="K3149" s="21" t="s">
        <v>134</v>
      </c>
      <c r="L3149" s="21" t="s">
        <v>339</v>
      </c>
      <c r="M3149" s="23">
        <v>53.8</v>
      </c>
      <c r="N3149" s="24">
        <v>4</v>
      </c>
      <c r="O3149" s="25">
        <v>0.24229999999999999</v>
      </c>
      <c r="P3149" s="23">
        <v>30.35</v>
      </c>
      <c r="Q3149" s="23">
        <f>M3149*N3149*(1-O3149)</f>
        <v>163.05704</v>
      </c>
      <c r="R3149" s="23">
        <f>M3149*N3149*O3149</f>
        <v>52.142959999999995</v>
      </c>
      <c r="S3149" s="23">
        <f>P3149*N3149</f>
        <v>121.4</v>
      </c>
      <c r="T3149" s="23">
        <f>Q3149-S3149</f>
        <v>41.657039999999995</v>
      </c>
      <c r="U3149" s="25">
        <f>IFERROR(T3149/Q3149,0)</f>
        <v>0.25547526190834813</v>
      </c>
      <c r="V3149" s="21" t="s">
        <v>125</v>
      </c>
      <c r="W3149" s="21" t="s">
        <v>156</v>
      </c>
    </row>
    <row r="3150" spans="1:23" ht="15" customHeight="1">
      <c r="A3150" s="21" t="s">
        <v>3630</v>
      </c>
      <c r="B3150" s="22">
        <v>45843</v>
      </c>
      <c r="C3150" s="21">
        <f>YEAR(B3150)</f>
        <v>2025</v>
      </c>
      <c r="D3150" s="21" t="str">
        <f>"Q"&amp;ROUNDUP(MONTH(B3150)/3,0)</f>
        <v>Q3</v>
      </c>
      <c r="E3150" s="21" t="s">
        <v>138</v>
      </c>
      <c r="F3150" s="21" t="s">
        <v>129</v>
      </c>
      <c r="G3150" s="21" t="s">
        <v>139</v>
      </c>
      <c r="H3150" s="21" t="s">
        <v>1362</v>
      </c>
      <c r="I3150" s="21" t="s">
        <v>1363</v>
      </c>
      <c r="J3150" s="21" t="s">
        <v>142</v>
      </c>
      <c r="K3150" s="21" t="s">
        <v>123</v>
      </c>
      <c r="L3150" s="21" t="s">
        <v>155</v>
      </c>
      <c r="M3150" s="23">
        <v>174.46</v>
      </c>
      <c r="N3150" s="24">
        <v>2</v>
      </c>
      <c r="O3150" s="25">
        <v>0.16500000000000001</v>
      </c>
      <c r="P3150" s="23">
        <v>98.58</v>
      </c>
      <c r="Q3150" s="23">
        <f>M3150*N3150*(1-O3150)</f>
        <v>291.34820000000002</v>
      </c>
      <c r="R3150" s="23">
        <f>M3150*N3150*O3150</f>
        <v>57.571800000000003</v>
      </c>
      <c r="S3150" s="23">
        <f>P3150*N3150</f>
        <v>197.16</v>
      </c>
      <c r="T3150" s="23">
        <f>Q3150-S3150</f>
        <v>94.188200000000023</v>
      </c>
      <c r="U3150" s="25">
        <f>IFERROR(T3150/Q3150,0)</f>
        <v>0.32328396056677206</v>
      </c>
      <c r="V3150" s="21" t="s">
        <v>125</v>
      </c>
      <c r="W3150" s="21" t="s">
        <v>156</v>
      </c>
    </row>
    <row r="3151" spans="1:23" ht="15" customHeight="1">
      <c r="A3151" s="21" t="s">
        <v>3631</v>
      </c>
      <c r="B3151" s="22">
        <v>45843</v>
      </c>
      <c r="C3151" s="21">
        <f>YEAR(B3151)</f>
        <v>2025</v>
      </c>
      <c r="D3151" s="21" t="str">
        <f>"Q"&amp;ROUNDUP(MONTH(B3151)/3,0)</f>
        <v>Q3</v>
      </c>
      <c r="E3151" s="21" t="s">
        <v>138</v>
      </c>
      <c r="F3151" s="21" t="s">
        <v>129</v>
      </c>
      <c r="G3151" s="21" t="s">
        <v>139</v>
      </c>
      <c r="H3151" s="21" t="s">
        <v>1201</v>
      </c>
      <c r="I3151" s="21" t="s">
        <v>1202</v>
      </c>
      <c r="J3151" s="21" t="s">
        <v>142</v>
      </c>
      <c r="K3151" s="21" t="s">
        <v>165</v>
      </c>
      <c r="L3151" s="21" t="s">
        <v>213</v>
      </c>
      <c r="M3151" s="23">
        <v>102.6</v>
      </c>
      <c r="N3151" s="24">
        <v>3</v>
      </c>
      <c r="O3151" s="25">
        <v>0.1464</v>
      </c>
      <c r="P3151" s="23">
        <v>40.71</v>
      </c>
      <c r="Q3151" s="23">
        <f>M3151*N3151*(1-O3151)</f>
        <v>262.73807999999997</v>
      </c>
      <c r="R3151" s="23">
        <f>M3151*N3151*O3151</f>
        <v>45.061919999999994</v>
      </c>
      <c r="S3151" s="23">
        <f>P3151*N3151</f>
        <v>122.13</v>
      </c>
      <c r="T3151" s="23">
        <f>Q3151-S3151</f>
        <v>140.60807999999997</v>
      </c>
      <c r="U3151" s="25">
        <f>IFERROR(T3151/Q3151,0)</f>
        <v>0.53516444970595811</v>
      </c>
      <c r="V3151" s="21" t="s">
        <v>125</v>
      </c>
      <c r="W3151" s="21" t="s">
        <v>172</v>
      </c>
    </row>
    <row r="3152" spans="1:23" ht="15" customHeight="1">
      <c r="A3152" s="21" t="s">
        <v>3632</v>
      </c>
      <c r="B3152" s="22">
        <v>45843</v>
      </c>
      <c r="C3152" s="21">
        <f>YEAR(B3152)</f>
        <v>2025</v>
      </c>
      <c r="D3152" s="21" t="str">
        <f>"Q"&amp;ROUNDUP(MONTH(B3152)/3,0)</f>
        <v>Q3</v>
      </c>
      <c r="E3152" s="21" t="s">
        <v>188</v>
      </c>
      <c r="F3152" s="21" t="s">
        <v>118</v>
      </c>
      <c r="G3152" s="21" t="s">
        <v>232</v>
      </c>
      <c r="H3152" s="21" t="s">
        <v>284</v>
      </c>
      <c r="I3152" s="21" t="s">
        <v>269</v>
      </c>
      <c r="J3152" s="21" t="s">
        <v>122</v>
      </c>
      <c r="K3152" s="21" t="s">
        <v>149</v>
      </c>
      <c r="L3152" s="21" t="s">
        <v>238</v>
      </c>
      <c r="M3152" s="23">
        <v>218.54</v>
      </c>
      <c r="N3152" s="24">
        <v>2</v>
      </c>
      <c r="O3152" s="25">
        <v>0.2074</v>
      </c>
      <c r="P3152" s="23">
        <v>92.64</v>
      </c>
      <c r="Q3152" s="23">
        <f>M3152*N3152*(1-O3152)</f>
        <v>346.42960799999997</v>
      </c>
      <c r="R3152" s="23">
        <f>M3152*N3152*O3152</f>
        <v>90.650391999999997</v>
      </c>
      <c r="S3152" s="23">
        <f>P3152*N3152</f>
        <v>185.28</v>
      </c>
      <c r="T3152" s="23">
        <f>Q3152-S3152</f>
        <v>161.14960799999997</v>
      </c>
      <c r="U3152" s="25">
        <f>IFERROR(T3152/Q3152,0)</f>
        <v>0.46517273431201639</v>
      </c>
      <c r="V3152" s="21" t="s">
        <v>125</v>
      </c>
      <c r="W3152" s="21" t="s">
        <v>172</v>
      </c>
    </row>
    <row r="3153" spans="1:23" ht="15" customHeight="1">
      <c r="A3153" s="21" t="s">
        <v>3633</v>
      </c>
      <c r="B3153" s="22">
        <v>45843</v>
      </c>
      <c r="C3153" s="21">
        <f>YEAR(B3153)</f>
        <v>2025</v>
      </c>
      <c r="D3153" s="21" t="str">
        <f>"Q"&amp;ROUNDUP(MONTH(B3153)/3,0)</f>
        <v>Q3</v>
      </c>
      <c r="E3153" s="21" t="s">
        <v>128</v>
      </c>
      <c r="F3153" s="21" t="s">
        <v>118</v>
      </c>
      <c r="G3153" s="21" t="s">
        <v>130</v>
      </c>
      <c r="H3153" s="21" t="s">
        <v>607</v>
      </c>
      <c r="I3153" s="21" t="s">
        <v>608</v>
      </c>
      <c r="J3153" s="21" t="s">
        <v>142</v>
      </c>
      <c r="K3153" s="21" t="s">
        <v>165</v>
      </c>
      <c r="L3153" s="21" t="s">
        <v>180</v>
      </c>
      <c r="M3153" s="23">
        <v>104.87</v>
      </c>
      <c r="N3153" s="24">
        <v>5</v>
      </c>
      <c r="O3153" s="25">
        <v>0.23139999999999999</v>
      </c>
      <c r="P3153" s="23">
        <v>49.18</v>
      </c>
      <c r="Q3153" s="23">
        <f>M3153*N3153*(1-O3153)</f>
        <v>403.01540999999997</v>
      </c>
      <c r="R3153" s="23">
        <f>M3153*N3153*O3153</f>
        <v>121.33459000000001</v>
      </c>
      <c r="S3153" s="23">
        <f>P3153*N3153</f>
        <v>245.9</v>
      </c>
      <c r="T3153" s="23">
        <f>Q3153-S3153</f>
        <v>157.11540999999997</v>
      </c>
      <c r="U3153" s="25">
        <f>IFERROR(T3153/Q3153,0)</f>
        <v>0.38984963378943743</v>
      </c>
      <c r="V3153" s="21" t="s">
        <v>125</v>
      </c>
      <c r="W3153" s="21" t="s">
        <v>126</v>
      </c>
    </row>
    <row r="3154" spans="1:23" ht="15" customHeight="1">
      <c r="A3154" s="21" t="s">
        <v>3634</v>
      </c>
      <c r="B3154" s="22">
        <v>45843</v>
      </c>
      <c r="C3154" s="21">
        <f>YEAR(B3154)</f>
        <v>2025</v>
      </c>
      <c r="D3154" s="21" t="str">
        <f>"Q"&amp;ROUNDUP(MONTH(B3154)/3,0)</f>
        <v>Q3</v>
      </c>
      <c r="E3154" s="21" t="s">
        <v>138</v>
      </c>
      <c r="F3154" s="21" t="s">
        <v>159</v>
      </c>
      <c r="G3154" s="21" t="s">
        <v>139</v>
      </c>
      <c r="H3154" s="21" t="s">
        <v>578</v>
      </c>
      <c r="I3154" s="21" t="s">
        <v>368</v>
      </c>
      <c r="J3154" s="21" t="s">
        <v>133</v>
      </c>
      <c r="K3154" s="21" t="s">
        <v>123</v>
      </c>
      <c r="L3154" s="21" t="s">
        <v>263</v>
      </c>
      <c r="M3154" s="23">
        <v>10.17</v>
      </c>
      <c r="N3154" s="24">
        <v>5</v>
      </c>
      <c r="O3154" s="25">
        <v>0.15840000000000001</v>
      </c>
      <c r="P3154" s="23">
        <v>5</v>
      </c>
      <c r="Q3154" s="23">
        <f>M3154*N3154*(1-O3154)</f>
        <v>42.795360000000002</v>
      </c>
      <c r="R3154" s="23">
        <f>M3154*N3154*O3154</f>
        <v>8.0546400000000009</v>
      </c>
      <c r="S3154" s="23">
        <f>P3154*N3154</f>
        <v>25</v>
      </c>
      <c r="T3154" s="23">
        <f>Q3154-S3154</f>
        <v>17.795360000000002</v>
      </c>
      <c r="U3154" s="25">
        <f>IFERROR(T3154/Q3154,0)</f>
        <v>0.41582451929368047</v>
      </c>
      <c r="V3154" s="21" t="s">
        <v>125</v>
      </c>
      <c r="W3154" s="21" t="s">
        <v>156</v>
      </c>
    </row>
    <row r="3155" spans="1:23" ht="15" customHeight="1">
      <c r="A3155" s="21" t="s">
        <v>3635</v>
      </c>
      <c r="B3155" s="22">
        <v>45843</v>
      </c>
      <c r="C3155" s="21">
        <f>YEAR(B3155)</f>
        <v>2025</v>
      </c>
      <c r="D3155" s="21" t="str">
        <f>"Q"&amp;ROUNDUP(MONTH(B3155)/3,0)</f>
        <v>Q3</v>
      </c>
      <c r="E3155" s="21" t="s">
        <v>117</v>
      </c>
      <c r="F3155" s="21" t="s">
        <v>129</v>
      </c>
      <c r="G3155" s="21" t="s">
        <v>119</v>
      </c>
      <c r="H3155" s="21" t="s">
        <v>788</v>
      </c>
      <c r="I3155" s="21" t="s">
        <v>789</v>
      </c>
      <c r="J3155" s="21" t="s">
        <v>142</v>
      </c>
      <c r="K3155" s="21" t="s">
        <v>123</v>
      </c>
      <c r="L3155" s="21" t="s">
        <v>226</v>
      </c>
      <c r="M3155" s="23">
        <v>88.64</v>
      </c>
      <c r="N3155" s="24">
        <v>3</v>
      </c>
      <c r="O3155" s="25">
        <v>0.1857</v>
      </c>
      <c r="P3155" s="23">
        <v>43.29</v>
      </c>
      <c r="Q3155" s="23">
        <f>M3155*N3155*(1-O3155)</f>
        <v>216.53865600000003</v>
      </c>
      <c r="R3155" s="23">
        <f>M3155*N3155*O3155</f>
        <v>49.381344000000006</v>
      </c>
      <c r="S3155" s="23">
        <f>P3155*N3155</f>
        <v>129.87</v>
      </c>
      <c r="T3155" s="23">
        <f>Q3155-S3155</f>
        <v>86.668656000000027</v>
      </c>
      <c r="U3155" s="25">
        <f>IFERROR(T3155/Q3155,0)</f>
        <v>0.40024565406003082</v>
      </c>
      <c r="V3155" s="21" t="s">
        <v>125</v>
      </c>
      <c r="W3155" s="21" t="s">
        <v>156</v>
      </c>
    </row>
    <row r="3156" spans="1:23" ht="15" customHeight="1">
      <c r="A3156" s="21" t="s">
        <v>3636</v>
      </c>
      <c r="B3156" s="22">
        <v>45844</v>
      </c>
      <c r="C3156" s="21">
        <f>YEAR(B3156)</f>
        <v>2025</v>
      </c>
      <c r="D3156" s="21" t="str">
        <f>"Q"&amp;ROUNDUP(MONTH(B3156)/3,0)</f>
        <v>Q3</v>
      </c>
      <c r="E3156" s="21" t="s">
        <v>128</v>
      </c>
      <c r="F3156" s="21" t="s">
        <v>129</v>
      </c>
      <c r="G3156" s="21" t="s">
        <v>152</v>
      </c>
      <c r="H3156" s="21" t="s">
        <v>788</v>
      </c>
      <c r="I3156" s="21" t="s">
        <v>789</v>
      </c>
      <c r="J3156" s="21" t="s">
        <v>142</v>
      </c>
      <c r="K3156" s="21" t="s">
        <v>165</v>
      </c>
      <c r="L3156" s="21" t="s">
        <v>320</v>
      </c>
      <c r="M3156" s="23">
        <v>116.46</v>
      </c>
      <c r="N3156" s="24">
        <v>2</v>
      </c>
      <c r="O3156" s="25">
        <v>0.21759999999999999</v>
      </c>
      <c r="P3156" s="23">
        <v>53.19</v>
      </c>
      <c r="Q3156" s="23">
        <f>M3156*N3156*(1-O3156)</f>
        <v>182.23660799999999</v>
      </c>
      <c r="R3156" s="23">
        <f>M3156*N3156*O3156</f>
        <v>50.683391999999998</v>
      </c>
      <c r="S3156" s="23">
        <f>P3156*N3156</f>
        <v>106.38</v>
      </c>
      <c r="T3156" s="23">
        <f>Q3156-S3156</f>
        <v>75.856607999999994</v>
      </c>
      <c r="U3156" s="25">
        <f>IFERROR(T3156/Q3156,0)</f>
        <v>0.41625340173144576</v>
      </c>
      <c r="V3156" s="21" t="s">
        <v>125</v>
      </c>
      <c r="W3156" s="21" t="s">
        <v>172</v>
      </c>
    </row>
    <row r="3157" spans="1:23" ht="15" customHeight="1">
      <c r="A3157" s="21" t="s">
        <v>3637</v>
      </c>
      <c r="B3157" s="22">
        <v>45845</v>
      </c>
      <c r="C3157" s="21">
        <f>YEAR(B3157)</f>
        <v>2025</v>
      </c>
      <c r="D3157" s="21" t="str">
        <f>"Q"&amp;ROUNDUP(MONTH(B3157)/3,0)</f>
        <v>Q3</v>
      </c>
      <c r="E3157" s="21" t="s">
        <v>138</v>
      </c>
      <c r="F3157" s="21" t="s">
        <v>118</v>
      </c>
      <c r="G3157" s="21" t="s">
        <v>146</v>
      </c>
      <c r="H3157" s="21" t="s">
        <v>945</v>
      </c>
      <c r="I3157" s="21" t="s">
        <v>946</v>
      </c>
      <c r="J3157" s="21" t="s">
        <v>142</v>
      </c>
      <c r="K3157" s="21" t="s">
        <v>134</v>
      </c>
      <c r="L3157" s="21" t="s">
        <v>192</v>
      </c>
      <c r="M3157" s="23">
        <v>201.26</v>
      </c>
      <c r="N3157" s="24">
        <v>4</v>
      </c>
      <c r="O3157" s="25">
        <v>0.1961</v>
      </c>
      <c r="P3157" s="23">
        <v>118.07</v>
      </c>
      <c r="Q3157" s="23">
        <f>M3157*N3157*(1-O3157)</f>
        <v>647.17165599999998</v>
      </c>
      <c r="R3157" s="23">
        <f>M3157*N3157*O3157</f>
        <v>157.86834399999998</v>
      </c>
      <c r="S3157" s="23">
        <f>P3157*N3157</f>
        <v>472.28</v>
      </c>
      <c r="T3157" s="23">
        <f>Q3157-S3157</f>
        <v>174.89165600000001</v>
      </c>
      <c r="U3157" s="25">
        <f>IFERROR(T3157/Q3157,0)</f>
        <v>0.27023998096727525</v>
      </c>
      <c r="V3157" s="21" t="s">
        <v>125</v>
      </c>
      <c r="W3157" s="21" t="s">
        <v>136</v>
      </c>
    </row>
    <row r="3158" spans="1:23" ht="15" customHeight="1">
      <c r="A3158" s="21" t="s">
        <v>3638</v>
      </c>
      <c r="B3158" s="22">
        <v>45845</v>
      </c>
      <c r="C3158" s="21">
        <f>YEAR(B3158)</f>
        <v>2025</v>
      </c>
      <c r="D3158" s="21" t="str">
        <f>"Q"&amp;ROUNDUP(MONTH(B3158)/3,0)</f>
        <v>Q3</v>
      </c>
      <c r="E3158" s="21" t="s">
        <v>138</v>
      </c>
      <c r="F3158" s="21" t="s">
        <v>129</v>
      </c>
      <c r="G3158" s="21" t="s">
        <v>146</v>
      </c>
      <c r="H3158" s="21" t="s">
        <v>526</v>
      </c>
      <c r="I3158" s="21" t="s">
        <v>527</v>
      </c>
      <c r="J3158" s="21" t="s">
        <v>133</v>
      </c>
      <c r="K3158" s="21" t="s">
        <v>149</v>
      </c>
      <c r="L3158" s="21" t="s">
        <v>150</v>
      </c>
      <c r="M3158" s="23">
        <v>239.97</v>
      </c>
      <c r="N3158" s="24">
        <v>1</v>
      </c>
      <c r="O3158" s="25">
        <v>0.18010000000000001</v>
      </c>
      <c r="P3158" s="23">
        <v>127.74</v>
      </c>
      <c r="Q3158" s="23">
        <f>M3158*N3158*(1-O3158)</f>
        <v>196.75140299999998</v>
      </c>
      <c r="R3158" s="23">
        <f>M3158*N3158*O3158</f>
        <v>43.218597000000003</v>
      </c>
      <c r="S3158" s="23">
        <f>P3158*N3158</f>
        <v>127.74</v>
      </c>
      <c r="T3158" s="23">
        <f>Q3158-S3158</f>
        <v>69.011402999999987</v>
      </c>
      <c r="U3158" s="25">
        <f>IFERROR(T3158/Q3158,0)</f>
        <v>0.35075431202897189</v>
      </c>
      <c r="V3158" s="21" t="s">
        <v>125</v>
      </c>
      <c r="W3158" s="21" t="s">
        <v>156</v>
      </c>
    </row>
    <row r="3159" spans="1:23" ht="15" customHeight="1">
      <c r="A3159" s="21" t="s">
        <v>3639</v>
      </c>
      <c r="B3159" s="22">
        <v>45845</v>
      </c>
      <c r="C3159" s="21">
        <f>YEAR(B3159)</f>
        <v>2025</v>
      </c>
      <c r="D3159" s="21" t="str">
        <f>"Q"&amp;ROUNDUP(MONTH(B3159)/3,0)</f>
        <v>Q3</v>
      </c>
      <c r="E3159" s="21" t="s">
        <v>138</v>
      </c>
      <c r="F3159" s="21" t="s">
        <v>118</v>
      </c>
      <c r="G3159" s="21" t="s">
        <v>139</v>
      </c>
      <c r="H3159" s="21" t="s">
        <v>182</v>
      </c>
      <c r="I3159" s="21" t="s">
        <v>183</v>
      </c>
      <c r="J3159" s="21" t="s">
        <v>122</v>
      </c>
      <c r="K3159" s="21" t="s">
        <v>149</v>
      </c>
      <c r="L3159" s="21" t="s">
        <v>205</v>
      </c>
      <c r="M3159" s="23">
        <v>153.19</v>
      </c>
      <c r="N3159" s="24">
        <v>2</v>
      </c>
      <c r="O3159" s="25">
        <v>0.23480000000000001</v>
      </c>
      <c r="P3159" s="23">
        <v>79.430000000000007</v>
      </c>
      <c r="Q3159" s="23">
        <f>M3159*N3159*(1-O3159)</f>
        <v>234.44197599999998</v>
      </c>
      <c r="R3159" s="23">
        <f>M3159*N3159*O3159</f>
        <v>71.938023999999999</v>
      </c>
      <c r="S3159" s="23">
        <f>P3159*N3159</f>
        <v>158.86000000000001</v>
      </c>
      <c r="T3159" s="23">
        <f>Q3159-S3159</f>
        <v>75.581975999999969</v>
      </c>
      <c r="U3159" s="25">
        <f>IFERROR(T3159/Q3159,0)</f>
        <v>0.32239096978094051</v>
      </c>
      <c r="V3159" s="21" t="s">
        <v>125</v>
      </c>
      <c r="W3159" s="21" t="s">
        <v>172</v>
      </c>
    </row>
    <row r="3160" spans="1:23" ht="15" customHeight="1">
      <c r="A3160" s="21" t="s">
        <v>3640</v>
      </c>
      <c r="B3160" s="22">
        <v>45845</v>
      </c>
      <c r="C3160" s="21">
        <f>YEAR(B3160)</f>
        <v>2025</v>
      </c>
      <c r="D3160" s="21" t="str">
        <f>"Q"&amp;ROUNDUP(MONTH(B3160)/3,0)</f>
        <v>Q3</v>
      </c>
      <c r="E3160" s="21" t="s">
        <v>158</v>
      </c>
      <c r="F3160" s="21" t="s">
        <v>118</v>
      </c>
      <c r="G3160" s="21" t="s">
        <v>160</v>
      </c>
      <c r="H3160" s="21" t="s">
        <v>337</v>
      </c>
      <c r="I3160" s="21" t="s">
        <v>338</v>
      </c>
      <c r="J3160" s="21" t="s">
        <v>133</v>
      </c>
      <c r="K3160" s="21" t="s">
        <v>165</v>
      </c>
      <c r="L3160" s="21" t="s">
        <v>320</v>
      </c>
      <c r="M3160" s="23">
        <v>42.79</v>
      </c>
      <c r="N3160" s="24">
        <v>3</v>
      </c>
      <c r="O3160" s="25">
        <v>0.17050000000000001</v>
      </c>
      <c r="P3160" s="23">
        <v>20.22</v>
      </c>
      <c r="Q3160" s="23">
        <f>M3160*N3160*(1-O3160)</f>
        <v>106.48291500000001</v>
      </c>
      <c r="R3160" s="23">
        <f>M3160*N3160*O3160</f>
        <v>21.887085000000003</v>
      </c>
      <c r="S3160" s="23">
        <f>P3160*N3160</f>
        <v>60.66</v>
      </c>
      <c r="T3160" s="23">
        <f>Q3160-S3160</f>
        <v>45.822915000000009</v>
      </c>
      <c r="U3160" s="25">
        <f>IFERROR(T3160/Q3160,0)</f>
        <v>0.43033114748971707</v>
      </c>
      <c r="V3160" s="21" t="s">
        <v>125</v>
      </c>
      <c r="W3160" s="21" t="s">
        <v>156</v>
      </c>
    </row>
    <row r="3161" spans="1:23" ht="15" customHeight="1">
      <c r="A3161" s="21" t="s">
        <v>3641</v>
      </c>
      <c r="B3161" s="22">
        <v>45845</v>
      </c>
      <c r="C3161" s="21">
        <f>YEAR(B3161)</f>
        <v>2025</v>
      </c>
      <c r="D3161" s="21" t="str">
        <f>"Q"&amp;ROUNDUP(MONTH(B3161)/3,0)</f>
        <v>Q3</v>
      </c>
      <c r="E3161" s="21" t="s">
        <v>138</v>
      </c>
      <c r="F3161" s="21" t="s">
        <v>118</v>
      </c>
      <c r="G3161" s="21" t="s">
        <v>146</v>
      </c>
      <c r="H3161" s="21" t="s">
        <v>257</v>
      </c>
      <c r="I3161" s="21" t="s">
        <v>258</v>
      </c>
      <c r="J3161" s="21" t="s">
        <v>133</v>
      </c>
      <c r="K3161" s="21" t="s">
        <v>149</v>
      </c>
      <c r="L3161" s="21" t="s">
        <v>238</v>
      </c>
      <c r="M3161" s="23">
        <v>146.72999999999999</v>
      </c>
      <c r="N3161" s="24">
        <v>2</v>
      </c>
      <c r="O3161" s="25">
        <v>0.18060000000000001</v>
      </c>
      <c r="P3161" s="23">
        <v>67.709999999999994</v>
      </c>
      <c r="Q3161" s="23">
        <f>M3161*N3161*(1-O3161)</f>
        <v>240.46112399999998</v>
      </c>
      <c r="R3161" s="23">
        <f>M3161*N3161*O3161</f>
        <v>52.998876000000003</v>
      </c>
      <c r="S3161" s="23">
        <f>P3161*N3161</f>
        <v>135.41999999999999</v>
      </c>
      <c r="T3161" s="23">
        <f>Q3161-S3161</f>
        <v>105.041124</v>
      </c>
      <c r="U3161" s="25">
        <f>IFERROR(T3161/Q3161,0)</f>
        <v>0.43683204275465337</v>
      </c>
      <c r="V3161" s="21" t="s">
        <v>125</v>
      </c>
      <c r="W3161" s="21" t="s">
        <v>172</v>
      </c>
    </row>
    <row r="3162" spans="1:23" ht="15" customHeight="1">
      <c r="A3162" s="21" t="s">
        <v>3642</v>
      </c>
      <c r="B3162" s="22">
        <v>45845</v>
      </c>
      <c r="C3162" s="21">
        <f>YEAR(B3162)</f>
        <v>2025</v>
      </c>
      <c r="D3162" s="21" t="str">
        <f>"Q"&amp;ROUNDUP(MONTH(B3162)/3,0)</f>
        <v>Q3</v>
      </c>
      <c r="E3162" s="21" t="s">
        <v>117</v>
      </c>
      <c r="F3162" s="21" t="s">
        <v>129</v>
      </c>
      <c r="G3162" s="21" t="s">
        <v>194</v>
      </c>
      <c r="H3162" s="21" t="s">
        <v>207</v>
      </c>
      <c r="I3162" s="21" t="s">
        <v>208</v>
      </c>
      <c r="J3162" s="21" t="s">
        <v>122</v>
      </c>
      <c r="K3162" s="21" t="s">
        <v>134</v>
      </c>
      <c r="L3162" s="21" t="s">
        <v>135</v>
      </c>
      <c r="M3162" s="23">
        <v>218.41</v>
      </c>
      <c r="N3162" s="24">
        <v>2</v>
      </c>
      <c r="O3162" s="25">
        <v>0.19550000000000001</v>
      </c>
      <c r="P3162" s="23">
        <v>114.8</v>
      </c>
      <c r="Q3162" s="23">
        <f>M3162*N3162*(1-O3162)</f>
        <v>351.42169000000001</v>
      </c>
      <c r="R3162" s="23">
        <f>M3162*N3162*O3162</f>
        <v>85.398309999999995</v>
      </c>
      <c r="S3162" s="23">
        <f>P3162*N3162</f>
        <v>229.6</v>
      </c>
      <c r="T3162" s="23">
        <f>Q3162-S3162</f>
        <v>121.82169000000002</v>
      </c>
      <c r="U3162" s="25">
        <f>IFERROR(T3162/Q3162,0)</f>
        <v>0.34665387329962477</v>
      </c>
      <c r="V3162" s="21" t="s">
        <v>125</v>
      </c>
      <c r="W3162" s="21" t="s">
        <v>126</v>
      </c>
    </row>
    <row r="3163" spans="1:23" ht="15" customHeight="1">
      <c r="A3163" s="21" t="s">
        <v>3643</v>
      </c>
      <c r="B3163" s="22">
        <v>45846</v>
      </c>
      <c r="C3163" s="21">
        <f>YEAR(B3163)</f>
        <v>2025</v>
      </c>
      <c r="D3163" s="21" t="str">
        <f>"Q"&amp;ROUNDUP(MONTH(B3163)/3,0)</f>
        <v>Q3</v>
      </c>
      <c r="E3163" s="21" t="s">
        <v>188</v>
      </c>
      <c r="F3163" s="21" t="s">
        <v>118</v>
      </c>
      <c r="G3163" s="21" t="s">
        <v>232</v>
      </c>
      <c r="H3163" s="21" t="s">
        <v>284</v>
      </c>
      <c r="I3163" s="21" t="s">
        <v>269</v>
      </c>
      <c r="J3163" s="21" t="s">
        <v>122</v>
      </c>
      <c r="K3163" s="21" t="s">
        <v>143</v>
      </c>
      <c r="L3163" s="21" t="s">
        <v>144</v>
      </c>
      <c r="M3163" s="23">
        <v>261.16000000000003</v>
      </c>
      <c r="N3163" s="24">
        <v>1</v>
      </c>
      <c r="O3163" s="25">
        <v>0.2387</v>
      </c>
      <c r="P3163" s="23">
        <v>170.61</v>
      </c>
      <c r="Q3163" s="23">
        <f>M3163*N3163*(1-O3163)</f>
        <v>198.82110800000001</v>
      </c>
      <c r="R3163" s="23">
        <f>M3163*N3163*O3163</f>
        <v>62.338892000000001</v>
      </c>
      <c r="S3163" s="23">
        <f>P3163*N3163</f>
        <v>170.61</v>
      </c>
      <c r="T3163" s="23">
        <f>Q3163-S3163</f>
        <v>28.211107999999996</v>
      </c>
      <c r="U3163" s="25">
        <f>IFERROR(T3163/Q3163,0)</f>
        <v>0.1418919162245087</v>
      </c>
      <c r="V3163" s="21" t="s">
        <v>125</v>
      </c>
      <c r="W3163" s="21" t="s">
        <v>172</v>
      </c>
    </row>
    <row r="3164" spans="1:23" ht="15" customHeight="1">
      <c r="A3164" s="21" t="s">
        <v>3644</v>
      </c>
      <c r="B3164" s="22">
        <v>45846</v>
      </c>
      <c r="C3164" s="21">
        <f>YEAR(B3164)</f>
        <v>2025</v>
      </c>
      <c r="D3164" s="21" t="str">
        <f>"Q"&amp;ROUNDUP(MONTH(B3164)/3,0)</f>
        <v>Q3</v>
      </c>
      <c r="E3164" s="21" t="s">
        <v>188</v>
      </c>
      <c r="F3164" s="21" t="s">
        <v>118</v>
      </c>
      <c r="G3164" s="21" t="s">
        <v>198</v>
      </c>
      <c r="H3164" s="21" t="s">
        <v>471</v>
      </c>
      <c r="I3164" s="21" t="s">
        <v>472</v>
      </c>
      <c r="J3164" s="21" t="s">
        <v>142</v>
      </c>
      <c r="K3164" s="21" t="s">
        <v>165</v>
      </c>
      <c r="L3164" s="21" t="s">
        <v>184</v>
      </c>
      <c r="M3164" s="23">
        <v>105.72</v>
      </c>
      <c r="N3164" s="24">
        <v>1</v>
      </c>
      <c r="O3164" s="25">
        <v>0.2258</v>
      </c>
      <c r="P3164" s="23">
        <v>50.33</v>
      </c>
      <c r="Q3164" s="23">
        <f>M3164*N3164*(1-O3164)</f>
        <v>81.848423999999994</v>
      </c>
      <c r="R3164" s="23">
        <f>M3164*N3164*O3164</f>
        <v>23.871576000000001</v>
      </c>
      <c r="S3164" s="23">
        <f>P3164*N3164</f>
        <v>50.33</v>
      </c>
      <c r="T3164" s="23">
        <f>Q3164-S3164</f>
        <v>31.518423999999996</v>
      </c>
      <c r="U3164" s="25">
        <f>IFERROR(T3164/Q3164,0)</f>
        <v>0.38508284533371101</v>
      </c>
      <c r="V3164" s="21" t="s">
        <v>125</v>
      </c>
      <c r="W3164" s="21" t="s">
        <v>172</v>
      </c>
    </row>
    <row r="3165" spans="1:23" ht="15" customHeight="1">
      <c r="A3165" s="21" t="s">
        <v>3645</v>
      </c>
      <c r="B3165" s="22">
        <v>45846</v>
      </c>
      <c r="C3165" s="21">
        <f>YEAR(B3165)</f>
        <v>2025</v>
      </c>
      <c r="D3165" s="21" t="str">
        <f>"Q"&amp;ROUNDUP(MONTH(B3165)/3,0)</f>
        <v>Q3</v>
      </c>
      <c r="E3165" s="21" t="s">
        <v>188</v>
      </c>
      <c r="F3165" s="21" t="s">
        <v>129</v>
      </c>
      <c r="G3165" s="21" t="s">
        <v>189</v>
      </c>
      <c r="H3165" s="21" t="s">
        <v>308</v>
      </c>
      <c r="I3165" s="21" t="s">
        <v>309</v>
      </c>
      <c r="J3165" s="21" t="s">
        <v>133</v>
      </c>
      <c r="K3165" s="21" t="s">
        <v>165</v>
      </c>
      <c r="L3165" s="21" t="s">
        <v>213</v>
      </c>
      <c r="M3165" s="23">
        <v>83.26</v>
      </c>
      <c r="N3165" s="24">
        <v>1</v>
      </c>
      <c r="O3165" s="25">
        <v>0.1951</v>
      </c>
      <c r="P3165" s="23">
        <v>40.75</v>
      </c>
      <c r="Q3165" s="23">
        <f>M3165*N3165*(1-O3165)</f>
        <v>67.015974</v>
      </c>
      <c r="R3165" s="23">
        <f>M3165*N3165*O3165</f>
        <v>16.244026000000002</v>
      </c>
      <c r="S3165" s="23">
        <f>P3165*N3165</f>
        <v>40.75</v>
      </c>
      <c r="T3165" s="23">
        <f>Q3165-S3165</f>
        <v>26.265974</v>
      </c>
      <c r="U3165" s="25">
        <f>IFERROR(T3165/Q3165,0)</f>
        <v>0.39193601812009776</v>
      </c>
      <c r="V3165" s="21" t="s">
        <v>125</v>
      </c>
      <c r="W3165" s="21" t="s">
        <v>156</v>
      </c>
    </row>
    <row r="3166" spans="1:23" ht="15" customHeight="1">
      <c r="A3166" s="21" t="s">
        <v>3646</v>
      </c>
      <c r="B3166" s="22">
        <v>45846</v>
      </c>
      <c r="C3166" s="21">
        <f>YEAR(B3166)</f>
        <v>2025</v>
      </c>
      <c r="D3166" s="21" t="str">
        <f>"Q"&amp;ROUNDUP(MONTH(B3166)/3,0)</f>
        <v>Q3</v>
      </c>
      <c r="E3166" s="21" t="s">
        <v>138</v>
      </c>
      <c r="F3166" s="21" t="s">
        <v>129</v>
      </c>
      <c r="G3166" s="21" t="s">
        <v>146</v>
      </c>
      <c r="H3166" s="21" t="s">
        <v>182</v>
      </c>
      <c r="I3166" s="21" t="s">
        <v>183</v>
      </c>
      <c r="J3166" s="21" t="s">
        <v>122</v>
      </c>
      <c r="K3166" s="21" t="s">
        <v>123</v>
      </c>
      <c r="L3166" s="21" t="s">
        <v>155</v>
      </c>
      <c r="M3166" s="23">
        <v>163.27000000000001</v>
      </c>
      <c r="N3166" s="24">
        <v>1</v>
      </c>
      <c r="O3166" s="25">
        <v>0.1244</v>
      </c>
      <c r="P3166" s="23">
        <v>85.62</v>
      </c>
      <c r="Q3166" s="23">
        <f>M3166*N3166*(1-O3166)</f>
        <v>142.95921200000001</v>
      </c>
      <c r="R3166" s="23">
        <f>M3166*N3166*O3166</f>
        <v>20.310788000000002</v>
      </c>
      <c r="S3166" s="23">
        <f>P3166*N3166</f>
        <v>85.62</v>
      </c>
      <c r="T3166" s="23">
        <f>Q3166-S3166</f>
        <v>57.339212000000003</v>
      </c>
      <c r="U3166" s="25">
        <f>IFERROR(T3166/Q3166,0)</f>
        <v>0.40108791310349418</v>
      </c>
      <c r="V3166" s="21" t="s">
        <v>125</v>
      </c>
      <c r="W3166" s="21" t="s">
        <v>172</v>
      </c>
    </row>
    <row r="3167" spans="1:23" ht="15" customHeight="1">
      <c r="A3167" s="21" t="s">
        <v>3647</v>
      </c>
      <c r="B3167" s="22">
        <v>45846</v>
      </c>
      <c r="C3167" s="21">
        <f>YEAR(B3167)</f>
        <v>2025</v>
      </c>
      <c r="D3167" s="21" t="str">
        <f>"Q"&amp;ROUNDUP(MONTH(B3167)/3,0)</f>
        <v>Q3</v>
      </c>
      <c r="E3167" s="21" t="s">
        <v>158</v>
      </c>
      <c r="F3167" s="21" t="s">
        <v>118</v>
      </c>
      <c r="G3167" s="21" t="s">
        <v>160</v>
      </c>
      <c r="H3167" s="21" t="s">
        <v>284</v>
      </c>
      <c r="I3167" s="21" t="s">
        <v>269</v>
      </c>
      <c r="J3167" s="21" t="s">
        <v>122</v>
      </c>
      <c r="K3167" s="21" t="s">
        <v>123</v>
      </c>
      <c r="L3167" s="21" t="s">
        <v>155</v>
      </c>
      <c r="M3167" s="23">
        <v>224.91</v>
      </c>
      <c r="N3167" s="24">
        <v>2</v>
      </c>
      <c r="O3167" s="25">
        <v>0.18729999999999999</v>
      </c>
      <c r="P3167" s="23">
        <v>129.91999999999999</v>
      </c>
      <c r="Q3167" s="23">
        <f>M3167*N3167*(1-O3167)</f>
        <v>365.568714</v>
      </c>
      <c r="R3167" s="23">
        <f>M3167*N3167*O3167</f>
        <v>84.251285999999993</v>
      </c>
      <c r="S3167" s="23">
        <f>P3167*N3167</f>
        <v>259.83999999999997</v>
      </c>
      <c r="T3167" s="23">
        <f>Q3167-S3167</f>
        <v>105.72871400000002</v>
      </c>
      <c r="U3167" s="25">
        <f>IFERROR(T3167/Q3167,0)</f>
        <v>0.28921707452241119</v>
      </c>
      <c r="V3167" s="21" t="s">
        <v>125</v>
      </c>
      <c r="W3167" s="21" t="s">
        <v>126</v>
      </c>
    </row>
    <row r="3168" spans="1:23" ht="15" customHeight="1">
      <c r="A3168" s="21" t="s">
        <v>3648</v>
      </c>
      <c r="B3168" s="22">
        <v>45846</v>
      </c>
      <c r="C3168" s="21">
        <f>YEAR(B3168)</f>
        <v>2025</v>
      </c>
      <c r="D3168" s="21" t="str">
        <f>"Q"&amp;ROUNDUP(MONTH(B3168)/3,0)</f>
        <v>Q3</v>
      </c>
      <c r="E3168" s="21" t="s">
        <v>128</v>
      </c>
      <c r="F3168" s="21" t="s">
        <v>129</v>
      </c>
      <c r="G3168" s="21" t="s">
        <v>152</v>
      </c>
      <c r="H3168" s="21" t="s">
        <v>287</v>
      </c>
      <c r="I3168" s="21" t="s">
        <v>288</v>
      </c>
      <c r="J3168" s="21" t="s">
        <v>133</v>
      </c>
      <c r="K3168" s="21" t="s">
        <v>123</v>
      </c>
      <c r="L3168" s="21" t="s">
        <v>292</v>
      </c>
      <c r="M3168" s="23">
        <v>155.84</v>
      </c>
      <c r="N3168" s="24">
        <v>1</v>
      </c>
      <c r="O3168" s="25">
        <v>0.19989999999999999</v>
      </c>
      <c r="P3168" s="23">
        <v>71.040000000000006</v>
      </c>
      <c r="Q3168" s="23">
        <f>M3168*N3168*(1-O3168)</f>
        <v>124.687584</v>
      </c>
      <c r="R3168" s="23">
        <f>M3168*N3168*O3168</f>
        <v>31.152415999999999</v>
      </c>
      <c r="S3168" s="23">
        <f>P3168*N3168</f>
        <v>71.040000000000006</v>
      </c>
      <c r="T3168" s="23">
        <f>Q3168-S3168</f>
        <v>53.647583999999995</v>
      </c>
      <c r="U3168" s="25">
        <f>IFERROR(T3168/Q3168,0)</f>
        <v>0.43025602292526571</v>
      </c>
      <c r="V3168" s="21" t="s">
        <v>125</v>
      </c>
      <c r="W3168" s="21" t="s">
        <v>172</v>
      </c>
    </row>
    <row r="3169" spans="1:23" ht="15" customHeight="1">
      <c r="A3169" s="21" t="s">
        <v>3649</v>
      </c>
      <c r="B3169" s="22">
        <v>45847</v>
      </c>
      <c r="C3169" s="21">
        <f>YEAR(B3169)</f>
        <v>2025</v>
      </c>
      <c r="D3169" s="21" t="str">
        <f>"Q"&amp;ROUNDUP(MONTH(B3169)/3,0)</f>
        <v>Q3</v>
      </c>
      <c r="E3169" s="21" t="s">
        <v>117</v>
      </c>
      <c r="F3169" s="21" t="s">
        <v>129</v>
      </c>
      <c r="G3169" s="21" t="s">
        <v>194</v>
      </c>
      <c r="H3169" s="21" t="s">
        <v>457</v>
      </c>
      <c r="I3169" s="21" t="s">
        <v>458</v>
      </c>
      <c r="J3169" s="21" t="s">
        <v>133</v>
      </c>
      <c r="K3169" s="21" t="s">
        <v>134</v>
      </c>
      <c r="L3169" s="21" t="s">
        <v>192</v>
      </c>
      <c r="M3169" s="23">
        <v>147.11000000000001</v>
      </c>
      <c r="N3169" s="24">
        <v>8</v>
      </c>
      <c r="O3169" s="25">
        <v>0.19719999999999999</v>
      </c>
      <c r="P3169" s="23">
        <v>75.7</v>
      </c>
      <c r="Q3169" s="23">
        <f>M3169*N3169*(1-O3169)</f>
        <v>944.79926399999999</v>
      </c>
      <c r="R3169" s="23">
        <f>M3169*N3169*O3169</f>
        <v>232.080736</v>
      </c>
      <c r="S3169" s="23">
        <f>P3169*N3169</f>
        <v>605.6</v>
      </c>
      <c r="T3169" s="23">
        <f>Q3169-S3169</f>
        <v>339.19926399999997</v>
      </c>
      <c r="U3169" s="25">
        <f>IFERROR(T3169/Q3169,0)</f>
        <v>0.35901728221498697</v>
      </c>
      <c r="V3169" s="21" t="s">
        <v>125</v>
      </c>
      <c r="W3169" s="21" t="s">
        <v>126</v>
      </c>
    </row>
    <row r="3170" spans="1:23" ht="15" customHeight="1">
      <c r="A3170" s="21" t="s">
        <v>3650</v>
      </c>
      <c r="B3170" s="22">
        <v>45847</v>
      </c>
      <c r="C3170" s="21">
        <f>YEAR(B3170)</f>
        <v>2025</v>
      </c>
      <c r="D3170" s="21" t="str">
        <f>"Q"&amp;ROUNDUP(MONTH(B3170)/3,0)</f>
        <v>Q3</v>
      </c>
      <c r="E3170" s="21" t="s">
        <v>188</v>
      </c>
      <c r="F3170" s="21" t="s">
        <v>118</v>
      </c>
      <c r="G3170" s="21" t="s">
        <v>189</v>
      </c>
      <c r="H3170" s="21" t="s">
        <v>529</v>
      </c>
      <c r="I3170" s="21" t="s">
        <v>530</v>
      </c>
      <c r="J3170" s="21" t="s">
        <v>133</v>
      </c>
      <c r="K3170" s="21" t="s">
        <v>143</v>
      </c>
      <c r="L3170" s="21" t="s">
        <v>144</v>
      </c>
      <c r="M3170" s="23">
        <v>142.83000000000001</v>
      </c>
      <c r="N3170" s="24">
        <v>8</v>
      </c>
      <c r="O3170" s="25">
        <v>0.19539999999999999</v>
      </c>
      <c r="P3170" s="23">
        <v>79.819999999999993</v>
      </c>
      <c r="Q3170" s="23">
        <f>M3170*N3170*(1-O3170)</f>
        <v>919.36814400000003</v>
      </c>
      <c r="R3170" s="23">
        <f>M3170*N3170*O3170</f>
        <v>223.27185600000001</v>
      </c>
      <c r="S3170" s="23">
        <f>P3170*N3170</f>
        <v>638.55999999999995</v>
      </c>
      <c r="T3170" s="23">
        <f>Q3170-S3170</f>
        <v>280.80814400000008</v>
      </c>
      <c r="U3170" s="25">
        <f>IFERROR(T3170/Q3170,0)</f>
        <v>0.30543601693469169</v>
      </c>
      <c r="V3170" s="21" t="s">
        <v>125</v>
      </c>
      <c r="W3170" s="21" t="s">
        <v>172</v>
      </c>
    </row>
    <row r="3171" spans="1:23" ht="15" customHeight="1">
      <c r="A3171" s="21" t="s">
        <v>3651</v>
      </c>
      <c r="B3171" s="22">
        <v>45847</v>
      </c>
      <c r="C3171" s="21">
        <f>YEAR(B3171)</f>
        <v>2025</v>
      </c>
      <c r="D3171" s="21" t="str">
        <f>"Q"&amp;ROUNDUP(MONTH(B3171)/3,0)</f>
        <v>Q3</v>
      </c>
      <c r="E3171" s="21" t="s">
        <v>138</v>
      </c>
      <c r="F3171" s="21" t="s">
        <v>118</v>
      </c>
      <c r="G3171" s="21" t="s">
        <v>139</v>
      </c>
      <c r="H3171" s="21" t="s">
        <v>318</v>
      </c>
      <c r="I3171" s="21" t="s">
        <v>319</v>
      </c>
      <c r="J3171" s="21" t="s">
        <v>122</v>
      </c>
      <c r="K3171" s="21" t="s">
        <v>149</v>
      </c>
      <c r="L3171" s="21" t="s">
        <v>273</v>
      </c>
      <c r="M3171" s="23">
        <v>102.18</v>
      </c>
      <c r="N3171" s="24">
        <v>2</v>
      </c>
      <c r="O3171" s="25">
        <v>0.2165</v>
      </c>
      <c r="P3171" s="23">
        <v>50.51</v>
      </c>
      <c r="Q3171" s="23">
        <f>M3171*N3171*(1-O3171)</f>
        <v>160.11606</v>
      </c>
      <c r="R3171" s="23">
        <f>M3171*N3171*O3171</f>
        <v>44.243940000000002</v>
      </c>
      <c r="S3171" s="23">
        <f>P3171*N3171</f>
        <v>101.02</v>
      </c>
      <c r="T3171" s="23">
        <f>Q3171-S3171</f>
        <v>59.096060000000008</v>
      </c>
      <c r="U3171" s="25">
        <f>IFERROR(T3171/Q3171,0)</f>
        <v>0.3690826516715438</v>
      </c>
      <c r="V3171" s="21" t="s">
        <v>125</v>
      </c>
      <c r="W3171" s="21" t="s">
        <v>126</v>
      </c>
    </row>
    <row r="3172" spans="1:23" ht="15" customHeight="1">
      <c r="A3172" s="21" t="s">
        <v>3652</v>
      </c>
      <c r="B3172" s="22">
        <v>45847</v>
      </c>
      <c r="C3172" s="21">
        <f>YEAR(B3172)</f>
        <v>2025</v>
      </c>
      <c r="D3172" s="21" t="str">
        <f>"Q"&amp;ROUNDUP(MONTH(B3172)/3,0)</f>
        <v>Q3</v>
      </c>
      <c r="E3172" s="21" t="s">
        <v>158</v>
      </c>
      <c r="F3172" s="21" t="s">
        <v>129</v>
      </c>
      <c r="G3172" s="21" t="s">
        <v>164</v>
      </c>
      <c r="H3172" s="21" t="s">
        <v>168</v>
      </c>
      <c r="I3172" s="21" t="s">
        <v>169</v>
      </c>
      <c r="J3172" s="21" t="s">
        <v>122</v>
      </c>
      <c r="K3172" s="21" t="s">
        <v>143</v>
      </c>
      <c r="L3172" s="21" t="s">
        <v>252</v>
      </c>
      <c r="M3172" s="23">
        <v>279.88</v>
      </c>
      <c r="N3172" s="24">
        <v>2</v>
      </c>
      <c r="O3172" s="25">
        <v>0.21809999999999999</v>
      </c>
      <c r="P3172" s="23">
        <v>173.02</v>
      </c>
      <c r="Q3172" s="23">
        <f>M3172*N3172*(1-O3172)</f>
        <v>437.67634400000003</v>
      </c>
      <c r="R3172" s="23">
        <f>M3172*N3172*O3172</f>
        <v>122.08365599999999</v>
      </c>
      <c r="S3172" s="23">
        <f>P3172*N3172</f>
        <v>346.04</v>
      </c>
      <c r="T3172" s="23">
        <f>Q3172-S3172</f>
        <v>91.636344000000008</v>
      </c>
      <c r="U3172" s="25">
        <f>IFERROR(T3172/Q3172,0)</f>
        <v>0.20937010934271558</v>
      </c>
      <c r="V3172" s="21" t="s">
        <v>125</v>
      </c>
      <c r="W3172" s="21" t="s">
        <v>136</v>
      </c>
    </row>
    <row r="3173" spans="1:23" ht="15" customHeight="1">
      <c r="A3173" s="21" t="s">
        <v>3653</v>
      </c>
      <c r="B3173" s="22">
        <v>45847</v>
      </c>
      <c r="C3173" s="21">
        <f>YEAR(B3173)</f>
        <v>2025</v>
      </c>
      <c r="D3173" s="21" t="str">
        <f>"Q"&amp;ROUNDUP(MONTH(B3173)/3,0)</f>
        <v>Q3</v>
      </c>
      <c r="E3173" s="21" t="s">
        <v>158</v>
      </c>
      <c r="F3173" s="21" t="s">
        <v>118</v>
      </c>
      <c r="G3173" s="21" t="s">
        <v>164</v>
      </c>
      <c r="H3173" s="21" t="s">
        <v>1289</v>
      </c>
      <c r="I3173" s="21" t="s">
        <v>219</v>
      </c>
      <c r="J3173" s="21" t="s">
        <v>142</v>
      </c>
      <c r="K3173" s="21" t="s">
        <v>149</v>
      </c>
      <c r="L3173" s="21" t="s">
        <v>273</v>
      </c>
      <c r="M3173" s="23">
        <v>84.46</v>
      </c>
      <c r="N3173" s="24">
        <v>8</v>
      </c>
      <c r="O3173" s="25">
        <v>0.21560000000000001</v>
      </c>
      <c r="P3173" s="23">
        <v>43.25</v>
      </c>
      <c r="Q3173" s="23">
        <f>M3173*N3173*(1-O3173)</f>
        <v>530.00339199999996</v>
      </c>
      <c r="R3173" s="23">
        <f>M3173*N3173*O3173</f>
        <v>145.67660799999999</v>
      </c>
      <c r="S3173" s="23">
        <f>P3173*N3173</f>
        <v>346</v>
      </c>
      <c r="T3173" s="23">
        <f>Q3173-S3173</f>
        <v>184.00339199999996</v>
      </c>
      <c r="U3173" s="25">
        <f>IFERROR(T3173/Q3173,0)</f>
        <v>0.34717398940722244</v>
      </c>
      <c r="V3173" s="21" t="s">
        <v>125</v>
      </c>
      <c r="W3173" s="21" t="s">
        <v>126</v>
      </c>
    </row>
    <row r="3174" spans="1:23" ht="15" customHeight="1">
      <c r="A3174" s="21" t="s">
        <v>3654</v>
      </c>
      <c r="B3174" s="22">
        <v>45847</v>
      </c>
      <c r="C3174" s="21">
        <f>YEAR(B3174)</f>
        <v>2025</v>
      </c>
      <c r="D3174" s="21" t="str">
        <f>"Q"&amp;ROUNDUP(MONTH(B3174)/3,0)</f>
        <v>Q3</v>
      </c>
      <c r="E3174" s="21" t="s">
        <v>138</v>
      </c>
      <c r="F3174" s="21" t="s">
        <v>129</v>
      </c>
      <c r="G3174" s="21" t="s">
        <v>139</v>
      </c>
      <c r="H3174" s="21" t="s">
        <v>370</v>
      </c>
      <c r="I3174" s="21" t="s">
        <v>371</v>
      </c>
      <c r="J3174" s="21" t="s">
        <v>133</v>
      </c>
      <c r="K3174" s="21" t="s">
        <v>143</v>
      </c>
      <c r="L3174" s="21" t="s">
        <v>144</v>
      </c>
      <c r="M3174" s="23">
        <v>28.41</v>
      </c>
      <c r="N3174" s="24">
        <v>1</v>
      </c>
      <c r="O3174" s="25">
        <v>0.19719999999999999</v>
      </c>
      <c r="P3174" s="23">
        <v>18.14</v>
      </c>
      <c r="Q3174" s="23">
        <f>M3174*N3174*(1-O3174)</f>
        <v>22.807548000000001</v>
      </c>
      <c r="R3174" s="23">
        <f>M3174*N3174*O3174</f>
        <v>5.6024519999999995</v>
      </c>
      <c r="S3174" s="23">
        <f>P3174*N3174</f>
        <v>18.14</v>
      </c>
      <c r="T3174" s="23">
        <f>Q3174-S3174</f>
        <v>4.667548</v>
      </c>
      <c r="U3174" s="25">
        <f>IFERROR(T3174/Q3174,0)</f>
        <v>0.20464926786518217</v>
      </c>
      <c r="V3174" s="21" t="s">
        <v>125</v>
      </c>
      <c r="W3174" s="21" t="s">
        <v>156</v>
      </c>
    </row>
    <row r="3175" spans="1:23" ht="15" customHeight="1">
      <c r="A3175" s="21" t="s">
        <v>3655</v>
      </c>
      <c r="B3175" s="22">
        <v>45847</v>
      </c>
      <c r="C3175" s="21">
        <f>YEAR(B3175)</f>
        <v>2025</v>
      </c>
      <c r="D3175" s="21" t="str">
        <f>"Q"&amp;ROUNDUP(MONTH(B3175)/3,0)</f>
        <v>Q3</v>
      </c>
      <c r="E3175" s="21" t="s">
        <v>128</v>
      </c>
      <c r="F3175" s="21" t="s">
        <v>118</v>
      </c>
      <c r="G3175" s="21" t="s">
        <v>152</v>
      </c>
      <c r="H3175" s="21" t="s">
        <v>895</v>
      </c>
      <c r="I3175" s="21" t="s">
        <v>896</v>
      </c>
      <c r="J3175" s="21" t="s">
        <v>133</v>
      </c>
      <c r="K3175" s="21" t="s">
        <v>149</v>
      </c>
      <c r="L3175" s="21" t="s">
        <v>176</v>
      </c>
      <c r="M3175" s="23">
        <v>56.37</v>
      </c>
      <c r="N3175" s="24">
        <v>5</v>
      </c>
      <c r="O3175" s="25">
        <v>0.24890000000000001</v>
      </c>
      <c r="P3175" s="23">
        <v>23.42</v>
      </c>
      <c r="Q3175" s="23">
        <f>M3175*N3175*(1-O3175)</f>
        <v>211.69753499999996</v>
      </c>
      <c r="R3175" s="23">
        <f>M3175*N3175*O3175</f>
        <v>70.152464999999992</v>
      </c>
      <c r="S3175" s="23">
        <f>P3175*N3175</f>
        <v>117.10000000000001</v>
      </c>
      <c r="T3175" s="23">
        <f>Q3175-S3175</f>
        <v>94.597534999999951</v>
      </c>
      <c r="U3175" s="25">
        <f>IFERROR(T3175/Q3175,0)</f>
        <v>0.44685232163898353</v>
      </c>
      <c r="V3175" s="21" t="s">
        <v>125</v>
      </c>
      <c r="W3175" s="21" t="s">
        <v>156</v>
      </c>
    </row>
    <row r="3176" spans="1:23" ht="15" customHeight="1">
      <c r="A3176" s="21" t="s">
        <v>3656</v>
      </c>
      <c r="B3176" s="22">
        <v>45848</v>
      </c>
      <c r="C3176" s="21">
        <f>YEAR(B3176)</f>
        <v>2025</v>
      </c>
      <c r="D3176" s="21" t="str">
        <f>"Q"&amp;ROUNDUP(MONTH(B3176)/3,0)</f>
        <v>Q3</v>
      </c>
      <c r="E3176" s="21" t="s">
        <v>138</v>
      </c>
      <c r="F3176" s="21" t="s">
        <v>129</v>
      </c>
      <c r="G3176" s="21" t="s">
        <v>146</v>
      </c>
      <c r="H3176" s="21" t="s">
        <v>221</v>
      </c>
      <c r="I3176" s="21" t="s">
        <v>222</v>
      </c>
      <c r="J3176" s="21" t="s">
        <v>133</v>
      </c>
      <c r="K3176" s="21" t="s">
        <v>134</v>
      </c>
      <c r="L3176" s="21" t="s">
        <v>135</v>
      </c>
      <c r="M3176" s="23">
        <v>132.58000000000001</v>
      </c>
      <c r="N3176" s="24">
        <v>2</v>
      </c>
      <c r="O3176" s="25">
        <v>0.1588</v>
      </c>
      <c r="P3176" s="23">
        <v>71.39</v>
      </c>
      <c r="Q3176" s="23">
        <f>M3176*N3176*(1-O3176)</f>
        <v>223.052592</v>
      </c>
      <c r="R3176" s="23">
        <f>M3176*N3176*O3176</f>
        <v>42.107408000000007</v>
      </c>
      <c r="S3176" s="23">
        <f>P3176*N3176</f>
        <v>142.78</v>
      </c>
      <c r="T3176" s="23">
        <f>Q3176-S3176</f>
        <v>80.272592000000003</v>
      </c>
      <c r="U3176" s="25">
        <f>IFERROR(T3176/Q3176,0)</f>
        <v>0.3598819062367139</v>
      </c>
      <c r="V3176" s="21" t="s">
        <v>125</v>
      </c>
      <c r="W3176" s="21" t="s">
        <v>136</v>
      </c>
    </row>
    <row r="3177" spans="1:23" ht="15" customHeight="1">
      <c r="A3177" s="21" t="s">
        <v>3657</v>
      </c>
      <c r="B3177" s="22">
        <v>45848</v>
      </c>
      <c r="C3177" s="21">
        <f>YEAR(B3177)</f>
        <v>2025</v>
      </c>
      <c r="D3177" s="21" t="str">
        <f>"Q"&amp;ROUNDUP(MONTH(B3177)/3,0)</f>
        <v>Q3</v>
      </c>
      <c r="E3177" s="21" t="s">
        <v>128</v>
      </c>
      <c r="F3177" s="21" t="s">
        <v>118</v>
      </c>
      <c r="G3177" s="21" t="s">
        <v>152</v>
      </c>
      <c r="H3177" s="21" t="s">
        <v>337</v>
      </c>
      <c r="I3177" s="21" t="s">
        <v>338</v>
      </c>
      <c r="J3177" s="21" t="s">
        <v>133</v>
      </c>
      <c r="K3177" s="21" t="s">
        <v>123</v>
      </c>
      <c r="L3177" s="21" t="s">
        <v>124</v>
      </c>
      <c r="M3177" s="23">
        <v>125.83</v>
      </c>
      <c r="N3177" s="24">
        <v>12</v>
      </c>
      <c r="O3177" s="25">
        <v>0.2384</v>
      </c>
      <c r="P3177" s="23">
        <v>64.150000000000006</v>
      </c>
      <c r="Q3177" s="23">
        <f>M3177*N3177*(1-O3177)</f>
        <v>1149.9855360000001</v>
      </c>
      <c r="R3177" s="23">
        <f>M3177*N3177*O3177</f>
        <v>359.97446400000001</v>
      </c>
      <c r="S3177" s="23">
        <f>P3177*N3177</f>
        <v>769.80000000000007</v>
      </c>
      <c r="T3177" s="23">
        <f>Q3177-S3177</f>
        <v>380.18553600000007</v>
      </c>
      <c r="U3177" s="25">
        <f>IFERROR(T3177/Q3177,0)</f>
        <v>0.33060027634991057</v>
      </c>
      <c r="V3177" s="21" t="s">
        <v>125</v>
      </c>
      <c r="W3177" s="21" t="s">
        <v>136</v>
      </c>
    </row>
    <row r="3178" spans="1:23" ht="15" customHeight="1">
      <c r="A3178" s="21" t="s">
        <v>3658</v>
      </c>
      <c r="B3178" s="22">
        <v>45848</v>
      </c>
      <c r="C3178" s="21">
        <f>YEAR(B3178)</f>
        <v>2025</v>
      </c>
      <c r="D3178" s="21" t="str">
        <f>"Q"&amp;ROUNDUP(MONTH(B3178)/3,0)</f>
        <v>Q3</v>
      </c>
      <c r="E3178" s="21" t="s">
        <v>128</v>
      </c>
      <c r="F3178" s="21" t="s">
        <v>129</v>
      </c>
      <c r="G3178" s="21" t="s">
        <v>152</v>
      </c>
      <c r="H3178" s="21" t="s">
        <v>1105</v>
      </c>
      <c r="I3178" s="21" t="s">
        <v>1106</v>
      </c>
      <c r="J3178" s="21" t="s">
        <v>142</v>
      </c>
      <c r="K3178" s="21" t="s">
        <v>165</v>
      </c>
      <c r="L3178" s="21" t="s">
        <v>180</v>
      </c>
      <c r="M3178" s="23">
        <v>103.3</v>
      </c>
      <c r="N3178" s="24">
        <v>1</v>
      </c>
      <c r="O3178" s="25">
        <v>0.15790000000000001</v>
      </c>
      <c r="P3178" s="23">
        <v>45.91</v>
      </c>
      <c r="Q3178" s="23">
        <f>M3178*N3178*(1-O3178)</f>
        <v>86.988929999999996</v>
      </c>
      <c r="R3178" s="23">
        <f>M3178*N3178*O3178</f>
        <v>16.311070000000001</v>
      </c>
      <c r="S3178" s="23">
        <f>P3178*N3178</f>
        <v>45.91</v>
      </c>
      <c r="T3178" s="23">
        <f>Q3178-S3178</f>
        <v>41.07893</v>
      </c>
      <c r="U3178" s="25">
        <f>IFERROR(T3178/Q3178,0)</f>
        <v>0.47223169660783276</v>
      </c>
      <c r="V3178" s="21" t="s">
        <v>125</v>
      </c>
      <c r="W3178" s="21" t="s">
        <v>136</v>
      </c>
    </row>
    <row r="3179" spans="1:23" ht="15" customHeight="1">
      <c r="A3179" s="21" t="s">
        <v>3659</v>
      </c>
      <c r="B3179" s="22">
        <v>45848</v>
      </c>
      <c r="C3179" s="21">
        <f>YEAR(B3179)</f>
        <v>2025</v>
      </c>
      <c r="D3179" s="21" t="str">
        <f>"Q"&amp;ROUNDUP(MONTH(B3179)/3,0)</f>
        <v>Q3</v>
      </c>
      <c r="E3179" s="21" t="s">
        <v>188</v>
      </c>
      <c r="F3179" s="21" t="s">
        <v>129</v>
      </c>
      <c r="G3179" s="21" t="s">
        <v>198</v>
      </c>
      <c r="H3179" s="21" t="s">
        <v>1156</v>
      </c>
      <c r="I3179" s="21" t="s">
        <v>1157</v>
      </c>
      <c r="J3179" s="21" t="s">
        <v>142</v>
      </c>
      <c r="K3179" s="21" t="s">
        <v>165</v>
      </c>
      <c r="L3179" s="21" t="s">
        <v>320</v>
      </c>
      <c r="M3179" s="23">
        <v>31.71</v>
      </c>
      <c r="N3179" s="24">
        <v>1</v>
      </c>
      <c r="O3179" s="25">
        <v>0.1603</v>
      </c>
      <c r="P3179" s="23">
        <v>12.34</v>
      </c>
      <c r="Q3179" s="23">
        <f>M3179*N3179*(1-O3179)</f>
        <v>26.626887</v>
      </c>
      <c r="R3179" s="23">
        <f>M3179*N3179*O3179</f>
        <v>5.083113</v>
      </c>
      <c r="S3179" s="23">
        <f>P3179*N3179</f>
        <v>12.34</v>
      </c>
      <c r="T3179" s="23">
        <f>Q3179-S3179</f>
        <v>14.286887</v>
      </c>
      <c r="U3179" s="25">
        <f>IFERROR(T3179/Q3179,0)</f>
        <v>0.53655866718478962</v>
      </c>
      <c r="V3179" s="21" t="s">
        <v>125</v>
      </c>
      <c r="W3179" s="21" t="s">
        <v>136</v>
      </c>
    </row>
    <row r="3180" spans="1:23" ht="15" customHeight="1">
      <c r="A3180" s="21" t="s">
        <v>3660</v>
      </c>
      <c r="B3180" s="22">
        <v>45848</v>
      </c>
      <c r="C3180" s="21">
        <f>YEAR(B3180)</f>
        <v>2025</v>
      </c>
      <c r="D3180" s="21" t="str">
        <f>"Q"&amp;ROUNDUP(MONTH(B3180)/3,0)</f>
        <v>Q3</v>
      </c>
      <c r="E3180" s="21" t="s">
        <v>138</v>
      </c>
      <c r="F3180" s="21" t="s">
        <v>159</v>
      </c>
      <c r="G3180" s="21" t="s">
        <v>139</v>
      </c>
      <c r="H3180" s="21" t="s">
        <v>380</v>
      </c>
      <c r="I3180" s="21" t="s">
        <v>255</v>
      </c>
      <c r="J3180" s="21" t="s">
        <v>142</v>
      </c>
      <c r="K3180" s="21" t="s">
        <v>134</v>
      </c>
      <c r="L3180" s="21" t="s">
        <v>192</v>
      </c>
      <c r="M3180" s="23">
        <v>93.53</v>
      </c>
      <c r="N3180" s="24">
        <v>25</v>
      </c>
      <c r="O3180" s="25">
        <v>0.2014</v>
      </c>
      <c r="P3180" s="23">
        <v>54.24</v>
      </c>
      <c r="Q3180" s="23">
        <f>M3180*N3180*(1-O3180)</f>
        <v>1867.32645</v>
      </c>
      <c r="R3180" s="23">
        <f>M3180*N3180*O3180</f>
        <v>470.92354999999998</v>
      </c>
      <c r="S3180" s="23">
        <f>P3180*N3180</f>
        <v>1356</v>
      </c>
      <c r="T3180" s="23">
        <f>Q3180-S3180</f>
        <v>511.32645000000002</v>
      </c>
      <c r="U3180" s="25">
        <f>IFERROR(T3180/Q3180,0)</f>
        <v>0.27382809792042523</v>
      </c>
      <c r="V3180" s="21" t="s">
        <v>125</v>
      </c>
      <c r="W3180" s="21" t="s">
        <v>136</v>
      </c>
    </row>
    <row r="3181" spans="1:23" ht="15" customHeight="1">
      <c r="A3181" s="21" t="s">
        <v>3661</v>
      </c>
      <c r="B3181" s="22">
        <v>45849</v>
      </c>
      <c r="C3181" s="21">
        <f>YEAR(B3181)</f>
        <v>2025</v>
      </c>
      <c r="D3181" s="21" t="str">
        <f>"Q"&amp;ROUNDUP(MONTH(B3181)/3,0)</f>
        <v>Q3</v>
      </c>
      <c r="E3181" s="21" t="s">
        <v>138</v>
      </c>
      <c r="F3181" s="21" t="s">
        <v>129</v>
      </c>
      <c r="G3181" s="21" t="s">
        <v>146</v>
      </c>
      <c r="H3181" s="21" t="s">
        <v>174</v>
      </c>
      <c r="I3181" s="21" t="s">
        <v>175</v>
      </c>
      <c r="J3181" s="21" t="s">
        <v>142</v>
      </c>
      <c r="K3181" s="21" t="s">
        <v>143</v>
      </c>
      <c r="L3181" s="21" t="s">
        <v>230</v>
      </c>
      <c r="M3181" s="23">
        <v>266.97000000000003</v>
      </c>
      <c r="N3181" s="24">
        <v>1</v>
      </c>
      <c r="O3181" s="25">
        <v>0.1201</v>
      </c>
      <c r="P3181" s="23">
        <v>170.64</v>
      </c>
      <c r="Q3181" s="23">
        <f>M3181*N3181*(1-O3181)</f>
        <v>234.90690300000003</v>
      </c>
      <c r="R3181" s="23">
        <f>M3181*N3181*O3181</f>
        <v>32.063097000000006</v>
      </c>
      <c r="S3181" s="23">
        <f>P3181*N3181</f>
        <v>170.64</v>
      </c>
      <c r="T3181" s="23">
        <f>Q3181-S3181</f>
        <v>64.266903000000042</v>
      </c>
      <c r="U3181" s="25">
        <f>IFERROR(T3181/Q3181,0)</f>
        <v>0.27358456554169475</v>
      </c>
      <c r="V3181" s="21" t="s">
        <v>125</v>
      </c>
      <c r="W3181" s="21" t="s">
        <v>172</v>
      </c>
    </row>
    <row r="3182" spans="1:23" ht="15" customHeight="1">
      <c r="A3182" s="21" t="s">
        <v>3662</v>
      </c>
      <c r="B3182" s="22">
        <v>45849</v>
      </c>
      <c r="C3182" s="21">
        <f>YEAR(B3182)</f>
        <v>2025</v>
      </c>
      <c r="D3182" s="21" t="str">
        <f>"Q"&amp;ROUNDUP(MONTH(B3182)/3,0)</f>
        <v>Q3</v>
      </c>
      <c r="E3182" s="21" t="s">
        <v>158</v>
      </c>
      <c r="F3182" s="21" t="s">
        <v>118</v>
      </c>
      <c r="G3182" s="21" t="s">
        <v>160</v>
      </c>
      <c r="H3182" s="21" t="s">
        <v>218</v>
      </c>
      <c r="I3182" s="21" t="s">
        <v>219</v>
      </c>
      <c r="J3182" s="21" t="s">
        <v>133</v>
      </c>
      <c r="K3182" s="21" t="s">
        <v>134</v>
      </c>
      <c r="L3182" s="21" t="s">
        <v>339</v>
      </c>
      <c r="M3182" s="23">
        <v>99.95</v>
      </c>
      <c r="N3182" s="24">
        <v>2</v>
      </c>
      <c r="O3182" s="25">
        <v>0.1888</v>
      </c>
      <c r="P3182" s="23">
        <v>55.1</v>
      </c>
      <c r="Q3182" s="23">
        <f>M3182*N3182*(1-O3182)</f>
        <v>162.15888000000001</v>
      </c>
      <c r="R3182" s="23">
        <f>M3182*N3182*O3182</f>
        <v>37.741120000000002</v>
      </c>
      <c r="S3182" s="23">
        <f>P3182*N3182</f>
        <v>110.2</v>
      </c>
      <c r="T3182" s="23">
        <f>Q3182-S3182</f>
        <v>51.958880000000008</v>
      </c>
      <c r="U3182" s="25">
        <f>IFERROR(T3182/Q3182,0)</f>
        <v>0.32041957862560472</v>
      </c>
      <c r="V3182" s="21" t="s">
        <v>125</v>
      </c>
      <c r="W3182" s="21" t="s">
        <v>136</v>
      </c>
    </row>
    <row r="3183" spans="1:23" ht="15" customHeight="1">
      <c r="A3183" s="21" t="s">
        <v>3663</v>
      </c>
      <c r="B3183" s="22">
        <v>45850</v>
      </c>
      <c r="C3183" s="21">
        <f>YEAR(B3183)</f>
        <v>2025</v>
      </c>
      <c r="D3183" s="21" t="str">
        <f>"Q"&amp;ROUNDUP(MONTH(B3183)/3,0)</f>
        <v>Q3</v>
      </c>
      <c r="E3183" s="21" t="s">
        <v>188</v>
      </c>
      <c r="F3183" s="21" t="s">
        <v>159</v>
      </c>
      <c r="G3183" s="21" t="s">
        <v>232</v>
      </c>
      <c r="H3183" s="21" t="s">
        <v>147</v>
      </c>
      <c r="I3183" s="21" t="s">
        <v>148</v>
      </c>
      <c r="J3183" s="21" t="s">
        <v>122</v>
      </c>
      <c r="K3183" s="21" t="s">
        <v>143</v>
      </c>
      <c r="L3183" s="21" t="s">
        <v>252</v>
      </c>
      <c r="M3183" s="23">
        <v>66.59</v>
      </c>
      <c r="N3183" s="24">
        <v>3</v>
      </c>
      <c r="O3183" s="25">
        <v>0.19850000000000001</v>
      </c>
      <c r="P3183" s="23">
        <v>37.049999999999997</v>
      </c>
      <c r="Q3183" s="23">
        <f>M3183*N3183*(1-O3183)</f>
        <v>160.115655</v>
      </c>
      <c r="R3183" s="23">
        <f>M3183*N3183*O3183</f>
        <v>39.654345000000006</v>
      </c>
      <c r="S3183" s="23">
        <f>P3183*N3183</f>
        <v>111.14999999999999</v>
      </c>
      <c r="T3183" s="23">
        <f>Q3183-S3183</f>
        <v>48.965655000000012</v>
      </c>
      <c r="U3183" s="25">
        <f>IFERROR(T3183/Q3183,0)</f>
        <v>0.3058142878034007</v>
      </c>
      <c r="V3183" s="21" t="s">
        <v>125</v>
      </c>
      <c r="W3183" s="21" t="s">
        <v>126</v>
      </c>
    </row>
    <row r="3184" spans="1:23" ht="15" customHeight="1">
      <c r="A3184" s="21" t="s">
        <v>3663</v>
      </c>
      <c r="B3184" s="22">
        <v>45850</v>
      </c>
      <c r="C3184" s="21">
        <f>YEAR(B3184)</f>
        <v>2025</v>
      </c>
      <c r="D3184" s="21" t="str">
        <f>"Q"&amp;ROUNDUP(MONTH(B3184)/3,0)</f>
        <v>Q3</v>
      </c>
      <c r="E3184" s="21" t="s">
        <v>128</v>
      </c>
      <c r="F3184" s="21" t="s">
        <v>159</v>
      </c>
      <c r="G3184" s="21" t="s">
        <v>130</v>
      </c>
      <c r="H3184" s="21" t="s">
        <v>207</v>
      </c>
      <c r="I3184" s="21" t="s">
        <v>208</v>
      </c>
      <c r="J3184" s="21" t="s">
        <v>122</v>
      </c>
      <c r="K3184" s="21" t="s">
        <v>165</v>
      </c>
      <c r="L3184" s="21" t="s">
        <v>213</v>
      </c>
      <c r="M3184" s="23">
        <v>111.76</v>
      </c>
      <c r="N3184" s="24">
        <v>10</v>
      </c>
      <c r="O3184" s="25">
        <v>0.27739999999999998</v>
      </c>
      <c r="P3184" s="23">
        <v>50.53</v>
      </c>
      <c r="Q3184" s="23">
        <f>M3184*N3184*(1-O3184)</f>
        <v>807.57776000000013</v>
      </c>
      <c r="R3184" s="23">
        <f>M3184*N3184*O3184</f>
        <v>310.02224000000001</v>
      </c>
      <c r="S3184" s="23">
        <f>P3184*N3184</f>
        <v>505.3</v>
      </c>
      <c r="T3184" s="23">
        <f>Q3184-S3184</f>
        <v>302.27776000000011</v>
      </c>
      <c r="U3184" s="25">
        <f>IFERROR(T3184/Q3184,0)</f>
        <v>0.37430173906720771</v>
      </c>
      <c r="V3184" s="21" t="s">
        <v>171</v>
      </c>
      <c r="W3184" s="21" t="s">
        <v>156</v>
      </c>
    </row>
    <row r="3185" spans="1:23" ht="15" customHeight="1">
      <c r="A3185" s="21" t="s">
        <v>3664</v>
      </c>
      <c r="B3185" s="22">
        <v>45850</v>
      </c>
      <c r="C3185" s="21">
        <f>YEAR(B3185)</f>
        <v>2025</v>
      </c>
      <c r="D3185" s="21" t="str">
        <f>"Q"&amp;ROUNDUP(MONTH(B3185)/3,0)</f>
        <v>Q3</v>
      </c>
      <c r="E3185" s="21" t="s">
        <v>188</v>
      </c>
      <c r="F3185" s="21" t="s">
        <v>129</v>
      </c>
      <c r="G3185" s="21" t="s">
        <v>198</v>
      </c>
      <c r="H3185" s="21" t="s">
        <v>182</v>
      </c>
      <c r="I3185" s="21" t="s">
        <v>183</v>
      </c>
      <c r="J3185" s="21" t="s">
        <v>122</v>
      </c>
      <c r="K3185" s="21" t="s">
        <v>134</v>
      </c>
      <c r="L3185" s="21" t="s">
        <v>299</v>
      </c>
      <c r="M3185" s="23">
        <v>22.02</v>
      </c>
      <c r="N3185" s="24">
        <v>5</v>
      </c>
      <c r="O3185" s="25">
        <v>0.1457</v>
      </c>
      <c r="P3185" s="23">
        <v>13.42</v>
      </c>
      <c r="Q3185" s="23">
        <f>M3185*N3185*(1-O3185)</f>
        <v>94.058430000000001</v>
      </c>
      <c r="R3185" s="23">
        <f>M3185*N3185*O3185</f>
        <v>16.04157</v>
      </c>
      <c r="S3185" s="23">
        <f>P3185*N3185</f>
        <v>67.099999999999994</v>
      </c>
      <c r="T3185" s="23">
        <f>Q3185-S3185</f>
        <v>26.958430000000007</v>
      </c>
      <c r="U3185" s="25">
        <f>IFERROR(T3185/Q3185,0)</f>
        <v>0.28661365068500511</v>
      </c>
      <c r="V3185" s="21" t="s">
        <v>125</v>
      </c>
      <c r="W3185" s="21" t="s">
        <v>136</v>
      </c>
    </row>
    <row r="3186" spans="1:23" ht="15" customHeight="1">
      <c r="A3186" s="21" t="s">
        <v>3665</v>
      </c>
      <c r="B3186" s="22">
        <v>45850</v>
      </c>
      <c r="C3186" s="21">
        <f>YEAR(B3186)</f>
        <v>2025</v>
      </c>
      <c r="D3186" s="21" t="str">
        <f>"Q"&amp;ROUNDUP(MONTH(B3186)/3,0)</f>
        <v>Q3</v>
      </c>
      <c r="E3186" s="21" t="s">
        <v>138</v>
      </c>
      <c r="F3186" s="21" t="s">
        <v>118</v>
      </c>
      <c r="G3186" s="21" t="s">
        <v>139</v>
      </c>
      <c r="H3186" s="21" t="s">
        <v>377</v>
      </c>
      <c r="I3186" s="21" t="s">
        <v>378</v>
      </c>
      <c r="J3186" s="21" t="s">
        <v>133</v>
      </c>
      <c r="K3186" s="21" t="s">
        <v>134</v>
      </c>
      <c r="L3186" s="21" t="s">
        <v>299</v>
      </c>
      <c r="M3186" s="23">
        <v>37.35</v>
      </c>
      <c r="N3186" s="24">
        <v>1</v>
      </c>
      <c r="O3186" s="25">
        <v>0.18729999999999999</v>
      </c>
      <c r="P3186" s="23">
        <v>22.88</v>
      </c>
      <c r="Q3186" s="23">
        <f>M3186*N3186*(1-O3186)</f>
        <v>30.354344999999999</v>
      </c>
      <c r="R3186" s="23">
        <f>M3186*N3186*O3186</f>
        <v>6.9956550000000002</v>
      </c>
      <c r="S3186" s="23">
        <f>P3186*N3186</f>
        <v>22.88</v>
      </c>
      <c r="T3186" s="23">
        <f>Q3186-S3186</f>
        <v>7.4743449999999996</v>
      </c>
      <c r="U3186" s="25">
        <f>IFERROR(T3186/Q3186,0)</f>
        <v>0.24623641195354404</v>
      </c>
      <c r="V3186" s="21" t="s">
        <v>125</v>
      </c>
      <c r="W3186" s="21" t="s">
        <v>156</v>
      </c>
    </row>
    <row r="3187" spans="1:23" ht="15" customHeight="1">
      <c r="A3187" s="21" t="s">
        <v>3666</v>
      </c>
      <c r="B3187" s="22">
        <v>45851</v>
      </c>
      <c r="C3187" s="21">
        <f>YEAR(B3187)</f>
        <v>2025</v>
      </c>
      <c r="D3187" s="21" t="str">
        <f>"Q"&amp;ROUNDUP(MONTH(B3187)/3,0)</f>
        <v>Q3</v>
      </c>
      <c r="E3187" s="21" t="s">
        <v>128</v>
      </c>
      <c r="F3187" s="21" t="s">
        <v>129</v>
      </c>
      <c r="G3187" s="21" t="s">
        <v>152</v>
      </c>
      <c r="H3187" s="21" t="s">
        <v>182</v>
      </c>
      <c r="I3187" s="21" t="s">
        <v>183</v>
      </c>
      <c r="J3187" s="21" t="s">
        <v>122</v>
      </c>
      <c r="K3187" s="21" t="s">
        <v>134</v>
      </c>
      <c r="L3187" s="21" t="s">
        <v>135</v>
      </c>
      <c r="M3187" s="23">
        <v>190.5</v>
      </c>
      <c r="N3187" s="24">
        <v>4</v>
      </c>
      <c r="O3187" s="25">
        <v>0.2359</v>
      </c>
      <c r="P3187" s="23">
        <v>98</v>
      </c>
      <c r="Q3187" s="23">
        <f>M3187*N3187*(1-O3187)</f>
        <v>582.24419999999998</v>
      </c>
      <c r="R3187" s="23">
        <f>M3187*N3187*O3187</f>
        <v>179.75579999999999</v>
      </c>
      <c r="S3187" s="23">
        <f>P3187*N3187</f>
        <v>392</v>
      </c>
      <c r="T3187" s="23">
        <f>Q3187-S3187</f>
        <v>190.24419999999998</v>
      </c>
      <c r="U3187" s="25">
        <f>IFERROR(T3187/Q3187,0)</f>
        <v>0.32674297141989561</v>
      </c>
      <c r="V3187" s="21" t="s">
        <v>125</v>
      </c>
      <c r="W3187" s="21" t="s">
        <v>172</v>
      </c>
    </row>
    <row r="3188" spans="1:23" ht="15" customHeight="1">
      <c r="A3188" s="21" t="s">
        <v>3667</v>
      </c>
      <c r="B3188" s="22">
        <v>45851</v>
      </c>
      <c r="C3188" s="21">
        <f>YEAR(B3188)</f>
        <v>2025</v>
      </c>
      <c r="D3188" s="21" t="str">
        <f>"Q"&amp;ROUNDUP(MONTH(B3188)/3,0)</f>
        <v>Q3</v>
      </c>
      <c r="E3188" s="21" t="s">
        <v>117</v>
      </c>
      <c r="F3188" s="21" t="s">
        <v>118</v>
      </c>
      <c r="G3188" s="21" t="s">
        <v>119</v>
      </c>
      <c r="H3188" s="21" t="s">
        <v>549</v>
      </c>
      <c r="I3188" s="21" t="s">
        <v>550</v>
      </c>
      <c r="J3188" s="21" t="s">
        <v>133</v>
      </c>
      <c r="K3188" s="21" t="s">
        <v>143</v>
      </c>
      <c r="L3188" s="21" t="s">
        <v>144</v>
      </c>
      <c r="M3188" s="23">
        <v>32.700000000000003</v>
      </c>
      <c r="N3188" s="24">
        <v>1</v>
      </c>
      <c r="O3188" s="25">
        <v>0.2311</v>
      </c>
      <c r="P3188" s="23">
        <v>18.82</v>
      </c>
      <c r="Q3188" s="23">
        <f>M3188*N3188*(1-O3188)</f>
        <v>25.143030000000003</v>
      </c>
      <c r="R3188" s="23">
        <f>M3188*N3188*O3188</f>
        <v>7.5569700000000006</v>
      </c>
      <c r="S3188" s="23">
        <f>P3188*N3188</f>
        <v>18.82</v>
      </c>
      <c r="T3188" s="23">
        <f>Q3188-S3188</f>
        <v>6.3230300000000028</v>
      </c>
      <c r="U3188" s="25">
        <f>IFERROR(T3188/Q3188,0)</f>
        <v>0.25148241878564365</v>
      </c>
      <c r="V3188" s="21" t="s">
        <v>125</v>
      </c>
      <c r="W3188" s="21" t="s">
        <v>126</v>
      </c>
    </row>
    <row r="3189" spans="1:23" ht="15" customHeight="1">
      <c r="A3189" s="21" t="s">
        <v>3668</v>
      </c>
      <c r="B3189" s="22">
        <v>45851</v>
      </c>
      <c r="C3189" s="21">
        <f>YEAR(B3189)</f>
        <v>2025</v>
      </c>
      <c r="D3189" s="21" t="str">
        <f>"Q"&amp;ROUNDUP(MONTH(B3189)/3,0)</f>
        <v>Q3</v>
      </c>
      <c r="E3189" s="21" t="s">
        <v>188</v>
      </c>
      <c r="F3189" s="21" t="s">
        <v>129</v>
      </c>
      <c r="G3189" s="21" t="s">
        <v>189</v>
      </c>
      <c r="H3189" s="21" t="s">
        <v>318</v>
      </c>
      <c r="I3189" s="21" t="s">
        <v>319</v>
      </c>
      <c r="J3189" s="21" t="s">
        <v>122</v>
      </c>
      <c r="K3189" s="21" t="s">
        <v>165</v>
      </c>
      <c r="L3189" s="21" t="s">
        <v>213</v>
      </c>
      <c r="M3189" s="23">
        <v>82.56</v>
      </c>
      <c r="N3189" s="24">
        <v>1</v>
      </c>
      <c r="O3189" s="25">
        <v>0.22220000000000001</v>
      </c>
      <c r="P3189" s="23">
        <v>33.96</v>
      </c>
      <c r="Q3189" s="23">
        <f>M3189*N3189*(1-O3189)</f>
        <v>64.215168000000006</v>
      </c>
      <c r="R3189" s="23">
        <f>M3189*N3189*O3189</f>
        <v>18.344832</v>
      </c>
      <c r="S3189" s="23">
        <f>P3189*N3189</f>
        <v>33.96</v>
      </c>
      <c r="T3189" s="23">
        <f>Q3189-S3189</f>
        <v>30.255168000000005</v>
      </c>
      <c r="U3189" s="25">
        <f>IFERROR(T3189/Q3189,0)</f>
        <v>0.47115298366890518</v>
      </c>
      <c r="V3189" s="21" t="s">
        <v>125</v>
      </c>
      <c r="W3189" s="21" t="s">
        <v>126</v>
      </c>
    </row>
    <row r="3190" spans="1:23" ht="15" customHeight="1">
      <c r="A3190" s="21" t="s">
        <v>3669</v>
      </c>
      <c r="B3190" s="22">
        <v>45851</v>
      </c>
      <c r="C3190" s="21">
        <f>YEAR(B3190)</f>
        <v>2025</v>
      </c>
      <c r="D3190" s="21" t="str">
        <f>"Q"&amp;ROUNDUP(MONTH(B3190)/3,0)</f>
        <v>Q3</v>
      </c>
      <c r="E3190" s="21" t="s">
        <v>138</v>
      </c>
      <c r="F3190" s="21" t="s">
        <v>118</v>
      </c>
      <c r="G3190" s="21" t="s">
        <v>146</v>
      </c>
      <c r="H3190" s="21" t="s">
        <v>243</v>
      </c>
      <c r="I3190" s="21" t="s">
        <v>244</v>
      </c>
      <c r="J3190" s="21" t="s">
        <v>122</v>
      </c>
      <c r="K3190" s="21" t="s">
        <v>123</v>
      </c>
      <c r="L3190" s="21" t="s">
        <v>292</v>
      </c>
      <c r="M3190" s="23">
        <v>61.47</v>
      </c>
      <c r="N3190" s="24">
        <v>2</v>
      </c>
      <c r="O3190" s="25">
        <v>0.19020000000000001</v>
      </c>
      <c r="P3190" s="23">
        <v>33.07</v>
      </c>
      <c r="Q3190" s="23">
        <f>M3190*N3190*(1-O3190)</f>
        <v>99.556811999999994</v>
      </c>
      <c r="R3190" s="23">
        <f>M3190*N3190*O3190</f>
        <v>23.383188000000001</v>
      </c>
      <c r="S3190" s="23">
        <f>P3190*N3190</f>
        <v>66.14</v>
      </c>
      <c r="T3190" s="23">
        <f>Q3190-S3190</f>
        <v>33.416811999999993</v>
      </c>
      <c r="U3190" s="25">
        <f>IFERROR(T3190/Q3190,0)</f>
        <v>0.3356557058094628</v>
      </c>
      <c r="V3190" s="21" t="s">
        <v>125</v>
      </c>
      <c r="W3190" s="21" t="s">
        <v>156</v>
      </c>
    </row>
    <row r="3191" spans="1:23" ht="15" customHeight="1">
      <c r="A3191" s="21" t="s">
        <v>3670</v>
      </c>
      <c r="B3191" s="22">
        <v>45851</v>
      </c>
      <c r="C3191" s="21">
        <f>YEAR(B3191)</f>
        <v>2025</v>
      </c>
      <c r="D3191" s="21" t="str">
        <f>"Q"&amp;ROUNDUP(MONTH(B3191)/3,0)</f>
        <v>Q3</v>
      </c>
      <c r="E3191" s="21" t="s">
        <v>138</v>
      </c>
      <c r="F3191" s="21" t="s">
        <v>129</v>
      </c>
      <c r="G3191" s="21" t="s">
        <v>146</v>
      </c>
      <c r="H3191" s="21" t="s">
        <v>182</v>
      </c>
      <c r="I3191" s="21" t="s">
        <v>183</v>
      </c>
      <c r="J3191" s="21" t="s">
        <v>122</v>
      </c>
      <c r="K3191" s="21" t="s">
        <v>143</v>
      </c>
      <c r="L3191" s="21" t="s">
        <v>144</v>
      </c>
      <c r="M3191" s="23">
        <v>139.15</v>
      </c>
      <c r="N3191" s="24">
        <v>1</v>
      </c>
      <c r="O3191" s="25">
        <v>0.1623</v>
      </c>
      <c r="P3191" s="23">
        <v>90.44</v>
      </c>
      <c r="Q3191" s="23">
        <f>M3191*N3191*(1-O3191)</f>
        <v>116.565955</v>
      </c>
      <c r="R3191" s="23">
        <f>M3191*N3191*O3191</f>
        <v>22.584045</v>
      </c>
      <c r="S3191" s="23">
        <f>P3191*N3191</f>
        <v>90.44</v>
      </c>
      <c r="T3191" s="23">
        <f>Q3191-S3191</f>
        <v>26.125955000000005</v>
      </c>
      <c r="U3191" s="25">
        <f>IFERROR(T3191/Q3191,0)</f>
        <v>0.2241302359681264</v>
      </c>
      <c r="V3191" s="21" t="s">
        <v>125</v>
      </c>
      <c r="W3191" s="21" t="s">
        <v>136</v>
      </c>
    </row>
    <row r="3192" spans="1:23" ht="15" customHeight="1">
      <c r="A3192" s="21" t="s">
        <v>3671</v>
      </c>
      <c r="B3192" s="22">
        <v>45851</v>
      </c>
      <c r="C3192" s="21">
        <f>YEAR(B3192)</f>
        <v>2025</v>
      </c>
      <c r="D3192" s="21" t="str">
        <f>"Q"&amp;ROUNDUP(MONTH(B3192)/3,0)</f>
        <v>Q3</v>
      </c>
      <c r="E3192" s="21" t="s">
        <v>128</v>
      </c>
      <c r="F3192" s="21" t="s">
        <v>129</v>
      </c>
      <c r="G3192" s="21" t="s">
        <v>130</v>
      </c>
      <c r="H3192" s="21" t="s">
        <v>294</v>
      </c>
      <c r="I3192" s="21" t="s">
        <v>295</v>
      </c>
      <c r="J3192" s="21" t="s">
        <v>133</v>
      </c>
      <c r="K3192" s="21" t="s">
        <v>123</v>
      </c>
      <c r="L3192" s="21" t="s">
        <v>226</v>
      </c>
      <c r="M3192" s="23">
        <v>219.8</v>
      </c>
      <c r="N3192" s="24">
        <v>5</v>
      </c>
      <c r="O3192" s="25">
        <v>0.1454</v>
      </c>
      <c r="P3192" s="23">
        <v>120.23</v>
      </c>
      <c r="Q3192" s="23">
        <f>M3192*N3192*(1-O3192)</f>
        <v>939.20540000000005</v>
      </c>
      <c r="R3192" s="23">
        <f>M3192*N3192*O3192</f>
        <v>159.7946</v>
      </c>
      <c r="S3192" s="23">
        <f>P3192*N3192</f>
        <v>601.15</v>
      </c>
      <c r="T3192" s="23">
        <f>Q3192-S3192</f>
        <v>338.05540000000008</v>
      </c>
      <c r="U3192" s="25">
        <f>IFERROR(T3192/Q3192,0)</f>
        <v>0.35993766645719888</v>
      </c>
      <c r="V3192" s="21" t="s">
        <v>125</v>
      </c>
      <c r="W3192" s="21" t="s">
        <v>156</v>
      </c>
    </row>
    <row r="3193" spans="1:23" ht="15" customHeight="1">
      <c r="A3193" s="21" t="s">
        <v>3672</v>
      </c>
      <c r="B3193" s="22">
        <v>45851</v>
      </c>
      <c r="C3193" s="21">
        <f>YEAR(B3193)</f>
        <v>2025</v>
      </c>
      <c r="D3193" s="21" t="str">
        <f>"Q"&amp;ROUNDUP(MONTH(B3193)/3,0)</f>
        <v>Q3</v>
      </c>
      <c r="E3193" s="21" t="s">
        <v>188</v>
      </c>
      <c r="F3193" s="21" t="s">
        <v>129</v>
      </c>
      <c r="G3193" s="21" t="s">
        <v>189</v>
      </c>
      <c r="H3193" s="21" t="s">
        <v>178</v>
      </c>
      <c r="I3193" s="21" t="s">
        <v>179</v>
      </c>
      <c r="J3193" s="21" t="s">
        <v>133</v>
      </c>
      <c r="K3193" s="21" t="s">
        <v>134</v>
      </c>
      <c r="L3193" s="21" t="s">
        <v>135</v>
      </c>
      <c r="M3193" s="23">
        <v>93.53</v>
      </c>
      <c r="N3193" s="24">
        <v>3</v>
      </c>
      <c r="O3193" s="25">
        <v>0.24260000000000001</v>
      </c>
      <c r="P3193" s="23">
        <v>55.59</v>
      </c>
      <c r="Q3193" s="23">
        <f>M3193*N3193*(1-O3193)</f>
        <v>212.518866</v>
      </c>
      <c r="R3193" s="23">
        <f>M3193*N3193*O3193</f>
        <v>68.071134000000015</v>
      </c>
      <c r="S3193" s="23">
        <f>P3193*N3193</f>
        <v>166.77</v>
      </c>
      <c r="T3193" s="23">
        <f>Q3193-S3193</f>
        <v>45.748865999999992</v>
      </c>
      <c r="U3193" s="25">
        <f>IFERROR(T3193/Q3193,0)</f>
        <v>0.21526966928197327</v>
      </c>
      <c r="V3193" s="21" t="s">
        <v>125</v>
      </c>
      <c r="W3193" s="21" t="s">
        <v>156</v>
      </c>
    </row>
    <row r="3194" spans="1:23" ht="15" customHeight="1">
      <c r="A3194" s="21" t="s">
        <v>3673</v>
      </c>
      <c r="B3194" s="22">
        <v>45852</v>
      </c>
      <c r="C3194" s="21">
        <f>YEAR(B3194)</f>
        <v>2025</v>
      </c>
      <c r="D3194" s="21" t="str">
        <f>"Q"&amp;ROUNDUP(MONTH(B3194)/3,0)</f>
        <v>Q3</v>
      </c>
      <c r="E3194" s="21" t="s">
        <v>138</v>
      </c>
      <c r="F3194" s="21" t="s">
        <v>129</v>
      </c>
      <c r="G3194" s="21" t="s">
        <v>139</v>
      </c>
      <c r="H3194" s="21" t="s">
        <v>147</v>
      </c>
      <c r="I3194" s="21" t="s">
        <v>148</v>
      </c>
      <c r="J3194" s="21" t="s">
        <v>122</v>
      </c>
      <c r="K3194" s="21" t="s">
        <v>123</v>
      </c>
      <c r="L3194" s="21" t="s">
        <v>263</v>
      </c>
      <c r="M3194" s="23">
        <v>13.42</v>
      </c>
      <c r="N3194" s="24">
        <v>3</v>
      </c>
      <c r="O3194" s="25">
        <v>0.1239</v>
      </c>
      <c r="P3194" s="23">
        <v>7.07</v>
      </c>
      <c r="Q3194" s="23">
        <f>M3194*N3194*(1-O3194)</f>
        <v>35.271785999999999</v>
      </c>
      <c r="R3194" s="23">
        <f>M3194*N3194*O3194</f>
        <v>4.9882139999999993</v>
      </c>
      <c r="S3194" s="23">
        <f>P3194*N3194</f>
        <v>21.21</v>
      </c>
      <c r="T3194" s="23">
        <f>Q3194-S3194</f>
        <v>14.061785999999998</v>
      </c>
      <c r="U3194" s="25">
        <f>IFERROR(T3194/Q3194,0)</f>
        <v>0.39866952016549428</v>
      </c>
      <c r="V3194" s="21" t="s">
        <v>125</v>
      </c>
      <c r="W3194" s="21" t="s">
        <v>136</v>
      </c>
    </row>
    <row r="3195" spans="1:23" ht="15" customHeight="1">
      <c r="A3195" s="21" t="s">
        <v>3674</v>
      </c>
      <c r="B3195" s="22">
        <v>45852</v>
      </c>
      <c r="C3195" s="21">
        <f>YEAR(B3195)</f>
        <v>2025</v>
      </c>
      <c r="D3195" s="21" t="str">
        <f>"Q"&amp;ROUNDUP(MONTH(B3195)/3,0)</f>
        <v>Q3</v>
      </c>
      <c r="E3195" s="21" t="s">
        <v>138</v>
      </c>
      <c r="F3195" s="21" t="s">
        <v>129</v>
      </c>
      <c r="G3195" s="21" t="s">
        <v>146</v>
      </c>
      <c r="H3195" s="21" t="s">
        <v>945</v>
      </c>
      <c r="I3195" s="21" t="s">
        <v>946</v>
      </c>
      <c r="J3195" s="21" t="s">
        <v>142</v>
      </c>
      <c r="K3195" s="21" t="s">
        <v>134</v>
      </c>
      <c r="L3195" s="21" t="s">
        <v>299</v>
      </c>
      <c r="M3195" s="23">
        <v>43.16</v>
      </c>
      <c r="N3195" s="24">
        <v>2</v>
      </c>
      <c r="O3195" s="25">
        <v>9.4799999999999995E-2</v>
      </c>
      <c r="P3195" s="23">
        <v>23.33</v>
      </c>
      <c r="Q3195" s="23">
        <f>M3195*N3195*(1-O3195)</f>
        <v>78.136863999999989</v>
      </c>
      <c r="R3195" s="23">
        <f>M3195*N3195*O3195</f>
        <v>8.1831359999999993</v>
      </c>
      <c r="S3195" s="23">
        <f>P3195*N3195</f>
        <v>46.66</v>
      </c>
      <c r="T3195" s="23">
        <f>Q3195-S3195</f>
        <v>31.476863999999992</v>
      </c>
      <c r="U3195" s="25">
        <f>IFERROR(T3195/Q3195,0)</f>
        <v>0.40284268383230731</v>
      </c>
      <c r="V3195" s="21" t="s">
        <v>125</v>
      </c>
      <c r="W3195" s="21" t="s">
        <v>172</v>
      </c>
    </row>
    <row r="3196" spans="1:23" ht="15" customHeight="1">
      <c r="A3196" s="21" t="s">
        <v>3675</v>
      </c>
      <c r="B3196" s="22">
        <v>45852</v>
      </c>
      <c r="C3196" s="21">
        <f>YEAR(B3196)</f>
        <v>2025</v>
      </c>
      <c r="D3196" s="21" t="str">
        <f>"Q"&amp;ROUNDUP(MONTH(B3196)/3,0)</f>
        <v>Q3</v>
      </c>
      <c r="E3196" s="21" t="s">
        <v>128</v>
      </c>
      <c r="F3196" s="21" t="s">
        <v>159</v>
      </c>
      <c r="G3196" s="21" t="s">
        <v>152</v>
      </c>
      <c r="H3196" s="21" t="s">
        <v>182</v>
      </c>
      <c r="I3196" s="21" t="s">
        <v>183</v>
      </c>
      <c r="J3196" s="21" t="s">
        <v>122</v>
      </c>
      <c r="K3196" s="21" t="s">
        <v>143</v>
      </c>
      <c r="L3196" s="21" t="s">
        <v>322</v>
      </c>
      <c r="M3196" s="23">
        <v>232.65</v>
      </c>
      <c r="N3196" s="24">
        <v>15</v>
      </c>
      <c r="O3196" s="25">
        <v>0.13689999999999999</v>
      </c>
      <c r="P3196" s="23">
        <v>147.11000000000001</v>
      </c>
      <c r="Q3196" s="23">
        <f>M3196*N3196*(1-O3196)</f>
        <v>3012.0032249999999</v>
      </c>
      <c r="R3196" s="23">
        <f>M3196*N3196*O3196</f>
        <v>477.74677499999996</v>
      </c>
      <c r="S3196" s="23">
        <f>P3196*N3196</f>
        <v>2206.65</v>
      </c>
      <c r="T3196" s="23">
        <f>Q3196-S3196</f>
        <v>805.35322499999984</v>
      </c>
      <c r="U3196" s="25">
        <f>IFERROR(T3196/Q3196,0)</f>
        <v>0.26738126251508243</v>
      </c>
      <c r="V3196" s="21" t="s">
        <v>125</v>
      </c>
      <c r="W3196" s="21" t="s">
        <v>126</v>
      </c>
    </row>
    <row r="3197" spans="1:23" ht="15" customHeight="1">
      <c r="A3197" s="21" t="s">
        <v>3676</v>
      </c>
      <c r="B3197" s="22">
        <v>45852</v>
      </c>
      <c r="C3197" s="21">
        <f>YEAR(B3197)</f>
        <v>2025</v>
      </c>
      <c r="D3197" s="21" t="str">
        <f>"Q"&amp;ROUNDUP(MONTH(B3197)/3,0)</f>
        <v>Q3</v>
      </c>
      <c r="E3197" s="21" t="s">
        <v>158</v>
      </c>
      <c r="F3197" s="21" t="s">
        <v>118</v>
      </c>
      <c r="G3197" s="21" t="s">
        <v>160</v>
      </c>
      <c r="H3197" s="21" t="s">
        <v>383</v>
      </c>
      <c r="I3197" s="21" t="s">
        <v>298</v>
      </c>
      <c r="J3197" s="21" t="s">
        <v>142</v>
      </c>
      <c r="K3197" s="21" t="s">
        <v>123</v>
      </c>
      <c r="L3197" s="21" t="s">
        <v>124</v>
      </c>
      <c r="M3197" s="23">
        <v>203.09</v>
      </c>
      <c r="N3197" s="24">
        <v>4</v>
      </c>
      <c r="O3197" s="25">
        <v>0.24399999999999999</v>
      </c>
      <c r="P3197" s="23">
        <v>111.32</v>
      </c>
      <c r="Q3197" s="23">
        <f>M3197*N3197*(1-O3197)</f>
        <v>614.14416000000006</v>
      </c>
      <c r="R3197" s="23">
        <f>M3197*N3197*O3197</f>
        <v>198.21583999999999</v>
      </c>
      <c r="S3197" s="23">
        <f>P3197*N3197</f>
        <v>445.28</v>
      </c>
      <c r="T3197" s="23">
        <f>Q3197-S3197</f>
        <v>168.86416000000008</v>
      </c>
      <c r="U3197" s="25">
        <f>IFERROR(T3197/Q3197,0)</f>
        <v>0.27495850485657969</v>
      </c>
      <c r="V3197" s="21" t="s">
        <v>125</v>
      </c>
      <c r="W3197" s="21" t="s">
        <v>172</v>
      </c>
    </row>
    <row r="3198" spans="1:23" ht="15" customHeight="1">
      <c r="A3198" s="21" t="s">
        <v>3677</v>
      </c>
      <c r="B3198" s="22">
        <v>45853</v>
      </c>
      <c r="C3198" s="21">
        <f>YEAR(B3198)</f>
        <v>2025</v>
      </c>
      <c r="D3198" s="21" t="str">
        <f>"Q"&amp;ROUNDUP(MONTH(B3198)/3,0)</f>
        <v>Q3</v>
      </c>
      <c r="E3198" s="21" t="s">
        <v>128</v>
      </c>
      <c r="F3198" s="21" t="s">
        <v>129</v>
      </c>
      <c r="G3198" s="21" t="s">
        <v>152</v>
      </c>
      <c r="H3198" s="21" t="s">
        <v>2417</v>
      </c>
      <c r="I3198" s="21" t="s">
        <v>295</v>
      </c>
      <c r="J3198" s="21" t="s">
        <v>142</v>
      </c>
      <c r="K3198" s="21" t="s">
        <v>143</v>
      </c>
      <c r="L3198" s="21" t="s">
        <v>201</v>
      </c>
      <c r="M3198" s="23">
        <v>306.95999999999998</v>
      </c>
      <c r="N3198" s="24">
        <v>1</v>
      </c>
      <c r="O3198" s="25">
        <v>0.1865</v>
      </c>
      <c r="P3198" s="23">
        <v>171.09</v>
      </c>
      <c r="Q3198" s="23">
        <f>M3198*N3198*(1-O3198)</f>
        <v>249.71195999999998</v>
      </c>
      <c r="R3198" s="23">
        <f>M3198*N3198*O3198</f>
        <v>57.248039999999996</v>
      </c>
      <c r="S3198" s="23">
        <f>P3198*N3198</f>
        <v>171.09</v>
      </c>
      <c r="T3198" s="23">
        <f>Q3198-S3198</f>
        <v>78.621959999999973</v>
      </c>
      <c r="U3198" s="25">
        <f>IFERROR(T3198/Q3198,0)</f>
        <v>0.31485059826529727</v>
      </c>
      <c r="V3198" s="21" t="s">
        <v>125</v>
      </c>
      <c r="W3198" s="21" t="s">
        <v>126</v>
      </c>
    </row>
    <row r="3199" spans="1:23" ht="15" customHeight="1">
      <c r="A3199" s="21" t="s">
        <v>3678</v>
      </c>
      <c r="B3199" s="22">
        <v>45853</v>
      </c>
      <c r="C3199" s="21">
        <f>YEAR(B3199)</f>
        <v>2025</v>
      </c>
      <c r="D3199" s="21" t="str">
        <f>"Q"&amp;ROUNDUP(MONTH(B3199)/3,0)</f>
        <v>Q3</v>
      </c>
      <c r="E3199" s="21" t="s">
        <v>117</v>
      </c>
      <c r="F3199" s="21" t="s">
        <v>118</v>
      </c>
      <c r="G3199" s="21" t="s">
        <v>119</v>
      </c>
      <c r="H3199" s="21" t="s">
        <v>724</v>
      </c>
      <c r="I3199" s="21" t="s">
        <v>216</v>
      </c>
      <c r="J3199" s="21" t="s">
        <v>133</v>
      </c>
      <c r="K3199" s="21" t="s">
        <v>165</v>
      </c>
      <c r="L3199" s="21" t="s">
        <v>213</v>
      </c>
      <c r="M3199" s="23">
        <v>119.77</v>
      </c>
      <c r="N3199" s="24">
        <v>2</v>
      </c>
      <c r="O3199" s="25">
        <v>0.2492</v>
      </c>
      <c r="P3199" s="23">
        <v>56.46</v>
      </c>
      <c r="Q3199" s="23">
        <f>M3199*N3199*(1-O3199)</f>
        <v>179.846632</v>
      </c>
      <c r="R3199" s="23">
        <f>M3199*N3199*O3199</f>
        <v>59.693368</v>
      </c>
      <c r="S3199" s="23">
        <f>P3199*N3199</f>
        <v>112.92</v>
      </c>
      <c r="T3199" s="23">
        <f>Q3199-S3199</f>
        <v>66.926631999999998</v>
      </c>
      <c r="U3199" s="25">
        <f>IFERROR(T3199/Q3199,0)</f>
        <v>0.37213169496551929</v>
      </c>
      <c r="V3199" s="21" t="s">
        <v>125</v>
      </c>
      <c r="W3199" s="21" t="s">
        <v>136</v>
      </c>
    </row>
    <row r="3200" spans="1:23" ht="15" customHeight="1">
      <c r="A3200" s="21" t="s">
        <v>3679</v>
      </c>
      <c r="B3200" s="22">
        <v>45853</v>
      </c>
      <c r="C3200" s="21">
        <f>YEAR(B3200)</f>
        <v>2025</v>
      </c>
      <c r="D3200" s="21" t="str">
        <f>"Q"&amp;ROUNDUP(MONTH(B3200)/3,0)</f>
        <v>Q3</v>
      </c>
      <c r="E3200" s="21" t="s">
        <v>138</v>
      </c>
      <c r="F3200" s="21" t="s">
        <v>129</v>
      </c>
      <c r="G3200" s="21" t="s">
        <v>139</v>
      </c>
      <c r="H3200" s="21" t="s">
        <v>240</v>
      </c>
      <c r="I3200" s="21" t="s">
        <v>241</v>
      </c>
      <c r="J3200" s="21" t="s">
        <v>133</v>
      </c>
      <c r="K3200" s="21" t="s">
        <v>165</v>
      </c>
      <c r="L3200" s="21" t="s">
        <v>180</v>
      </c>
      <c r="M3200" s="23">
        <v>85.61</v>
      </c>
      <c r="N3200" s="24">
        <v>4</v>
      </c>
      <c r="O3200" s="25">
        <v>0.15670000000000001</v>
      </c>
      <c r="P3200" s="23">
        <v>36.14</v>
      </c>
      <c r="Q3200" s="23">
        <f>M3200*N3200*(1-O3200)</f>
        <v>288.779652</v>
      </c>
      <c r="R3200" s="23">
        <f>M3200*N3200*O3200</f>
        <v>53.660347999999999</v>
      </c>
      <c r="S3200" s="23">
        <f>P3200*N3200</f>
        <v>144.56</v>
      </c>
      <c r="T3200" s="23">
        <f>Q3200-S3200</f>
        <v>144.219652</v>
      </c>
      <c r="U3200" s="25">
        <f>IFERROR(T3200/Q3200,0)</f>
        <v>0.49941071332823683</v>
      </c>
      <c r="V3200" s="21" t="s">
        <v>171</v>
      </c>
      <c r="W3200" s="21" t="s">
        <v>156</v>
      </c>
    </row>
    <row r="3201" spans="1:23" ht="15" customHeight="1">
      <c r="A3201" s="21" t="s">
        <v>3680</v>
      </c>
      <c r="B3201" s="22">
        <v>45853</v>
      </c>
      <c r="C3201" s="21">
        <f>YEAR(B3201)</f>
        <v>2025</v>
      </c>
      <c r="D3201" s="21" t="str">
        <f>"Q"&amp;ROUNDUP(MONTH(B3201)/3,0)</f>
        <v>Q3</v>
      </c>
      <c r="E3201" s="21" t="s">
        <v>117</v>
      </c>
      <c r="F3201" s="21" t="s">
        <v>118</v>
      </c>
      <c r="G3201" s="21" t="s">
        <v>194</v>
      </c>
      <c r="H3201" s="21" t="s">
        <v>318</v>
      </c>
      <c r="I3201" s="21" t="s">
        <v>319</v>
      </c>
      <c r="J3201" s="21" t="s">
        <v>122</v>
      </c>
      <c r="K3201" s="21" t="s">
        <v>165</v>
      </c>
      <c r="L3201" s="21" t="s">
        <v>184</v>
      </c>
      <c r="M3201" s="23">
        <v>122.96</v>
      </c>
      <c r="N3201" s="24">
        <v>1</v>
      </c>
      <c r="O3201" s="25">
        <v>0.24929999999999999</v>
      </c>
      <c r="P3201" s="23">
        <v>43.64</v>
      </c>
      <c r="Q3201" s="23">
        <f>M3201*N3201*(1-O3201)</f>
        <v>92.306072</v>
      </c>
      <c r="R3201" s="23">
        <f>M3201*N3201*O3201</f>
        <v>30.653927999999997</v>
      </c>
      <c r="S3201" s="23">
        <f>P3201*N3201</f>
        <v>43.64</v>
      </c>
      <c r="T3201" s="23">
        <f>Q3201-S3201</f>
        <v>48.666072</v>
      </c>
      <c r="U3201" s="25">
        <f>IFERROR(T3201/Q3201,0)</f>
        <v>0.52722503455677328</v>
      </c>
      <c r="V3201" s="21" t="s">
        <v>125</v>
      </c>
      <c r="W3201" s="21" t="s">
        <v>126</v>
      </c>
    </row>
    <row r="3202" spans="1:23" ht="15" customHeight="1">
      <c r="A3202" s="21" t="s">
        <v>3681</v>
      </c>
      <c r="B3202" s="22">
        <v>45854</v>
      </c>
      <c r="C3202" s="21">
        <f>YEAR(B3202)</f>
        <v>2025</v>
      </c>
      <c r="D3202" s="21" t="str">
        <f>"Q"&amp;ROUNDUP(MONTH(B3202)/3,0)</f>
        <v>Q3</v>
      </c>
      <c r="E3202" s="21" t="s">
        <v>117</v>
      </c>
      <c r="F3202" s="21" t="s">
        <v>129</v>
      </c>
      <c r="G3202" s="21" t="s">
        <v>119</v>
      </c>
      <c r="H3202" s="21" t="s">
        <v>364</v>
      </c>
      <c r="I3202" s="21" t="s">
        <v>365</v>
      </c>
      <c r="J3202" s="21" t="s">
        <v>142</v>
      </c>
      <c r="K3202" s="21" t="s">
        <v>134</v>
      </c>
      <c r="L3202" s="21" t="s">
        <v>192</v>
      </c>
      <c r="M3202" s="23">
        <v>43.58</v>
      </c>
      <c r="N3202" s="24">
        <v>3</v>
      </c>
      <c r="O3202" s="25">
        <v>0.19700000000000001</v>
      </c>
      <c r="P3202" s="23">
        <v>24.05</v>
      </c>
      <c r="Q3202" s="23">
        <f>M3202*N3202*(1-O3202)</f>
        <v>104.98421999999999</v>
      </c>
      <c r="R3202" s="23">
        <f>M3202*N3202*O3202</f>
        <v>25.755780000000001</v>
      </c>
      <c r="S3202" s="23">
        <f>P3202*N3202</f>
        <v>72.150000000000006</v>
      </c>
      <c r="T3202" s="23">
        <f>Q3202-S3202</f>
        <v>32.834219999999988</v>
      </c>
      <c r="U3202" s="25">
        <f>IFERROR(T3202/Q3202,0)</f>
        <v>0.31275385958003965</v>
      </c>
      <c r="V3202" s="21" t="s">
        <v>125</v>
      </c>
      <c r="W3202" s="21" t="s">
        <v>126</v>
      </c>
    </row>
    <row r="3203" spans="1:23" ht="15" customHeight="1">
      <c r="A3203" s="21" t="s">
        <v>3682</v>
      </c>
      <c r="B3203" s="22">
        <v>45854</v>
      </c>
      <c r="C3203" s="21">
        <f>YEAR(B3203)</f>
        <v>2025</v>
      </c>
      <c r="D3203" s="21" t="str">
        <f>"Q"&amp;ROUNDUP(MONTH(B3203)/3,0)</f>
        <v>Q3</v>
      </c>
      <c r="E3203" s="21" t="s">
        <v>117</v>
      </c>
      <c r="F3203" s="21" t="s">
        <v>118</v>
      </c>
      <c r="G3203" s="21" t="s">
        <v>194</v>
      </c>
      <c r="H3203" s="21" t="s">
        <v>243</v>
      </c>
      <c r="I3203" s="21" t="s">
        <v>244</v>
      </c>
      <c r="J3203" s="21" t="s">
        <v>122</v>
      </c>
      <c r="K3203" s="21" t="s">
        <v>165</v>
      </c>
      <c r="L3203" s="21" t="s">
        <v>213</v>
      </c>
      <c r="M3203" s="23">
        <v>122.96</v>
      </c>
      <c r="N3203" s="24">
        <v>3</v>
      </c>
      <c r="O3203" s="25">
        <v>0.23250000000000001</v>
      </c>
      <c r="P3203" s="23">
        <v>50.73</v>
      </c>
      <c r="Q3203" s="23">
        <f>M3203*N3203*(1-O3203)</f>
        <v>283.11539999999997</v>
      </c>
      <c r="R3203" s="23">
        <f>M3203*N3203*O3203</f>
        <v>85.764600000000002</v>
      </c>
      <c r="S3203" s="23">
        <f>P3203*N3203</f>
        <v>152.19</v>
      </c>
      <c r="T3203" s="23">
        <f>Q3203-S3203</f>
        <v>130.92539999999997</v>
      </c>
      <c r="U3203" s="25">
        <f>IFERROR(T3203/Q3203,0)</f>
        <v>0.46244534914031515</v>
      </c>
      <c r="V3203" s="21" t="s">
        <v>125</v>
      </c>
      <c r="W3203" s="21" t="s">
        <v>156</v>
      </c>
    </row>
    <row r="3204" spans="1:23" ht="15" customHeight="1">
      <c r="A3204" s="21" t="s">
        <v>3683</v>
      </c>
      <c r="B3204" s="22">
        <v>45854</v>
      </c>
      <c r="C3204" s="21">
        <f>YEAR(B3204)</f>
        <v>2025</v>
      </c>
      <c r="D3204" s="21" t="str">
        <f>"Q"&amp;ROUNDUP(MONTH(B3204)/3,0)</f>
        <v>Q3</v>
      </c>
      <c r="E3204" s="21" t="s">
        <v>117</v>
      </c>
      <c r="F3204" s="21" t="s">
        <v>118</v>
      </c>
      <c r="G3204" s="21" t="s">
        <v>119</v>
      </c>
      <c r="H3204" s="21" t="s">
        <v>569</v>
      </c>
      <c r="I3204" s="21" t="s">
        <v>570</v>
      </c>
      <c r="J3204" s="21" t="s">
        <v>133</v>
      </c>
      <c r="K3204" s="21" t="s">
        <v>143</v>
      </c>
      <c r="L3204" s="21" t="s">
        <v>201</v>
      </c>
      <c r="M3204" s="23">
        <v>177.71</v>
      </c>
      <c r="N3204" s="24">
        <v>1</v>
      </c>
      <c r="O3204" s="25">
        <v>0.20080000000000001</v>
      </c>
      <c r="P3204" s="23">
        <v>100.74</v>
      </c>
      <c r="Q3204" s="23">
        <f>M3204*N3204*(1-O3204)</f>
        <v>142.02583200000001</v>
      </c>
      <c r="R3204" s="23">
        <f>M3204*N3204*O3204</f>
        <v>35.684168</v>
      </c>
      <c r="S3204" s="23">
        <f>P3204*N3204</f>
        <v>100.74</v>
      </c>
      <c r="T3204" s="23">
        <f>Q3204-S3204</f>
        <v>41.285832000000013</v>
      </c>
      <c r="U3204" s="25">
        <f>IFERROR(T3204/Q3204,0)</f>
        <v>0.29069241432079773</v>
      </c>
      <c r="V3204" s="21" t="s">
        <v>125</v>
      </c>
      <c r="W3204" s="21" t="s">
        <v>126</v>
      </c>
    </row>
    <row r="3205" spans="1:23" ht="15" customHeight="1">
      <c r="A3205" s="21" t="s">
        <v>3684</v>
      </c>
      <c r="B3205" s="22">
        <v>45854</v>
      </c>
      <c r="C3205" s="21">
        <f>YEAR(B3205)</f>
        <v>2025</v>
      </c>
      <c r="D3205" s="21" t="str">
        <f>"Q"&amp;ROUNDUP(MONTH(B3205)/3,0)</f>
        <v>Q3</v>
      </c>
      <c r="E3205" s="21" t="s">
        <v>188</v>
      </c>
      <c r="F3205" s="21" t="s">
        <v>118</v>
      </c>
      <c r="G3205" s="21" t="s">
        <v>189</v>
      </c>
      <c r="H3205" s="21" t="s">
        <v>331</v>
      </c>
      <c r="I3205" s="21" t="s">
        <v>332</v>
      </c>
      <c r="J3205" s="21" t="s">
        <v>133</v>
      </c>
      <c r="K3205" s="21" t="s">
        <v>143</v>
      </c>
      <c r="L3205" s="21" t="s">
        <v>322</v>
      </c>
      <c r="M3205" s="23">
        <v>211.3</v>
      </c>
      <c r="N3205" s="24">
        <v>8</v>
      </c>
      <c r="O3205" s="25">
        <v>0.25030000000000002</v>
      </c>
      <c r="P3205" s="23">
        <v>136.87</v>
      </c>
      <c r="Q3205" s="23">
        <f>M3205*N3205*(1-O3205)</f>
        <v>1267.2928800000002</v>
      </c>
      <c r="R3205" s="23">
        <f>M3205*N3205*O3205</f>
        <v>423.10712000000007</v>
      </c>
      <c r="S3205" s="23">
        <f>P3205*N3205</f>
        <v>1094.96</v>
      </c>
      <c r="T3205" s="23">
        <f>Q3205-S3205</f>
        <v>172.33288000000016</v>
      </c>
      <c r="U3205" s="25">
        <f>IFERROR(T3205/Q3205,0)</f>
        <v>0.13598504554053845</v>
      </c>
      <c r="V3205" s="21" t="s">
        <v>125</v>
      </c>
      <c r="W3205" s="21" t="s">
        <v>136</v>
      </c>
    </row>
    <row r="3206" spans="1:23" ht="15" customHeight="1">
      <c r="A3206" s="21" t="s">
        <v>3685</v>
      </c>
      <c r="B3206" s="22">
        <v>45854</v>
      </c>
      <c r="C3206" s="21">
        <f>YEAR(B3206)</f>
        <v>2025</v>
      </c>
      <c r="D3206" s="21" t="str">
        <f>"Q"&amp;ROUNDUP(MONTH(B3206)/3,0)</f>
        <v>Q3</v>
      </c>
      <c r="E3206" s="21" t="s">
        <v>117</v>
      </c>
      <c r="F3206" s="21" t="s">
        <v>129</v>
      </c>
      <c r="G3206" s="21" t="s">
        <v>194</v>
      </c>
      <c r="H3206" s="21" t="s">
        <v>203</v>
      </c>
      <c r="I3206" s="21" t="s">
        <v>204</v>
      </c>
      <c r="J3206" s="21" t="s">
        <v>122</v>
      </c>
      <c r="K3206" s="21" t="s">
        <v>143</v>
      </c>
      <c r="L3206" s="21" t="s">
        <v>252</v>
      </c>
      <c r="M3206" s="23">
        <v>228.85</v>
      </c>
      <c r="N3206" s="24">
        <v>2</v>
      </c>
      <c r="O3206" s="25">
        <v>0.23089999999999999</v>
      </c>
      <c r="P3206" s="23">
        <v>131.01</v>
      </c>
      <c r="Q3206" s="23">
        <f>M3206*N3206*(1-O3206)</f>
        <v>352.01706999999999</v>
      </c>
      <c r="R3206" s="23">
        <f>M3206*N3206*O3206</f>
        <v>105.68293</v>
      </c>
      <c r="S3206" s="23">
        <f>P3206*N3206</f>
        <v>262.02</v>
      </c>
      <c r="T3206" s="23">
        <f>Q3206-S3206</f>
        <v>89.997070000000008</v>
      </c>
      <c r="U3206" s="25">
        <f>IFERROR(T3206/Q3206,0)</f>
        <v>0.25566109620763566</v>
      </c>
      <c r="V3206" s="21" t="s">
        <v>125</v>
      </c>
      <c r="W3206" s="21" t="s">
        <v>156</v>
      </c>
    </row>
    <row r="3207" spans="1:23" ht="15" customHeight="1">
      <c r="A3207" s="21" t="s">
        <v>3686</v>
      </c>
      <c r="B3207" s="22">
        <v>45854</v>
      </c>
      <c r="C3207" s="21">
        <f>YEAR(B3207)</f>
        <v>2025</v>
      </c>
      <c r="D3207" s="21" t="str">
        <f>"Q"&amp;ROUNDUP(MONTH(B3207)/3,0)</f>
        <v>Q3</v>
      </c>
      <c r="E3207" s="21" t="s">
        <v>128</v>
      </c>
      <c r="F3207" s="21" t="s">
        <v>159</v>
      </c>
      <c r="G3207" s="21" t="s">
        <v>152</v>
      </c>
      <c r="H3207" s="21" t="s">
        <v>583</v>
      </c>
      <c r="I3207" s="21" t="s">
        <v>584</v>
      </c>
      <c r="J3207" s="21" t="s">
        <v>133</v>
      </c>
      <c r="K3207" s="21" t="s">
        <v>165</v>
      </c>
      <c r="L3207" s="21" t="s">
        <v>213</v>
      </c>
      <c r="M3207" s="23">
        <v>129.12</v>
      </c>
      <c r="N3207" s="24">
        <v>6</v>
      </c>
      <c r="O3207" s="25">
        <v>0.14929999999999999</v>
      </c>
      <c r="P3207" s="23">
        <v>53.79</v>
      </c>
      <c r="Q3207" s="23">
        <f>M3207*N3207*(1-O3207)</f>
        <v>659.054304</v>
      </c>
      <c r="R3207" s="23">
        <f>M3207*N3207*O3207</f>
        <v>115.665696</v>
      </c>
      <c r="S3207" s="23">
        <f>P3207*N3207</f>
        <v>322.74</v>
      </c>
      <c r="T3207" s="23">
        <f>Q3207-S3207</f>
        <v>336.31430399999999</v>
      </c>
      <c r="U3207" s="25">
        <f>IFERROR(T3207/Q3207,0)</f>
        <v>0.51029831981796747</v>
      </c>
      <c r="V3207" s="21" t="s">
        <v>125</v>
      </c>
      <c r="W3207" s="21" t="s">
        <v>136</v>
      </c>
    </row>
    <row r="3208" spans="1:23" ht="15" customHeight="1">
      <c r="A3208" s="21" t="s">
        <v>3687</v>
      </c>
      <c r="B3208" s="22">
        <v>45854</v>
      </c>
      <c r="C3208" s="21">
        <f>YEAR(B3208)</f>
        <v>2025</v>
      </c>
      <c r="D3208" s="21" t="str">
        <f>"Q"&amp;ROUNDUP(MONTH(B3208)/3,0)</f>
        <v>Q3</v>
      </c>
      <c r="E3208" s="21" t="s">
        <v>117</v>
      </c>
      <c r="F3208" s="21" t="s">
        <v>118</v>
      </c>
      <c r="G3208" s="21" t="s">
        <v>194</v>
      </c>
      <c r="H3208" s="21" t="s">
        <v>601</v>
      </c>
      <c r="I3208" s="21" t="s">
        <v>602</v>
      </c>
      <c r="J3208" s="21" t="s">
        <v>142</v>
      </c>
      <c r="K3208" s="21" t="s">
        <v>143</v>
      </c>
      <c r="L3208" s="21" t="s">
        <v>230</v>
      </c>
      <c r="M3208" s="23">
        <v>126.07</v>
      </c>
      <c r="N3208" s="24">
        <v>1</v>
      </c>
      <c r="O3208" s="25">
        <v>0.24030000000000001</v>
      </c>
      <c r="P3208" s="23">
        <v>78.48</v>
      </c>
      <c r="Q3208" s="23">
        <f>M3208*N3208*(1-O3208)</f>
        <v>95.775379000000001</v>
      </c>
      <c r="R3208" s="23">
        <f>M3208*N3208*O3208</f>
        <v>30.294620999999999</v>
      </c>
      <c r="S3208" s="23">
        <f>P3208*N3208</f>
        <v>78.48</v>
      </c>
      <c r="T3208" s="23">
        <f>Q3208-S3208</f>
        <v>17.295378999999997</v>
      </c>
      <c r="U3208" s="25">
        <f>IFERROR(T3208/Q3208,0)</f>
        <v>0.18058272575460127</v>
      </c>
      <c r="V3208" s="21" t="s">
        <v>125</v>
      </c>
      <c r="W3208" s="21" t="s">
        <v>126</v>
      </c>
    </row>
    <row r="3209" spans="1:23" ht="15" customHeight="1">
      <c r="A3209" s="21" t="s">
        <v>3688</v>
      </c>
      <c r="B3209" s="22">
        <v>45855</v>
      </c>
      <c r="C3209" s="21">
        <f>YEAR(B3209)</f>
        <v>2025</v>
      </c>
      <c r="D3209" s="21" t="str">
        <f>"Q"&amp;ROUNDUP(MONTH(B3209)/3,0)</f>
        <v>Q3</v>
      </c>
      <c r="E3209" s="21" t="s">
        <v>138</v>
      </c>
      <c r="F3209" s="21" t="s">
        <v>118</v>
      </c>
      <c r="G3209" s="21" t="s">
        <v>139</v>
      </c>
      <c r="H3209" s="21" t="s">
        <v>529</v>
      </c>
      <c r="I3209" s="21" t="s">
        <v>530</v>
      </c>
      <c r="J3209" s="21" t="s">
        <v>133</v>
      </c>
      <c r="K3209" s="21" t="s">
        <v>134</v>
      </c>
      <c r="L3209" s="21" t="s">
        <v>170</v>
      </c>
      <c r="M3209" s="23">
        <v>49.33</v>
      </c>
      <c r="N3209" s="24">
        <v>5</v>
      </c>
      <c r="O3209" s="25">
        <v>0.15679999999999999</v>
      </c>
      <c r="P3209" s="23">
        <v>27.45</v>
      </c>
      <c r="Q3209" s="23">
        <f>M3209*N3209*(1-O3209)</f>
        <v>207.97527999999997</v>
      </c>
      <c r="R3209" s="23">
        <f>M3209*N3209*O3209</f>
        <v>38.674719999999994</v>
      </c>
      <c r="S3209" s="23">
        <f>P3209*N3209</f>
        <v>137.25</v>
      </c>
      <c r="T3209" s="23">
        <f>Q3209-S3209</f>
        <v>70.72527999999997</v>
      </c>
      <c r="U3209" s="25">
        <f>IFERROR(T3209/Q3209,0)</f>
        <v>0.34006580012778431</v>
      </c>
      <c r="V3209" s="21" t="s">
        <v>125</v>
      </c>
      <c r="W3209" s="21" t="s">
        <v>126</v>
      </c>
    </row>
    <row r="3210" spans="1:23" ht="15" customHeight="1">
      <c r="A3210" s="21" t="s">
        <v>3689</v>
      </c>
      <c r="B3210" s="22">
        <v>45855</v>
      </c>
      <c r="C3210" s="21">
        <f>YEAR(B3210)</f>
        <v>2025</v>
      </c>
      <c r="D3210" s="21" t="str">
        <f>"Q"&amp;ROUNDUP(MONTH(B3210)/3,0)</f>
        <v>Q3</v>
      </c>
      <c r="E3210" s="21" t="s">
        <v>128</v>
      </c>
      <c r="F3210" s="21" t="s">
        <v>129</v>
      </c>
      <c r="G3210" s="21" t="s">
        <v>152</v>
      </c>
      <c r="H3210" s="21" t="s">
        <v>445</v>
      </c>
      <c r="I3210" s="21" t="s">
        <v>446</v>
      </c>
      <c r="J3210" s="21" t="s">
        <v>133</v>
      </c>
      <c r="K3210" s="21" t="s">
        <v>134</v>
      </c>
      <c r="L3210" s="21" t="s">
        <v>170</v>
      </c>
      <c r="M3210" s="23">
        <v>193.56</v>
      </c>
      <c r="N3210" s="24">
        <v>5</v>
      </c>
      <c r="O3210" s="25">
        <v>0.25900000000000001</v>
      </c>
      <c r="P3210" s="23">
        <v>106.53</v>
      </c>
      <c r="Q3210" s="23">
        <f>M3210*N3210*(1-O3210)</f>
        <v>717.13979999999992</v>
      </c>
      <c r="R3210" s="23">
        <f>M3210*N3210*O3210</f>
        <v>250.6602</v>
      </c>
      <c r="S3210" s="23">
        <f>P3210*N3210</f>
        <v>532.65</v>
      </c>
      <c r="T3210" s="23">
        <f>Q3210-S3210</f>
        <v>184.48979999999995</v>
      </c>
      <c r="U3210" s="25">
        <f>IFERROR(T3210/Q3210,0)</f>
        <v>0.25725778990372583</v>
      </c>
      <c r="V3210" s="21" t="s">
        <v>125</v>
      </c>
      <c r="W3210" s="21" t="s">
        <v>136</v>
      </c>
    </row>
    <row r="3211" spans="1:23" ht="15" customHeight="1">
      <c r="A3211" s="21" t="s">
        <v>3690</v>
      </c>
      <c r="B3211" s="22">
        <v>45855</v>
      </c>
      <c r="C3211" s="21">
        <f>YEAR(B3211)</f>
        <v>2025</v>
      </c>
      <c r="D3211" s="21" t="str">
        <f>"Q"&amp;ROUNDUP(MONTH(B3211)/3,0)</f>
        <v>Q3</v>
      </c>
      <c r="E3211" s="21" t="s">
        <v>158</v>
      </c>
      <c r="F3211" s="21" t="s">
        <v>118</v>
      </c>
      <c r="G3211" s="21" t="s">
        <v>160</v>
      </c>
      <c r="H3211" s="21" t="s">
        <v>265</v>
      </c>
      <c r="I3211" s="21" t="s">
        <v>266</v>
      </c>
      <c r="J3211" s="21" t="s">
        <v>142</v>
      </c>
      <c r="K3211" s="21" t="s">
        <v>123</v>
      </c>
      <c r="L3211" s="21" t="s">
        <v>292</v>
      </c>
      <c r="M3211" s="23">
        <v>34.57</v>
      </c>
      <c r="N3211" s="24">
        <v>1</v>
      </c>
      <c r="O3211" s="25">
        <v>0.2089</v>
      </c>
      <c r="P3211" s="23">
        <v>16.59</v>
      </c>
      <c r="Q3211" s="23">
        <f>M3211*N3211*(1-O3211)</f>
        <v>27.348327000000001</v>
      </c>
      <c r="R3211" s="23">
        <f>M3211*N3211*O3211</f>
        <v>7.221673</v>
      </c>
      <c r="S3211" s="23">
        <f>P3211*N3211</f>
        <v>16.59</v>
      </c>
      <c r="T3211" s="23">
        <f>Q3211-S3211</f>
        <v>10.758327000000001</v>
      </c>
      <c r="U3211" s="25">
        <f>IFERROR(T3211/Q3211,0)</f>
        <v>0.3933815403040925</v>
      </c>
      <c r="V3211" s="21" t="s">
        <v>125</v>
      </c>
      <c r="W3211" s="21" t="s">
        <v>172</v>
      </c>
    </row>
    <row r="3212" spans="1:23" ht="15" customHeight="1">
      <c r="A3212" s="21" t="s">
        <v>3691</v>
      </c>
      <c r="B3212" s="22">
        <v>45855</v>
      </c>
      <c r="C3212" s="21">
        <f>YEAR(B3212)</f>
        <v>2025</v>
      </c>
      <c r="D3212" s="21" t="str">
        <f>"Q"&amp;ROUNDUP(MONTH(B3212)/3,0)</f>
        <v>Q3</v>
      </c>
      <c r="E3212" s="21" t="s">
        <v>188</v>
      </c>
      <c r="F3212" s="21" t="s">
        <v>159</v>
      </c>
      <c r="G3212" s="21" t="s">
        <v>189</v>
      </c>
      <c r="H3212" s="21" t="s">
        <v>186</v>
      </c>
      <c r="I3212" s="21" t="s">
        <v>162</v>
      </c>
      <c r="J3212" s="21" t="s">
        <v>133</v>
      </c>
      <c r="K3212" s="21" t="s">
        <v>123</v>
      </c>
      <c r="L3212" s="21" t="s">
        <v>263</v>
      </c>
      <c r="M3212" s="23">
        <v>181.71</v>
      </c>
      <c r="N3212" s="24">
        <v>6</v>
      </c>
      <c r="O3212" s="25">
        <v>0.1226</v>
      </c>
      <c r="P3212" s="23">
        <v>97.92</v>
      </c>
      <c r="Q3212" s="23">
        <f>M3212*N3212*(1-O3212)</f>
        <v>956.59412399999997</v>
      </c>
      <c r="R3212" s="23">
        <f>M3212*N3212*O3212</f>
        <v>133.665876</v>
      </c>
      <c r="S3212" s="23">
        <f>P3212*N3212</f>
        <v>587.52</v>
      </c>
      <c r="T3212" s="23">
        <f>Q3212-S3212</f>
        <v>369.07412399999998</v>
      </c>
      <c r="U3212" s="25">
        <f>IFERROR(T3212/Q3212,0)</f>
        <v>0.38582102350442621</v>
      </c>
      <c r="V3212" s="21" t="s">
        <v>125</v>
      </c>
      <c r="W3212" s="21" t="s">
        <v>136</v>
      </c>
    </row>
    <row r="3213" spans="1:23" ht="15" customHeight="1">
      <c r="A3213" s="21" t="s">
        <v>3692</v>
      </c>
      <c r="B3213" s="22">
        <v>45855</v>
      </c>
      <c r="C3213" s="21">
        <f>YEAR(B3213)</f>
        <v>2025</v>
      </c>
      <c r="D3213" s="21" t="str">
        <f>"Q"&amp;ROUNDUP(MONTH(B3213)/3,0)</f>
        <v>Q3</v>
      </c>
      <c r="E3213" s="21" t="s">
        <v>128</v>
      </c>
      <c r="F3213" s="21" t="s">
        <v>118</v>
      </c>
      <c r="G3213" s="21" t="s">
        <v>152</v>
      </c>
      <c r="H3213" s="21" t="s">
        <v>257</v>
      </c>
      <c r="I3213" s="21" t="s">
        <v>258</v>
      </c>
      <c r="J3213" s="21" t="s">
        <v>133</v>
      </c>
      <c r="K3213" s="21" t="s">
        <v>143</v>
      </c>
      <c r="L3213" s="21" t="s">
        <v>201</v>
      </c>
      <c r="M3213" s="23">
        <v>99.65</v>
      </c>
      <c r="N3213" s="24">
        <v>3</v>
      </c>
      <c r="O3213" s="25">
        <v>0.21779999999999999</v>
      </c>
      <c r="P3213" s="23">
        <v>55.84</v>
      </c>
      <c r="Q3213" s="23">
        <f>M3213*N3213*(1-O3213)</f>
        <v>233.83869000000004</v>
      </c>
      <c r="R3213" s="23">
        <f>M3213*N3213*O3213</f>
        <v>65.111310000000003</v>
      </c>
      <c r="S3213" s="23">
        <f>P3213*N3213</f>
        <v>167.52</v>
      </c>
      <c r="T3213" s="23">
        <f>Q3213-S3213</f>
        <v>66.318690000000032</v>
      </c>
      <c r="U3213" s="25">
        <f>IFERROR(T3213/Q3213,0)</f>
        <v>0.28360871333995252</v>
      </c>
      <c r="V3213" s="21" t="s">
        <v>125</v>
      </c>
      <c r="W3213" s="21" t="s">
        <v>126</v>
      </c>
    </row>
    <row r="3214" spans="1:23" ht="15" customHeight="1">
      <c r="A3214" s="21" t="s">
        <v>3693</v>
      </c>
      <c r="B3214" s="22">
        <v>45855</v>
      </c>
      <c r="C3214" s="21">
        <f>YEAR(B3214)</f>
        <v>2025</v>
      </c>
      <c r="D3214" s="21" t="str">
        <f>"Q"&amp;ROUNDUP(MONTH(B3214)/3,0)</f>
        <v>Q3</v>
      </c>
      <c r="E3214" s="21" t="s">
        <v>117</v>
      </c>
      <c r="F3214" s="21" t="s">
        <v>118</v>
      </c>
      <c r="G3214" s="21" t="s">
        <v>119</v>
      </c>
      <c r="H3214" s="21" t="s">
        <v>1362</v>
      </c>
      <c r="I3214" s="21" t="s">
        <v>1363</v>
      </c>
      <c r="J3214" s="21" t="s">
        <v>142</v>
      </c>
      <c r="K3214" s="21" t="s">
        <v>165</v>
      </c>
      <c r="L3214" s="21" t="s">
        <v>213</v>
      </c>
      <c r="M3214" s="23">
        <v>35.479999999999997</v>
      </c>
      <c r="N3214" s="24">
        <v>1</v>
      </c>
      <c r="O3214" s="25">
        <v>0.26600000000000001</v>
      </c>
      <c r="P3214" s="23">
        <v>13.48</v>
      </c>
      <c r="Q3214" s="23">
        <f>M3214*N3214*(1-O3214)</f>
        <v>26.042319999999997</v>
      </c>
      <c r="R3214" s="23">
        <f>M3214*N3214*O3214</f>
        <v>9.4376800000000003</v>
      </c>
      <c r="S3214" s="23">
        <f>P3214*N3214</f>
        <v>13.48</v>
      </c>
      <c r="T3214" s="23">
        <f>Q3214-S3214</f>
        <v>12.562319999999996</v>
      </c>
      <c r="U3214" s="25">
        <f>IFERROR(T3214/Q3214,0)</f>
        <v>0.48238098602582252</v>
      </c>
      <c r="V3214" s="21" t="s">
        <v>125</v>
      </c>
      <c r="W3214" s="21" t="s">
        <v>136</v>
      </c>
    </row>
    <row r="3215" spans="1:23" ht="15" customHeight="1">
      <c r="A3215" s="21" t="s">
        <v>3694</v>
      </c>
      <c r="B3215" s="22">
        <v>45855</v>
      </c>
      <c r="C3215" s="21">
        <f>YEAR(B3215)</f>
        <v>2025</v>
      </c>
      <c r="D3215" s="21" t="str">
        <f>"Q"&amp;ROUNDUP(MONTH(B3215)/3,0)</f>
        <v>Q3</v>
      </c>
      <c r="E3215" s="21" t="s">
        <v>117</v>
      </c>
      <c r="F3215" s="21" t="s">
        <v>118</v>
      </c>
      <c r="G3215" s="21" t="s">
        <v>194</v>
      </c>
      <c r="H3215" s="21" t="s">
        <v>190</v>
      </c>
      <c r="I3215" s="21" t="s">
        <v>191</v>
      </c>
      <c r="J3215" s="21" t="s">
        <v>133</v>
      </c>
      <c r="K3215" s="21" t="s">
        <v>149</v>
      </c>
      <c r="L3215" s="21" t="s">
        <v>273</v>
      </c>
      <c r="M3215" s="23">
        <v>48.69</v>
      </c>
      <c r="N3215" s="24">
        <v>2</v>
      </c>
      <c r="O3215" s="25">
        <v>0.25009999999999999</v>
      </c>
      <c r="P3215" s="23">
        <v>25.19</v>
      </c>
      <c r="Q3215" s="23">
        <f>M3215*N3215*(1-O3215)</f>
        <v>73.025261999999998</v>
      </c>
      <c r="R3215" s="23">
        <f>M3215*N3215*O3215</f>
        <v>24.354737999999998</v>
      </c>
      <c r="S3215" s="23">
        <f>P3215*N3215</f>
        <v>50.38</v>
      </c>
      <c r="T3215" s="23">
        <f>Q3215-S3215</f>
        <v>22.645261999999995</v>
      </c>
      <c r="U3215" s="25">
        <f>IFERROR(T3215/Q3215,0)</f>
        <v>0.31010175629359599</v>
      </c>
      <c r="V3215" s="21" t="s">
        <v>125</v>
      </c>
      <c r="W3215" s="21" t="s">
        <v>172</v>
      </c>
    </row>
    <row r="3216" spans="1:23" ht="15" customHeight="1">
      <c r="A3216" s="21" t="s">
        <v>3695</v>
      </c>
      <c r="B3216" s="22">
        <v>45856</v>
      </c>
      <c r="C3216" s="21">
        <f>YEAR(B3216)</f>
        <v>2025</v>
      </c>
      <c r="D3216" s="21" t="str">
        <f>"Q"&amp;ROUNDUP(MONTH(B3216)/3,0)</f>
        <v>Q3</v>
      </c>
      <c r="E3216" s="21" t="s">
        <v>117</v>
      </c>
      <c r="F3216" s="21" t="s">
        <v>129</v>
      </c>
      <c r="G3216" s="21" t="s">
        <v>194</v>
      </c>
      <c r="H3216" s="21" t="s">
        <v>287</v>
      </c>
      <c r="I3216" s="21" t="s">
        <v>288</v>
      </c>
      <c r="J3216" s="21" t="s">
        <v>133</v>
      </c>
      <c r="K3216" s="21" t="s">
        <v>143</v>
      </c>
      <c r="L3216" s="21" t="s">
        <v>322</v>
      </c>
      <c r="M3216" s="23">
        <v>152.76</v>
      </c>
      <c r="N3216" s="24">
        <v>5</v>
      </c>
      <c r="O3216" s="25">
        <v>0.15909999999999999</v>
      </c>
      <c r="P3216" s="23">
        <v>97.13</v>
      </c>
      <c r="Q3216" s="23">
        <f>M3216*N3216*(1-O3216)</f>
        <v>642.27941999999996</v>
      </c>
      <c r="R3216" s="23">
        <f>M3216*N3216*O3216</f>
        <v>121.52057999999998</v>
      </c>
      <c r="S3216" s="23">
        <f>P3216*N3216</f>
        <v>485.65</v>
      </c>
      <c r="T3216" s="23">
        <f>Q3216-S3216</f>
        <v>156.62941999999998</v>
      </c>
      <c r="U3216" s="25">
        <f>IFERROR(T3216/Q3216,0)</f>
        <v>0.24386492097162321</v>
      </c>
      <c r="V3216" s="21" t="s">
        <v>171</v>
      </c>
      <c r="W3216" s="21" t="s">
        <v>126</v>
      </c>
    </row>
    <row r="3217" spans="1:23" ht="15" customHeight="1">
      <c r="A3217" s="21" t="s">
        <v>3696</v>
      </c>
      <c r="B3217" s="22">
        <v>45856</v>
      </c>
      <c r="C3217" s="21">
        <f>YEAR(B3217)</f>
        <v>2025</v>
      </c>
      <c r="D3217" s="21" t="str">
        <f>"Q"&amp;ROUNDUP(MONTH(B3217)/3,0)</f>
        <v>Q3</v>
      </c>
      <c r="E3217" s="21" t="s">
        <v>138</v>
      </c>
      <c r="F3217" s="21" t="s">
        <v>118</v>
      </c>
      <c r="G3217" s="21" t="s">
        <v>146</v>
      </c>
      <c r="H3217" s="21" t="s">
        <v>120</v>
      </c>
      <c r="I3217" s="21" t="s">
        <v>121</v>
      </c>
      <c r="J3217" s="21" t="s">
        <v>122</v>
      </c>
      <c r="K3217" s="21" t="s">
        <v>149</v>
      </c>
      <c r="L3217" s="21" t="s">
        <v>150</v>
      </c>
      <c r="M3217" s="23">
        <v>55.97</v>
      </c>
      <c r="N3217" s="24">
        <v>2</v>
      </c>
      <c r="O3217" s="25">
        <v>0.20080000000000001</v>
      </c>
      <c r="P3217" s="23">
        <v>30.67</v>
      </c>
      <c r="Q3217" s="23">
        <f>M3217*N3217*(1-O3217)</f>
        <v>89.462447999999995</v>
      </c>
      <c r="R3217" s="23">
        <f>M3217*N3217*O3217</f>
        <v>22.477551999999999</v>
      </c>
      <c r="S3217" s="23">
        <f>P3217*N3217</f>
        <v>61.34</v>
      </c>
      <c r="T3217" s="23">
        <f>Q3217-S3217</f>
        <v>28.122447999999991</v>
      </c>
      <c r="U3217" s="25">
        <f>IFERROR(T3217/Q3217,0)</f>
        <v>0.31434918928218902</v>
      </c>
      <c r="V3217" s="21" t="s">
        <v>125</v>
      </c>
      <c r="W3217" s="21" t="s">
        <v>136</v>
      </c>
    </row>
    <row r="3218" spans="1:23" ht="15" customHeight="1">
      <c r="A3218" s="21" t="s">
        <v>3697</v>
      </c>
      <c r="B3218" s="22">
        <v>45856</v>
      </c>
      <c r="C3218" s="21">
        <f>YEAR(B3218)</f>
        <v>2025</v>
      </c>
      <c r="D3218" s="21" t="str">
        <f>"Q"&amp;ROUNDUP(MONTH(B3218)/3,0)</f>
        <v>Q3</v>
      </c>
      <c r="E3218" s="21" t="s">
        <v>138</v>
      </c>
      <c r="F3218" s="21" t="s">
        <v>118</v>
      </c>
      <c r="G3218" s="21" t="s">
        <v>146</v>
      </c>
      <c r="H3218" s="21" t="s">
        <v>318</v>
      </c>
      <c r="I3218" s="21" t="s">
        <v>319</v>
      </c>
      <c r="J3218" s="21" t="s">
        <v>122</v>
      </c>
      <c r="K3218" s="21" t="s">
        <v>165</v>
      </c>
      <c r="L3218" s="21" t="s">
        <v>166</v>
      </c>
      <c r="M3218" s="23">
        <v>40.049999999999997</v>
      </c>
      <c r="N3218" s="24">
        <v>3</v>
      </c>
      <c r="O3218" s="25">
        <v>0.26850000000000002</v>
      </c>
      <c r="P3218" s="23">
        <v>14.62</v>
      </c>
      <c r="Q3218" s="23">
        <f>M3218*N3218*(1-O3218)</f>
        <v>87.889724999999999</v>
      </c>
      <c r="R3218" s="23">
        <f>M3218*N3218*O3218</f>
        <v>32.260275</v>
      </c>
      <c r="S3218" s="23">
        <f>P3218*N3218</f>
        <v>43.86</v>
      </c>
      <c r="T3218" s="23">
        <f>Q3218-S3218</f>
        <v>44.029724999999999</v>
      </c>
      <c r="U3218" s="25">
        <f>IFERROR(T3218/Q3218,0)</f>
        <v>0.5009655565539658</v>
      </c>
      <c r="V3218" s="21" t="s">
        <v>125</v>
      </c>
      <c r="W3218" s="21" t="s">
        <v>156</v>
      </c>
    </row>
    <row r="3219" spans="1:23" ht="15" customHeight="1">
      <c r="A3219" s="21" t="s">
        <v>3698</v>
      </c>
      <c r="B3219" s="22">
        <v>45857</v>
      </c>
      <c r="C3219" s="21">
        <f>YEAR(B3219)</f>
        <v>2025</v>
      </c>
      <c r="D3219" s="21" t="str">
        <f>"Q"&amp;ROUNDUP(MONTH(B3219)/3,0)</f>
        <v>Q3</v>
      </c>
      <c r="E3219" s="21" t="s">
        <v>158</v>
      </c>
      <c r="F3219" s="21" t="s">
        <v>118</v>
      </c>
      <c r="G3219" s="21" t="s">
        <v>160</v>
      </c>
      <c r="H3219" s="21" t="s">
        <v>358</v>
      </c>
      <c r="I3219" s="21" t="s">
        <v>269</v>
      </c>
      <c r="J3219" s="21" t="s">
        <v>133</v>
      </c>
      <c r="K3219" s="21" t="s">
        <v>123</v>
      </c>
      <c r="L3219" s="21" t="s">
        <v>226</v>
      </c>
      <c r="M3219" s="23">
        <v>207.45</v>
      </c>
      <c r="N3219" s="24">
        <v>1</v>
      </c>
      <c r="O3219" s="25">
        <v>0.1978</v>
      </c>
      <c r="P3219" s="23">
        <v>93.66</v>
      </c>
      <c r="Q3219" s="23">
        <f>M3219*N3219*(1-O3219)</f>
        <v>166.41639000000001</v>
      </c>
      <c r="R3219" s="23">
        <f>M3219*N3219*O3219</f>
        <v>41.033609999999996</v>
      </c>
      <c r="S3219" s="23">
        <f>P3219*N3219</f>
        <v>93.66</v>
      </c>
      <c r="T3219" s="23">
        <f>Q3219-S3219</f>
        <v>72.75639000000001</v>
      </c>
      <c r="U3219" s="25">
        <f>IFERROR(T3219/Q3219,0)</f>
        <v>0.43719485803051011</v>
      </c>
      <c r="V3219" s="21" t="s">
        <v>125</v>
      </c>
      <c r="W3219" s="21" t="s">
        <v>126</v>
      </c>
    </row>
    <row r="3220" spans="1:23" ht="15" customHeight="1">
      <c r="A3220" s="21" t="s">
        <v>3699</v>
      </c>
      <c r="B3220" s="22">
        <v>45857</v>
      </c>
      <c r="C3220" s="21">
        <f>YEAR(B3220)</f>
        <v>2025</v>
      </c>
      <c r="D3220" s="21" t="str">
        <f>"Q"&amp;ROUNDUP(MONTH(B3220)/3,0)</f>
        <v>Q3</v>
      </c>
      <c r="E3220" s="21" t="s">
        <v>128</v>
      </c>
      <c r="F3220" s="21" t="s">
        <v>118</v>
      </c>
      <c r="G3220" s="21" t="s">
        <v>152</v>
      </c>
      <c r="H3220" s="21" t="s">
        <v>243</v>
      </c>
      <c r="I3220" s="21" t="s">
        <v>244</v>
      </c>
      <c r="J3220" s="21" t="s">
        <v>122</v>
      </c>
      <c r="K3220" s="21" t="s">
        <v>134</v>
      </c>
      <c r="L3220" s="21" t="s">
        <v>192</v>
      </c>
      <c r="M3220" s="23">
        <v>203.66</v>
      </c>
      <c r="N3220" s="24">
        <v>1</v>
      </c>
      <c r="O3220" s="25">
        <v>0.25969999999999999</v>
      </c>
      <c r="P3220" s="23">
        <v>111.96</v>
      </c>
      <c r="Q3220" s="23">
        <f>M3220*N3220*(1-O3220)</f>
        <v>150.769498</v>
      </c>
      <c r="R3220" s="23">
        <f>M3220*N3220*O3220</f>
        <v>52.890501999999998</v>
      </c>
      <c r="S3220" s="23">
        <f>P3220*N3220</f>
        <v>111.96</v>
      </c>
      <c r="T3220" s="23">
        <f>Q3220-S3220</f>
        <v>38.809498000000005</v>
      </c>
      <c r="U3220" s="25">
        <f>IFERROR(T3220/Q3220,0)</f>
        <v>0.25740947946911652</v>
      </c>
      <c r="V3220" s="21" t="s">
        <v>125</v>
      </c>
      <c r="W3220" s="21" t="s">
        <v>156</v>
      </c>
    </row>
    <row r="3221" spans="1:23" ht="15" customHeight="1">
      <c r="A3221" s="21" t="s">
        <v>3700</v>
      </c>
      <c r="B3221" s="22">
        <v>45857</v>
      </c>
      <c r="C3221" s="21">
        <f>YEAR(B3221)</f>
        <v>2025</v>
      </c>
      <c r="D3221" s="21" t="str">
        <f>"Q"&amp;ROUNDUP(MONTH(B3221)/3,0)</f>
        <v>Q3</v>
      </c>
      <c r="E3221" s="21" t="s">
        <v>138</v>
      </c>
      <c r="F3221" s="21" t="s">
        <v>129</v>
      </c>
      <c r="G3221" s="21" t="s">
        <v>146</v>
      </c>
      <c r="H3221" s="21" t="s">
        <v>294</v>
      </c>
      <c r="I3221" s="21" t="s">
        <v>295</v>
      </c>
      <c r="J3221" s="21" t="s">
        <v>133</v>
      </c>
      <c r="K3221" s="21" t="s">
        <v>149</v>
      </c>
      <c r="L3221" s="21" t="s">
        <v>150</v>
      </c>
      <c r="M3221" s="23">
        <v>209.08</v>
      </c>
      <c r="N3221" s="24">
        <v>1</v>
      </c>
      <c r="O3221" s="25">
        <v>0.18840000000000001</v>
      </c>
      <c r="P3221" s="23">
        <v>96.55</v>
      </c>
      <c r="Q3221" s="23">
        <f>M3221*N3221*(1-O3221)</f>
        <v>169.68932800000002</v>
      </c>
      <c r="R3221" s="23">
        <f>M3221*N3221*O3221</f>
        <v>39.390672000000002</v>
      </c>
      <c r="S3221" s="23">
        <f>P3221*N3221</f>
        <v>96.55</v>
      </c>
      <c r="T3221" s="23">
        <f>Q3221-S3221</f>
        <v>73.13932800000002</v>
      </c>
      <c r="U3221" s="25">
        <f>IFERROR(T3221/Q3221,0)</f>
        <v>0.431019020830821</v>
      </c>
      <c r="V3221" s="21" t="s">
        <v>171</v>
      </c>
      <c r="W3221" s="21" t="s">
        <v>136</v>
      </c>
    </row>
    <row r="3222" spans="1:23" ht="15" customHeight="1">
      <c r="A3222" s="21" t="s">
        <v>3701</v>
      </c>
      <c r="B3222" s="22">
        <v>45857</v>
      </c>
      <c r="C3222" s="21">
        <f>YEAR(B3222)</f>
        <v>2025</v>
      </c>
      <c r="D3222" s="21" t="str">
        <f>"Q"&amp;ROUNDUP(MONTH(B3222)/3,0)</f>
        <v>Q3</v>
      </c>
      <c r="E3222" s="21" t="s">
        <v>188</v>
      </c>
      <c r="F3222" s="21" t="s">
        <v>129</v>
      </c>
      <c r="G3222" s="21" t="s">
        <v>198</v>
      </c>
      <c r="H3222" s="21" t="s">
        <v>450</v>
      </c>
      <c r="I3222" s="21" t="s">
        <v>451</v>
      </c>
      <c r="J3222" s="21" t="s">
        <v>133</v>
      </c>
      <c r="K3222" s="21" t="s">
        <v>134</v>
      </c>
      <c r="L3222" s="21" t="s">
        <v>299</v>
      </c>
      <c r="M3222" s="23">
        <v>28.42</v>
      </c>
      <c r="N3222" s="24">
        <v>1</v>
      </c>
      <c r="O3222" s="25">
        <v>0.14699999999999999</v>
      </c>
      <c r="P3222" s="23">
        <v>17.18</v>
      </c>
      <c r="Q3222" s="23">
        <f>M3222*N3222*(1-O3222)</f>
        <v>24.242260000000002</v>
      </c>
      <c r="R3222" s="23">
        <f>M3222*N3222*O3222</f>
        <v>4.17774</v>
      </c>
      <c r="S3222" s="23">
        <f>P3222*N3222</f>
        <v>17.18</v>
      </c>
      <c r="T3222" s="23">
        <f>Q3222-S3222</f>
        <v>7.062260000000002</v>
      </c>
      <c r="U3222" s="25">
        <f>IFERROR(T3222/Q3222,0)</f>
        <v>0.29132019869434622</v>
      </c>
      <c r="V3222" s="21" t="s">
        <v>125</v>
      </c>
      <c r="W3222" s="21" t="s">
        <v>156</v>
      </c>
    </row>
    <row r="3223" spans="1:23" ht="15" customHeight="1">
      <c r="A3223" s="21" t="s">
        <v>3702</v>
      </c>
      <c r="B3223" s="22">
        <v>45858</v>
      </c>
      <c r="C3223" s="21">
        <f>YEAR(B3223)</f>
        <v>2025</v>
      </c>
      <c r="D3223" s="21" t="str">
        <f>"Q"&amp;ROUNDUP(MONTH(B3223)/3,0)</f>
        <v>Q3</v>
      </c>
      <c r="E3223" s="21" t="s">
        <v>128</v>
      </c>
      <c r="F3223" s="21" t="s">
        <v>129</v>
      </c>
      <c r="G3223" s="21" t="s">
        <v>152</v>
      </c>
      <c r="H3223" s="21" t="s">
        <v>153</v>
      </c>
      <c r="I3223" s="21" t="s">
        <v>154</v>
      </c>
      <c r="J3223" s="21" t="s">
        <v>133</v>
      </c>
      <c r="K3223" s="21" t="s">
        <v>149</v>
      </c>
      <c r="L3223" s="21" t="s">
        <v>205</v>
      </c>
      <c r="M3223" s="23">
        <v>221.55</v>
      </c>
      <c r="N3223" s="24">
        <v>1</v>
      </c>
      <c r="O3223" s="25">
        <v>0.1512</v>
      </c>
      <c r="P3223" s="23">
        <v>113.58</v>
      </c>
      <c r="Q3223" s="23">
        <f>M3223*N3223*(1-O3223)</f>
        <v>188.05164000000002</v>
      </c>
      <c r="R3223" s="23">
        <f>M3223*N3223*O3223</f>
        <v>33.498360000000005</v>
      </c>
      <c r="S3223" s="23">
        <f>P3223*N3223</f>
        <v>113.58</v>
      </c>
      <c r="T3223" s="23">
        <f>Q3223-S3223</f>
        <v>74.471640000000022</v>
      </c>
      <c r="U3223" s="25">
        <f>IFERROR(T3223/Q3223,0)</f>
        <v>0.39601696640348372</v>
      </c>
      <c r="V3223" s="21" t="s">
        <v>125</v>
      </c>
      <c r="W3223" s="21" t="s">
        <v>156</v>
      </c>
    </row>
    <row r="3224" spans="1:23" ht="15" customHeight="1">
      <c r="A3224" s="21" t="s">
        <v>3703</v>
      </c>
      <c r="B3224" s="22">
        <v>45858</v>
      </c>
      <c r="C3224" s="21">
        <f>YEAR(B3224)</f>
        <v>2025</v>
      </c>
      <c r="D3224" s="21" t="str">
        <f>"Q"&amp;ROUNDUP(MONTH(B3224)/3,0)</f>
        <v>Q3</v>
      </c>
      <c r="E3224" s="21" t="s">
        <v>117</v>
      </c>
      <c r="F3224" s="21" t="s">
        <v>118</v>
      </c>
      <c r="G3224" s="21" t="s">
        <v>119</v>
      </c>
      <c r="H3224" s="21" t="s">
        <v>203</v>
      </c>
      <c r="I3224" s="21" t="s">
        <v>204</v>
      </c>
      <c r="J3224" s="21" t="s">
        <v>122</v>
      </c>
      <c r="K3224" s="21" t="s">
        <v>143</v>
      </c>
      <c r="L3224" s="21" t="s">
        <v>230</v>
      </c>
      <c r="M3224" s="23">
        <v>61.88</v>
      </c>
      <c r="N3224" s="24">
        <v>1</v>
      </c>
      <c r="O3224" s="25">
        <v>0.28339999999999999</v>
      </c>
      <c r="P3224" s="23">
        <v>40.01</v>
      </c>
      <c r="Q3224" s="23">
        <f>M3224*N3224*(1-O3224)</f>
        <v>44.343208000000004</v>
      </c>
      <c r="R3224" s="23">
        <f>M3224*N3224*O3224</f>
        <v>17.536791999999998</v>
      </c>
      <c r="S3224" s="23">
        <f>P3224*N3224</f>
        <v>40.01</v>
      </c>
      <c r="T3224" s="23">
        <f>Q3224-S3224</f>
        <v>4.3332080000000062</v>
      </c>
      <c r="U3224" s="25">
        <f>IFERROR(T3224/Q3224,0)</f>
        <v>9.7719768042041646E-2</v>
      </c>
      <c r="V3224" s="21" t="s">
        <v>125</v>
      </c>
      <c r="W3224" s="21" t="s">
        <v>156</v>
      </c>
    </row>
    <row r="3225" spans="1:23" ht="15" customHeight="1">
      <c r="A3225" s="21" t="s">
        <v>3704</v>
      </c>
      <c r="B3225" s="22">
        <v>45858</v>
      </c>
      <c r="C3225" s="21">
        <f>YEAR(B3225)</f>
        <v>2025</v>
      </c>
      <c r="D3225" s="21" t="str">
        <f>"Q"&amp;ROUNDUP(MONTH(B3225)/3,0)</f>
        <v>Q3</v>
      </c>
      <c r="E3225" s="21" t="s">
        <v>128</v>
      </c>
      <c r="F3225" s="21" t="s">
        <v>129</v>
      </c>
      <c r="G3225" s="21" t="s">
        <v>152</v>
      </c>
      <c r="H3225" s="21" t="s">
        <v>161</v>
      </c>
      <c r="I3225" s="21" t="s">
        <v>162</v>
      </c>
      <c r="J3225" s="21" t="s">
        <v>142</v>
      </c>
      <c r="K3225" s="21" t="s">
        <v>149</v>
      </c>
      <c r="L3225" s="21" t="s">
        <v>273</v>
      </c>
      <c r="M3225" s="23">
        <v>205.25</v>
      </c>
      <c r="N3225" s="24">
        <v>1</v>
      </c>
      <c r="O3225" s="25">
        <v>0.14849999999999999</v>
      </c>
      <c r="P3225" s="23">
        <v>111.66</v>
      </c>
      <c r="Q3225" s="23">
        <f>M3225*N3225*(1-O3225)</f>
        <v>174.770375</v>
      </c>
      <c r="R3225" s="23">
        <f>M3225*N3225*O3225</f>
        <v>30.479624999999999</v>
      </c>
      <c r="S3225" s="23">
        <f>P3225*N3225</f>
        <v>111.66</v>
      </c>
      <c r="T3225" s="23">
        <f>Q3225-S3225</f>
        <v>63.110375000000005</v>
      </c>
      <c r="U3225" s="25">
        <f>IFERROR(T3225/Q3225,0)</f>
        <v>0.36110453502202533</v>
      </c>
      <c r="V3225" s="21" t="s">
        <v>125</v>
      </c>
      <c r="W3225" s="21" t="s">
        <v>136</v>
      </c>
    </row>
    <row r="3226" spans="1:23" ht="15" customHeight="1">
      <c r="A3226" s="21" t="s">
        <v>3705</v>
      </c>
      <c r="B3226" s="22">
        <v>45858</v>
      </c>
      <c r="C3226" s="21">
        <f>YEAR(B3226)</f>
        <v>2025</v>
      </c>
      <c r="D3226" s="21" t="str">
        <f>"Q"&amp;ROUNDUP(MONTH(B3226)/3,0)</f>
        <v>Q3</v>
      </c>
      <c r="E3226" s="21" t="s">
        <v>158</v>
      </c>
      <c r="F3226" s="21" t="s">
        <v>129</v>
      </c>
      <c r="G3226" s="21" t="s">
        <v>164</v>
      </c>
      <c r="H3226" s="21" t="s">
        <v>271</v>
      </c>
      <c r="I3226" s="21" t="s">
        <v>272</v>
      </c>
      <c r="J3226" s="21" t="s">
        <v>133</v>
      </c>
      <c r="K3226" s="21" t="s">
        <v>165</v>
      </c>
      <c r="L3226" s="21" t="s">
        <v>180</v>
      </c>
      <c r="M3226" s="23">
        <v>43</v>
      </c>
      <c r="N3226" s="24">
        <v>1</v>
      </c>
      <c r="O3226" s="25">
        <v>0.12470000000000001</v>
      </c>
      <c r="P3226" s="23">
        <v>15.87</v>
      </c>
      <c r="Q3226" s="23">
        <f>M3226*N3226*(1-O3226)</f>
        <v>37.637900000000002</v>
      </c>
      <c r="R3226" s="23">
        <f>M3226*N3226*O3226</f>
        <v>5.3620999999999999</v>
      </c>
      <c r="S3226" s="23">
        <f>P3226*N3226</f>
        <v>15.87</v>
      </c>
      <c r="T3226" s="23">
        <f>Q3226-S3226</f>
        <v>21.767900000000004</v>
      </c>
      <c r="U3226" s="25">
        <f>IFERROR(T3226/Q3226,0)</f>
        <v>0.57835054559367027</v>
      </c>
      <c r="V3226" s="21" t="s">
        <v>125</v>
      </c>
      <c r="W3226" s="21" t="s">
        <v>126</v>
      </c>
    </row>
    <row r="3227" spans="1:23" ht="15" customHeight="1">
      <c r="A3227" s="21" t="s">
        <v>3706</v>
      </c>
      <c r="B3227" s="22">
        <v>45858</v>
      </c>
      <c r="C3227" s="21">
        <f>YEAR(B3227)</f>
        <v>2025</v>
      </c>
      <c r="D3227" s="21" t="str">
        <f>"Q"&amp;ROUNDUP(MONTH(B3227)/3,0)</f>
        <v>Q3</v>
      </c>
      <c r="E3227" s="21" t="s">
        <v>188</v>
      </c>
      <c r="F3227" s="21" t="s">
        <v>129</v>
      </c>
      <c r="G3227" s="21" t="s">
        <v>189</v>
      </c>
      <c r="H3227" s="21" t="s">
        <v>218</v>
      </c>
      <c r="I3227" s="21" t="s">
        <v>219</v>
      </c>
      <c r="J3227" s="21" t="s">
        <v>133</v>
      </c>
      <c r="K3227" s="21" t="s">
        <v>134</v>
      </c>
      <c r="L3227" s="21" t="s">
        <v>170</v>
      </c>
      <c r="M3227" s="23">
        <v>181.58</v>
      </c>
      <c r="N3227" s="24">
        <v>2</v>
      </c>
      <c r="O3227" s="25">
        <v>0.2019</v>
      </c>
      <c r="P3227" s="23">
        <v>99.51</v>
      </c>
      <c r="Q3227" s="23">
        <f>M3227*N3227*(1-O3227)</f>
        <v>289.83799600000003</v>
      </c>
      <c r="R3227" s="23">
        <f>M3227*N3227*O3227</f>
        <v>73.322004000000007</v>
      </c>
      <c r="S3227" s="23">
        <f>P3227*N3227</f>
        <v>199.02</v>
      </c>
      <c r="T3227" s="23">
        <f>Q3227-S3227</f>
        <v>90.817996000000022</v>
      </c>
      <c r="U3227" s="25">
        <f>IFERROR(T3227/Q3227,0)</f>
        <v>0.31334054628227559</v>
      </c>
      <c r="V3227" s="21" t="s">
        <v>125</v>
      </c>
      <c r="W3227" s="21" t="s">
        <v>136</v>
      </c>
    </row>
    <row r="3228" spans="1:23" ht="15" customHeight="1">
      <c r="A3228" s="21" t="s">
        <v>3707</v>
      </c>
      <c r="B3228" s="22">
        <v>45859</v>
      </c>
      <c r="C3228" s="21">
        <f>YEAR(B3228)</f>
        <v>2025</v>
      </c>
      <c r="D3228" s="21" t="str">
        <f>"Q"&amp;ROUNDUP(MONTH(B3228)/3,0)</f>
        <v>Q3</v>
      </c>
      <c r="E3228" s="21" t="s">
        <v>128</v>
      </c>
      <c r="F3228" s="21" t="s">
        <v>118</v>
      </c>
      <c r="G3228" s="21" t="s">
        <v>130</v>
      </c>
      <c r="H3228" s="21" t="s">
        <v>502</v>
      </c>
      <c r="I3228" s="21" t="s">
        <v>503</v>
      </c>
      <c r="J3228" s="21" t="s">
        <v>142</v>
      </c>
      <c r="K3228" s="21" t="s">
        <v>165</v>
      </c>
      <c r="L3228" s="21" t="s">
        <v>213</v>
      </c>
      <c r="M3228" s="23">
        <v>120.49</v>
      </c>
      <c r="N3228" s="24">
        <v>2</v>
      </c>
      <c r="O3228" s="25">
        <v>0.255</v>
      </c>
      <c r="P3228" s="23">
        <v>48.57</v>
      </c>
      <c r="Q3228" s="23">
        <f>M3228*N3228*(1-O3228)</f>
        <v>179.5301</v>
      </c>
      <c r="R3228" s="23">
        <f>M3228*N3228*O3228</f>
        <v>61.4499</v>
      </c>
      <c r="S3228" s="23">
        <f>P3228*N3228</f>
        <v>97.14</v>
      </c>
      <c r="T3228" s="23">
        <f>Q3228-S3228</f>
        <v>82.390100000000004</v>
      </c>
      <c r="U3228" s="25">
        <f>IFERROR(T3228/Q3228,0)</f>
        <v>0.45892081606371299</v>
      </c>
      <c r="V3228" s="21" t="s">
        <v>125</v>
      </c>
      <c r="W3228" s="21" t="s">
        <v>136</v>
      </c>
    </row>
    <row r="3229" spans="1:23" ht="15" customHeight="1">
      <c r="A3229" s="21" t="s">
        <v>3708</v>
      </c>
      <c r="B3229" s="22">
        <v>45859</v>
      </c>
      <c r="C3229" s="21">
        <f>YEAR(B3229)</f>
        <v>2025</v>
      </c>
      <c r="D3229" s="21" t="str">
        <f>"Q"&amp;ROUNDUP(MONTH(B3229)/3,0)</f>
        <v>Q3</v>
      </c>
      <c r="E3229" s="21" t="s">
        <v>138</v>
      </c>
      <c r="F3229" s="21" t="s">
        <v>159</v>
      </c>
      <c r="G3229" s="21" t="s">
        <v>146</v>
      </c>
      <c r="H3229" s="21" t="s">
        <v>1362</v>
      </c>
      <c r="I3229" s="21" t="s">
        <v>1363</v>
      </c>
      <c r="J3229" s="21" t="s">
        <v>142</v>
      </c>
      <c r="K3229" s="21" t="s">
        <v>149</v>
      </c>
      <c r="L3229" s="21" t="s">
        <v>176</v>
      </c>
      <c r="M3229" s="23">
        <v>160.99</v>
      </c>
      <c r="N3229" s="24">
        <v>32</v>
      </c>
      <c r="O3229" s="25">
        <v>0.13900000000000001</v>
      </c>
      <c r="P3229" s="23">
        <v>84.63</v>
      </c>
      <c r="Q3229" s="23">
        <f>M3229*N3229*(1-O3229)</f>
        <v>4435.5964800000002</v>
      </c>
      <c r="R3229" s="23">
        <f>M3229*N3229*O3229</f>
        <v>716.08352000000014</v>
      </c>
      <c r="S3229" s="23">
        <f>P3229*N3229</f>
        <v>2708.16</v>
      </c>
      <c r="T3229" s="23">
        <f>Q3229-S3229</f>
        <v>1727.4364800000003</v>
      </c>
      <c r="U3229" s="25">
        <f>IFERROR(T3229/Q3229,0)</f>
        <v>0.38944851899602922</v>
      </c>
      <c r="V3229" s="21" t="s">
        <v>125</v>
      </c>
      <c r="W3229" s="21" t="s">
        <v>126</v>
      </c>
    </row>
    <row r="3230" spans="1:23" ht="15" customHeight="1">
      <c r="A3230" s="21" t="s">
        <v>3709</v>
      </c>
      <c r="B3230" s="22">
        <v>45859</v>
      </c>
      <c r="C3230" s="21">
        <f>YEAR(B3230)</f>
        <v>2025</v>
      </c>
      <c r="D3230" s="21" t="str">
        <f>"Q"&amp;ROUNDUP(MONTH(B3230)/3,0)</f>
        <v>Q3</v>
      </c>
      <c r="E3230" s="21" t="s">
        <v>117</v>
      </c>
      <c r="F3230" s="21" t="s">
        <v>118</v>
      </c>
      <c r="G3230" s="21" t="s">
        <v>119</v>
      </c>
      <c r="H3230" s="21" t="s">
        <v>358</v>
      </c>
      <c r="I3230" s="21" t="s">
        <v>269</v>
      </c>
      <c r="J3230" s="21" t="s">
        <v>133</v>
      </c>
      <c r="K3230" s="21" t="s">
        <v>134</v>
      </c>
      <c r="L3230" s="21" t="s">
        <v>170</v>
      </c>
      <c r="M3230" s="23">
        <v>24.7</v>
      </c>
      <c r="N3230" s="24">
        <v>3</v>
      </c>
      <c r="O3230" s="25"/>
      <c r="P3230" s="23">
        <v>13.43</v>
      </c>
      <c r="Q3230" s="23">
        <f>M3230*N3230*(1-O3230)</f>
        <v>74.099999999999994</v>
      </c>
      <c r="R3230" s="23">
        <f>M3230*N3230*O3230</f>
        <v>0</v>
      </c>
      <c r="S3230" s="23">
        <f>P3230*N3230</f>
        <v>40.29</v>
      </c>
      <c r="T3230" s="23">
        <f>Q3230-S3230</f>
        <v>33.809999999999995</v>
      </c>
      <c r="U3230" s="25">
        <f>IFERROR(T3230/Q3230,0)</f>
        <v>0.45627530364372465</v>
      </c>
      <c r="V3230" s="21" t="s">
        <v>125</v>
      </c>
      <c r="W3230" s="21" t="s">
        <v>172</v>
      </c>
    </row>
    <row r="3231" spans="1:23" ht="15" customHeight="1">
      <c r="A3231" s="21" t="s">
        <v>3710</v>
      </c>
      <c r="B3231" s="22">
        <v>45859</v>
      </c>
      <c r="C3231" s="21">
        <f>YEAR(B3231)</f>
        <v>2025</v>
      </c>
      <c r="D3231" s="21" t="str">
        <f>"Q"&amp;ROUNDUP(MONTH(B3231)/3,0)</f>
        <v>Q3</v>
      </c>
      <c r="E3231" s="21" t="s">
        <v>188</v>
      </c>
      <c r="F3231" s="21" t="s">
        <v>129</v>
      </c>
      <c r="G3231" s="21" t="s">
        <v>198</v>
      </c>
      <c r="H3231" s="21" t="s">
        <v>224</v>
      </c>
      <c r="I3231" s="21" t="s">
        <v>225</v>
      </c>
      <c r="J3231" s="21" t="s">
        <v>122</v>
      </c>
      <c r="K3231" s="21" t="s">
        <v>134</v>
      </c>
      <c r="L3231" s="21" t="s">
        <v>192</v>
      </c>
      <c r="M3231" s="23">
        <v>113.99</v>
      </c>
      <c r="N3231" s="24">
        <v>1</v>
      </c>
      <c r="O3231" s="25">
        <v>0.18079999999999999</v>
      </c>
      <c r="P3231" s="23">
        <v>64.02</v>
      </c>
      <c r="Q3231" s="23">
        <f>M3231*N3231*(1-O3231)</f>
        <v>93.380607999999995</v>
      </c>
      <c r="R3231" s="23">
        <f>M3231*N3231*O3231</f>
        <v>20.609391999999996</v>
      </c>
      <c r="S3231" s="23">
        <f>P3231*N3231</f>
        <v>64.02</v>
      </c>
      <c r="T3231" s="23">
        <f>Q3231-S3231</f>
        <v>29.360607999999999</v>
      </c>
      <c r="U3231" s="25">
        <f>IFERROR(T3231/Q3231,0)</f>
        <v>0.3144186853013422</v>
      </c>
      <c r="V3231" s="21" t="s">
        <v>125</v>
      </c>
      <c r="W3231" s="21" t="s">
        <v>126</v>
      </c>
    </row>
    <row r="3232" spans="1:23" ht="15" customHeight="1">
      <c r="A3232" s="21" t="s">
        <v>3711</v>
      </c>
      <c r="B3232" s="22">
        <v>45859</v>
      </c>
      <c r="C3232" s="21">
        <f>YEAR(B3232)</f>
        <v>2025</v>
      </c>
      <c r="D3232" s="21" t="str">
        <f>"Q"&amp;ROUNDUP(MONTH(B3232)/3,0)</f>
        <v>Q3</v>
      </c>
      <c r="E3232" s="21" t="s">
        <v>128</v>
      </c>
      <c r="F3232" s="21" t="s">
        <v>159</v>
      </c>
      <c r="G3232" s="21" t="s">
        <v>130</v>
      </c>
      <c r="H3232" s="21" t="s">
        <v>271</v>
      </c>
      <c r="I3232" s="21" t="s">
        <v>272</v>
      </c>
      <c r="J3232" s="21" t="s">
        <v>133</v>
      </c>
      <c r="K3232" s="21" t="s">
        <v>134</v>
      </c>
      <c r="L3232" s="21" t="s">
        <v>170</v>
      </c>
      <c r="M3232" s="23">
        <v>124.21</v>
      </c>
      <c r="N3232" s="24">
        <v>5</v>
      </c>
      <c r="O3232" s="25">
        <v>0.1588</v>
      </c>
      <c r="P3232" s="23">
        <v>72.94</v>
      </c>
      <c r="Q3232" s="23">
        <f>M3232*N3232*(1-O3232)</f>
        <v>522.42725999999993</v>
      </c>
      <c r="R3232" s="23">
        <f>M3232*N3232*O3232</f>
        <v>98.622739999999993</v>
      </c>
      <c r="S3232" s="23">
        <f>P3232*N3232</f>
        <v>364.7</v>
      </c>
      <c r="T3232" s="23">
        <f>Q3232-S3232</f>
        <v>157.72725999999994</v>
      </c>
      <c r="U3232" s="25">
        <f>IFERROR(T3232/Q3232,0)</f>
        <v>0.30191238489354472</v>
      </c>
      <c r="V3232" s="21" t="s">
        <v>125</v>
      </c>
      <c r="W3232" s="21" t="s">
        <v>126</v>
      </c>
    </row>
    <row r="3233" spans="1:23" ht="15" customHeight="1">
      <c r="A3233" s="21" t="s">
        <v>3712</v>
      </c>
      <c r="B3233" s="22">
        <v>45860</v>
      </c>
      <c r="C3233" s="21">
        <f>YEAR(B3233)</f>
        <v>2025</v>
      </c>
      <c r="D3233" s="21" t="str">
        <f>"Q"&amp;ROUNDUP(MONTH(B3233)/3,0)</f>
        <v>Q3</v>
      </c>
      <c r="E3233" s="21" t="s">
        <v>138</v>
      </c>
      <c r="F3233" s="21" t="s">
        <v>129</v>
      </c>
      <c r="G3233" s="21" t="s">
        <v>146</v>
      </c>
      <c r="H3233" s="21" t="s">
        <v>186</v>
      </c>
      <c r="I3233" s="21" t="s">
        <v>162</v>
      </c>
      <c r="J3233" s="21" t="s">
        <v>133</v>
      </c>
      <c r="K3233" s="21" t="s">
        <v>123</v>
      </c>
      <c r="L3233" s="21" t="s">
        <v>263</v>
      </c>
      <c r="M3233" s="23">
        <v>86.73</v>
      </c>
      <c r="N3233" s="24">
        <v>1</v>
      </c>
      <c r="O3233" s="25">
        <v>0.24099999999999999</v>
      </c>
      <c r="P3233" s="23">
        <v>47.04</v>
      </c>
      <c r="Q3233" s="23">
        <f>M3233*N3233*(1-O3233)</f>
        <v>65.828069999999997</v>
      </c>
      <c r="R3233" s="23">
        <f>M3233*N3233*O3233</f>
        <v>20.90193</v>
      </c>
      <c r="S3233" s="23">
        <f>P3233*N3233</f>
        <v>47.04</v>
      </c>
      <c r="T3233" s="23">
        <f>Q3233-S3233</f>
        <v>18.788069999999998</v>
      </c>
      <c r="U3233" s="25">
        <f>IFERROR(T3233/Q3233,0)</f>
        <v>0.28541122350997072</v>
      </c>
      <c r="V3233" s="21" t="s">
        <v>125</v>
      </c>
      <c r="W3233" s="21" t="s">
        <v>136</v>
      </c>
    </row>
    <row r="3234" spans="1:23" ht="15" customHeight="1">
      <c r="A3234" s="21" t="s">
        <v>3713</v>
      </c>
      <c r="B3234" s="22">
        <v>45860</v>
      </c>
      <c r="C3234" s="21">
        <f>YEAR(B3234)</f>
        <v>2025</v>
      </c>
      <c r="D3234" s="21" t="str">
        <f>"Q"&amp;ROUNDUP(MONTH(B3234)/3,0)</f>
        <v>Q3</v>
      </c>
      <c r="E3234" s="21" t="s">
        <v>128</v>
      </c>
      <c r="F3234" s="21" t="s">
        <v>129</v>
      </c>
      <c r="G3234" s="21" t="s">
        <v>152</v>
      </c>
      <c r="H3234" s="21" t="s">
        <v>186</v>
      </c>
      <c r="I3234" s="21" t="s">
        <v>162</v>
      </c>
      <c r="J3234" s="21" t="s">
        <v>133</v>
      </c>
      <c r="K3234" s="21" t="s">
        <v>165</v>
      </c>
      <c r="L3234" s="21" t="s">
        <v>166</v>
      </c>
      <c r="M3234" s="23">
        <v>137</v>
      </c>
      <c r="N3234" s="24">
        <v>3</v>
      </c>
      <c r="O3234" s="25">
        <v>0.20030000000000001</v>
      </c>
      <c r="P3234" s="23">
        <v>67.900000000000006</v>
      </c>
      <c r="Q3234" s="23">
        <f>M3234*N3234*(1-O3234)</f>
        <v>328.67669999999998</v>
      </c>
      <c r="R3234" s="23">
        <f>M3234*N3234*O3234</f>
        <v>82.323300000000003</v>
      </c>
      <c r="S3234" s="23">
        <f>P3234*N3234</f>
        <v>203.70000000000002</v>
      </c>
      <c r="T3234" s="23">
        <f>Q3234-S3234</f>
        <v>124.97669999999997</v>
      </c>
      <c r="U3234" s="25">
        <f>IFERROR(T3234/Q3234,0)</f>
        <v>0.38024204332098982</v>
      </c>
      <c r="V3234" s="21" t="s">
        <v>125</v>
      </c>
      <c r="W3234" s="21" t="s">
        <v>136</v>
      </c>
    </row>
    <row r="3235" spans="1:23" ht="15" customHeight="1">
      <c r="A3235" s="21" t="s">
        <v>3714</v>
      </c>
      <c r="B3235" s="22">
        <v>45860</v>
      </c>
      <c r="C3235" s="21">
        <f>YEAR(B3235)</f>
        <v>2025</v>
      </c>
      <c r="D3235" s="21" t="str">
        <f>"Q"&amp;ROUNDUP(MONTH(B3235)/3,0)</f>
        <v>Q3</v>
      </c>
      <c r="E3235" s="21" t="s">
        <v>188</v>
      </c>
      <c r="F3235" s="21" t="s">
        <v>129</v>
      </c>
      <c r="G3235" s="21" t="s">
        <v>198</v>
      </c>
      <c r="H3235" s="21" t="s">
        <v>425</v>
      </c>
      <c r="I3235" s="21" t="s">
        <v>426</v>
      </c>
      <c r="J3235" s="21" t="s">
        <v>133</v>
      </c>
      <c r="K3235" s="21" t="s">
        <v>165</v>
      </c>
      <c r="L3235" s="21" t="s">
        <v>184</v>
      </c>
      <c r="M3235" s="23">
        <v>24.27</v>
      </c>
      <c r="N3235" s="24">
        <v>3</v>
      </c>
      <c r="O3235" s="25">
        <v>0.2319</v>
      </c>
      <c r="P3235" s="23">
        <v>12.01</v>
      </c>
      <c r="Q3235" s="23">
        <f>M3235*N3235*(1-O3235)</f>
        <v>55.925361000000002</v>
      </c>
      <c r="R3235" s="23">
        <f>M3235*N3235*O3235</f>
        <v>16.884639</v>
      </c>
      <c r="S3235" s="23">
        <f>P3235*N3235</f>
        <v>36.03</v>
      </c>
      <c r="T3235" s="23">
        <f>Q3235-S3235</f>
        <v>19.895361000000001</v>
      </c>
      <c r="U3235" s="25">
        <f>IFERROR(T3235/Q3235,0)</f>
        <v>0.35574845909354075</v>
      </c>
      <c r="V3235" s="21" t="s">
        <v>125</v>
      </c>
      <c r="W3235" s="21" t="s">
        <v>172</v>
      </c>
    </row>
    <row r="3236" spans="1:23" ht="15" customHeight="1">
      <c r="A3236" s="21" t="s">
        <v>3715</v>
      </c>
      <c r="B3236" s="22">
        <v>45860</v>
      </c>
      <c r="C3236" s="21">
        <f>YEAR(B3236)</f>
        <v>2025</v>
      </c>
      <c r="D3236" s="21" t="str">
        <f>"Q"&amp;ROUNDUP(MONTH(B3236)/3,0)</f>
        <v>Q3</v>
      </c>
      <c r="E3236" s="21" t="s">
        <v>158</v>
      </c>
      <c r="F3236" s="21" t="s">
        <v>159</v>
      </c>
      <c r="G3236" s="21" t="s">
        <v>164</v>
      </c>
      <c r="H3236" s="21" t="s">
        <v>168</v>
      </c>
      <c r="I3236" s="21" t="s">
        <v>169</v>
      </c>
      <c r="J3236" s="21" t="s">
        <v>122</v>
      </c>
      <c r="K3236" s="21" t="s">
        <v>165</v>
      </c>
      <c r="L3236" s="21" t="s">
        <v>184</v>
      </c>
      <c r="M3236" s="23">
        <v>57.96</v>
      </c>
      <c r="N3236" s="24">
        <v>5</v>
      </c>
      <c r="O3236" s="25">
        <v>0.16650000000000001</v>
      </c>
      <c r="P3236" s="23">
        <v>28.37</v>
      </c>
      <c r="Q3236" s="23">
        <f>M3236*N3236*(1-O3236)</f>
        <v>241.54830000000001</v>
      </c>
      <c r="R3236" s="23">
        <f>M3236*N3236*O3236</f>
        <v>48.251700000000007</v>
      </c>
      <c r="S3236" s="23">
        <f>P3236*N3236</f>
        <v>141.85</v>
      </c>
      <c r="T3236" s="23">
        <f>Q3236-S3236</f>
        <v>99.698300000000017</v>
      </c>
      <c r="U3236" s="25">
        <f>IFERROR(T3236/Q3236,0)</f>
        <v>0.4127468502158782</v>
      </c>
      <c r="V3236" s="21" t="s">
        <v>125</v>
      </c>
      <c r="W3236" s="21" t="s">
        <v>136</v>
      </c>
    </row>
    <row r="3237" spans="1:23" ht="15" customHeight="1">
      <c r="A3237" s="21" t="s">
        <v>3716</v>
      </c>
      <c r="B3237" s="22">
        <v>45860</v>
      </c>
      <c r="C3237" s="21">
        <f>YEAR(B3237)</f>
        <v>2025</v>
      </c>
      <c r="D3237" s="21" t="str">
        <f>"Q"&amp;ROUNDUP(MONTH(B3237)/3,0)</f>
        <v>Q3</v>
      </c>
      <c r="E3237" s="21" t="s">
        <v>117</v>
      </c>
      <c r="F3237" s="21" t="s">
        <v>129</v>
      </c>
      <c r="G3237" s="21" t="s">
        <v>194</v>
      </c>
      <c r="H3237" s="21" t="s">
        <v>147</v>
      </c>
      <c r="I3237" s="21" t="s">
        <v>148</v>
      </c>
      <c r="J3237" s="21" t="s">
        <v>122</v>
      </c>
      <c r="K3237" s="21" t="s">
        <v>123</v>
      </c>
      <c r="L3237" s="21" t="s">
        <v>155</v>
      </c>
      <c r="M3237" s="23">
        <v>198.19</v>
      </c>
      <c r="N3237" s="24">
        <v>1</v>
      </c>
      <c r="O3237" s="25">
        <v>0.16300000000000001</v>
      </c>
      <c r="P3237" s="23">
        <v>104.77</v>
      </c>
      <c r="Q3237" s="23">
        <f>M3237*N3237*(1-O3237)</f>
        <v>165.88503</v>
      </c>
      <c r="R3237" s="23">
        <f>M3237*N3237*O3237</f>
        <v>32.304969999999997</v>
      </c>
      <c r="S3237" s="23">
        <f>P3237*N3237</f>
        <v>104.77</v>
      </c>
      <c r="T3237" s="23">
        <f>Q3237-S3237</f>
        <v>61.115030000000004</v>
      </c>
      <c r="U3237" s="25">
        <f>IFERROR(T3237/Q3237,0)</f>
        <v>0.36841799407698211</v>
      </c>
      <c r="V3237" s="21" t="s">
        <v>125</v>
      </c>
      <c r="W3237" s="21" t="s">
        <v>156</v>
      </c>
    </row>
    <row r="3238" spans="1:23" ht="15" customHeight="1">
      <c r="A3238" s="21" t="s">
        <v>3717</v>
      </c>
      <c r="B3238" s="22">
        <v>45860</v>
      </c>
      <c r="C3238" s="21">
        <f>YEAR(B3238)</f>
        <v>2025</v>
      </c>
      <c r="D3238" s="21" t="str">
        <f>"Q"&amp;ROUNDUP(MONTH(B3238)/3,0)</f>
        <v>Q3</v>
      </c>
      <c r="E3238" s="21" t="s">
        <v>138</v>
      </c>
      <c r="F3238" s="21" t="s">
        <v>118</v>
      </c>
      <c r="G3238" s="21" t="s">
        <v>146</v>
      </c>
      <c r="H3238" s="21" t="s">
        <v>945</v>
      </c>
      <c r="I3238" s="21" t="s">
        <v>946</v>
      </c>
      <c r="J3238" s="21" t="s">
        <v>142</v>
      </c>
      <c r="K3238" s="21" t="s">
        <v>134</v>
      </c>
      <c r="L3238" s="21" t="s">
        <v>135</v>
      </c>
      <c r="M3238" s="23">
        <v>188.75</v>
      </c>
      <c r="N3238" s="24">
        <v>2</v>
      </c>
      <c r="O3238" s="25">
        <v>0.24990000000000001</v>
      </c>
      <c r="P3238" s="23">
        <v>115.35</v>
      </c>
      <c r="Q3238" s="23">
        <f>M3238*N3238*(1-O3238)</f>
        <v>283.16275000000002</v>
      </c>
      <c r="R3238" s="23">
        <f>M3238*N3238*O3238</f>
        <v>94.337249999999997</v>
      </c>
      <c r="S3238" s="23">
        <f>P3238*N3238</f>
        <v>230.7</v>
      </c>
      <c r="T3238" s="23">
        <f>Q3238-S3238</f>
        <v>52.462750000000028</v>
      </c>
      <c r="U3238" s="25">
        <f>IFERROR(T3238/Q3238,0)</f>
        <v>0.1852741930215045</v>
      </c>
      <c r="V3238" s="21" t="s">
        <v>125</v>
      </c>
      <c r="W3238" s="21" t="s">
        <v>172</v>
      </c>
    </row>
    <row r="3239" spans="1:23" ht="15" customHeight="1">
      <c r="A3239" s="21" t="s">
        <v>3718</v>
      </c>
      <c r="B3239" s="22">
        <v>45861</v>
      </c>
      <c r="C3239" s="21">
        <f>YEAR(B3239)</f>
        <v>2025</v>
      </c>
      <c r="D3239" s="21" t="str">
        <f>"Q"&amp;ROUNDUP(MONTH(B3239)/3,0)</f>
        <v>Q3</v>
      </c>
      <c r="E3239" s="21" t="s">
        <v>128</v>
      </c>
      <c r="F3239" s="21" t="s">
        <v>129</v>
      </c>
      <c r="G3239" s="21" t="s">
        <v>152</v>
      </c>
      <c r="H3239" s="21" t="s">
        <v>555</v>
      </c>
      <c r="I3239" s="21" t="s">
        <v>556</v>
      </c>
      <c r="J3239" s="21" t="s">
        <v>133</v>
      </c>
      <c r="K3239" s="21" t="s">
        <v>149</v>
      </c>
      <c r="L3239" s="21" t="s">
        <v>205</v>
      </c>
      <c r="M3239" s="23">
        <v>171.18</v>
      </c>
      <c r="N3239" s="24">
        <v>2</v>
      </c>
      <c r="O3239" s="25">
        <v>0.16220000000000001</v>
      </c>
      <c r="P3239" s="23">
        <v>93.38</v>
      </c>
      <c r="Q3239" s="23">
        <f>M3239*N3239*(1-O3239)</f>
        <v>286.82920799999999</v>
      </c>
      <c r="R3239" s="23">
        <f>M3239*N3239*O3239</f>
        <v>55.530792000000005</v>
      </c>
      <c r="S3239" s="23">
        <f>P3239*N3239</f>
        <v>186.76</v>
      </c>
      <c r="T3239" s="23">
        <f>Q3239-S3239</f>
        <v>100.069208</v>
      </c>
      <c r="U3239" s="25">
        <f>IFERROR(T3239/Q3239,0)</f>
        <v>0.34888081551304218</v>
      </c>
      <c r="V3239" s="21" t="s">
        <v>125</v>
      </c>
      <c r="W3239" s="21" t="s">
        <v>136</v>
      </c>
    </row>
    <row r="3240" spans="1:23" ht="15" customHeight="1">
      <c r="A3240" s="21" t="s">
        <v>3719</v>
      </c>
      <c r="B3240" s="22">
        <v>45861</v>
      </c>
      <c r="C3240" s="21">
        <f>YEAR(B3240)</f>
        <v>2025</v>
      </c>
      <c r="D3240" s="21" t="str">
        <f>"Q"&amp;ROUNDUP(MONTH(B3240)/3,0)</f>
        <v>Q3</v>
      </c>
      <c r="E3240" s="21" t="s">
        <v>128</v>
      </c>
      <c r="F3240" s="21" t="s">
        <v>118</v>
      </c>
      <c r="G3240" s="21" t="s">
        <v>152</v>
      </c>
      <c r="H3240" s="21" t="s">
        <v>207</v>
      </c>
      <c r="I3240" s="21" t="s">
        <v>208</v>
      </c>
      <c r="J3240" s="21" t="s">
        <v>122</v>
      </c>
      <c r="K3240" s="21" t="s">
        <v>149</v>
      </c>
      <c r="L3240" s="21" t="s">
        <v>150</v>
      </c>
      <c r="M3240" s="23">
        <v>33.29</v>
      </c>
      <c r="N3240" s="24">
        <v>2</v>
      </c>
      <c r="O3240" s="25">
        <v>0.1885</v>
      </c>
      <c r="P3240" s="23">
        <v>18.12</v>
      </c>
      <c r="Q3240" s="23">
        <f>M3240*N3240*(1-O3240)</f>
        <v>54.029669999999996</v>
      </c>
      <c r="R3240" s="23">
        <f>M3240*N3240*O3240</f>
        <v>12.550329999999999</v>
      </c>
      <c r="S3240" s="23">
        <f>P3240*N3240</f>
        <v>36.24</v>
      </c>
      <c r="T3240" s="23">
        <f>Q3240-S3240</f>
        <v>17.789669999999994</v>
      </c>
      <c r="U3240" s="25">
        <f>IFERROR(T3240/Q3240,0)</f>
        <v>0.32925742467055591</v>
      </c>
      <c r="V3240" s="21" t="s">
        <v>125</v>
      </c>
      <c r="W3240" s="21" t="s">
        <v>172</v>
      </c>
    </row>
    <row r="3241" spans="1:23" ht="15" customHeight="1">
      <c r="A3241" s="21" t="s">
        <v>3720</v>
      </c>
      <c r="B3241" s="22">
        <v>45861</v>
      </c>
      <c r="C3241" s="21">
        <f>YEAR(B3241)</f>
        <v>2025</v>
      </c>
      <c r="D3241" s="21" t="str">
        <f>"Q"&amp;ROUNDUP(MONTH(B3241)/3,0)</f>
        <v>Q3</v>
      </c>
      <c r="E3241" s="21" t="s">
        <v>188</v>
      </c>
      <c r="F3241" s="21" t="s">
        <v>118</v>
      </c>
      <c r="G3241" s="21" t="s">
        <v>198</v>
      </c>
      <c r="H3241" s="21" t="s">
        <v>203</v>
      </c>
      <c r="I3241" s="21" t="s">
        <v>204</v>
      </c>
      <c r="J3241" s="21" t="s">
        <v>122</v>
      </c>
      <c r="K3241" s="21" t="s">
        <v>143</v>
      </c>
      <c r="L3241" s="21" t="s">
        <v>252</v>
      </c>
      <c r="M3241" s="23">
        <v>147.15</v>
      </c>
      <c r="N3241" s="24">
        <v>1</v>
      </c>
      <c r="O3241" s="25">
        <v>0.2359</v>
      </c>
      <c r="P3241" s="23">
        <v>88.22</v>
      </c>
      <c r="Q3241" s="23">
        <f>M3241*N3241*(1-O3241)</f>
        <v>112.437315</v>
      </c>
      <c r="R3241" s="23">
        <f>M3241*N3241*O3241</f>
        <v>34.712685</v>
      </c>
      <c r="S3241" s="23">
        <f>P3241*N3241</f>
        <v>88.22</v>
      </c>
      <c r="T3241" s="23">
        <f>Q3241-S3241</f>
        <v>24.217314999999999</v>
      </c>
      <c r="U3241" s="25">
        <f>IFERROR(T3241/Q3241,0)</f>
        <v>0.2153850347635925</v>
      </c>
      <c r="V3241" s="21" t="s">
        <v>125</v>
      </c>
      <c r="W3241" s="21" t="s">
        <v>136</v>
      </c>
    </row>
    <row r="3242" spans="1:23" ht="15" customHeight="1">
      <c r="A3242" s="21" t="s">
        <v>3721</v>
      </c>
      <c r="B3242" s="22">
        <v>45861</v>
      </c>
      <c r="C3242" s="21">
        <f>YEAR(B3242)</f>
        <v>2025</v>
      </c>
      <c r="D3242" s="21" t="str">
        <f>"Q"&amp;ROUNDUP(MONTH(B3242)/3,0)</f>
        <v>Q3</v>
      </c>
      <c r="E3242" s="21" t="s">
        <v>128</v>
      </c>
      <c r="F3242" s="21" t="s">
        <v>118</v>
      </c>
      <c r="G3242" s="21" t="s">
        <v>130</v>
      </c>
      <c r="H3242" s="21" t="s">
        <v>1004</v>
      </c>
      <c r="I3242" s="21" t="s">
        <v>338</v>
      </c>
      <c r="J3242" s="21" t="s">
        <v>142</v>
      </c>
      <c r="K3242" s="21" t="s">
        <v>143</v>
      </c>
      <c r="L3242" s="21" t="s">
        <v>252</v>
      </c>
      <c r="M3242" s="23">
        <v>265.39999999999998</v>
      </c>
      <c r="N3242" s="24">
        <v>4</v>
      </c>
      <c r="O3242" s="25">
        <v>0.26169999999999999</v>
      </c>
      <c r="P3242" s="23">
        <v>163.76</v>
      </c>
      <c r="Q3242" s="23">
        <f>M3242*N3242*(1-O3242)</f>
        <v>783.77927999999986</v>
      </c>
      <c r="R3242" s="23">
        <f>M3242*N3242*O3242</f>
        <v>277.82071999999994</v>
      </c>
      <c r="S3242" s="23">
        <f>P3242*N3242</f>
        <v>655.04</v>
      </c>
      <c r="T3242" s="23">
        <f>Q3242-S3242</f>
        <v>128.73927999999989</v>
      </c>
      <c r="U3242" s="25">
        <f>IFERROR(T3242/Q3242,0)</f>
        <v>0.16425450797831748</v>
      </c>
      <c r="V3242" s="21" t="s">
        <v>125</v>
      </c>
      <c r="W3242" s="21" t="s">
        <v>126</v>
      </c>
    </row>
    <row r="3243" spans="1:23" ht="15" customHeight="1">
      <c r="A3243" s="21" t="s">
        <v>3722</v>
      </c>
      <c r="B3243" s="22">
        <v>45861</v>
      </c>
      <c r="C3243" s="21">
        <f>YEAR(B3243)</f>
        <v>2025</v>
      </c>
      <c r="D3243" s="21" t="str">
        <f>"Q"&amp;ROUNDUP(MONTH(B3243)/3,0)</f>
        <v>Q3</v>
      </c>
      <c r="E3243" s="21" t="s">
        <v>138</v>
      </c>
      <c r="F3243" s="21" t="s">
        <v>118</v>
      </c>
      <c r="G3243" s="21" t="s">
        <v>139</v>
      </c>
      <c r="H3243" s="21" t="s">
        <v>240</v>
      </c>
      <c r="I3243" s="21" t="s">
        <v>241</v>
      </c>
      <c r="J3243" s="21" t="s">
        <v>133</v>
      </c>
      <c r="K3243" s="21" t="s">
        <v>143</v>
      </c>
      <c r="L3243" s="21" t="s">
        <v>201</v>
      </c>
      <c r="M3243" s="23">
        <v>36.25</v>
      </c>
      <c r="N3243" s="24">
        <v>1</v>
      </c>
      <c r="O3243" s="25">
        <v>0.19040000000000001</v>
      </c>
      <c r="P3243" s="23">
        <v>23.59</v>
      </c>
      <c r="Q3243" s="23">
        <f>M3243*N3243*(1-O3243)</f>
        <v>29.347999999999999</v>
      </c>
      <c r="R3243" s="23">
        <f>M3243*N3243*O3243</f>
        <v>6.9020000000000001</v>
      </c>
      <c r="S3243" s="23">
        <f>P3243*N3243</f>
        <v>23.59</v>
      </c>
      <c r="T3243" s="23">
        <f>Q3243-S3243</f>
        <v>5.7579999999999991</v>
      </c>
      <c r="U3243" s="25">
        <f>IFERROR(T3243/Q3243,0)</f>
        <v>0.19619735586752077</v>
      </c>
      <c r="V3243" s="21" t="s">
        <v>125</v>
      </c>
      <c r="W3243" s="21" t="s">
        <v>156</v>
      </c>
    </row>
    <row r="3244" spans="1:23" ht="15" customHeight="1">
      <c r="A3244" s="21" t="s">
        <v>3723</v>
      </c>
      <c r="B3244" s="22">
        <v>45861</v>
      </c>
      <c r="C3244" s="21">
        <f>YEAR(B3244)</f>
        <v>2025</v>
      </c>
      <c r="D3244" s="21" t="str">
        <f>"Q"&amp;ROUNDUP(MONTH(B3244)/3,0)</f>
        <v>Q3</v>
      </c>
      <c r="E3244" s="21" t="s">
        <v>158</v>
      </c>
      <c r="F3244" s="21" t="s">
        <v>159</v>
      </c>
      <c r="G3244" s="21" t="s">
        <v>160</v>
      </c>
      <c r="H3244" s="21" t="s">
        <v>168</v>
      </c>
      <c r="I3244" s="21" t="s">
        <v>169</v>
      </c>
      <c r="J3244" s="21" t="s">
        <v>122</v>
      </c>
      <c r="K3244" s="21" t="s">
        <v>123</v>
      </c>
      <c r="L3244" s="21" t="s">
        <v>292</v>
      </c>
      <c r="M3244" s="23">
        <v>237.44</v>
      </c>
      <c r="N3244" s="24">
        <v>12</v>
      </c>
      <c r="O3244" s="25">
        <v>0.14510000000000001</v>
      </c>
      <c r="P3244" s="23">
        <v>112.26</v>
      </c>
      <c r="Q3244" s="23">
        <f>M3244*N3244*(1-O3244)</f>
        <v>2435.8494719999999</v>
      </c>
      <c r="R3244" s="23">
        <f>M3244*N3244*O3244</f>
        <v>413.43052799999998</v>
      </c>
      <c r="S3244" s="23">
        <f>P3244*N3244</f>
        <v>1347.1200000000001</v>
      </c>
      <c r="T3244" s="23">
        <f>Q3244-S3244</f>
        <v>1088.7294719999998</v>
      </c>
      <c r="U3244" s="25">
        <f>IFERROR(T3244/Q3244,0)</f>
        <v>0.44696089988930143</v>
      </c>
      <c r="V3244" s="21" t="s">
        <v>125</v>
      </c>
      <c r="W3244" s="21" t="s">
        <v>172</v>
      </c>
    </row>
    <row r="3245" spans="1:23" ht="15" customHeight="1">
      <c r="A3245" s="21" t="s">
        <v>3724</v>
      </c>
      <c r="B3245" s="22">
        <v>45862</v>
      </c>
      <c r="C3245" s="21">
        <f>YEAR(B3245)</f>
        <v>2025</v>
      </c>
      <c r="D3245" s="21" t="str">
        <f>"Q"&amp;ROUNDUP(MONTH(B3245)/3,0)</f>
        <v>Q3</v>
      </c>
      <c r="E3245" s="21" t="s">
        <v>188</v>
      </c>
      <c r="F3245" s="21" t="s">
        <v>118</v>
      </c>
      <c r="G3245" s="21" t="s">
        <v>189</v>
      </c>
      <c r="H3245" s="21" t="s">
        <v>301</v>
      </c>
      <c r="I3245" s="21" t="s">
        <v>302</v>
      </c>
      <c r="J3245" s="21" t="s">
        <v>133</v>
      </c>
      <c r="K3245" s="21" t="s">
        <v>143</v>
      </c>
      <c r="L3245" s="21" t="s">
        <v>144</v>
      </c>
      <c r="M3245" s="23">
        <v>86.32</v>
      </c>
      <c r="N3245" s="24">
        <v>1</v>
      </c>
      <c r="O3245" s="25">
        <v>0.25679999999999997</v>
      </c>
      <c r="P3245" s="23">
        <v>57.11</v>
      </c>
      <c r="Q3245" s="23">
        <f>M3245*N3245*(1-O3245)</f>
        <v>64.153024000000002</v>
      </c>
      <c r="R3245" s="23">
        <f>M3245*N3245*O3245</f>
        <v>22.166975999999995</v>
      </c>
      <c r="S3245" s="23">
        <f>P3245*N3245</f>
        <v>57.11</v>
      </c>
      <c r="T3245" s="23">
        <f>Q3245-S3245</f>
        <v>7.0430240000000026</v>
      </c>
      <c r="U3245" s="25">
        <f>IFERROR(T3245/Q3245,0)</f>
        <v>0.109784754651628</v>
      </c>
      <c r="V3245" s="21" t="s">
        <v>125</v>
      </c>
      <c r="W3245" s="21" t="s">
        <v>156</v>
      </c>
    </row>
    <row r="3246" spans="1:23" ht="15" customHeight="1">
      <c r="A3246" s="21" t="s">
        <v>3725</v>
      </c>
      <c r="B3246" s="22">
        <v>45862</v>
      </c>
      <c r="C3246" s="21">
        <f>YEAR(B3246)</f>
        <v>2025</v>
      </c>
      <c r="D3246" s="21" t="str">
        <f>"Q"&amp;ROUNDUP(MONTH(B3246)/3,0)</f>
        <v>Q3</v>
      </c>
      <c r="E3246" s="21" t="s">
        <v>138</v>
      </c>
      <c r="F3246" s="21" t="s">
        <v>129</v>
      </c>
      <c r="G3246" s="21" t="s">
        <v>139</v>
      </c>
      <c r="H3246" s="21" t="s">
        <v>417</v>
      </c>
      <c r="I3246" s="21" t="s">
        <v>272</v>
      </c>
      <c r="J3246" s="21" t="s">
        <v>133</v>
      </c>
      <c r="K3246" s="21" t="s">
        <v>149</v>
      </c>
      <c r="L3246" s="21" t="s">
        <v>176</v>
      </c>
      <c r="M3246" s="23">
        <v>128.31</v>
      </c>
      <c r="N3246" s="24">
        <v>1</v>
      </c>
      <c r="O3246" s="25">
        <v>0.2024</v>
      </c>
      <c r="P3246" s="23">
        <v>68.23</v>
      </c>
      <c r="Q3246" s="23">
        <f>M3246*N3246*(1-O3246)</f>
        <v>102.340056</v>
      </c>
      <c r="R3246" s="23">
        <f>M3246*N3246*O3246</f>
        <v>25.969944000000002</v>
      </c>
      <c r="S3246" s="23">
        <f>P3246*N3246</f>
        <v>68.23</v>
      </c>
      <c r="T3246" s="23">
        <f>Q3246-S3246</f>
        <v>34.110056</v>
      </c>
      <c r="U3246" s="25">
        <f>IFERROR(T3246/Q3246,0)</f>
        <v>0.33330112698003606</v>
      </c>
      <c r="V3246" s="21" t="s">
        <v>125</v>
      </c>
      <c r="W3246" s="21" t="s">
        <v>156</v>
      </c>
    </row>
    <row r="3247" spans="1:23" ht="15" customHeight="1">
      <c r="A3247" s="21" t="s">
        <v>3726</v>
      </c>
      <c r="B3247" s="22">
        <v>45862</v>
      </c>
      <c r="C3247" s="21">
        <f>YEAR(B3247)</f>
        <v>2025</v>
      </c>
      <c r="D3247" s="21" t="str">
        <f>"Q"&amp;ROUNDUP(MONTH(B3247)/3,0)</f>
        <v>Q3</v>
      </c>
      <c r="E3247" s="21" t="s">
        <v>188</v>
      </c>
      <c r="F3247" s="21" t="s">
        <v>118</v>
      </c>
      <c r="G3247" s="21" t="s">
        <v>232</v>
      </c>
      <c r="H3247" s="21" t="s">
        <v>284</v>
      </c>
      <c r="I3247" s="21" t="s">
        <v>269</v>
      </c>
      <c r="J3247" s="21" t="s">
        <v>122</v>
      </c>
      <c r="K3247" s="21" t="s">
        <v>143</v>
      </c>
      <c r="L3247" s="21" t="s">
        <v>230</v>
      </c>
      <c r="M3247" s="23">
        <v>295.47000000000003</v>
      </c>
      <c r="N3247" s="24">
        <v>1</v>
      </c>
      <c r="O3247" s="25">
        <v>0.26569999999999999</v>
      </c>
      <c r="P3247" s="23">
        <v>200.72</v>
      </c>
      <c r="Q3247" s="23">
        <f>M3247*N3247*(1-O3247)</f>
        <v>216.96362100000002</v>
      </c>
      <c r="R3247" s="23">
        <f>M3247*N3247*O3247</f>
        <v>78.50637900000001</v>
      </c>
      <c r="S3247" s="23">
        <f>P3247*N3247</f>
        <v>200.72</v>
      </c>
      <c r="T3247" s="23">
        <f>Q3247-S3247</f>
        <v>16.243621000000019</v>
      </c>
      <c r="U3247" s="25">
        <f>IFERROR(T3247/Q3247,0)</f>
        <v>7.4867947562508724E-2</v>
      </c>
      <c r="V3247" s="21" t="s">
        <v>125</v>
      </c>
      <c r="W3247" s="21" t="s">
        <v>156</v>
      </c>
    </row>
    <row r="3248" spans="1:23" ht="15" customHeight="1">
      <c r="A3248" s="21" t="s">
        <v>3727</v>
      </c>
      <c r="B3248" s="22">
        <v>45862</v>
      </c>
      <c r="C3248" s="21">
        <f>YEAR(B3248)</f>
        <v>2025</v>
      </c>
      <c r="D3248" s="21" t="str">
        <f>"Q"&amp;ROUNDUP(MONTH(B3248)/3,0)</f>
        <v>Q3</v>
      </c>
      <c r="E3248" s="21" t="s">
        <v>117</v>
      </c>
      <c r="F3248" s="21" t="s">
        <v>159</v>
      </c>
      <c r="G3248" s="21" t="s">
        <v>194</v>
      </c>
      <c r="H3248" s="21" t="s">
        <v>284</v>
      </c>
      <c r="I3248" s="21" t="s">
        <v>269</v>
      </c>
      <c r="J3248" s="21" t="s">
        <v>122</v>
      </c>
      <c r="K3248" s="21" t="s">
        <v>149</v>
      </c>
      <c r="L3248" s="21" t="s">
        <v>205</v>
      </c>
      <c r="M3248" s="23">
        <v>25.99</v>
      </c>
      <c r="N3248" s="24">
        <v>9</v>
      </c>
      <c r="O3248" s="25">
        <v>0.1353</v>
      </c>
      <c r="P3248" s="23">
        <v>13.47</v>
      </c>
      <c r="Q3248" s="23">
        <f>M3248*N3248*(1-O3248)</f>
        <v>202.261977</v>
      </c>
      <c r="R3248" s="23">
        <f>M3248*N3248*O3248</f>
        <v>31.648023000000002</v>
      </c>
      <c r="S3248" s="23">
        <f>P3248*N3248</f>
        <v>121.23</v>
      </c>
      <c r="T3248" s="23">
        <f>Q3248-S3248</f>
        <v>81.031976999999998</v>
      </c>
      <c r="U3248" s="25">
        <f>IFERROR(T3248/Q3248,0)</f>
        <v>0.40062881912797677</v>
      </c>
      <c r="V3248" s="21" t="s">
        <v>125</v>
      </c>
      <c r="W3248" s="21" t="s">
        <v>156</v>
      </c>
    </row>
    <row r="3249" spans="1:23" ht="15" customHeight="1">
      <c r="A3249" s="21" t="s">
        <v>3728</v>
      </c>
      <c r="B3249" s="22">
        <v>45862</v>
      </c>
      <c r="C3249" s="21">
        <f>YEAR(B3249)</f>
        <v>2025</v>
      </c>
      <c r="D3249" s="21" t="str">
        <f>"Q"&amp;ROUNDUP(MONTH(B3249)/3,0)</f>
        <v>Q3</v>
      </c>
      <c r="E3249" s="21" t="s">
        <v>158</v>
      </c>
      <c r="F3249" s="21" t="s">
        <v>118</v>
      </c>
      <c r="G3249" s="21" t="s">
        <v>160</v>
      </c>
      <c r="H3249" s="21" t="s">
        <v>168</v>
      </c>
      <c r="I3249" s="21" t="s">
        <v>169</v>
      </c>
      <c r="J3249" s="21" t="s">
        <v>122</v>
      </c>
      <c r="K3249" s="21" t="s">
        <v>143</v>
      </c>
      <c r="L3249" s="21" t="s">
        <v>201</v>
      </c>
      <c r="M3249" s="23">
        <v>83.27</v>
      </c>
      <c r="N3249" s="24">
        <v>1</v>
      </c>
      <c r="O3249" s="25">
        <v>0.1905</v>
      </c>
      <c r="P3249" s="23">
        <v>48.32</v>
      </c>
      <c r="Q3249" s="23">
        <f>M3249*N3249*(1-O3249)</f>
        <v>67.407065000000003</v>
      </c>
      <c r="R3249" s="23">
        <f>M3249*N3249*O3249</f>
        <v>15.862935</v>
      </c>
      <c r="S3249" s="23">
        <f>P3249*N3249</f>
        <v>48.32</v>
      </c>
      <c r="T3249" s="23">
        <f>Q3249-S3249</f>
        <v>19.087065000000003</v>
      </c>
      <c r="U3249" s="25">
        <f>IFERROR(T3249/Q3249,0)</f>
        <v>0.28316119386002048</v>
      </c>
      <c r="V3249" s="21" t="s">
        <v>125</v>
      </c>
      <c r="W3249" s="21" t="s">
        <v>126</v>
      </c>
    </row>
    <row r="3250" spans="1:23" ht="15" customHeight="1">
      <c r="A3250" s="21" t="s">
        <v>3729</v>
      </c>
      <c r="B3250" s="22">
        <v>45862</v>
      </c>
      <c r="C3250" s="21">
        <f>YEAR(B3250)</f>
        <v>2025</v>
      </c>
      <c r="D3250" s="21" t="str">
        <f>"Q"&amp;ROUNDUP(MONTH(B3250)/3,0)</f>
        <v>Q3</v>
      </c>
      <c r="E3250" s="21" t="s">
        <v>117</v>
      </c>
      <c r="F3250" s="21" t="s">
        <v>159</v>
      </c>
      <c r="G3250" s="21" t="s">
        <v>194</v>
      </c>
      <c r="H3250" s="21" t="s">
        <v>485</v>
      </c>
      <c r="I3250" s="21" t="s">
        <v>486</v>
      </c>
      <c r="J3250" s="21" t="s">
        <v>133</v>
      </c>
      <c r="K3250" s="21" t="s">
        <v>143</v>
      </c>
      <c r="L3250" s="21" t="s">
        <v>230</v>
      </c>
      <c r="M3250" s="23">
        <v>95.72</v>
      </c>
      <c r="N3250" s="24">
        <v>5</v>
      </c>
      <c r="O3250" s="25">
        <v>0.1598</v>
      </c>
      <c r="P3250" s="23">
        <v>59.01</v>
      </c>
      <c r="Q3250" s="23">
        <f>M3250*N3250*(1-O3250)</f>
        <v>402.11972000000003</v>
      </c>
      <c r="R3250" s="23">
        <f>M3250*N3250*O3250</f>
        <v>76.480280000000008</v>
      </c>
      <c r="S3250" s="23">
        <f>P3250*N3250</f>
        <v>295.05</v>
      </c>
      <c r="T3250" s="23">
        <f>Q3250-S3250</f>
        <v>107.06972000000002</v>
      </c>
      <c r="U3250" s="25">
        <f>IFERROR(T3250/Q3250,0)</f>
        <v>0.26626329094230944</v>
      </c>
      <c r="V3250" s="21" t="s">
        <v>125</v>
      </c>
      <c r="W3250" s="21" t="s">
        <v>136</v>
      </c>
    </row>
    <row r="3251" spans="1:23" ht="15" customHeight="1">
      <c r="A3251" s="21" t="s">
        <v>3730</v>
      </c>
      <c r="B3251" s="22">
        <v>45862</v>
      </c>
      <c r="C3251" s="21">
        <f>YEAR(B3251)</f>
        <v>2025</v>
      </c>
      <c r="D3251" s="21" t="str">
        <f>"Q"&amp;ROUNDUP(MONTH(B3251)/3,0)</f>
        <v>Q3</v>
      </c>
      <c r="E3251" s="21" t="s">
        <v>128</v>
      </c>
      <c r="F3251" s="21" t="s">
        <v>118</v>
      </c>
      <c r="G3251" s="21" t="s">
        <v>130</v>
      </c>
      <c r="H3251" s="21" t="s">
        <v>243</v>
      </c>
      <c r="I3251" s="21" t="s">
        <v>244</v>
      </c>
      <c r="J3251" s="21" t="s">
        <v>122</v>
      </c>
      <c r="K3251" s="21" t="s">
        <v>123</v>
      </c>
      <c r="L3251" s="21" t="s">
        <v>263</v>
      </c>
      <c r="M3251" s="23">
        <v>24.13</v>
      </c>
      <c r="N3251" s="24">
        <v>8</v>
      </c>
      <c r="O3251" s="25">
        <v>0.26190000000000002</v>
      </c>
      <c r="P3251" s="23">
        <v>12.62</v>
      </c>
      <c r="Q3251" s="23">
        <f>M3251*N3251*(1-O3251)</f>
        <v>142.48282399999999</v>
      </c>
      <c r="R3251" s="23">
        <f>M3251*N3251*O3251</f>
        <v>50.557176000000005</v>
      </c>
      <c r="S3251" s="23">
        <f>P3251*N3251</f>
        <v>100.96</v>
      </c>
      <c r="T3251" s="23">
        <f>Q3251-S3251</f>
        <v>41.522824</v>
      </c>
      <c r="U3251" s="25">
        <f>IFERROR(T3251/Q3251,0)</f>
        <v>0.29142336482606496</v>
      </c>
      <c r="V3251" s="21" t="s">
        <v>125</v>
      </c>
      <c r="W3251" s="21" t="s">
        <v>172</v>
      </c>
    </row>
    <row r="3252" spans="1:23" ht="15" customHeight="1">
      <c r="A3252" s="21" t="s">
        <v>3731</v>
      </c>
      <c r="B3252" s="22">
        <v>45862</v>
      </c>
      <c r="C3252" s="21">
        <f>YEAR(B3252)</f>
        <v>2025</v>
      </c>
      <c r="D3252" s="21" t="str">
        <f>"Q"&amp;ROUNDUP(MONTH(B3252)/3,0)</f>
        <v>Q3</v>
      </c>
      <c r="E3252" s="21" t="s">
        <v>117</v>
      </c>
      <c r="F3252" s="21" t="s">
        <v>129</v>
      </c>
      <c r="G3252" s="21" t="s">
        <v>194</v>
      </c>
      <c r="H3252" s="21" t="s">
        <v>669</v>
      </c>
      <c r="I3252" s="21" t="s">
        <v>670</v>
      </c>
      <c r="J3252" s="21" t="s">
        <v>142</v>
      </c>
      <c r="K3252" s="21" t="s">
        <v>123</v>
      </c>
      <c r="L3252" s="21" t="s">
        <v>263</v>
      </c>
      <c r="M3252" s="23">
        <v>158.35</v>
      </c>
      <c r="N3252" s="24">
        <v>3</v>
      </c>
      <c r="O3252" s="25">
        <v>0.20280000000000001</v>
      </c>
      <c r="P3252" s="23">
        <v>90.24</v>
      </c>
      <c r="Q3252" s="23">
        <f>M3252*N3252*(1-O3252)</f>
        <v>378.70985999999999</v>
      </c>
      <c r="R3252" s="23">
        <f>M3252*N3252*O3252</f>
        <v>96.340139999999991</v>
      </c>
      <c r="S3252" s="23">
        <f>P3252*N3252</f>
        <v>270.71999999999997</v>
      </c>
      <c r="T3252" s="23">
        <f>Q3252-S3252</f>
        <v>107.98986000000002</v>
      </c>
      <c r="U3252" s="25">
        <f>IFERROR(T3252/Q3252,0)</f>
        <v>0.28515196303576573</v>
      </c>
      <c r="V3252" s="21" t="s">
        <v>125</v>
      </c>
      <c r="W3252" s="21" t="s">
        <v>172</v>
      </c>
    </row>
    <row r="3253" spans="1:23" ht="15" customHeight="1">
      <c r="A3253" s="21" t="s">
        <v>3732</v>
      </c>
      <c r="B3253" s="22">
        <v>45863</v>
      </c>
      <c r="C3253" s="21">
        <f>YEAR(B3253)</f>
        <v>2025</v>
      </c>
      <c r="D3253" s="21" t="str">
        <f>"Q"&amp;ROUNDUP(MONTH(B3253)/3,0)</f>
        <v>Q3</v>
      </c>
      <c r="E3253" s="21" t="s">
        <v>128</v>
      </c>
      <c r="F3253" s="21" t="s">
        <v>129</v>
      </c>
      <c r="G3253" s="21" t="s">
        <v>130</v>
      </c>
      <c r="H3253" s="21" t="s">
        <v>203</v>
      </c>
      <c r="I3253" s="21" t="s">
        <v>204</v>
      </c>
      <c r="J3253" s="21" t="s">
        <v>122</v>
      </c>
      <c r="K3253" s="21" t="s">
        <v>149</v>
      </c>
      <c r="L3253" s="21" t="s">
        <v>150</v>
      </c>
      <c r="M3253" s="23">
        <v>68.540000000000006</v>
      </c>
      <c r="N3253" s="24">
        <v>1</v>
      </c>
      <c r="O3253" s="25">
        <v>0.2389</v>
      </c>
      <c r="P3253" s="23">
        <v>30.98</v>
      </c>
      <c r="Q3253" s="23">
        <f>M3253*N3253*(1-O3253)</f>
        <v>52.165794000000005</v>
      </c>
      <c r="R3253" s="23">
        <f>M3253*N3253*O3253</f>
        <v>16.374206000000001</v>
      </c>
      <c r="S3253" s="23">
        <f>P3253*N3253</f>
        <v>30.98</v>
      </c>
      <c r="T3253" s="23">
        <f>Q3253-S3253</f>
        <v>21.185794000000005</v>
      </c>
      <c r="U3253" s="25">
        <f>IFERROR(T3253/Q3253,0)</f>
        <v>0.40612425069193814</v>
      </c>
      <c r="V3253" s="21" t="s">
        <v>125</v>
      </c>
      <c r="W3253" s="21" t="s">
        <v>136</v>
      </c>
    </row>
    <row r="3254" spans="1:23" ht="15" customHeight="1">
      <c r="A3254" s="21" t="s">
        <v>3733</v>
      </c>
      <c r="B3254" s="22">
        <v>45863</v>
      </c>
      <c r="C3254" s="21">
        <f>YEAR(B3254)</f>
        <v>2025</v>
      </c>
      <c r="D3254" s="21" t="str">
        <f>"Q"&amp;ROUNDUP(MONTH(B3254)/3,0)</f>
        <v>Q3</v>
      </c>
      <c r="E3254" s="21" t="s">
        <v>158</v>
      </c>
      <c r="F3254" s="21" t="s">
        <v>129</v>
      </c>
      <c r="G3254" s="21" t="s">
        <v>164</v>
      </c>
      <c r="H3254" s="21" t="s">
        <v>434</v>
      </c>
      <c r="I3254" s="21" t="s">
        <v>435</v>
      </c>
      <c r="J3254" s="21" t="s">
        <v>133</v>
      </c>
      <c r="K3254" s="21" t="s">
        <v>123</v>
      </c>
      <c r="L3254" s="21" t="s">
        <v>226</v>
      </c>
      <c r="M3254" s="23">
        <v>93.75</v>
      </c>
      <c r="N3254" s="24">
        <v>2</v>
      </c>
      <c r="O3254" s="25">
        <v>0.14879999999999999</v>
      </c>
      <c r="P3254" s="23">
        <v>47.46</v>
      </c>
      <c r="Q3254" s="23">
        <f>M3254*N3254*(1-O3254)</f>
        <v>159.6</v>
      </c>
      <c r="R3254" s="23">
        <f>M3254*N3254*O3254</f>
        <v>27.9</v>
      </c>
      <c r="S3254" s="23">
        <f>P3254*N3254</f>
        <v>94.92</v>
      </c>
      <c r="T3254" s="23">
        <f>Q3254-S3254</f>
        <v>64.679999999999993</v>
      </c>
      <c r="U3254" s="25">
        <f>IFERROR(T3254/Q3254,0)</f>
        <v>0.40526315789473683</v>
      </c>
      <c r="V3254" s="21" t="s">
        <v>125</v>
      </c>
      <c r="W3254" s="21" t="s">
        <v>172</v>
      </c>
    </row>
    <row r="3255" spans="1:23" ht="15" customHeight="1">
      <c r="A3255" s="21" t="s">
        <v>3734</v>
      </c>
      <c r="B3255" s="22">
        <v>45863</v>
      </c>
      <c r="C3255" s="21">
        <f>YEAR(B3255)</f>
        <v>2025</v>
      </c>
      <c r="D3255" s="21" t="str">
        <f>"Q"&amp;ROUNDUP(MONTH(B3255)/3,0)</f>
        <v>Q3</v>
      </c>
      <c r="E3255" s="21" t="s">
        <v>158</v>
      </c>
      <c r="F3255" s="21" t="s">
        <v>118</v>
      </c>
      <c r="G3255" s="21" t="s">
        <v>164</v>
      </c>
      <c r="H3255" s="21" t="s">
        <v>186</v>
      </c>
      <c r="I3255" s="21" t="s">
        <v>162</v>
      </c>
      <c r="J3255" s="21" t="s">
        <v>133</v>
      </c>
      <c r="K3255" s="21" t="s">
        <v>123</v>
      </c>
      <c r="L3255" s="21" t="s">
        <v>124</v>
      </c>
      <c r="M3255" s="23">
        <v>99.35</v>
      </c>
      <c r="N3255" s="24">
        <v>4</v>
      </c>
      <c r="O3255" s="25">
        <v>0.22209999999999999</v>
      </c>
      <c r="P3255" s="23">
        <v>49.4</v>
      </c>
      <c r="Q3255" s="23">
        <f>M3255*N3255*(1-O3255)</f>
        <v>309.13745999999998</v>
      </c>
      <c r="R3255" s="23">
        <f>M3255*N3255*O3255</f>
        <v>88.262539999999987</v>
      </c>
      <c r="S3255" s="23">
        <f>P3255*N3255</f>
        <v>197.6</v>
      </c>
      <c r="T3255" s="23">
        <f>Q3255-S3255</f>
        <v>111.53745999999998</v>
      </c>
      <c r="U3255" s="25">
        <f>IFERROR(T3255/Q3255,0)</f>
        <v>0.36080214930924254</v>
      </c>
      <c r="V3255" s="21" t="s">
        <v>125</v>
      </c>
      <c r="W3255" s="21" t="s">
        <v>126</v>
      </c>
    </row>
    <row r="3256" spans="1:23" ht="15" customHeight="1">
      <c r="A3256" s="21" t="s">
        <v>3735</v>
      </c>
      <c r="B3256" s="22">
        <v>45863</v>
      </c>
      <c r="C3256" s="21">
        <f>YEAR(B3256)</f>
        <v>2025</v>
      </c>
      <c r="D3256" s="21" t="str">
        <f>"Q"&amp;ROUNDUP(MONTH(B3256)/3,0)</f>
        <v>Q3</v>
      </c>
      <c r="E3256" s="21" t="s">
        <v>117</v>
      </c>
      <c r="F3256" s="21" t="s">
        <v>118</v>
      </c>
      <c r="G3256" s="21" t="s">
        <v>119</v>
      </c>
      <c r="H3256" s="21" t="s">
        <v>186</v>
      </c>
      <c r="I3256" s="21" t="s">
        <v>162</v>
      </c>
      <c r="J3256" s="21" t="s">
        <v>133</v>
      </c>
      <c r="K3256" s="21" t="s">
        <v>165</v>
      </c>
      <c r="L3256" s="21" t="s">
        <v>320</v>
      </c>
      <c r="M3256" s="23">
        <v>108.81</v>
      </c>
      <c r="N3256" s="24">
        <v>8</v>
      </c>
      <c r="O3256" s="25">
        <v>0.22969999999999999</v>
      </c>
      <c r="P3256" s="23">
        <v>39.659999999999997</v>
      </c>
      <c r="Q3256" s="23">
        <f>M3256*N3256*(1-O3256)</f>
        <v>670.53074400000003</v>
      </c>
      <c r="R3256" s="23">
        <f>M3256*N3256*O3256</f>
        <v>199.94925599999999</v>
      </c>
      <c r="S3256" s="23">
        <f>P3256*N3256</f>
        <v>317.27999999999997</v>
      </c>
      <c r="T3256" s="23">
        <f>Q3256-S3256</f>
        <v>353.25074400000005</v>
      </c>
      <c r="U3256" s="25">
        <f>IFERROR(T3256/Q3256,0)</f>
        <v>0.52682259115027252</v>
      </c>
      <c r="V3256" s="21" t="s">
        <v>125</v>
      </c>
      <c r="W3256" s="21" t="s">
        <v>172</v>
      </c>
    </row>
    <row r="3257" spans="1:23" ht="15" customHeight="1">
      <c r="A3257" s="21" t="s">
        <v>3736</v>
      </c>
      <c r="B3257" s="22">
        <v>45864</v>
      </c>
      <c r="C3257" s="21">
        <f>YEAR(B3257)</f>
        <v>2025</v>
      </c>
      <c r="D3257" s="21" t="str">
        <f>"Q"&amp;ROUNDUP(MONTH(B3257)/3,0)</f>
        <v>Q3</v>
      </c>
      <c r="E3257" s="21" t="s">
        <v>188</v>
      </c>
      <c r="F3257" s="21" t="s">
        <v>118</v>
      </c>
      <c r="G3257" s="21" t="s">
        <v>198</v>
      </c>
      <c r="H3257" s="21" t="s">
        <v>1509</v>
      </c>
      <c r="I3257" s="21" t="s">
        <v>414</v>
      </c>
      <c r="J3257" s="21" t="s">
        <v>142</v>
      </c>
      <c r="K3257" s="21" t="s">
        <v>123</v>
      </c>
      <c r="L3257" s="21" t="s">
        <v>263</v>
      </c>
      <c r="M3257" s="23">
        <v>250.78</v>
      </c>
      <c r="N3257" s="24">
        <v>3</v>
      </c>
      <c r="O3257" s="25">
        <v>0.21129999999999999</v>
      </c>
      <c r="P3257" s="23">
        <v>115.87</v>
      </c>
      <c r="Q3257" s="23">
        <f>M3257*N3257*(1-O3257)</f>
        <v>593.37055799999996</v>
      </c>
      <c r="R3257" s="23">
        <f>M3257*N3257*O3257</f>
        <v>158.96944199999999</v>
      </c>
      <c r="S3257" s="23">
        <f>P3257*N3257</f>
        <v>347.61</v>
      </c>
      <c r="T3257" s="23">
        <f>Q3257-S3257</f>
        <v>245.76055799999995</v>
      </c>
      <c r="U3257" s="25">
        <f>IFERROR(T3257/Q3257,0)</f>
        <v>0.41417720290732718</v>
      </c>
      <c r="V3257" s="21" t="s">
        <v>125</v>
      </c>
      <c r="W3257" s="21" t="s">
        <v>126</v>
      </c>
    </row>
    <row r="3258" spans="1:23" ht="15" customHeight="1">
      <c r="A3258" s="21" t="s">
        <v>3737</v>
      </c>
      <c r="B3258" s="22">
        <v>45864</v>
      </c>
      <c r="C3258" s="21">
        <f>YEAR(B3258)</f>
        <v>2025</v>
      </c>
      <c r="D3258" s="21" t="str">
        <f>"Q"&amp;ROUNDUP(MONTH(B3258)/3,0)</f>
        <v>Q3</v>
      </c>
      <c r="E3258" s="21" t="s">
        <v>128</v>
      </c>
      <c r="F3258" s="21" t="s">
        <v>118</v>
      </c>
      <c r="G3258" s="21" t="s">
        <v>152</v>
      </c>
      <c r="H3258" s="21" t="s">
        <v>120</v>
      </c>
      <c r="I3258" s="21" t="s">
        <v>121</v>
      </c>
      <c r="J3258" s="21" t="s">
        <v>122</v>
      </c>
      <c r="K3258" s="21" t="s">
        <v>134</v>
      </c>
      <c r="L3258" s="21" t="s">
        <v>339</v>
      </c>
      <c r="M3258" s="23">
        <v>100.47</v>
      </c>
      <c r="N3258" s="24">
        <v>1</v>
      </c>
      <c r="O3258" s="25">
        <v>0.23150000000000001</v>
      </c>
      <c r="P3258" s="23">
        <v>55.56</v>
      </c>
      <c r="Q3258" s="23">
        <f>M3258*N3258*(1-O3258)</f>
        <v>77.211194999999989</v>
      </c>
      <c r="R3258" s="23">
        <f>M3258*N3258*O3258</f>
        <v>23.258805000000002</v>
      </c>
      <c r="S3258" s="23">
        <f>P3258*N3258</f>
        <v>55.56</v>
      </c>
      <c r="T3258" s="23">
        <f>Q3258-S3258</f>
        <v>21.651194999999987</v>
      </c>
      <c r="U3258" s="25">
        <f>IFERROR(T3258/Q3258,0)</f>
        <v>0.28041522994172013</v>
      </c>
      <c r="V3258" s="21" t="s">
        <v>125</v>
      </c>
      <c r="W3258" s="21" t="s">
        <v>126</v>
      </c>
    </row>
    <row r="3259" spans="1:23" ht="15" customHeight="1">
      <c r="A3259" s="21" t="s">
        <v>3738</v>
      </c>
      <c r="B3259" s="22">
        <v>45864</v>
      </c>
      <c r="C3259" s="21">
        <f>YEAR(B3259)</f>
        <v>2025</v>
      </c>
      <c r="D3259" s="21" t="str">
        <f>"Q"&amp;ROUNDUP(MONTH(B3259)/3,0)</f>
        <v>Q3</v>
      </c>
      <c r="E3259" s="21" t="s">
        <v>138</v>
      </c>
      <c r="F3259" s="21" t="s">
        <v>118</v>
      </c>
      <c r="G3259" s="21" t="s">
        <v>146</v>
      </c>
      <c r="H3259" s="21" t="s">
        <v>203</v>
      </c>
      <c r="I3259" s="21" t="s">
        <v>204</v>
      </c>
      <c r="J3259" s="21" t="s">
        <v>122</v>
      </c>
      <c r="K3259" s="21" t="s">
        <v>143</v>
      </c>
      <c r="L3259" s="21" t="s">
        <v>201</v>
      </c>
      <c r="M3259" s="23">
        <v>193.94</v>
      </c>
      <c r="N3259" s="24">
        <v>1</v>
      </c>
      <c r="O3259" s="25">
        <v>0.24399999999999999</v>
      </c>
      <c r="P3259" s="23">
        <v>110.54</v>
      </c>
      <c r="Q3259" s="23">
        <f>M3259*N3259*(1-O3259)</f>
        <v>146.61864</v>
      </c>
      <c r="R3259" s="23">
        <f>M3259*N3259*O3259</f>
        <v>47.321359999999999</v>
      </c>
      <c r="S3259" s="23">
        <f>P3259*N3259</f>
        <v>110.54</v>
      </c>
      <c r="T3259" s="23">
        <f>Q3259-S3259</f>
        <v>36.078639999999993</v>
      </c>
      <c r="U3259" s="25">
        <f>IFERROR(T3259/Q3259,0)</f>
        <v>0.24607130443987199</v>
      </c>
      <c r="V3259" s="21" t="s">
        <v>125</v>
      </c>
      <c r="W3259" s="21" t="s">
        <v>172</v>
      </c>
    </row>
    <row r="3260" spans="1:23" ht="15" customHeight="1">
      <c r="A3260" s="21" t="s">
        <v>3739</v>
      </c>
      <c r="B3260" s="22">
        <v>45864</v>
      </c>
      <c r="C3260" s="21">
        <f>YEAR(B3260)</f>
        <v>2025</v>
      </c>
      <c r="D3260" s="21" t="str">
        <f>"Q"&amp;ROUNDUP(MONTH(B3260)/3,0)</f>
        <v>Q3</v>
      </c>
      <c r="E3260" s="21" t="s">
        <v>128</v>
      </c>
      <c r="F3260" s="21" t="s">
        <v>129</v>
      </c>
      <c r="G3260" s="21" t="s">
        <v>130</v>
      </c>
      <c r="H3260" s="21" t="s">
        <v>493</v>
      </c>
      <c r="I3260" s="21" t="s">
        <v>494</v>
      </c>
      <c r="J3260" s="21" t="s">
        <v>142</v>
      </c>
      <c r="K3260" s="21" t="s">
        <v>143</v>
      </c>
      <c r="L3260" s="21" t="s">
        <v>230</v>
      </c>
      <c r="M3260" s="23">
        <v>270.87</v>
      </c>
      <c r="N3260" s="24">
        <v>8</v>
      </c>
      <c r="O3260" s="25">
        <v>0.19009999999999999</v>
      </c>
      <c r="P3260" s="23">
        <v>159.85</v>
      </c>
      <c r="Q3260" s="23">
        <f>M3260*N3260*(1-O3260)</f>
        <v>1755.0209040000002</v>
      </c>
      <c r="R3260" s="23">
        <f>M3260*N3260*O3260</f>
        <v>411.93909600000001</v>
      </c>
      <c r="S3260" s="23">
        <f>P3260*N3260</f>
        <v>1278.8</v>
      </c>
      <c r="T3260" s="23">
        <f>Q3260-S3260</f>
        <v>476.22090400000025</v>
      </c>
      <c r="U3260" s="25">
        <f>IFERROR(T3260/Q3260,0)</f>
        <v>0.27134771039741429</v>
      </c>
      <c r="V3260" s="21" t="s">
        <v>125</v>
      </c>
      <c r="W3260" s="21" t="s">
        <v>126</v>
      </c>
    </row>
    <row r="3261" spans="1:23" ht="15" customHeight="1">
      <c r="A3261" s="21" t="s">
        <v>3740</v>
      </c>
      <c r="B3261" s="22">
        <v>45864</v>
      </c>
      <c r="C3261" s="21">
        <f>YEAR(B3261)</f>
        <v>2025</v>
      </c>
      <c r="D3261" s="21" t="str">
        <f>"Q"&amp;ROUNDUP(MONTH(B3261)/3,0)</f>
        <v>Q3</v>
      </c>
      <c r="E3261" s="21" t="s">
        <v>117</v>
      </c>
      <c r="F3261" s="21" t="s">
        <v>118</v>
      </c>
      <c r="G3261" s="21" t="s">
        <v>194</v>
      </c>
      <c r="H3261" s="21" t="s">
        <v>178</v>
      </c>
      <c r="I3261" s="21" t="s">
        <v>179</v>
      </c>
      <c r="J3261" s="21" t="s">
        <v>133</v>
      </c>
      <c r="K3261" s="21" t="s">
        <v>134</v>
      </c>
      <c r="L3261" s="21" t="s">
        <v>170</v>
      </c>
      <c r="M3261" s="23">
        <v>80.31</v>
      </c>
      <c r="N3261" s="24">
        <v>3</v>
      </c>
      <c r="O3261" s="25">
        <v>0.25669999999999998</v>
      </c>
      <c r="P3261" s="23">
        <v>45.93</v>
      </c>
      <c r="Q3261" s="23">
        <f>M3261*N3261*(1-O3261)</f>
        <v>179.08326900000003</v>
      </c>
      <c r="R3261" s="23">
        <f>M3261*N3261*O3261</f>
        <v>61.846730999999998</v>
      </c>
      <c r="S3261" s="23">
        <f>P3261*N3261</f>
        <v>137.79</v>
      </c>
      <c r="T3261" s="23">
        <f>Q3261-S3261</f>
        <v>41.293269000000038</v>
      </c>
      <c r="U3261" s="25">
        <f>IFERROR(T3261/Q3261,0)</f>
        <v>0.23058138948759099</v>
      </c>
      <c r="V3261" s="21" t="s">
        <v>125</v>
      </c>
      <c r="W3261" s="21" t="s">
        <v>156</v>
      </c>
    </row>
    <row r="3262" spans="1:23" ht="15" customHeight="1">
      <c r="A3262" s="21" t="s">
        <v>3741</v>
      </c>
      <c r="B3262" s="22">
        <v>45864</v>
      </c>
      <c r="C3262" s="21">
        <f>YEAR(B3262)</f>
        <v>2025</v>
      </c>
      <c r="D3262" s="21" t="str">
        <f>"Q"&amp;ROUNDUP(MONTH(B3262)/3,0)</f>
        <v>Q3</v>
      </c>
      <c r="E3262" s="21" t="s">
        <v>188</v>
      </c>
      <c r="F3262" s="21" t="s">
        <v>118</v>
      </c>
      <c r="G3262" s="21" t="s">
        <v>232</v>
      </c>
      <c r="H3262" s="21" t="s">
        <v>203</v>
      </c>
      <c r="I3262" s="21" t="s">
        <v>204</v>
      </c>
      <c r="J3262" s="21" t="s">
        <v>122</v>
      </c>
      <c r="K3262" s="21" t="s">
        <v>149</v>
      </c>
      <c r="L3262" s="21" t="s">
        <v>238</v>
      </c>
      <c r="M3262" s="23">
        <v>191.49</v>
      </c>
      <c r="N3262" s="24">
        <v>2</v>
      </c>
      <c r="O3262" s="25">
        <v>0.1487</v>
      </c>
      <c r="P3262" s="23">
        <v>98.73</v>
      </c>
      <c r="Q3262" s="23">
        <f>M3262*N3262*(1-O3262)</f>
        <v>326.03087399999998</v>
      </c>
      <c r="R3262" s="23">
        <f>M3262*N3262*O3262</f>
        <v>56.949126</v>
      </c>
      <c r="S3262" s="23">
        <f>P3262*N3262</f>
        <v>197.46</v>
      </c>
      <c r="T3262" s="23">
        <f>Q3262-S3262</f>
        <v>128.57087399999998</v>
      </c>
      <c r="U3262" s="25">
        <f>IFERROR(T3262/Q3262,0)</f>
        <v>0.39435183675273644</v>
      </c>
      <c r="V3262" s="21" t="s">
        <v>125</v>
      </c>
      <c r="W3262" s="21" t="s">
        <v>136</v>
      </c>
    </row>
    <row r="3263" spans="1:23" ht="15" customHeight="1">
      <c r="A3263" s="21" t="s">
        <v>3742</v>
      </c>
      <c r="B3263" s="22">
        <v>45864</v>
      </c>
      <c r="C3263" s="21">
        <f>YEAR(B3263)</f>
        <v>2025</v>
      </c>
      <c r="D3263" s="21" t="str">
        <f>"Q"&amp;ROUNDUP(MONTH(B3263)/3,0)</f>
        <v>Q3</v>
      </c>
      <c r="E3263" s="21" t="s">
        <v>117</v>
      </c>
      <c r="F3263" s="21" t="s">
        <v>129</v>
      </c>
      <c r="G3263" s="21" t="s">
        <v>119</v>
      </c>
      <c r="H3263" s="21" t="s">
        <v>724</v>
      </c>
      <c r="I3263" s="21" t="s">
        <v>216</v>
      </c>
      <c r="J3263" s="21" t="s">
        <v>133</v>
      </c>
      <c r="K3263" s="21" t="s">
        <v>149</v>
      </c>
      <c r="L3263" s="21" t="s">
        <v>238</v>
      </c>
      <c r="M3263" s="23">
        <v>118.87</v>
      </c>
      <c r="N3263" s="24">
        <v>4</v>
      </c>
      <c r="O3263" s="25">
        <v>0.1832</v>
      </c>
      <c r="P3263" s="23">
        <v>58.86</v>
      </c>
      <c r="Q3263" s="23">
        <f>M3263*N3263*(1-O3263)</f>
        <v>388.37206400000002</v>
      </c>
      <c r="R3263" s="23">
        <f>M3263*N3263*O3263</f>
        <v>87.107936000000009</v>
      </c>
      <c r="S3263" s="23">
        <f>P3263*N3263</f>
        <v>235.44</v>
      </c>
      <c r="T3263" s="23">
        <f>Q3263-S3263</f>
        <v>152.93206400000003</v>
      </c>
      <c r="U3263" s="25">
        <f>IFERROR(T3263/Q3263,0)</f>
        <v>0.39377720020562557</v>
      </c>
      <c r="V3263" s="21" t="s">
        <v>125</v>
      </c>
      <c r="W3263" s="21" t="s">
        <v>172</v>
      </c>
    </row>
    <row r="3264" spans="1:23" ht="15" customHeight="1">
      <c r="A3264" s="21" t="s">
        <v>3743</v>
      </c>
      <c r="B3264" s="22">
        <v>45864</v>
      </c>
      <c r="C3264" s="21">
        <f>YEAR(B3264)</f>
        <v>2025</v>
      </c>
      <c r="D3264" s="21" t="str">
        <f>"Q"&amp;ROUNDUP(MONTH(B3264)/3,0)</f>
        <v>Q3</v>
      </c>
      <c r="E3264" s="21" t="s">
        <v>138</v>
      </c>
      <c r="F3264" s="21" t="s">
        <v>129</v>
      </c>
      <c r="G3264" s="21" t="s">
        <v>139</v>
      </c>
      <c r="H3264" s="21" t="s">
        <v>178</v>
      </c>
      <c r="I3264" s="21" t="s">
        <v>179</v>
      </c>
      <c r="J3264" s="21" t="s">
        <v>133</v>
      </c>
      <c r="K3264" s="21" t="s">
        <v>165</v>
      </c>
      <c r="L3264" s="21" t="s">
        <v>184</v>
      </c>
      <c r="M3264" s="23">
        <v>68.89</v>
      </c>
      <c r="N3264" s="24">
        <v>1</v>
      </c>
      <c r="O3264" s="25">
        <v>0.1804</v>
      </c>
      <c r="P3264" s="23">
        <v>31.77</v>
      </c>
      <c r="Q3264" s="23">
        <f>M3264*N3264*(1-O3264)</f>
        <v>56.462243999999998</v>
      </c>
      <c r="R3264" s="23">
        <f>M3264*N3264*O3264</f>
        <v>12.427756</v>
      </c>
      <c r="S3264" s="23">
        <f>P3264*N3264</f>
        <v>31.77</v>
      </c>
      <c r="T3264" s="23">
        <f>Q3264-S3264</f>
        <v>24.692243999999999</v>
      </c>
      <c r="U3264" s="25">
        <f>IFERROR(T3264/Q3264,0)</f>
        <v>0.43732310745566538</v>
      </c>
      <c r="V3264" s="21" t="s">
        <v>125</v>
      </c>
      <c r="W3264" s="21" t="s">
        <v>156</v>
      </c>
    </row>
    <row r="3265" spans="1:23" ht="15" customHeight="1">
      <c r="A3265" s="21" t="s">
        <v>3744</v>
      </c>
      <c r="B3265" s="22">
        <v>45864</v>
      </c>
      <c r="C3265" s="21">
        <f>YEAR(B3265)</f>
        <v>2025</v>
      </c>
      <c r="D3265" s="21" t="str">
        <f>"Q"&amp;ROUNDUP(MONTH(B3265)/3,0)</f>
        <v>Q3</v>
      </c>
      <c r="E3265" s="21" t="s">
        <v>138</v>
      </c>
      <c r="F3265" s="21" t="s">
        <v>118</v>
      </c>
      <c r="G3265" s="21" t="s">
        <v>139</v>
      </c>
      <c r="H3265" s="21" t="s">
        <v>502</v>
      </c>
      <c r="I3265" s="21" t="s">
        <v>503</v>
      </c>
      <c r="J3265" s="21" t="s">
        <v>142</v>
      </c>
      <c r="K3265" s="21" t="s">
        <v>165</v>
      </c>
      <c r="L3265" s="21" t="s">
        <v>320</v>
      </c>
      <c r="M3265" s="23">
        <v>53.1</v>
      </c>
      <c r="N3265" s="24">
        <v>5</v>
      </c>
      <c r="O3265" s="25">
        <v>0.19220000000000001</v>
      </c>
      <c r="P3265" s="23">
        <v>25.49</v>
      </c>
      <c r="Q3265" s="23">
        <f>M3265*N3265*(1-O3265)</f>
        <v>214.4709</v>
      </c>
      <c r="R3265" s="23">
        <f>M3265*N3265*O3265</f>
        <v>51.0291</v>
      </c>
      <c r="S3265" s="23">
        <f>P3265*N3265</f>
        <v>127.44999999999999</v>
      </c>
      <c r="T3265" s="23">
        <f>Q3265-S3265</f>
        <v>87.020900000000012</v>
      </c>
      <c r="U3265" s="25">
        <f>IFERROR(T3265/Q3265,0)</f>
        <v>0.40574688687369714</v>
      </c>
      <c r="V3265" s="21" t="s">
        <v>125</v>
      </c>
      <c r="W3265" s="21" t="s">
        <v>172</v>
      </c>
    </row>
    <row r="3266" spans="1:23" ht="15" customHeight="1">
      <c r="A3266" s="21" t="s">
        <v>3745</v>
      </c>
      <c r="B3266" s="22">
        <v>45864</v>
      </c>
      <c r="C3266" s="21">
        <f>YEAR(B3266)</f>
        <v>2025</v>
      </c>
      <c r="D3266" s="21" t="str">
        <f>"Q"&amp;ROUNDUP(MONTH(B3266)/3,0)</f>
        <v>Q3</v>
      </c>
      <c r="E3266" s="21" t="s">
        <v>188</v>
      </c>
      <c r="F3266" s="21" t="s">
        <v>129</v>
      </c>
      <c r="G3266" s="21" t="s">
        <v>198</v>
      </c>
      <c r="H3266" s="21" t="s">
        <v>572</v>
      </c>
      <c r="I3266" s="21" t="s">
        <v>573</v>
      </c>
      <c r="J3266" s="21" t="s">
        <v>142</v>
      </c>
      <c r="K3266" s="21" t="s">
        <v>134</v>
      </c>
      <c r="L3266" s="21" t="s">
        <v>299</v>
      </c>
      <c r="M3266" s="23">
        <v>54</v>
      </c>
      <c r="N3266" s="24">
        <v>8</v>
      </c>
      <c r="O3266" s="25">
        <v>0.19059999999999999</v>
      </c>
      <c r="P3266" s="23">
        <v>31.73</v>
      </c>
      <c r="Q3266" s="23">
        <f>M3266*N3266*(1-O3266)</f>
        <v>349.66079999999999</v>
      </c>
      <c r="R3266" s="23">
        <f>M3266*N3266*O3266</f>
        <v>82.339199999999991</v>
      </c>
      <c r="S3266" s="23">
        <f>P3266*N3266</f>
        <v>253.84</v>
      </c>
      <c r="T3266" s="23">
        <f>Q3266-S3266</f>
        <v>95.820799999999991</v>
      </c>
      <c r="U3266" s="25">
        <f>IFERROR(T3266/Q3266,0)</f>
        <v>0.27403929751347589</v>
      </c>
      <c r="V3266" s="21" t="s">
        <v>125</v>
      </c>
      <c r="W3266" s="21" t="s">
        <v>136</v>
      </c>
    </row>
    <row r="3267" spans="1:23" ht="15" customHeight="1">
      <c r="A3267" s="21" t="s">
        <v>3746</v>
      </c>
      <c r="B3267" s="22">
        <v>45865</v>
      </c>
      <c r="C3267" s="21">
        <f>YEAR(B3267)</f>
        <v>2025</v>
      </c>
      <c r="D3267" s="21" t="str">
        <f>"Q"&amp;ROUNDUP(MONTH(B3267)/3,0)</f>
        <v>Q3</v>
      </c>
      <c r="E3267" s="21" t="s">
        <v>128</v>
      </c>
      <c r="F3267" s="21" t="s">
        <v>118</v>
      </c>
      <c r="G3267" s="21" t="s">
        <v>130</v>
      </c>
      <c r="H3267" s="21" t="s">
        <v>383</v>
      </c>
      <c r="I3267" s="21" t="s">
        <v>298</v>
      </c>
      <c r="J3267" s="21" t="s">
        <v>142</v>
      </c>
      <c r="K3267" s="21" t="s">
        <v>143</v>
      </c>
      <c r="L3267" s="21" t="s">
        <v>322</v>
      </c>
      <c r="M3267" s="23">
        <v>150.08000000000001</v>
      </c>
      <c r="N3267" s="24">
        <v>1</v>
      </c>
      <c r="O3267" s="25">
        <v>0.1406</v>
      </c>
      <c r="P3267" s="23">
        <v>89.18</v>
      </c>
      <c r="Q3267" s="23">
        <f>M3267*N3267*(1-O3267)</f>
        <v>128.97875200000001</v>
      </c>
      <c r="R3267" s="23">
        <f>M3267*N3267*O3267</f>
        <v>21.101248000000002</v>
      </c>
      <c r="S3267" s="23">
        <f>P3267*N3267</f>
        <v>89.18</v>
      </c>
      <c r="T3267" s="23">
        <f>Q3267-S3267</f>
        <v>39.798752000000007</v>
      </c>
      <c r="U3267" s="25">
        <f>IFERROR(T3267/Q3267,0)</f>
        <v>0.30856828262689351</v>
      </c>
      <c r="V3267" s="21" t="s">
        <v>125</v>
      </c>
      <c r="W3267" s="21" t="s">
        <v>136</v>
      </c>
    </row>
    <row r="3268" spans="1:23" ht="15" customHeight="1">
      <c r="A3268" s="21" t="s">
        <v>3747</v>
      </c>
      <c r="B3268" s="22">
        <v>45865</v>
      </c>
      <c r="C3268" s="21">
        <f>YEAR(B3268)</f>
        <v>2025</v>
      </c>
      <c r="D3268" s="21" t="str">
        <f>"Q"&amp;ROUNDUP(MONTH(B3268)/3,0)</f>
        <v>Q3</v>
      </c>
      <c r="E3268" s="21" t="s">
        <v>117</v>
      </c>
      <c r="F3268" s="21" t="s">
        <v>118</v>
      </c>
      <c r="G3268" s="21" t="s">
        <v>119</v>
      </c>
      <c r="H3268" s="21" t="s">
        <v>549</v>
      </c>
      <c r="I3268" s="21" t="s">
        <v>550</v>
      </c>
      <c r="J3268" s="21" t="s">
        <v>133</v>
      </c>
      <c r="K3268" s="21" t="s">
        <v>123</v>
      </c>
      <c r="L3268" s="21" t="s">
        <v>155</v>
      </c>
      <c r="M3268" s="23">
        <v>160.12</v>
      </c>
      <c r="N3268" s="24">
        <v>1</v>
      </c>
      <c r="O3268" s="25">
        <v>0.25690000000000002</v>
      </c>
      <c r="P3268" s="23">
        <v>76.400000000000006</v>
      </c>
      <c r="Q3268" s="23">
        <f>M3268*N3268*(1-O3268)</f>
        <v>118.98517200000001</v>
      </c>
      <c r="R3268" s="23">
        <f>M3268*N3268*O3268</f>
        <v>41.134828000000006</v>
      </c>
      <c r="S3268" s="23">
        <f>P3268*N3268</f>
        <v>76.400000000000006</v>
      </c>
      <c r="T3268" s="23">
        <f>Q3268-S3268</f>
        <v>42.585172</v>
      </c>
      <c r="U3268" s="25">
        <f>IFERROR(T3268/Q3268,0)</f>
        <v>0.35790318477667116</v>
      </c>
      <c r="V3268" s="21" t="s">
        <v>125</v>
      </c>
      <c r="W3268" s="21" t="s">
        <v>136</v>
      </c>
    </row>
    <row r="3269" spans="1:23" ht="15" customHeight="1">
      <c r="A3269" s="21" t="s">
        <v>3748</v>
      </c>
      <c r="B3269" s="22">
        <v>45865</v>
      </c>
      <c r="C3269" s="21">
        <f>YEAR(B3269)</f>
        <v>2025</v>
      </c>
      <c r="D3269" s="21" t="str">
        <f>"Q"&amp;ROUNDUP(MONTH(B3269)/3,0)</f>
        <v>Q3</v>
      </c>
      <c r="E3269" s="21" t="s">
        <v>158</v>
      </c>
      <c r="F3269" s="21" t="s">
        <v>118</v>
      </c>
      <c r="G3269" s="21" t="s">
        <v>164</v>
      </c>
      <c r="H3269" s="21" t="s">
        <v>207</v>
      </c>
      <c r="I3269" s="21" t="s">
        <v>208</v>
      </c>
      <c r="J3269" s="21" t="s">
        <v>122</v>
      </c>
      <c r="K3269" s="21" t="s">
        <v>123</v>
      </c>
      <c r="L3269" s="21" t="s">
        <v>263</v>
      </c>
      <c r="M3269" s="23">
        <v>243.91</v>
      </c>
      <c r="N3269" s="24">
        <v>1</v>
      </c>
      <c r="O3269" s="25">
        <v>0.20949999999999999</v>
      </c>
      <c r="P3269" s="23">
        <v>124.7</v>
      </c>
      <c r="Q3269" s="23">
        <f>M3269*N3269*(1-O3269)</f>
        <v>192.810855</v>
      </c>
      <c r="R3269" s="23">
        <f>M3269*N3269*O3269</f>
        <v>51.099145</v>
      </c>
      <c r="S3269" s="23">
        <f>P3269*N3269</f>
        <v>124.7</v>
      </c>
      <c r="T3269" s="23">
        <f>Q3269-S3269</f>
        <v>68.110855000000001</v>
      </c>
      <c r="U3269" s="25">
        <f>IFERROR(T3269/Q3269,0)</f>
        <v>0.35325218074469927</v>
      </c>
      <c r="V3269" s="21" t="s">
        <v>125</v>
      </c>
      <c r="W3269" s="21" t="s">
        <v>156</v>
      </c>
    </row>
    <row r="3270" spans="1:23" ht="15" customHeight="1">
      <c r="A3270" s="21" t="s">
        <v>3749</v>
      </c>
      <c r="B3270" s="22">
        <v>45865</v>
      </c>
      <c r="C3270" s="21">
        <f>YEAR(B3270)</f>
        <v>2025</v>
      </c>
      <c r="D3270" s="21" t="str">
        <f>"Q"&amp;ROUNDUP(MONTH(B3270)/3,0)</f>
        <v>Q3</v>
      </c>
      <c r="E3270" s="21" t="s">
        <v>117</v>
      </c>
      <c r="F3270" s="21" t="s">
        <v>118</v>
      </c>
      <c r="G3270" s="21" t="s">
        <v>119</v>
      </c>
      <c r="H3270" s="21" t="s">
        <v>331</v>
      </c>
      <c r="I3270" s="21" t="s">
        <v>332</v>
      </c>
      <c r="J3270" s="21" t="s">
        <v>133</v>
      </c>
      <c r="K3270" s="21" t="s">
        <v>143</v>
      </c>
      <c r="L3270" s="21" t="s">
        <v>322</v>
      </c>
      <c r="M3270" s="23">
        <v>229.41</v>
      </c>
      <c r="N3270" s="24">
        <v>5</v>
      </c>
      <c r="O3270" s="25">
        <v>0.18709999999999999</v>
      </c>
      <c r="P3270" s="23">
        <v>135.49</v>
      </c>
      <c r="Q3270" s="23">
        <f>M3270*N3270*(1-O3270)</f>
        <v>932.43694499999992</v>
      </c>
      <c r="R3270" s="23">
        <f>M3270*N3270*O3270</f>
        <v>214.61305499999997</v>
      </c>
      <c r="S3270" s="23">
        <f>P3270*N3270</f>
        <v>677.45</v>
      </c>
      <c r="T3270" s="23">
        <f>Q3270-S3270</f>
        <v>254.98694499999988</v>
      </c>
      <c r="U3270" s="25">
        <f>IFERROR(T3270/Q3270,0)</f>
        <v>0.27346293641335706</v>
      </c>
      <c r="V3270" s="21" t="s">
        <v>125</v>
      </c>
      <c r="W3270" s="21" t="s">
        <v>156</v>
      </c>
    </row>
    <row r="3271" spans="1:23" ht="15" customHeight="1">
      <c r="A3271" s="21" t="s">
        <v>3750</v>
      </c>
      <c r="B3271" s="22">
        <v>45865</v>
      </c>
      <c r="C3271" s="21">
        <f>YEAR(B3271)</f>
        <v>2025</v>
      </c>
      <c r="D3271" s="21" t="str">
        <f>"Q"&amp;ROUNDUP(MONTH(B3271)/3,0)</f>
        <v>Q3</v>
      </c>
      <c r="E3271" s="21" t="s">
        <v>117</v>
      </c>
      <c r="F3271" s="21" t="s">
        <v>129</v>
      </c>
      <c r="G3271" s="21" t="s">
        <v>194</v>
      </c>
      <c r="H3271" s="21" t="s">
        <v>218</v>
      </c>
      <c r="I3271" s="21" t="s">
        <v>219</v>
      </c>
      <c r="J3271" s="21" t="s">
        <v>133</v>
      </c>
      <c r="K3271" s="21" t="s">
        <v>134</v>
      </c>
      <c r="L3271" s="21" t="s">
        <v>299</v>
      </c>
      <c r="M3271" s="23">
        <v>218.57</v>
      </c>
      <c r="N3271" s="24">
        <v>3</v>
      </c>
      <c r="O3271" s="25">
        <v>0.23150000000000001</v>
      </c>
      <c r="P3271" s="23">
        <v>120.06</v>
      </c>
      <c r="Q3271" s="23">
        <f>M3271*N3271*(1-O3271)</f>
        <v>503.91313500000001</v>
      </c>
      <c r="R3271" s="23">
        <f>M3271*N3271*O3271</f>
        <v>151.79686500000003</v>
      </c>
      <c r="S3271" s="23">
        <f>P3271*N3271</f>
        <v>360.18</v>
      </c>
      <c r="T3271" s="23">
        <f>Q3271-S3271</f>
        <v>143.733135</v>
      </c>
      <c r="U3271" s="25">
        <f>IFERROR(T3271/Q3271,0)</f>
        <v>0.2852339520778715</v>
      </c>
      <c r="V3271" s="21" t="s">
        <v>125</v>
      </c>
      <c r="W3271" s="21" t="s">
        <v>136</v>
      </c>
    </row>
    <row r="3272" spans="1:23" ht="15" customHeight="1">
      <c r="A3272" s="21" t="s">
        <v>3751</v>
      </c>
      <c r="B3272" s="22">
        <v>45865</v>
      </c>
      <c r="C3272" s="21">
        <f>YEAR(B3272)</f>
        <v>2025</v>
      </c>
      <c r="D3272" s="21" t="str">
        <f>"Q"&amp;ROUNDUP(MONTH(B3272)/3,0)</f>
        <v>Q3</v>
      </c>
      <c r="E3272" s="21" t="s">
        <v>138</v>
      </c>
      <c r="F3272" s="21" t="s">
        <v>118</v>
      </c>
      <c r="G3272" s="21" t="s">
        <v>146</v>
      </c>
      <c r="H3272" s="21" t="s">
        <v>294</v>
      </c>
      <c r="I3272" s="21" t="s">
        <v>295</v>
      </c>
      <c r="J3272" s="21" t="s">
        <v>133</v>
      </c>
      <c r="K3272" s="21" t="s">
        <v>149</v>
      </c>
      <c r="L3272" s="21" t="s">
        <v>176</v>
      </c>
      <c r="M3272" s="23">
        <v>249.43</v>
      </c>
      <c r="N3272" s="24">
        <v>4</v>
      </c>
      <c r="O3272" s="25">
        <v>0.17460000000000001</v>
      </c>
      <c r="P3272" s="23">
        <v>106.48</v>
      </c>
      <c r="Q3272" s="23">
        <f>M3272*N3272*(1-O3272)</f>
        <v>823.51808800000003</v>
      </c>
      <c r="R3272" s="23">
        <f>M3272*N3272*O3272</f>
        <v>174.20191200000002</v>
      </c>
      <c r="S3272" s="23">
        <f>P3272*N3272</f>
        <v>425.92</v>
      </c>
      <c r="T3272" s="23">
        <f>Q3272-S3272</f>
        <v>397.59808800000002</v>
      </c>
      <c r="U3272" s="25">
        <f>IFERROR(T3272/Q3272,0)</f>
        <v>0.4828043169830169</v>
      </c>
      <c r="V3272" s="21" t="s">
        <v>125</v>
      </c>
      <c r="W3272" s="21" t="s">
        <v>172</v>
      </c>
    </row>
    <row r="3273" spans="1:23" ht="15" customHeight="1">
      <c r="A3273" s="21" t="s">
        <v>3752</v>
      </c>
      <c r="B3273" s="22">
        <v>45865</v>
      </c>
      <c r="C3273" s="21">
        <f>YEAR(B3273)</f>
        <v>2025</v>
      </c>
      <c r="D3273" s="21" t="str">
        <f>"Q"&amp;ROUNDUP(MONTH(B3273)/3,0)</f>
        <v>Q3</v>
      </c>
      <c r="E3273" s="21" t="s">
        <v>158</v>
      </c>
      <c r="F3273" s="21" t="s">
        <v>118</v>
      </c>
      <c r="G3273" s="21" t="s">
        <v>160</v>
      </c>
      <c r="H3273" s="21" t="s">
        <v>1362</v>
      </c>
      <c r="I3273" s="21" t="s">
        <v>1363</v>
      </c>
      <c r="J3273" s="21" t="s">
        <v>142</v>
      </c>
      <c r="K3273" s="21" t="s">
        <v>165</v>
      </c>
      <c r="L3273" s="21" t="s">
        <v>320</v>
      </c>
      <c r="M3273" s="23">
        <v>89.6</v>
      </c>
      <c r="N3273" s="24">
        <v>1</v>
      </c>
      <c r="O3273" s="25">
        <v>0.22289999999999999</v>
      </c>
      <c r="P3273" s="23">
        <v>36.78</v>
      </c>
      <c r="Q3273" s="23">
        <f>M3273*N3273*(1-O3273)</f>
        <v>69.628159999999994</v>
      </c>
      <c r="R3273" s="23">
        <f>M3273*N3273*O3273</f>
        <v>19.971839999999997</v>
      </c>
      <c r="S3273" s="23">
        <f>P3273*N3273</f>
        <v>36.78</v>
      </c>
      <c r="T3273" s="23">
        <f>Q3273-S3273</f>
        <v>32.848159999999993</v>
      </c>
      <c r="U3273" s="25">
        <f>IFERROR(T3273/Q3273,0)</f>
        <v>0.47176544662389464</v>
      </c>
      <c r="V3273" s="21" t="s">
        <v>125</v>
      </c>
      <c r="W3273" s="21" t="s">
        <v>172</v>
      </c>
    </row>
    <row r="3274" spans="1:23" ht="15" customHeight="1">
      <c r="A3274" s="21" t="s">
        <v>3753</v>
      </c>
      <c r="B3274" s="22">
        <v>45865</v>
      </c>
      <c r="C3274" s="21">
        <f>YEAR(B3274)</f>
        <v>2025</v>
      </c>
      <c r="D3274" s="21" t="str">
        <f>"Q"&amp;ROUNDUP(MONTH(B3274)/3,0)</f>
        <v>Q3</v>
      </c>
      <c r="E3274" s="21" t="s">
        <v>188</v>
      </c>
      <c r="F3274" s="21" t="s">
        <v>159</v>
      </c>
      <c r="G3274" s="21" t="s">
        <v>189</v>
      </c>
      <c r="H3274" s="21" t="s">
        <v>529</v>
      </c>
      <c r="I3274" s="21" t="s">
        <v>530</v>
      </c>
      <c r="J3274" s="21" t="s">
        <v>133</v>
      </c>
      <c r="K3274" s="21" t="s">
        <v>149</v>
      </c>
      <c r="L3274" s="21" t="s">
        <v>176</v>
      </c>
      <c r="M3274" s="23">
        <v>137.43</v>
      </c>
      <c r="N3274" s="24">
        <v>15</v>
      </c>
      <c r="O3274" s="25"/>
      <c r="P3274" s="23">
        <v>57.91</v>
      </c>
      <c r="Q3274" s="23">
        <f>M3274*N3274*(1-O3274)</f>
        <v>2061.4500000000003</v>
      </c>
      <c r="R3274" s="23">
        <f>M3274*N3274*O3274</f>
        <v>0</v>
      </c>
      <c r="S3274" s="23">
        <f>P3274*N3274</f>
        <v>868.65</v>
      </c>
      <c r="T3274" s="23">
        <f>Q3274-S3274</f>
        <v>1192.8000000000002</v>
      </c>
      <c r="U3274" s="25">
        <f>IFERROR(T3274/Q3274,0)</f>
        <v>0.57862184384777704</v>
      </c>
      <c r="V3274" s="21" t="s">
        <v>125</v>
      </c>
      <c r="W3274" s="21" t="s">
        <v>126</v>
      </c>
    </row>
    <row r="3275" spans="1:23" ht="15" customHeight="1">
      <c r="A3275" s="21" t="s">
        <v>3754</v>
      </c>
      <c r="B3275" s="22">
        <v>45865</v>
      </c>
      <c r="C3275" s="21">
        <f>YEAR(B3275)</f>
        <v>2025</v>
      </c>
      <c r="D3275" s="21" t="str">
        <f>"Q"&amp;ROUNDUP(MONTH(B3275)/3,0)</f>
        <v>Q3</v>
      </c>
      <c r="E3275" s="21" t="s">
        <v>117</v>
      </c>
      <c r="F3275" s="21" t="s">
        <v>129</v>
      </c>
      <c r="G3275" s="21" t="s">
        <v>194</v>
      </c>
      <c r="H3275" s="21" t="s">
        <v>294</v>
      </c>
      <c r="I3275" s="21" t="s">
        <v>295</v>
      </c>
      <c r="J3275" s="21" t="s">
        <v>133</v>
      </c>
      <c r="K3275" s="21" t="s">
        <v>123</v>
      </c>
      <c r="L3275" s="21" t="s">
        <v>292</v>
      </c>
      <c r="M3275" s="23">
        <v>197.78</v>
      </c>
      <c r="N3275" s="24">
        <v>2</v>
      </c>
      <c r="O3275" s="25">
        <v>0.1807</v>
      </c>
      <c r="P3275" s="23">
        <v>92.95</v>
      </c>
      <c r="Q3275" s="23">
        <f>M3275*N3275*(1-O3275)</f>
        <v>324.08230800000001</v>
      </c>
      <c r="R3275" s="23">
        <f>M3275*N3275*O3275</f>
        <v>71.477692000000005</v>
      </c>
      <c r="S3275" s="23">
        <f>P3275*N3275</f>
        <v>185.9</v>
      </c>
      <c r="T3275" s="23">
        <f>Q3275-S3275</f>
        <v>138.18230800000001</v>
      </c>
      <c r="U3275" s="25">
        <f>IFERROR(T3275/Q3275,0)</f>
        <v>0.4263802885531166</v>
      </c>
      <c r="V3275" s="21" t="s">
        <v>125</v>
      </c>
      <c r="W3275" s="21" t="s">
        <v>136</v>
      </c>
    </row>
    <row r="3276" spans="1:23" ht="15" customHeight="1">
      <c r="A3276" s="21" t="s">
        <v>3755</v>
      </c>
      <c r="B3276" s="22">
        <v>45865</v>
      </c>
      <c r="C3276" s="21">
        <f>YEAR(B3276)</f>
        <v>2025</v>
      </c>
      <c r="D3276" s="21" t="str">
        <f>"Q"&amp;ROUNDUP(MONTH(B3276)/3,0)</f>
        <v>Q3</v>
      </c>
      <c r="E3276" s="21" t="s">
        <v>188</v>
      </c>
      <c r="F3276" s="21" t="s">
        <v>159</v>
      </c>
      <c r="G3276" s="21" t="s">
        <v>232</v>
      </c>
      <c r="H3276" s="21" t="s">
        <v>425</v>
      </c>
      <c r="I3276" s="21" t="s">
        <v>426</v>
      </c>
      <c r="J3276" s="21" t="s">
        <v>133</v>
      </c>
      <c r="K3276" s="21" t="s">
        <v>123</v>
      </c>
      <c r="L3276" s="21" t="s">
        <v>226</v>
      </c>
      <c r="M3276" s="23">
        <v>56.56</v>
      </c>
      <c r="N3276" s="24">
        <v>6</v>
      </c>
      <c r="O3276" s="25">
        <v>0.16300000000000001</v>
      </c>
      <c r="P3276" s="23">
        <v>30.97</v>
      </c>
      <c r="Q3276" s="23">
        <f>M3276*N3276*(1-O3276)</f>
        <v>284.04432000000003</v>
      </c>
      <c r="R3276" s="23">
        <f>M3276*N3276*O3276</f>
        <v>55.315680000000008</v>
      </c>
      <c r="S3276" s="23">
        <f>P3276*N3276</f>
        <v>185.82</v>
      </c>
      <c r="T3276" s="23">
        <f>Q3276-S3276</f>
        <v>98.224320000000034</v>
      </c>
      <c r="U3276" s="25">
        <f>IFERROR(T3276/Q3276,0)</f>
        <v>0.34580631642273302</v>
      </c>
      <c r="V3276" s="21" t="s">
        <v>125</v>
      </c>
      <c r="W3276" s="21" t="s">
        <v>172</v>
      </c>
    </row>
    <row r="3277" spans="1:23" ht="15" customHeight="1">
      <c r="A3277" s="21" t="s">
        <v>3756</v>
      </c>
      <c r="B3277" s="22">
        <v>45866</v>
      </c>
      <c r="C3277" s="21">
        <f>YEAR(B3277)</f>
        <v>2025</v>
      </c>
      <c r="D3277" s="21" t="str">
        <f>"Q"&amp;ROUNDUP(MONTH(B3277)/3,0)</f>
        <v>Q3</v>
      </c>
      <c r="E3277" s="21" t="s">
        <v>117</v>
      </c>
      <c r="F3277" s="21" t="s">
        <v>118</v>
      </c>
      <c r="G3277" s="21" t="s">
        <v>119</v>
      </c>
      <c r="H3277" s="21" t="s">
        <v>168</v>
      </c>
      <c r="I3277" s="21" t="s">
        <v>169</v>
      </c>
      <c r="J3277" s="21" t="s">
        <v>122</v>
      </c>
      <c r="K3277" s="21" t="s">
        <v>134</v>
      </c>
      <c r="L3277" s="21" t="s">
        <v>299</v>
      </c>
      <c r="M3277" s="23">
        <v>158</v>
      </c>
      <c r="N3277" s="24">
        <v>3</v>
      </c>
      <c r="O3277" s="25"/>
      <c r="P3277" s="23">
        <v>80.12</v>
      </c>
      <c r="Q3277" s="23">
        <f>M3277*N3277*(1-O3277)</f>
        <v>474</v>
      </c>
      <c r="R3277" s="23">
        <f>M3277*N3277*O3277</f>
        <v>0</v>
      </c>
      <c r="S3277" s="23">
        <f>P3277*N3277</f>
        <v>240.36</v>
      </c>
      <c r="T3277" s="23">
        <f>Q3277-S3277</f>
        <v>233.64</v>
      </c>
      <c r="U3277" s="25">
        <f>IFERROR(T3277/Q3277,0)</f>
        <v>0.49291139240506326</v>
      </c>
      <c r="V3277" s="21" t="s">
        <v>125</v>
      </c>
      <c r="W3277" s="21" t="s">
        <v>156</v>
      </c>
    </row>
    <row r="3278" spans="1:23" ht="15" customHeight="1">
      <c r="A3278" s="21" t="s">
        <v>3757</v>
      </c>
      <c r="B3278" s="22">
        <v>45866</v>
      </c>
      <c r="C3278" s="21">
        <f>YEAR(B3278)</f>
        <v>2025</v>
      </c>
      <c r="D3278" s="21" t="str">
        <f>"Q"&amp;ROUNDUP(MONTH(B3278)/3,0)</f>
        <v>Q3</v>
      </c>
      <c r="E3278" s="21" t="s">
        <v>117</v>
      </c>
      <c r="F3278" s="21" t="s">
        <v>159</v>
      </c>
      <c r="G3278" s="21" t="s">
        <v>119</v>
      </c>
      <c r="H3278" s="21" t="s">
        <v>207</v>
      </c>
      <c r="I3278" s="21" t="s">
        <v>208</v>
      </c>
      <c r="J3278" s="21" t="s">
        <v>122</v>
      </c>
      <c r="K3278" s="21" t="s">
        <v>143</v>
      </c>
      <c r="L3278" s="21" t="s">
        <v>322</v>
      </c>
      <c r="M3278" s="23">
        <v>159.96</v>
      </c>
      <c r="N3278" s="24">
        <v>6</v>
      </c>
      <c r="O3278" s="25">
        <v>0.1699</v>
      </c>
      <c r="P3278" s="23">
        <v>104.62</v>
      </c>
      <c r="Q3278" s="23">
        <f>M3278*N3278*(1-O3278)</f>
        <v>796.696776</v>
      </c>
      <c r="R3278" s="23">
        <f>M3278*N3278*O3278</f>
        <v>163.06322399999999</v>
      </c>
      <c r="S3278" s="23">
        <f>P3278*N3278</f>
        <v>627.72</v>
      </c>
      <c r="T3278" s="23">
        <f>Q3278-S3278</f>
        <v>168.97677599999997</v>
      </c>
      <c r="U3278" s="25">
        <f>IFERROR(T3278/Q3278,0)</f>
        <v>0.21209672373520433</v>
      </c>
      <c r="V3278" s="21" t="s">
        <v>125</v>
      </c>
      <c r="W3278" s="21" t="s">
        <v>156</v>
      </c>
    </row>
    <row r="3279" spans="1:23" ht="15" customHeight="1">
      <c r="A3279" s="21" t="s">
        <v>3758</v>
      </c>
      <c r="B3279" s="22">
        <v>45866</v>
      </c>
      <c r="C3279" s="21">
        <f>YEAR(B3279)</f>
        <v>2025</v>
      </c>
      <c r="D3279" s="21" t="str">
        <f>"Q"&amp;ROUNDUP(MONTH(B3279)/3,0)</f>
        <v>Q3</v>
      </c>
      <c r="E3279" s="21" t="s">
        <v>117</v>
      </c>
      <c r="F3279" s="21" t="s">
        <v>159</v>
      </c>
      <c r="G3279" s="21" t="s">
        <v>194</v>
      </c>
      <c r="H3279" s="21" t="s">
        <v>243</v>
      </c>
      <c r="I3279" s="21" t="s">
        <v>244</v>
      </c>
      <c r="J3279" s="21" t="s">
        <v>122</v>
      </c>
      <c r="K3279" s="21" t="s">
        <v>149</v>
      </c>
      <c r="L3279" s="21" t="s">
        <v>238</v>
      </c>
      <c r="M3279" s="23">
        <v>176.95</v>
      </c>
      <c r="N3279" s="24">
        <v>8</v>
      </c>
      <c r="O3279" s="25">
        <v>0.1714</v>
      </c>
      <c r="P3279" s="23">
        <v>73.17</v>
      </c>
      <c r="Q3279" s="23">
        <f>M3279*N3279*(1-O3279)</f>
        <v>1172.9661599999999</v>
      </c>
      <c r="R3279" s="23">
        <f>M3279*N3279*O3279</f>
        <v>242.63383999999999</v>
      </c>
      <c r="S3279" s="23">
        <f>P3279*N3279</f>
        <v>585.36</v>
      </c>
      <c r="T3279" s="23">
        <f>Q3279-S3279</f>
        <v>587.60615999999993</v>
      </c>
      <c r="U3279" s="25">
        <f>IFERROR(T3279/Q3279,0)</f>
        <v>0.50095747007739755</v>
      </c>
      <c r="V3279" s="21" t="s">
        <v>125</v>
      </c>
      <c r="W3279" s="21" t="s">
        <v>172</v>
      </c>
    </row>
    <row r="3280" spans="1:23" ht="15" customHeight="1">
      <c r="A3280" s="21" t="s">
        <v>3759</v>
      </c>
      <c r="B3280" s="22">
        <v>45866</v>
      </c>
      <c r="C3280" s="21">
        <f>YEAR(B3280)</f>
        <v>2025</v>
      </c>
      <c r="D3280" s="21" t="str">
        <f>"Q"&amp;ROUNDUP(MONTH(B3280)/3,0)</f>
        <v>Q3</v>
      </c>
      <c r="E3280" s="21" t="s">
        <v>128</v>
      </c>
      <c r="F3280" s="21" t="s">
        <v>118</v>
      </c>
      <c r="G3280" s="21" t="s">
        <v>130</v>
      </c>
      <c r="H3280" s="21" t="s">
        <v>940</v>
      </c>
      <c r="I3280" s="21" t="s">
        <v>154</v>
      </c>
      <c r="J3280" s="21" t="s">
        <v>142</v>
      </c>
      <c r="K3280" s="21" t="s">
        <v>165</v>
      </c>
      <c r="L3280" s="21" t="s">
        <v>213</v>
      </c>
      <c r="M3280" s="23">
        <v>115.95</v>
      </c>
      <c r="N3280" s="24">
        <v>1</v>
      </c>
      <c r="O3280" s="25">
        <v>0.2296</v>
      </c>
      <c r="P3280" s="23">
        <v>47.45</v>
      </c>
      <c r="Q3280" s="23">
        <f>M3280*N3280*(1-O3280)</f>
        <v>89.327879999999993</v>
      </c>
      <c r="R3280" s="23">
        <f>M3280*N3280*O3280</f>
        <v>26.622119999999999</v>
      </c>
      <c r="S3280" s="23">
        <f>P3280*N3280</f>
        <v>47.45</v>
      </c>
      <c r="T3280" s="23">
        <f>Q3280-S3280</f>
        <v>41.87787999999999</v>
      </c>
      <c r="U3280" s="25">
        <f>IFERROR(T3280/Q3280,0)</f>
        <v>0.46881085725979382</v>
      </c>
      <c r="V3280" s="21" t="s">
        <v>125</v>
      </c>
      <c r="W3280" s="21" t="s">
        <v>136</v>
      </c>
    </row>
    <row r="3281" spans="1:23" ht="15" customHeight="1">
      <c r="A3281" s="21" t="s">
        <v>3760</v>
      </c>
      <c r="B3281" s="22">
        <v>45866</v>
      </c>
      <c r="C3281" s="21">
        <f>YEAR(B3281)</f>
        <v>2025</v>
      </c>
      <c r="D3281" s="21" t="str">
        <f>"Q"&amp;ROUNDUP(MONTH(B3281)/3,0)</f>
        <v>Q3</v>
      </c>
      <c r="E3281" s="21" t="s">
        <v>138</v>
      </c>
      <c r="F3281" s="21" t="s">
        <v>118</v>
      </c>
      <c r="G3281" s="21" t="s">
        <v>139</v>
      </c>
      <c r="H3281" s="21" t="s">
        <v>218</v>
      </c>
      <c r="I3281" s="21" t="s">
        <v>219</v>
      </c>
      <c r="J3281" s="21" t="s">
        <v>133</v>
      </c>
      <c r="K3281" s="21" t="s">
        <v>143</v>
      </c>
      <c r="L3281" s="21" t="s">
        <v>252</v>
      </c>
      <c r="M3281" s="23">
        <v>226.64</v>
      </c>
      <c r="N3281" s="24">
        <v>2</v>
      </c>
      <c r="O3281" s="25">
        <v>0.24460000000000001</v>
      </c>
      <c r="P3281" s="23">
        <v>135.33000000000001</v>
      </c>
      <c r="Q3281" s="23">
        <f>M3281*N3281*(1-O3281)</f>
        <v>342.40771199999995</v>
      </c>
      <c r="R3281" s="23">
        <f>M3281*N3281*O3281</f>
        <v>110.872288</v>
      </c>
      <c r="S3281" s="23">
        <f>P3281*N3281</f>
        <v>270.66000000000003</v>
      </c>
      <c r="T3281" s="23">
        <f>Q3281-S3281</f>
        <v>71.747711999999922</v>
      </c>
      <c r="U3281" s="25">
        <f>IFERROR(T3281/Q3281,0)</f>
        <v>0.20953883188238451</v>
      </c>
      <c r="V3281" s="21" t="s">
        <v>125</v>
      </c>
      <c r="W3281" s="21" t="s">
        <v>172</v>
      </c>
    </row>
    <row r="3282" spans="1:23" ht="15" customHeight="1">
      <c r="A3282" s="21" t="s">
        <v>3761</v>
      </c>
      <c r="B3282" s="22">
        <v>45867</v>
      </c>
      <c r="C3282" s="21">
        <f>YEAR(B3282)</f>
        <v>2025</v>
      </c>
      <c r="D3282" s="21" t="str">
        <f>"Q"&amp;ROUNDUP(MONTH(B3282)/3,0)</f>
        <v>Q3</v>
      </c>
      <c r="E3282" s="21" t="s">
        <v>138</v>
      </c>
      <c r="F3282" s="21" t="s">
        <v>159</v>
      </c>
      <c r="G3282" s="21" t="s">
        <v>146</v>
      </c>
      <c r="H3282" s="21" t="s">
        <v>224</v>
      </c>
      <c r="I3282" s="21" t="s">
        <v>225</v>
      </c>
      <c r="J3282" s="21" t="s">
        <v>122</v>
      </c>
      <c r="K3282" s="21" t="s">
        <v>165</v>
      </c>
      <c r="L3282" s="21" t="s">
        <v>213</v>
      </c>
      <c r="M3282" s="23">
        <v>87.83</v>
      </c>
      <c r="N3282" s="24">
        <v>12</v>
      </c>
      <c r="O3282" s="25">
        <v>0.13550000000000001</v>
      </c>
      <c r="P3282" s="23">
        <v>36.4</v>
      </c>
      <c r="Q3282" s="23">
        <f>M3282*N3282*(1-O3282)</f>
        <v>911.1484200000001</v>
      </c>
      <c r="R3282" s="23">
        <f>M3282*N3282*O3282</f>
        <v>142.81158000000002</v>
      </c>
      <c r="S3282" s="23">
        <f>P3282*N3282</f>
        <v>436.79999999999995</v>
      </c>
      <c r="T3282" s="23">
        <f>Q3282-S3282</f>
        <v>474.34842000000015</v>
      </c>
      <c r="U3282" s="25">
        <f>IFERROR(T3282/Q3282,0)</f>
        <v>0.52060499649442415</v>
      </c>
      <c r="V3282" s="21" t="s">
        <v>125</v>
      </c>
      <c r="W3282" s="21" t="s">
        <v>136</v>
      </c>
    </row>
    <row r="3283" spans="1:23" ht="15" customHeight="1">
      <c r="A3283" s="21" t="s">
        <v>3762</v>
      </c>
      <c r="B3283" s="22">
        <v>45867</v>
      </c>
      <c r="C3283" s="21">
        <f>YEAR(B3283)</f>
        <v>2025</v>
      </c>
      <c r="D3283" s="21" t="str">
        <f>"Q"&amp;ROUNDUP(MONTH(B3283)/3,0)</f>
        <v>Q3</v>
      </c>
      <c r="E3283" s="21" t="s">
        <v>138</v>
      </c>
      <c r="F3283" s="21" t="s">
        <v>129</v>
      </c>
      <c r="G3283" s="21" t="s">
        <v>139</v>
      </c>
      <c r="H3283" s="21" t="s">
        <v>182</v>
      </c>
      <c r="I3283" s="21" t="s">
        <v>183</v>
      </c>
      <c r="J3283" s="21" t="s">
        <v>122</v>
      </c>
      <c r="K3283" s="21" t="s">
        <v>149</v>
      </c>
      <c r="L3283" s="21" t="s">
        <v>205</v>
      </c>
      <c r="M3283" s="23">
        <v>88.1</v>
      </c>
      <c r="N3283" s="24">
        <v>5</v>
      </c>
      <c r="O3283" s="25">
        <v>0.2278</v>
      </c>
      <c r="P3283" s="23">
        <v>47.23</v>
      </c>
      <c r="Q3283" s="23">
        <f>M3283*N3283*(1-O3283)</f>
        <v>340.15409999999997</v>
      </c>
      <c r="R3283" s="23">
        <f>M3283*N3283*O3283</f>
        <v>100.3459</v>
      </c>
      <c r="S3283" s="23">
        <f>P3283*N3283</f>
        <v>236.14999999999998</v>
      </c>
      <c r="T3283" s="23">
        <f>Q3283-S3283</f>
        <v>104.00409999999999</v>
      </c>
      <c r="U3283" s="25">
        <f>IFERROR(T3283/Q3283,0)</f>
        <v>0.30575583243006627</v>
      </c>
      <c r="V3283" s="21" t="s">
        <v>125</v>
      </c>
      <c r="W3283" s="21" t="s">
        <v>136</v>
      </c>
    </row>
    <row r="3284" spans="1:23" ht="15" customHeight="1">
      <c r="A3284" s="21" t="s">
        <v>3763</v>
      </c>
      <c r="B3284" s="22">
        <v>45867</v>
      </c>
      <c r="C3284" s="21">
        <f>YEAR(B3284)</f>
        <v>2025</v>
      </c>
      <c r="D3284" s="21" t="str">
        <f>"Q"&amp;ROUNDUP(MONTH(B3284)/3,0)</f>
        <v>Q3</v>
      </c>
      <c r="E3284" s="21" t="s">
        <v>117</v>
      </c>
      <c r="F3284" s="21" t="s">
        <v>129</v>
      </c>
      <c r="G3284" s="21" t="s">
        <v>119</v>
      </c>
      <c r="H3284" s="21" t="s">
        <v>569</v>
      </c>
      <c r="I3284" s="21" t="s">
        <v>570</v>
      </c>
      <c r="J3284" s="21" t="s">
        <v>133</v>
      </c>
      <c r="K3284" s="21" t="s">
        <v>165</v>
      </c>
      <c r="L3284" s="21" t="s">
        <v>180</v>
      </c>
      <c r="M3284" s="23">
        <v>88.02</v>
      </c>
      <c r="N3284" s="24">
        <v>2</v>
      </c>
      <c r="O3284" s="25">
        <v>0.14599999999999999</v>
      </c>
      <c r="P3284" s="23">
        <v>35.5</v>
      </c>
      <c r="Q3284" s="23">
        <f>M3284*N3284*(1-O3284)</f>
        <v>150.33815999999999</v>
      </c>
      <c r="R3284" s="23">
        <f>M3284*N3284*O3284</f>
        <v>25.701839999999997</v>
      </c>
      <c r="S3284" s="23">
        <f>P3284*N3284</f>
        <v>71</v>
      </c>
      <c r="T3284" s="23">
        <f>Q3284-S3284</f>
        <v>79.338159999999988</v>
      </c>
      <c r="U3284" s="25">
        <f>IFERROR(T3284/Q3284,0)</f>
        <v>0.52773134911322572</v>
      </c>
      <c r="V3284" s="21" t="s">
        <v>125</v>
      </c>
      <c r="W3284" s="21" t="s">
        <v>136</v>
      </c>
    </row>
    <row r="3285" spans="1:23" ht="15" customHeight="1">
      <c r="A3285" s="21" t="s">
        <v>3764</v>
      </c>
      <c r="B3285" s="22">
        <v>45867</v>
      </c>
      <c r="C3285" s="21">
        <f>YEAR(B3285)</f>
        <v>2025</v>
      </c>
      <c r="D3285" s="21" t="str">
        <f>"Q"&amp;ROUNDUP(MONTH(B3285)/3,0)</f>
        <v>Q3</v>
      </c>
      <c r="E3285" s="21" t="s">
        <v>138</v>
      </c>
      <c r="F3285" s="21" t="s">
        <v>159</v>
      </c>
      <c r="G3285" s="21" t="s">
        <v>139</v>
      </c>
      <c r="H3285" s="21" t="s">
        <v>569</v>
      </c>
      <c r="I3285" s="21" t="s">
        <v>570</v>
      </c>
      <c r="J3285" s="21" t="s">
        <v>133</v>
      </c>
      <c r="K3285" s="21" t="s">
        <v>149</v>
      </c>
      <c r="L3285" s="21" t="s">
        <v>176</v>
      </c>
      <c r="M3285" s="23">
        <v>236.68</v>
      </c>
      <c r="N3285" s="24">
        <v>4</v>
      </c>
      <c r="O3285" s="25">
        <v>0.14910000000000001</v>
      </c>
      <c r="P3285" s="23">
        <v>114.32</v>
      </c>
      <c r="Q3285" s="23">
        <f>M3285*N3285*(1-O3285)</f>
        <v>805.56404799999996</v>
      </c>
      <c r="R3285" s="23">
        <f>M3285*N3285*O3285</f>
        <v>141.15595200000001</v>
      </c>
      <c r="S3285" s="23">
        <f>P3285*N3285</f>
        <v>457.28</v>
      </c>
      <c r="T3285" s="23">
        <f>Q3285-S3285</f>
        <v>348.28404799999998</v>
      </c>
      <c r="U3285" s="25">
        <f>IFERROR(T3285/Q3285,0)</f>
        <v>0.43234805334808091</v>
      </c>
      <c r="V3285" s="21" t="s">
        <v>171</v>
      </c>
      <c r="W3285" s="21" t="s">
        <v>172</v>
      </c>
    </row>
    <row r="3286" spans="1:23" ht="15" customHeight="1">
      <c r="A3286" s="21" t="s">
        <v>3765</v>
      </c>
      <c r="B3286" s="22">
        <v>45867</v>
      </c>
      <c r="C3286" s="21">
        <f>YEAR(B3286)</f>
        <v>2025</v>
      </c>
      <c r="D3286" s="21" t="str">
        <f>"Q"&amp;ROUNDUP(MONTH(B3286)/3,0)</f>
        <v>Q3</v>
      </c>
      <c r="E3286" s="21" t="s">
        <v>117</v>
      </c>
      <c r="F3286" s="21" t="s">
        <v>118</v>
      </c>
      <c r="G3286" s="21" t="s">
        <v>194</v>
      </c>
      <c r="H3286" s="21" t="s">
        <v>186</v>
      </c>
      <c r="I3286" s="21" t="s">
        <v>162</v>
      </c>
      <c r="J3286" s="21" t="s">
        <v>133</v>
      </c>
      <c r="K3286" s="21" t="s">
        <v>143</v>
      </c>
      <c r="L3286" s="21" t="s">
        <v>144</v>
      </c>
      <c r="M3286" s="23">
        <v>215.64</v>
      </c>
      <c r="N3286" s="24">
        <v>1</v>
      </c>
      <c r="O3286" s="25">
        <v>0.23069999999999999</v>
      </c>
      <c r="P3286" s="23">
        <v>124.86</v>
      </c>
      <c r="Q3286" s="23">
        <f>M3286*N3286*(1-O3286)</f>
        <v>165.891852</v>
      </c>
      <c r="R3286" s="23">
        <f>M3286*N3286*O3286</f>
        <v>49.748147999999993</v>
      </c>
      <c r="S3286" s="23">
        <f>P3286*N3286</f>
        <v>124.86</v>
      </c>
      <c r="T3286" s="23">
        <f>Q3286-S3286</f>
        <v>41.031852000000001</v>
      </c>
      <c r="U3286" s="25">
        <f>IFERROR(T3286/Q3286,0)</f>
        <v>0.24734097247886533</v>
      </c>
      <c r="V3286" s="21" t="s">
        <v>125</v>
      </c>
      <c r="W3286" s="21" t="s">
        <v>136</v>
      </c>
    </row>
    <row r="3287" spans="1:23" ht="15" customHeight="1">
      <c r="A3287" s="21" t="s">
        <v>3766</v>
      </c>
      <c r="B3287" s="22">
        <v>45867</v>
      </c>
      <c r="C3287" s="21">
        <f>YEAR(B3287)</f>
        <v>2025</v>
      </c>
      <c r="D3287" s="21" t="str">
        <f>"Q"&amp;ROUNDUP(MONTH(B3287)/3,0)</f>
        <v>Q3</v>
      </c>
      <c r="E3287" s="21" t="s">
        <v>138</v>
      </c>
      <c r="F3287" s="21" t="s">
        <v>118</v>
      </c>
      <c r="G3287" s="21" t="s">
        <v>139</v>
      </c>
      <c r="H3287" s="21" t="s">
        <v>182</v>
      </c>
      <c r="I3287" s="21" t="s">
        <v>183</v>
      </c>
      <c r="J3287" s="21" t="s">
        <v>122</v>
      </c>
      <c r="K3287" s="21" t="s">
        <v>143</v>
      </c>
      <c r="L3287" s="21" t="s">
        <v>252</v>
      </c>
      <c r="M3287" s="23">
        <v>177.34</v>
      </c>
      <c r="N3287" s="24">
        <v>2</v>
      </c>
      <c r="O3287" s="25">
        <v>0.1888</v>
      </c>
      <c r="P3287" s="23">
        <v>101.37</v>
      </c>
      <c r="Q3287" s="23">
        <f>M3287*N3287*(1-O3287)</f>
        <v>287.71641600000004</v>
      </c>
      <c r="R3287" s="23">
        <f>M3287*N3287*O3287</f>
        <v>66.963583999999997</v>
      </c>
      <c r="S3287" s="23">
        <f>P3287*N3287</f>
        <v>202.74</v>
      </c>
      <c r="T3287" s="23">
        <f>Q3287-S3287</f>
        <v>84.976416000000029</v>
      </c>
      <c r="U3287" s="25">
        <f>IFERROR(T3287/Q3287,0)</f>
        <v>0.29534781915259234</v>
      </c>
      <c r="V3287" s="21" t="s">
        <v>125</v>
      </c>
      <c r="W3287" s="21" t="s">
        <v>126</v>
      </c>
    </row>
    <row r="3288" spans="1:23" ht="15" customHeight="1">
      <c r="A3288" s="21" t="s">
        <v>3767</v>
      </c>
      <c r="B3288" s="22">
        <v>45867</v>
      </c>
      <c r="C3288" s="21">
        <f>YEAR(B3288)</f>
        <v>2025</v>
      </c>
      <c r="D3288" s="21" t="str">
        <f>"Q"&amp;ROUNDUP(MONTH(B3288)/3,0)</f>
        <v>Q3</v>
      </c>
      <c r="E3288" s="21" t="s">
        <v>138</v>
      </c>
      <c r="F3288" s="21" t="s">
        <v>159</v>
      </c>
      <c r="G3288" s="21" t="s">
        <v>146</v>
      </c>
      <c r="H3288" s="21" t="s">
        <v>788</v>
      </c>
      <c r="I3288" s="21" t="s">
        <v>789</v>
      </c>
      <c r="J3288" s="21" t="s">
        <v>142</v>
      </c>
      <c r="K3288" s="21" t="s">
        <v>165</v>
      </c>
      <c r="L3288" s="21" t="s">
        <v>180</v>
      </c>
      <c r="M3288" s="23">
        <v>110.25</v>
      </c>
      <c r="N3288" s="24">
        <v>12</v>
      </c>
      <c r="O3288" s="25">
        <v>0.20349999999999999</v>
      </c>
      <c r="P3288" s="23">
        <v>41.7</v>
      </c>
      <c r="Q3288" s="23">
        <f>M3288*N3288*(1-O3288)</f>
        <v>1053.7694999999999</v>
      </c>
      <c r="R3288" s="23">
        <f>M3288*N3288*O3288</f>
        <v>269.23050000000001</v>
      </c>
      <c r="S3288" s="23">
        <f>P3288*N3288</f>
        <v>500.40000000000003</v>
      </c>
      <c r="T3288" s="23">
        <f>Q3288-S3288</f>
        <v>553.36949999999979</v>
      </c>
      <c r="U3288" s="25">
        <f>IFERROR(T3288/Q3288,0)</f>
        <v>0.52513334272817713</v>
      </c>
      <c r="V3288" s="21" t="s">
        <v>125</v>
      </c>
      <c r="W3288" s="21" t="s">
        <v>156</v>
      </c>
    </row>
    <row r="3289" spans="1:23" ht="15" customHeight="1">
      <c r="A3289" s="21" t="s">
        <v>3768</v>
      </c>
      <c r="B3289" s="22">
        <v>45867</v>
      </c>
      <c r="C3289" s="21">
        <f>YEAR(B3289)</f>
        <v>2025</v>
      </c>
      <c r="D3289" s="21" t="str">
        <f>"Q"&amp;ROUNDUP(MONTH(B3289)/3,0)</f>
        <v>Q3</v>
      </c>
      <c r="E3289" s="21" t="s">
        <v>128</v>
      </c>
      <c r="F3289" s="21" t="s">
        <v>129</v>
      </c>
      <c r="G3289" s="21" t="s">
        <v>130</v>
      </c>
      <c r="H3289" s="21" t="s">
        <v>243</v>
      </c>
      <c r="I3289" s="21" t="s">
        <v>244</v>
      </c>
      <c r="J3289" s="21" t="s">
        <v>122</v>
      </c>
      <c r="K3289" s="21" t="s">
        <v>143</v>
      </c>
      <c r="L3289" s="21" t="s">
        <v>230</v>
      </c>
      <c r="M3289" s="23">
        <v>296.2</v>
      </c>
      <c r="N3289" s="24">
        <v>4</v>
      </c>
      <c r="O3289" s="25">
        <v>0.2051</v>
      </c>
      <c r="P3289" s="23">
        <v>182.91</v>
      </c>
      <c r="Q3289" s="23">
        <f>M3289*N3289*(1-O3289)</f>
        <v>941.79751999999985</v>
      </c>
      <c r="R3289" s="23">
        <f>M3289*N3289*O3289</f>
        <v>243.00247999999999</v>
      </c>
      <c r="S3289" s="23">
        <f>P3289*N3289</f>
        <v>731.64</v>
      </c>
      <c r="T3289" s="23">
        <f>Q3289-S3289</f>
        <v>210.15751999999986</v>
      </c>
      <c r="U3289" s="25">
        <f>IFERROR(T3289/Q3289,0)</f>
        <v>0.22314511934582276</v>
      </c>
      <c r="V3289" s="21" t="s">
        <v>125</v>
      </c>
      <c r="W3289" s="21" t="s">
        <v>172</v>
      </c>
    </row>
    <row r="3290" spans="1:23" ht="15" customHeight="1">
      <c r="A3290" s="21" t="s">
        <v>3769</v>
      </c>
      <c r="B3290" s="22">
        <v>45868</v>
      </c>
      <c r="C3290" s="21">
        <f>YEAR(B3290)</f>
        <v>2025</v>
      </c>
      <c r="D3290" s="21" t="str">
        <f>"Q"&amp;ROUNDUP(MONTH(B3290)/3,0)</f>
        <v>Q3</v>
      </c>
      <c r="E3290" s="21" t="s">
        <v>138</v>
      </c>
      <c r="F3290" s="21" t="s">
        <v>159</v>
      </c>
      <c r="G3290" s="21" t="s">
        <v>146</v>
      </c>
      <c r="H3290" s="21" t="s">
        <v>555</v>
      </c>
      <c r="I3290" s="21" t="s">
        <v>556</v>
      </c>
      <c r="J3290" s="21" t="s">
        <v>133</v>
      </c>
      <c r="K3290" s="21" t="s">
        <v>134</v>
      </c>
      <c r="L3290" s="21" t="s">
        <v>192</v>
      </c>
      <c r="M3290" s="23">
        <v>170.19</v>
      </c>
      <c r="N3290" s="24">
        <v>10</v>
      </c>
      <c r="O3290" s="25">
        <v>0.16889999999999999</v>
      </c>
      <c r="P3290" s="23">
        <v>99.94</v>
      </c>
      <c r="Q3290" s="23">
        <f>M3290*N3290*(1-O3290)</f>
        <v>1414.4490900000001</v>
      </c>
      <c r="R3290" s="23">
        <f>M3290*N3290*O3290</f>
        <v>287.45091000000002</v>
      </c>
      <c r="S3290" s="23">
        <f>P3290*N3290</f>
        <v>999.4</v>
      </c>
      <c r="T3290" s="23">
        <f>Q3290-S3290</f>
        <v>415.04909000000009</v>
      </c>
      <c r="U3290" s="25">
        <f>IFERROR(T3290/Q3290,0)</f>
        <v>0.29343515643960016</v>
      </c>
      <c r="V3290" s="21" t="s">
        <v>125</v>
      </c>
      <c r="W3290" s="21" t="s">
        <v>172</v>
      </c>
    </row>
    <row r="3291" spans="1:23" ht="15" customHeight="1">
      <c r="A3291" s="21" t="s">
        <v>3770</v>
      </c>
      <c r="B3291" s="22">
        <v>45868</v>
      </c>
      <c r="C3291" s="21">
        <f>YEAR(B3291)</f>
        <v>2025</v>
      </c>
      <c r="D3291" s="21" t="str">
        <f>"Q"&amp;ROUNDUP(MONTH(B3291)/3,0)</f>
        <v>Q3</v>
      </c>
      <c r="E3291" s="21" t="s">
        <v>138</v>
      </c>
      <c r="F3291" s="21" t="s">
        <v>118</v>
      </c>
      <c r="G3291" s="21" t="s">
        <v>139</v>
      </c>
      <c r="H3291" s="21" t="s">
        <v>140</v>
      </c>
      <c r="I3291" s="21" t="s">
        <v>141</v>
      </c>
      <c r="J3291" s="21" t="s">
        <v>142</v>
      </c>
      <c r="K3291" s="21" t="s">
        <v>149</v>
      </c>
      <c r="L3291" s="21" t="s">
        <v>273</v>
      </c>
      <c r="M3291" s="23">
        <v>155.11000000000001</v>
      </c>
      <c r="N3291" s="24">
        <v>3</v>
      </c>
      <c r="O3291" s="25">
        <v>0.1855</v>
      </c>
      <c r="P3291" s="23">
        <v>65.34</v>
      </c>
      <c r="Q3291" s="23">
        <f>M3291*N3291*(1-O3291)</f>
        <v>379.01128500000004</v>
      </c>
      <c r="R3291" s="23">
        <f>M3291*N3291*O3291</f>
        <v>86.318715000000012</v>
      </c>
      <c r="S3291" s="23">
        <f>P3291*N3291</f>
        <v>196.02</v>
      </c>
      <c r="T3291" s="23">
        <f>Q3291-S3291</f>
        <v>182.99128500000003</v>
      </c>
      <c r="U3291" s="25">
        <f>IFERROR(T3291/Q3291,0)</f>
        <v>0.48281223341410534</v>
      </c>
      <c r="V3291" s="21" t="s">
        <v>125</v>
      </c>
      <c r="W3291" s="21" t="s">
        <v>126</v>
      </c>
    </row>
    <row r="3292" spans="1:23" ht="15" customHeight="1">
      <c r="A3292" s="21" t="s">
        <v>3771</v>
      </c>
      <c r="B3292" s="22">
        <v>45868</v>
      </c>
      <c r="C3292" s="21">
        <f>YEAR(B3292)</f>
        <v>2025</v>
      </c>
      <c r="D3292" s="21" t="str">
        <f>"Q"&amp;ROUNDUP(MONTH(B3292)/3,0)</f>
        <v>Q3</v>
      </c>
      <c r="E3292" s="21" t="s">
        <v>128</v>
      </c>
      <c r="F3292" s="21" t="s">
        <v>129</v>
      </c>
      <c r="G3292" s="21" t="s">
        <v>152</v>
      </c>
      <c r="H3292" s="21" t="s">
        <v>243</v>
      </c>
      <c r="I3292" s="21" t="s">
        <v>244</v>
      </c>
      <c r="J3292" s="21" t="s">
        <v>122</v>
      </c>
      <c r="K3292" s="21" t="s">
        <v>165</v>
      </c>
      <c r="L3292" s="21" t="s">
        <v>184</v>
      </c>
      <c r="M3292" s="23">
        <v>133.03</v>
      </c>
      <c r="N3292" s="24">
        <v>12</v>
      </c>
      <c r="O3292" s="25">
        <v>0.2175</v>
      </c>
      <c r="P3292" s="23">
        <v>61.38</v>
      </c>
      <c r="Q3292" s="23">
        <f>M3292*N3292*(1-O3292)</f>
        <v>1249.1517000000001</v>
      </c>
      <c r="R3292" s="23">
        <f>M3292*N3292*O3292</f>
        <v>347.20830000000001</v>
      </c>
      <c r="S3292" s="23">
        <f>P3292*N3292</f>
        <v>736.56000000000006</v>
      </c>
      <c r="T3292" s="23">
        <f>Q3292-S3292</f>
        <v>512.59170000000006</v>
      </c>
      <c r="U3292" s="25">
        <f>IFERROR(T3292/Q3292,0)</f>
        <v>0.41035184117349399</v>
      </c>
      <c r="V3292" s="21" t="s">
        <v>125</v>
      </c>
      <c r="W3292" s="21" t="s">
        <v>126</v>
      </c>
    </row>
    <row r="3293" spans="1:23" ht="15" customHeight="1">
      <c r="A3293" s="21" t="s">
        <v>3772</v>
      </c>
      <c r="B3293" s="22">
        <v>45868</v>
      </c>
      <c r="C3293" s="21">
        <f>YEAR(B3293)</f>
        <v>2025</v>
      </c>
      <c r="D3293" s="21" t="str">
        <f>"Q"&amp;ROUNDUP(MONTH(B3293)/3,0)</f>
        <v>Q3</v>
      </c>
      <c r="E3293" s="21" t="s">
        <v>117</v>
      </c>
      <c r="F3293" s="21" t="s">
        <v>129</v>
      </c>
      <c r="G3293" s="21" t="s">
        <v>194</v>
      </c>
      <c r="H3293" s="21" t="s">
        <v>287</v>
      </c>
      <c r="I3293" s="21" t="s">
        <v>288</v>
      </c>
      <c r="J3293" s="21" t="s">
        <v>133</v>
      </c>
      <c r="K3293" s="21" t="s">
        <v>149</v>
      </c>
      <c r="L3293" s="21" t="s">
        <v>205</v>
      </c>
      <c r="M3293" s="23">
        <v>212.67</v>
      </c>
      <c r="N3293" s="24">
        <v>5</v>
      </c>
      <c r="O3293" s="25">
        <v>0.21390000000000001</v>
      </c>
      <c r="P3293" s="23">
        <v>87.63</v>
      </c>
      <c r="Q3293" s="23">
        <f>M3293*N3293*(1-O3293)</f>
        <v>835.89943499999993</v>
      </c>
      <c r="R3293" s="23">
        <f>M3293*N3293*O3293</f>
        <v>227.45056499999998</v>
      </c>
      <c r="S3293" s="23">
        <f>P3293*N3293</f>
        <v>438.15</v>
      </c>
      <c r="T3293" s="23">
        <f>Q3293-S3293</f>
        <v>397.74943499999995</v>
      </c>
      <c r="U3293" s="25">
        <f>IFERROR(T3293/Q3293,0)</f>
        <v>0.47583407566246289</v>
      </c>
      <c r="V3293" s="21" t="s">
        <v>125</v>
      </c>
      <c r="W3293" s="21" t="s">
        <v>172</v>
      </c>
    </row>
    <row r="3294" spans="1:23" ht="15" customHeight="1">
      <c r="A3294" s="21" t="s">
        <v>3773</v>
      </c>
      <c r="B3294" s="22">
        <v>45868</v>
      </c>
      <c r="C3294" s="21">
        <f>YEAR(B3294)</f>
        <v>2025</v>
      </c>
      <c r="D3294" s="21" t="str">
        <f>"Q"&amp;ROUNDUP(MONTH(B3294)/3,0)</f>
        <v>Q3</v>
      </c>
      <c r="E3294" s="21" t="s">
        <v>117</v>
      </c>
      <c r="F3294" s="21" t="s">
        <v>118</v>
      </c>
      <c r="G3294" s="21" t="s">
        <v>119</v>
      </c>
      <c r="H3294" s="21" t="s">
        <v>120</v>
      </c>
      <c r="I3294" s="21" t="s">
        <v>121</v>
      </c>
      <c r="J3294" s="21" t="s">
        <v>122</v>
      </c>
      <c r="K3294" s="21" t="s">
        <v>123</v>
      </c>
      <c r="L3294" s="21" t="s">
        <v>155</v>
      </c>
      <c r="M3294" s="23">
        <v>32.380000000000003</v>
      </c>
      <c r="N3294" s="24">
        <v>1</v>
      </c>
      <c r="O3294" s="25">
        <v>0.15640000000000001</v>
      </c>
      <c r="P3294" s="23">
        <v>15.69</v>
      </c>
      <c r="Q3294" s="23">
        <f>M3294*N3294*(1-O3294)</f>
        <v>27.315768000000002</v>
      </c>
      <c r="R3294" s="23">
        <f>M3294*N3294*O3294</f>
        <v>5.0642320000000005</v>
      </c>
      <c r="S3294" s="23">
        <f>P3294*N3294</f>
        <v>15.69</v>
      </c>
      <c r="T3294" s="23">
        <f>Q3294-S3294</f>
        <v>11.625768000000003</v>
      </c>
      <c r="U3294" s="25">
        <f>IFERROR(T3294/Q3294,0)</f>
        <v>0.42560648486983788</v>
      </c>
      <c r="V3294" s="21" t="s">
        <v>171</v>
      </c>
      <c r="W3294" s="21" t="s">
        <v>156</v>
      </c>
    </row>
    <row r="3295" spans="1:23" ht="15" customHeight="1">
      <c r="A3295" s="21" t="s">
        <v>3774</v>
      </c>
      <c r="B3295" s="22">
        <v>45868</v>
      </c>
      <c r="C3295" s="21">
        <f>YEAR(B3295)</f>
        <v>2025</v>
      </c>
      <c r="D3295" s="21" t="str">
        <f>"Q"&amp;ROUNDUP(MONTH(B3295)/3,0)</f>
        <v>Q3</v>
      </c>
      <c r="E3295" s="21" t="s">
        <v>188</v>
      </c>
      <c r="F3295" s="21" t="s">
        <v>129</v>
      </c>
      <c r="G3295" s="21" t="s">
        <v>198</v>
      </c>
      <c r="H3295" s="21" t="s">
        <v>692</v>
      </c>
      <c r="I3295" s="21" t="s">
        <v>693</v>
      </c>
      <c r="J3295" s="21" t="s">
        <v>142</v>
      </c>
      <c r="K3295" s="21" t="s">
        <v>134</v>
      </c>
      <c r="L3295" s="21" t="s">
        <v>135</v>
      </c>
      <c r="M3295" s="23">
        <v>106.43</v>
      </c>
      <c r="N3295" s="24">
        <v>1</v>
      </c>
      <c r="O3295" s="25">
        <v>0.191</v>
      </c>
      <c r="P3295" s="23">
        <v>61.07</v>
      </c>
      <c r="Q3295" s="23">
        <f>M3295*N3295*(1-O3295)</f>
        <v>86.101870000000005</v>
      </c>
      <c r="R3295" s="23">
        <f>M3295*N3295*O3295</f>
        <v>20.328130000000002</v>
      </c>
      <c r="S3295" s="23">
        <f>P3295*N3295</f>
        <v>61.07</v>
      </c>
      <c r="T3295" s="23">
        <f>Q3295-S3295</f>
        <v>25.031870000000005</v>
      </c>
      <c r="U3295" s="25">
        <f>IFERROR(T3295/Q3295,0)</f>
        <v>0.29072388323273357</v>
      </c>
      <c r="V3295" s="21" t="s">
        <v>171</v>
      </c>
      <c r="W3295" s="21" t="s">
        <v>126</v>
      </c>
    </row>
    <row r="3296" spans="1:23" ht="15" customHeight="1">
      <c r="A3296" s="21" t="s">
        <v>3775</v>
      </c>
      <c r="B3296" s="22">
        <v>45868</v>
      </c>
      <c r="C3296" s="21">
        <f>YEAR(B3296)</f>
        <v>2025</v>
      </c>
      <c r="D3296" s="21" t="str">
        <f>"Q"&amp;ROUNDUP(MONTH(B3296)/3,0)</f>
        <v>Q3</v>
      </c>
      <c r="E3296" s="21" t="s">
        <v>128</v>
      </c>
      <c r="F3296" s="21" t="s">
        <v>129</v>
      </c>
      <c r="G3296" s="21" t="s">
        <v>152</v>
      </c>
      <c r="H3296" s="21" t="s">
        <v>120</v>
      </c>
      <c r="I3296" s="21" t="s">
        <v>121</v>
      </c>
      <c r="J3296" s="21" t="s">
        <v>122</v>
      </c>
      <c r="K3296" s="21" t="s">
        <v>149</v>
      </c>
      <c r="L3296" s="21" t="s">
        <v>150</v>
      </c>
      <c r="M3296" s="23">
        <v>67.03</v>
      </c>
      <c r="N3296" s="24">
        <v>1</v>
      </c>
      <c r="O3296" s="25">
        <v>0.13250000000000001</v>
      </c>
      <c r="P3296" s="23">
        <v>35.64</v>
      </c>
      <c r="Q3296" s="23">
        <f>M3296*N3296*(1-O3296)</f>
        <v>58.148524999999999</v>
      </c>
      <c r="R3296" s="23">
        <f>M3296*N3296*O3296</f>
        <v>8.881475</v>
      </c>
      <c r="S3296" s="23">
        <f>P3296*N3296</f>
        <v>35.64</v>
      </c>
      <c r="T3296" s="23">
        <f>Q3296-S3296</f>
        <v>22.508524999999999</v>
      </c>
      <c r="U3296" s="25">
        <f>IFERROR(T3296/Q3296,0)</f>
        <v>0.38708677477201697</v>
      </c>
      <c r="V3296" s="21" t="s">
        <v>125</v>
      </c>
      <c r="W3296" s="21" t="s">
        <v>172</v>
      </c>
    </row>
    <row r="3297" spans="1:23" ht="15" customHeight="1">
      <c r="A3297" s="21" t="s">
        <v>3776</v>
      </c>
      <c r="B3297" s="22">
        <v>45869</v>
      </c>
      <c r="C3297" s="21">
        <f>YEAR(B3297)</f>
        <v>2025</v>
      </c>
      <c r="D3297" s="21" t="str">
        <f>"Q"&amp;ROUNDUP(MONTH(B3297)/3,0)</f>
        <v>Q3</v>
      </c>
      <c r="E3297" s="21" t="s">
        <v>117</v>
      </c>
      <c r="F3297" s="21" t="s">
        <v>118</v>
      </c>
      <c r="G3297" s="21" t="s">
        <v>194</v>
      </c>
      <c r="H3297" s="21" t="s">
        <v>480</v>
      </c>
      <c r="I3297" s="21" t="s">
        <v>481</v>
      </c>
      <c r="J3297" s="21" t="s">
        <v>142</v>
      </c>
      <c r="K3297" s="21" t="s">
        <v>123</v>
      </c>
      <c r="L3297" s="21" t="s">
        <v>226</v>
      </c>
      <c r="M3297" s="23">
        <v>141.11000000000001</v>
      </c>
      <c r="N3297" s="24">
        <v>4</v>
      </c>
      <c r="O3297" s="25">
        <v>0.2165</v>
      </c>
      <c r="P3297" s="23">
        <v>75.06</v>
      </c>
      <c r="Q3297" s="23">
        <f>M3297*N3297*(1-O3297)</f>
        <v>442.23874000000001</v>
      </c>
      <c r="R3297" s="23">
        <f>M3297*N3297*O3297</f>
        <v>122.20126</v>
      </c>
      <c r="S3297" s="23">
        <f>P3297*N3297</f>
        <v>300.24</v>
      </c>
      <c r="T3297" s="23">
        <f>Q3297-S3297</f>
        <v>141.99874</v>
      </c>
      <c r="U3297" s="25">
        <f>IFERROR(T3297/Q3297,0)</f>
        <v>0.32109068509013933</v>
      </c>
      <c r="V3297" s="21" t="s">
        <v>125</v>
      </c>
      <c r="W3297" s="21" t="s">
        <v>156</v>
      </c>
    </row>
    <row r="3298" spans="1:23" ht="15" customHeight="1">
      <c r="A3298" s="21" t="s">
        <v>3777</v>
      </c>
      <c r="B3298" s="22">
        <v>45869</v>
      </c>
      <c r="C3298" s="21">
        <f>YEAR(B3298)</f>
        <v>2025</v>
      </c>
      <c r="D3298" s="21" t="str">
        <f>"Q"&amp;ROUNDUP(MONTH(B3298)/3,0)</f>
        <v>Q3</v>
      </c>
      <c r="E3298" s="21" t="s">
        <v>188</v>
      </c>
      <c r="F3298" s="21" t="s">
        <v>118</v>
      </c>
      <c r="G3298" s="21" t="s">
        <v>189</v>
      </c>
      <c r="H3298" s="21" t="s">
        <v>358</v>
      </c>
      <c r="I3298" s="21" t="s">
        <v>269</v>
      </c>
      <c r="J3298" s="21" t="s">
        <v>133</v>
      </c>
      <c r="K3298" s="21" t="s">
        <v>134</v>
      </c>
      <c r="L3298" s="21" t="s">
        <v>170</v>
      </c>
      <c r="M3298" s="23">
        <v>206.07</v>
      </c>
      <c r="N3298" s="24">
        <v>1</v>
      </c>
      <c r="O3298" s="25">
        <v>0.20039999999999999</v>
      </c>
      <c r="P3298" s="23">
        <v>110.41</v>
      </c>
      <c r="Q3298" s="23">
        <f>M3298*N3298*(1-O3298)</f>
        <v>164.773572</v>
      </c>
      <c r="R3298" s="23">
        <f>M3298*N3298*O3298</f>
        <v>41.296427999999999</v>
      </c>
      <c r="S3298" s="23">
        <f>P3298*N3298</f>
        <v>110.41</v>
      </c>
      <c r="T3298" s="23">
        <f>Q3298-S3298</f>
        <v>54.363572000000005</v>
      </c>
      <c r="U3298" s="25">
        <f>IFERROR(T3298/Q3298,0)</f>
        <v>0.3299289524414753</v>
      </c>
      <c r="V3298" s="21" t="s">
        <v>125</v>
      </c>
      <c r="W3298" s="21" t="s">
        <v>156</v>
      </c>
    </row>
    <row r="3299" spans="1:23" ht="15" customHeight="1">
      <c r="A3299" s="21" t="s">
        <v>3778</v>
      </c>
      <c r="B3299" s="22">
        <v>45869</v>
      </c>
      <c r="C3299" s="21">
        <f>YEAR(B3299)</f>
        <v>2025</v>
      </c>
      <c r="D3299" s="21" t="str">
        <f>"Q"&amp;ROUNDUP(MONTH(B3299)/3,0)</f>
        <v>Q3</v>
      </c>
      <c r="E3299" s="21" t="s">
        <v>117</v>
      </c>
      <c r="F3299" s="21" t="s">
        <v>118</v>
      </c>
      <c r="G3299" s="21" t="s">
        <v>194</v>
      </c>
      <c r="H3299" s="21" t="s">
        <v>207</v>
      </c>
      <c r="I3299" s="21" t="s">
        <v>208</v>
      </c>
      <c r="J3299" s="21" t="s">
        <v>122</v>
      </c>
      <c r="K3299" s="21" t="s">
        <v>149</v>
      </c>
      <c r="L3299" s="21" t="s">
        <v>150</v>
      </c>
      <c r="M3299" s="23">
        <v>281.94</v>
      </c>
      <c r="N3299" s="24">
        <v>4</v>
      </c>
      <c r="O3299" s="25">
        <v>0.21609999999999999</v>
      </c>
      <c r="P3299" s="23">
        <v>141.83000000000001</v>
      </c>
      <c r="Q3299" s="23">
        <f>M3299*N3299*(1-O3299)</f>
        <v>884.051064</v>
      </c>
      <c r="R3299" s="23">
        <f>M3299*N3299*O3299</f>
        <v>243.70893599999999</v>
      </c>
      <c r="S3299" s="23">
        <f>P3299*N3299</f>
        <v>567.32000000000005</v>
      </c>
      <c r="T3299" s="23">
        <f>Q3299-S3299</f>
        <v>316.73106399999995</v>
      </c>
      <c r="U3299" s="25">
        <f>IFERROR(T3299/Q3299,0)</f>
        <v>0.35827236332583606</v>
      </c>
      <c r="V3299" s="21" t="s">
        <v>125</v>
      </c>
      <c r="W3299" s="21" t="s">
        <v>136</v>
      </c>
    </row>
    <row r="3300" spans="1:23" ht="15" customHeight="1">
      <c r="A3300" s="21" t="s">
        <v>3779</v>
      </c>
      <c r="B3300" s="22">
        <v>45869</v>
      </c>
      <c r="C3300" s="21">
        <f>YEAR(B3300)</f>
        <v>2025</v>
      </c>
      <c r="D3300" s="21" t="str">
        <f>"Q"&amp;ROUNDUP(MONTH(B3300)/3,0)</f>
        <v>Q3</v>
      </c>
      <c r="E3300" s="21" t="s">
        <v>128</v>
      </c>
      <c r="F3300" s="21" t="s">
        <v>129</v>
      </c>
      <c r="G3300" s="21" t="s">
        <v>130</v>
      </c>
      <c r="H3300" s="21" t="s">
        <v>741</v>
      </c>
      <c r="I3300" s="21" t="s">
        <v>652</v>
      </c>
      <c r="J3300" s="21" t="s">
        <v>133</v>
      </c>
      <c r="K3300" s="21" t="s">
        <v>143</v>
      </c>
      <c r="L3300" s="21" t="s">
        <v>322</v>
      </c>
      <c r="M3300" s="23">
        <v>258.17</v>
      </c>
      <c r="N3300" s="24">
        <v>4</v>
      </c>
      <c r="O3300" s="25">
        <v>0.2319</v>
      </c>
      <c r="P3300" s="23">
        <v>151.31</v>
      </c>
      <c r="Q3300" s="23">
        <f>M3300*N3300*(1-O3300)</f>
        <v>793.2015080000001</v>
      </c>
      <c r="R3300" s="23">
        <f>M3300*N3300*O3300</f>
        <v>239.47849200000002</v>
      </c>
      <c r="S3300" s="23">
        <f>P3300*N3300</f>
        <v>605.24</v>
      </c>
      <c r="T3300" s="23">
        <f>Q3300-S3300</f>
        <v>187.96150800000009</v>
      </c>
      <c r="U3300" s="25">
        <f>IFERROR(T3300/Q3300,0)</f>
        <v>0.23696564631342087</v>
      </c>
      <c r="V3300" s="21" t="s">
        <v>125</v>
      </c>
      <c r="W3300" s="21" t="s">
        <v>126</v>
      </c>
    </row>
    <row r="3301" spans="1:23" ht="15" customHeight="1">
      <c r="A3301" s="21" t="s">
        <v>3780</v>
      </c>
      <c r="B3301" s="22">
        <v>45869</v>
      </c>
      <c r="C3301" s="21">
        <f>YEAR(B3301)</f>
        <v>2025</v>
      </c>
      <c r="D3301" s="21" t="str">
        <f>"Q"&amp;ROUNDUP(MONTH(B3301)/3,0)</f>
        <v>Q3</v>
      </c>
      <c r="E3301" s="21" t="s">
        <v>188</v>
      </c>
      <c r="F3301" s="21" t="s">
        <v>129</v>
      </c>
      <c r="G3301" s="21" t="s">
        <v>232</v>
      </c>
      <c r="H3301" s="21" t="s">
        <v>182</v>
      </c>
      <c r="I3301" s="21" t="s">
        <v>183</v>
      </c>
      <c r="J3301" s="21" t="s">
        <v>122</v>
      </c>
      <c r="K3301" s="21" t="s">
        <v>134</v>
      </c>
      <c r="L3301" s="21" t="s">
        <v>135</v>
      </c>
      <c r="M3301" s="23">
        <v>76.77</v>
      </c>
      <c r="N3301" s="24">
        <v>12</v>
      </c>
      <c r="O3301" s="25">
        <v>0.15820000000000001</v>
      </c>
      <c r="P3301" s="23">
        <v>44.43</v>
      </c>
      <c r="Q3301" s="23">
        <f>M3301*N3301*(1-O3301)</f>
        <v>775.49983199999997</v>
      </c>
      <c r="R3301" s="23">
        <f>M3301*N3301*O3301</f>
        <v>145.74016800000001</v>
      </c>
      <c r="S3301" s="23">
        <f>P3301*N3301</f>
        <v>533.16</v>
      </c>
      <c r="T3301" s="23">
        <f>Q3301-S3301</f>
        <v>242.339832</v>
      </c>
      <c r="U3301" s="25">
        <f>IFERROR(T3301/Q3301,0)</f>
        <v>0.312495015472808</v>
      </c>
      <c r="V3301" s="21" t="s">
        <v>125</v>
      </c>
      <c r="W3301" s="21" t="s">
        <v>126</v>
      </c>
    </row>
    <row r="3302" spans="1:23" ht="15" customHeight="1">
      <c r="A3302" s="21" t="s">
        <v>3781</v>
      </c>
      <c r="B3302" s="22">
        <v>45869</v>
      </c>
      <c r="C3302" s="21">
        <f>YEAR(B3302)</f>
        <v>2025</v>
      </c>
      <c r="D3302" s="21" t="str">
        <f>"Q"&amp;ROUNDUP(MONTH(B3302)/3,0)</f>
        <v>Q3</v>
      </c>
      <c r="E3302" s="21" t="s">
        <v>188</v>
      </c>
      <c r="F3302" s="21" t="s">
        <v>118</v>
      </c>
      <c r="G3302" s="21" t="s">
        <v>189</v>
      </c>
      <c r="H3302" s="21" t="s">
        <v>741</v>
      </c>
      <c r="I3302" s="21" t="s">
        <v>652</v>
      </c>
      <c r="J3302" s="21" t="s">
        <v>133</v>
      </c>
      <c r="K3302" s="21" t="s">
        <v>143</v>
      </c>
      <c r="L3302" s="21" t="s">
        <v>144</v>
      </c>
      <c r="M3302" s="23">
        <v>85.38</v>
      </c>
      <c r="N3302" s="24">
        <v>2</v>
      </c>
      <c r="O3302" s="25">
        <v>0.2336</v>
      </c>
      <c r="P3302" s="23">
        <v>50.36</v>
      </c>
      <c r="Q3302" s="23">
        <f>M3302*N3302*(1-O3302)</f>
        <v>130.870464</v>
      </c>
      <c r="R3302" s="23">
        <f>M3302*N3302*O3302</f>
        <v>39.889536</v>
      </c>
      <c r="S3302" s="23">
        <f>P3302*N3302</f>
        <v>100.72</v>
      </c>
      <c r="T3302" s="23">
        <f>Q3302-S3302</f>
        <v>30.150463999999999</v>
      </c>
      <c r="U3302" s="25">
        <f>IFERROR(T3302/Q3302,0)</f>
        <v>0.23038402309019093</v>
      </c>
      <c r="V3302" s="21" t="s">
        <v>125</v>
      </c>
      <c r="W3302" s="21" t="s">
        <v>156</v>
      </c>
    </row>
    <row r="3303" spans="1:23" ht="15" customHeight="1">
      <c r="A3303" s="21" t="s">
        <v>3782</v>
      </c>
      <c r="B3303" s="22">
        <v>45869</v>
      </c>
      <c r="C3303" s="21">
        <f>YEAR(B3303)</f>
        <v>2025</v>
      </c>
      <c r="D3303" s="21" t="str">
        <f>"Q"&amp;ROUNDUP(MONTH(B3303)/3,0)</f>
        <v>Q3</v>
      </c>
      <c r="E3303" s="21" t="s">
        <v>128</v>
      </c>
      <c r="F3303" s="21" t="s">
        <v>118</v>
      </c>
      <c r="G3303" s="21" t="s">
        <v>130</v>
      </c>
      <c r="H3303" s="21" t="s">
        <v>377</v>
      </c>
      <c r="I3303" s="21" t="s">
        <v>378</v>
      </c>
      <c r="J3303" s="21" t="s">
        <v>133</v>
      </c>
      <c r="K3303" s="21" t="s">
        <v>134</v>
      </c>
      <c r="L3303" s="21" t="s">
        <v>299</v>
      </c>
      <c r="M3303" s="23">
        <v>119.41</v>
      </c>
      <c r="N3303" s="24">
        <v>1</v>
      </c>
      <c r="O3303" s="25">
        <v>0.1429</v>
      </c>
      <c r="P3303" s="23">
        <v>70.05</v>
      </c>
      <c r="Q3303" s="23">
        <f>M3303*N3303*(1-O3303)</f>
        <v>102.346311</v>
      </c>
      <c r="R3303" s="23">
        <f>M3303*N3303*O3303</f>
        <v>17.063689</v>
      </c>
      <c r="S3303" s="23">
        <f>P3303*N3303</f>
        <v>70.05</v>
      </c>
      <c r="T3303" s="23">
        <f>Q3303-S3303</f>
        <v>32.296311000000003</v>
      </c>
      <c r="U3303" s="25">
        <f>IFERROR(T3303/Q3303,0)</f>
        <v>0.31555911184722624</v>
      </c>
      <c r="V3303" s="21" t="s">
        <v>125</v>
      </c>
      <c r="W3303" s="21" t="s">
        <v>156</v>
      </c>
    </row>
    <row r="3304" spans="1:23" ht="15" customHeight="1">
      <c r="A3304" s="21" t="s">
        <v>3783</v>
      </c>
      <c r="B3304" s="22">
        <v>45870</v>
      </c>
      <c r="C3304" s="21">
        <f>YEAR(B3304)</f>
        <v>2025</v>
      </c>
      <c r="D3304" s="21" t="str">
        <f>"Q"&amp;ROUNDUP(MONTH(B3304)/3,0)</f>
        <v>Q3</v>
      </c>
      <c r="E3304" s="21" t="s">
        <v>188</v>
      </c>
      <c r="F3304" s="21" t="s">
        <v>118</v>
      </c>
      <c r="G3304" s="21" t="s">
        <v>198</v>
      </c>
      <c r="H3304" s="21" t="s">
        <v>182</v>
      </c>
      <c r="I3304" s="21" t="s">
        <v>183</v>
      </c>
      <c r="J3304" s="21" t="s">
        <v>122</v>
      </c>
      <c r="K3304" s="21" t="s">
        <v>134</v>
      </c>
      <c r="L3304" s="21" t="s">
        <v>170</v>
      </c>
      <c r="M3304" s="23">
        <v>152.86000000000001</v>
      </c>
      <c r="N3304" s="24">
        <v>2</v>
      </c>
      <c r="O3304" s="25">
        <v>0.22969999999999999</v>
      </c>
      <c r="P3304" s="23">
        <v>81.12</v>
      </c>
      <c r="Q3304" s="23">
        <f>M3304*N3304*(1-O3304)</f>
        <v>235.49611600000003</v>
      </c>
      <c r="R3304" s="23">
        <f>M3304*N3304*O3304</f>
        <v>70.223883999999998</v>
      </c>
      <c r="S3304" s="23">
        <f>P3304*N3304</f>
        <v>162.24</v>
      </c>
      <c r="T3304" s="23">
        <f>Q3304-S3304</f>
        <v>73.25611600000002</v>
      </c>
      <c r="U3304" s="25">
        <f>IFERROR(T3304/Q3304,0)</f>
        <v>0.31107144034596312</v>
      </c>
      <c r="V3304" s="21" t="s">
        <v>125</v>
      </c>
      <c r="W3304" s="21" t="s">
        <v>156</v>
      </c>
    </row>
    <row r="3305" spans="1:23" ht="15" customHeight="1">
      <c r="A3305" s="21" t="s">
        <v>3784</v>
      </c>
      <c r="B3305" s="22">
        <v>45870</v>
      </c>
      <c r="C3305" s="21">
        <f>YEAR(B3305)</f>
        <v>2025</v>
      </c>
      <c r="D3305" s="21" t="str">
        <f>"Q"&amp;ROUNDUP(MONTH(B3305)/3,0)</f>
        <v>Q3</v>
      </c>
      <c r="E3305" s="21" t="s">
        <v>128</v>
      </c>
      <c r="F3305" s="21" t="s">
        <v>118</v>
      </c>
      <c r="G3305" s="21" t="s">
        <v>130</v>
      </c>
      <c r="H3305" s="21" t="s">
        <v>741</v>
      </c>
      <c r="I3305" s="21" t="s">
        <v>652</v>
      </c>
      <c r="J3305" s="21" t="s">
        <v>133</v>
      </c>
      <c r="K3305" s="21" t="s">
        <v>123</v>
      </c>
      <c r="L3305" s="21" t="s">
        <v>292</v>
      </c>
      <c r="M3305" s="23">
        <v>40.880000000000003</v>
      </c>
      <c r="N3305" s="24">
        <v>4</v>
      </c>
      <c r="O3305" s="25">
        <v>0.26200000000000001</v>
      </c>
      <c r="P3305" s="23">
        <v>18.61</v>
      </c>
      <c r="Q3305" s="23">
        <f>M3305*N3305*(1-O3305)</f>
        <v>120.67776000000001</v>
      </c>
      <c r="R3305" s="23">
        <f>M3305*N3305*O3305</f>
        <v>42.842240000000004</v>
      </c>
      <c r="S3305" s="23">
        <f>P3305*N3305</f>
        <v>74.44</v>
      </c>
      <c r="T3305" s="23">
        <f>Q3305-S3305</f>
        <v>46.237760000000009</v>
      </c>
      <c r="U3305" s="25">
        <f>IFERROR(T3305/Q3305,0)</f>
        <v>0.38315063189770848</v>
      </c>
      <c r="V3305" s="21" t="s">
        <v>125</v>
      </c>
      <c r="W3305" s="21" t="s">
        <v>172</v>
      </c>
    </row>
    <row r="3306" spans="1:23" ht="15" customHeight="1">
      <c r="A3306" s="21" t="s">
        <v>3785</v>
      </c>
      <c r="B3306" s="22">
        <v>45871</v>
      </c>
      <c r="C3306" s="21">
        <f>YEAR(B3306)</f>
        <v>2025</v>
      </c>
      <c r="D3306" s="21" t="str">
        <f>"Q"&amp;ROUNDUP(MONTH(B3306)/3,0)</f>
        <v>Q3</v>
      </c>
      <c r="E3306" s="21" t="s">
        <v>188</v>
      </c>
      <c r="F3306" s="21" t="s">
        <v>118</v>
      </c>
      <c r="G3306" s="21" t="s">
        <v>198</v>
      </c>
      <c r="H3306" s="21" t="s">
        <v>467</v>
      </c>
      <c r="I3306" s="21" t="s">
        <v>468</v>
      </c>
      <c r="J3306" s="21" t="s">
        <v>133</v>
      </c>
      <c r="K3306" s="21" t="s">
        <v>165</v>
      </c>
      <c r="L3306" s="21" t="s">
        <v>184</v>
      </c>
      <c r="M3306" s="23">
        <v>48.85</v>
      </c>
      <c r="N3306" s="24">
        <v>3</v>
      </c>
      <c r="O3306" s="25">
        <v>0.29189999999999999</v>
      </c>
      <c r="P3306" s="23">
        <v>20.38</v>
      </c>
      <c r="Q3306" s="23">
        <f>M3306*N3306*(1-O3306)</f>
        <v>103.77205499999999</v>
      </c>
      <c r="R3306" s="23">
        <f>M3306*N3306*O3306</f>
        <v>42.777945000000003</v>
      </c>
      <c r="S3306" s="23">
        <f>P3306*N3306</f>
        <v>61.14</v>
      </c>
      <c r="T3306" s="23">
        <f>Q3306-S3306</f>
        <v>42.632054999999994</v>
      </c>
      <c r="U3306" s="25">
        <f>IFERROR(T3306/Q3306,0)</f>
        <v>0.41082404121225119</v>
      </c>
      <c r="V3306" s="21" t="s">
        <v>125</v>
      </c>
      <c r="W3306" s="21" t="s">
        <v>156</v>
      </c>
    </row>
    <row r="3307" spans="1:23" ht="15" customHeight="1">
      <c r="A3307" s="21" t="s">
        <v>3786</v>
      </c>
      <c r="B3307" s="22">
        <v>45871</v>
      </c>
      <c r="C3307" s="21">
        <f>YEAR(B3307)</f>
        <v>2025</v>
      </c>
      <c r="D3307" s="21" t="str">
        <f>"Q"&amp;ROUNDUP(MONTH(B3307)/3,0)</f>
        <v>Q3</v>
      </c>
      <c r="E3307" s="21" t="s">
        <v>138</v>
      </c>
      <c r="F3307" s="21" t="s">
        <v>129</v>
      </c>
      <c r="G3307" s="21" t="s">
        <v>139</v>
      </c>
      <c r="H3307" s="21" t="s">
        <v>131</v>
      </c>
      <c r="I3307" s="21" t="s">
        <v>132</v>
      </c>
      <c r="J3307" s="21" t="s">
        <v>133</v>
      </c>
      <c r="K3307" s="21" t="s">
        <v>165</v>
      </c>
      <c r="L3307" s="21" t="s">
        <v>320</v>
      </c>
      <c r="M3307" s="23">
        <v>125.47</v>
      </c>
      <c r="N3307" s="24">
        <v>5</v>
      </c>
      <c r="O3307" s="25">
        <v>0.1545</v>
      </c>
      <c r="P3307" s="23">
        <v>59.32</v>
      </c>
      <c r="Q3307" s="23">
        <f>M3307*N3307*(1-O3307)</f>
        <v>530.42442500000004</v>
      </c>
      <c r="R3307" s="23">
        <f>M3307*N3307*O3307</f>
        <v>96.925575000000009</v>
      </c>
      <c r="S3307" s="23">
        <f>P3307*N3307</f>
        <v>296.60000000000002</v>
      </c>
      <c r="T3307" s="23">
        <f>Q3307-S3307</f>
        <v>233.82442500000002</v>
      </c>
      <c r="U3307" s="25">
        <f>IFERROR(T3307/Q3307,0)</f>
        <v>0.44082514676808104</v>
      </c>
      <c r="V3307" s="21" t="s">
        <v>125</v>
      </c>
      <c r="W3307" s="21" t="s">
        <v>136</v>
      </c>
    </row>
    <row r="3308" spans="1:23" ht="15" customHeight="1">
      <c r="A3308" s="21" t="s">
        <v>3787</v>
      </c>
      <c r="B3308" s="22">
        <v>45871</v>
      </c>
      <c r="C3308" s="21">
        <f>YEAR(B3308)</f>
        <v>2025</v>
      </c>
      <c r="D3308" s="21" t="str">
        <f>"Q"&amp;ROUNDUP(MONTH(B3308)/3,0)</f>
        <v>Q3</v>
      </c>
      <c r="E3308" s="21" t="s">
        <v>128</v>
      </c>
      <c r="F3308" s="21" t="s">
        <v>118</v>
      </c>
      <c r="G3308" s="21" t="s">
        <v>152</v>
      </c>
      <c r="H3308" s="21" t="s">
        <v>182</v>
      </c>
      <c r="I3308" s="21" t="s">
        <v>183</v>
      </c>
      <c r="J3308" s="21" t="s">
        <v>122</v>
      </c>
      <c r="K3308" s="21" t="s">
        <v>123</v>
      </c>
      <c r="L3308" s="21" t="s">
        <v>155</v>
      </c>
      <c r="M3308" s="23">
        <v>196.85</v>
      </c>
      <c r="N3308" s="24">
        <v>3</v>
      </c>
      <c r="O3308" s="25">
        <v>0.2223</v>
      </c>
      <c r="P3308" s="23">
        <v>92.27</v>
      </c>
      <c r="Q3308" s="23">
        <f>M3308*N3308*(1-O3308)</f>
        <v>459.270735</v>
      </c>
      <c r="R3308" s="23">
        <f>M3308*N3308*O3308</f>
        <v>131.27926499999998</v>
      </c>
      <c r="S3308" s="23">
        <f>P3308*N3308</f>
        <v>276.81</v>
      </c>
      <c r="T3308" s="23">
        <f>Q3308-S3308</f>
        <v>182.460735</v>
      </c>
      <c r="U3308" s="25">
        <f>IFERROR(T3308/Q3308,0)</f>
        <v>0.39728360876292279</v>
      </c>
      <c r="V3308" s="21" t="s">
        <v>125</v>
      </c>
      <c r="W3308" s="21" t="s">
        <v>126</v>
      </c>
    </row>
    <row r="3309" spans="1:23" ht="15" customHeight="1">
      <c r="A3309" s="21" t="s">
        <v>3788</v>
      </c>
      <c r="B3309" s="22">
        <v>45871</v>
      </c>
      <c r="C3309" s="21">
        <f>YEAR(B3309)</f>
        <v>2025</v>
      </c>
      <c r="D3309" s="21" t="str">
        <f>"Q"&amp;ROUNDUP(MONTH(B3309)/3,0)</f>
        <v>Q3</v>
      </c>
      <c r="E3309" s="21" t="s">
        <v>158</v>
      </c>
      <c r="F3309" s="21" t="s">
        <v>129</v>
      </c>
      <c r="G3309" s="21" t="s">
        <v>164</v>
      </c>
      <c r="H3309" s="21" t="s">
        <v>120</v>
      </c>
      <c r="I3309" s="21" t="s">
        <v>121</v>
      </c>
      <c r="J3309" s="21" t="s">
        <v>122</v>
      </c>
      <c r="K3309" s="21" t="s">
        <v>149</v>
      </c>
      <c r="L3309" s="21" t="s">
        <v>176</v>
      </c>
      <c r="M3309" s="23">
        <v>279.70999999999998</v>
      </c>
      <c r="N3309" s="24">
        <v>1</v>
      </c>
      <c r="O3309" s="25">
        <v>0.18340000000000001</v>
      </c>
      <c r="P3309" s="23">
        <v>116.9</v>
      </c>
      <c r="Q3309" s="23">
        <f>M3309*N3309*(1-O3309)</f>
        <v>228.41118599999999</v>
      </c>
      <c r="R3309" s="23">
        <f>M3309*N3309*O3309</f>
        <v>51.298814</v>
      </c>
      <c r="S3309" s="23">
        <f>P3309*N3309</f>
        <v>116.9</v>
      </c>
      <c r="T3309" s="23">
        <f>Q3309-S3309</f>
        <v>111.51118599999998</v>
      </c>
      <c r="U3309" s="25">
        <f>IFERROR(T3309/Q3309,0)</f>
        <v>0.48820369944578801</v>
      </c>
      <c r="V3309" s="21" t="s">
        <v>125</v>
      </c>
      <c r="W3309" s="21" t="s">
        <v>156</v>
      </c>
    </row>
    <row r="3310" spans="1:23" ht="15" customHeight="1">
      <c r="A3310" s="21" t="s">
        <v>3789</v>
      </c>
      <c r="B3310" s="22">
        <v>45871</v>
      </c>
      <c r="C3310" s="21">
        <f>YEAR(B3310)</f>
        <v>2025</v>
      </c>
      <c r="D3310" s="21" t="str">
        <f>"Q"&amp;ROUNDUP(MONTH(B3310)/3,0)</f>
        <v>Q3</v>
      </c>
      <c r="E3310" s="21" t="s">
        <v>138</v>
      </c>
      <c r="F3310" s="21" t="s">
        <v>118</v>
      </c>
      <c r="G3310" s="21" t="s">
        <v>146</v>
      </c>
      <c r="H3310" s="21" t="s">
        <v>243</v>
      </c>
      <c r="I3310" s="21" t="s">
        <v>244</v>
      </c>
      <c r="J3310" s="21" t="s">
        <v>122</v>
      </c>
      <c r="K3310" s="21" t="s">
        <v>143</v>
      </c>
      <c r="L3310" s="21" t="s">
        <v>144</v>
      </c>
      <c r="M3310" s="23">
        <v>28.16</v>
      </c>
      <c r="N3310" s="24">
        <v>2</v>
      </c>
      <c r="O3310" s="25">
        <v>0.21440000000000001</v>
      </c>
      <c r="P3310" s="23">
        <v>19.03</v>
      </c>
      <c r="Q3310" s="23">
        <f>M3310*N3310*(1-O3310)</f>
        <v>44.244991999999996</v>
      </c>
      <c r="R3310" s="23">
        <f>M3310*N3310*O3310</f>
        <v>12.075008</v>
      </c>
      <c r="S3310" s="23">
        <f>P3310*N3310</f>
        <v>38.06</v>
      </c>
      <c r="T3310" s="23">
        <f>Q3310-S3310</f>
        <v>6.1849919999999941</v>
      </c>
      <c r="U3310" s="25">
        <f>IFERROR(T3310/Q3310,0)</f>
        <v>0.1397896512219958</v>
      </c>
      <c r="V3310" s="21" t="s">
        <v>125</v>
      </c>
      <c r="W3310" s="21" t="s">
        <v>126</v>
      </c>
    </row>
    <row r="3311" spans="1:23" ht="15" customHeight="1">
      <c r="A3311" s="21" t="s">
        <v>3790</v>
      </c>
      <c r="B3311" s="22">
        <v>45871</v>
      </c>
      <c r="C3311" s="21">
        <f>YEAR(B3311)</f>
        <v>2025</v>
      </c>
      <c r="D3311" s="21" t="str">
        <f>"Q"&amp;ROUNDUP(MONTH(B3311)/3,0)</f>
        <v>Q3</v>
      </c>
      <c r="E3311" s="21" t="s">
        <v>117</v>
      </c>
      <c r="F3311" s="21" t="s">
        <v>118</v>
      </c>
      <c r="G3311" s="21" t="s">
        <v>119</v>
      </c>
      <c r="H3311" s="21" t="s">
        <v>752</v>
      </c>
      <c r="I3311" s="21" t="s">
        <v>200</v>
      </c>
      <c r="J3311" s="21" t="s">
        <v>133</v>
      </c>
      <c r="K3311" s="21" t="s">
        <v>165</v>
      </c>
      <c r="L3311" s="21" t="s">
        <v>180</v>
      </c>
      <c r="M3311" s="23">
        <v>38.46</v>
      </c>
      <c r="N3311" s="24">
        <v>1</v>
      </c>
      <c r="O3311" s="25">
        <v>0.25259999999999999</v>
      </c>
      <c r="P3311" s="23">
        <v>18.72</v>
      </c>
      <c r="Q3311" s="23">
        <f>M3311*N3311*(1-O3311)</f>
        <v>28.745004000000002</v>
      </c>
      <c r="R3311" s="23">
        <f>M3311*N3311*O3311</f>
        <v>9.7149959999999993</v>
      </c>
      <c r="S3311" s="23">
        <f>P3311*N3311</f>
        <v>18.72</v>
      </c>
      <c r="T3311" s="23">
        <f>Q3311-S3311</f>
        <v>10.025004000000003</v>
      </c>
      <c r="U3311" s="25">
        <f>IFERROR(T3311/Q3311,0)</f>
        <v>0.34875639606799158</v>
      </c>
      <c r="V3311" s="21" t="s">
        <v>171</v>
      </c>
      <c r="W3311" s="21" t="s">
        <v>172</v>
      </c>
    </row>
    <row r="3312" spans="1:23" ht="15" customHeight="1">
      <c r="A3312" s="21" t="s">
        <v>3791</v>
      </c>
      <c r="B3312" s="22">
        <v>45871</v>
      </c>
      <c r="C3312" s="21">
        <f>YEAR(B3312)</f>
        <v>2025</v>
      </c>
      <c r="D3312" s="21" t="str">
        <f>"Q"&amp;ROUNDUP(MONTH(B3312)/3,0)</f>
        <v>Q3</v>
      </c>
      <c r="E3312" s="21" t="s">
        <v>128</v>
      </c>
      <c r="F3312" s="21" t="s">
        <v>129</v>
      </c>
      <c r="G3312" s="21" t="s">
        <v>152</v>
      </c>
      <c r="H3312" s="21" t="s">
        <v>318</v>
      </c>
      <c r="I3312" s="21" t="s">
        <v>319</v>
      </c>
      <c r="J3312" s="21" t="s">
        <v>122</v>
      </c>
      <c r="K3312" s="21" t="s">
        <v>123</v>
      </c>
      <c r="L3312" s="21" t="s">
        <v>292</v>
      </c>
      <c r="M3312" s="23">
        <v>139.13</v>
      </c>
      <c r="N3312" s="24">
        <v>4</v>
      </c>
      <c r="O3312" s="25">
        <v>0.14710000000000001</v>
      </c>
      <c r="P3312" s="23">
        <v>78.33</v>
      </c>
      <c r="Q3312" s="23">
        <f>M3312*N3312*(1-O3312)</f>
        <v>474.65590799999995</v>
      </c>
      <c r="R3312" s="23">
        <f>M3312*N3312*O3312</f>
        <v>81.864091999999999</v>
      </c>
      <c r="S3312" s="23">
        <f>P3312*N3312</f>
        <v>313.32</v>
      </c>
      <c r="T3312" s="23">
        <f>Q3312-S3312</f>
        <v>161.33590799999996</v>
      </c>
      <c r="U3312" s="25">
        <f>IFERROR(T3312/Q3312,0)</f>
        <v>0.33990076870590635</v>
      </c>
      <c r="V3312" s="21" t="s">
        <v>125</v>
      </c>
      <c r="W3312" s="21" t="s">
        <v>136</v>
      </c>
    </row>
    <row r="3313" spans="1:23" ht="15" customHeight="1">
      <c r="A3313" s="21" t="s">
        <v>3792</v>
      </c>
      <c r="B3313" s="22">
        <v>45871</v>
      </c>
      <c r="C3313" s="21">
        <f>YEAR(B3313)</f>
        <v>2025</v>
      </c>
      <c r="D3313" s="21" t="str">
        <f>"Q"&amp;ROUNDUP(MONTH(B3313)/3,0)</f>
        <v>Q3</v>
      </c>
      <c r="E3313" s="21" t="s">
        <v>128</v>
      </c>
      <c r="F3313" s="21" t="s">
        <v>118</v>
      </c>
      <c r="G3313" s="21" t="s">
        <v>152</v>
      </c>
      <c r="H3313" s="21" t="s">
        <v>240</v>
      </c>
      <c r="I3313" s="21" t="s">
        <v>241</v>
      </c>
      <c r="J3313" s="21" t="s">
        <v>133</v>
      </c>
      <c r="K3313" s="21" t="s">
        <v>143</v>
      </c>
      <c r="L3313" s="21" t="s">
        <v>322</v>
      </c>
      <c r="M3313" s="23">
        <v>291.14</v>
      </c>
      <c r="N3313" s="24">
        <v>3</v>
      </c>
      <c r="O3313" s="25">
        <v>0.19739999999999999</v>
      </c>
      <c r="P3313" s="23">
        <v>184.6</v>
      </c>
      <c r="Q3313" s="23">
        <f>M3313*N3313*(1-O3313)</f>
        <v>701.00689199999999</v>
      </c>
      <c r="R3313" s="23">
        <f>M3313*N3313*O3313</f>
        <v>172.41310799999999</v>
      </c>
      <c r="S3313" s="23">
        <f>P3313*N3313</f>
        <v>553.79999999999995</v>
      </c>
      <c r="T3313" s="23">
        <f>Q3313-S3313</f>
        <v>147.20689200000004</v>
      </c>
      <c r="U3313" s="25">
        <f>IFERROR(T3313/Q3313,0)</f>
        <v>0.20999350174719827</v>
      </c>
      <c r="V3313" s="21" t="s">
        <v>125</v>
      </c>
      <c r="W3313" s="21" t="s">
        <v>136</v>
      </c>
    </row>
    <row r="3314" spans="1:23" ht="15" customHeight="1">
      <c r="A3314" s="21" t="s">
        <v>3793</v>
      </c>
      <c r="B3314" s="22">
        <v>45871</v>
      </c>
      <c r="C3314" s="21">
        <f>YEAR(B3314)</f>
        <v>2025</v>
      </c>
      <c r="D3314" s="21" t="str">
        <f>"Q"&amp;ROUNDUP(MONTH(B3314)/3,0)</f>
        <v>Q3</v>
      </c>
      <c r="E3314" s="21" t="s">
        <v>117</v>
      </c>
      <c r="F3314" s="21" t="s">
        <v>129</v>
      </c>
      <c r="G3314" s="21" t="s">
        <v>194</v>
      </c>
      <c r="H3314" s="21" t="s">
        <v>724</v>
      </c>
      <c r="I3314" s="21" t="s">
        <v>216</v>
      </c>
      <c r="J3314" s="21" t="s">
        <v>133</v>
      </c>
      <c r="K3314" s="21" t="s">
        <v>165</v>
      </c>
      <c r="L3314" s="21" t="s">
        <v>180</v>
      </c>
      <c r="M3314" s="23">
        <v>113.57</v>
      </c>
      <c r="N3314" s="24">
        <v>5</v>
      </c>
      <c r="O3314" s="25">
        <v>0.1414</v>
      </c>
      <c r="P3314" s="23">
        <v>54.11</v>
      </c>
      <c r="Q3314" s="23">
        <f>M3314*N3314*(1-O3314)</f>
        <v>487.55600999999996</v>
      </c>
      <c r="R3314" s="23">
        <f>M3314*N3314*O3314</f>
        <v>80.29398999999998</v>
      </c>
      <c r="S3314" s="23">
        <f>P3314*N3314</f>
        <v>270.55</v>
      </c>
      <c r="T3314" s="23">
        <f>Q3314-S3314</f>
        <v>217.00600999999995</v>
      </c>
      <c r="U3314" s="25">
        <f>IFERROR(T3314/Q3314,0)</f>
        <v>0.44508939598549913</v>
      </c>
      <c r="V3314" s="21" t="s">
        <v>125</v>
      </c>
      <c r="W3314" s="21" t="s">
        <v>172</v>
      </c>
    </row>
    <row r="3315" spans="1:23" ht="15" customHeight="1">
      <c r="A3315" s="21" t="s">
        <v>3794</v>
      </c>
      <c r="B3315" s="22">
        <v>45871</v>
      </c>
      <c r="C3315" s="21">
        <f>YEAR(B3315)</f>
        <v>2025</v>
      </c>
      <c r="D3315" s="21" t="str">
        <f>"Q"&amp;ROUNDUP(MONTH(B3315)/3,0)</f>
        <v>Q3</v>
      </c>
      <c r="E3315" s="21" t="s">
        <v>188</v>
      </c>
      <c r="F3315" s="21" t="s">
        <v>129</v>
      </c>
      <c r="G3315" s="21" t="s">
        <v>198</v>
      </c>
      <c r="H3315" s="21" t="s">
        <v>337</v>
      </c>
      <c r="I3315" s="21" t="s">
        <v>338</v>
      </c>
      <c r="J3315" s="21" t="s">
        <v>133</v>
      </c>
      <c r="K3315" s="21" t="s">
        <v>149</v>
      </c>
      <c r="L3315" s="21" t="s">
        <v>273</v>
      </c>
      <c r="M3315" s="23">
        <v>213.98</v>
      </c>
      <c r="N3315" s="24">
        <v>12</v>
      </c>
      <c r="O3315" s="25">
        <v>0.1976</v>
      </c>
      <c r="P3315" s="23">
        <v>104.73</v>
      </c>
      <c r="Q3315" s="23">
        <f>M3315*N3315*(1-O3315)</f>
        <v>2060.3706239999997</v>
      </c>
      <c r="R3315" s="23">
        <f>M3315*N3315*O3315</f>
        <v>507.38937599999997</v>
      </c>
      <c r="S3315" s="23">
        <f>P3315*N3315</f>
        <v>1256.76</v>
      </c>
      <c r="T3315" s="23">
        <f>Q3315-S3315</f>
        <v>803.61062399999969</v>
      </c>
      <c r="U3315" s="25">
        <f>IFERROR(T3315/Q3315,0)</f>
        <v>0.39003207221032471</v>
      </c>
      <c r="V3315" s="21" t="s">
        <v>125</v>
      </c>
      <c r="W3315" s="21" t="s">
        <v>156</v>
      </c>
    </row>
    <row r="3316" spans="1:23" ht="15" customHeight="1">
      <c r="A3316" s="21" t="s">
        <v>3795</v>
      </c>
      <c r="B3316" s="22">
        <v>45872</v>
      </c>
      <c r="C3316" s="21">
        <f>YEAR(B3316)</f>
        <v>2025</v>
      </c>
      <c r="D3316" s="21" t="str">
        <f>"Q"&amp;ROUNDUP(MONTH(B3316)/3,0)</f>
        <v>Q3</v>
      </c>
      <c r="E3316" s="21" t="s">
        <v>128</v>
      </c>
      <c r="F3316" s="21" t="s">
        <v>129</v>
      </c>
      <c r="G3316" s="21" t="s">
        <v>130</v>
      </c>
      <c r="H3316" s="21" t="s">
        <v>706</v>
      </c>
      <c r="I3316" s="21" t="s">
        <v>707</v>
      </c>
      <c r="J3316" s="21" t="s">
        <v>142</v>
      </c>
      <c r="K3316" s="21" t="s">
        <v>165</v>
      </c>
      <c r="L3316" s="21" t="s">
        <v>180</v>
      </c>
      <c r="M3316" s="23">
        <v>125.85</v>
      </c>
      <c r="N3316" s="24">
        <v>3</v>
      </c>
      <c r="O3316" s="25">
        <v>0.2127</v>
      </c>
      <c r="P3316" s="23">
        <v>52.49</v>
      </c>
      <c r="Q3316" s="23">
        <f>M3316*N3316*(1-O3316)</f>
        <v>297.24511499999994</v>
      </c>
      <c r="R3316" s="23">
        <f>M3316*N3316*O3316</f>
        <v>80.304884999999985</v>
      </c>
      <c r="S3316" s="23">
        <f>P3316*N3316</f>
        <v>157.47</v>
      </c>
      <c r="T3316" s="23">
        <f>Q3316-S3316</f>
        <v>139.77511499999994</v>
      </c>
      <c r="U3316" s="25">
        <f>IFERROR(T3316/Q3316,0)</f>
        <v>0.47023519629582466</v>
      </c>
      <c r="V3316" s="21" t="s">
        <v>125</v>
      </c>
      <c r="W3316" s="21" t="s">
        <v>156</v>
      </c>
    </row>
    <row r="3317" spans="1:23" ht="15" customHeight="1">
      <c r="A3317" s="21" t="s">
        <v>3796</v>
      </c>
      <c r="B3317" s="22">
        <v>45872</v>
      </c>
      <c r="C3317" s="21">
        <f>YEAR(B3317)</f>
        <v>2025</v>
      </c>
      <c r="D3317" s="21" t="str">
        <f>"Q"&amp;ROUNDUP(MONTH(B3317)/3,0)</f>
        <v>Q3</v>
      </c>
      <c r="E3317" s="21" t="s">
        <v>138</v>
      </c>
      <c r="F3317" s="21" t="s">
        <v>129</v>
      </c>
      <c r="G3317" s="21" t="s">
        <v>146</v>
      </c>
      <c r="H3317" s="21" t="s">
        <v>131</v>
      </c>
      <c r="I3317" s="21" t="s">
        <v>132</v>
      </c>
      <c r="J3317" s="21" t="s">
        <v>133</v>
      </c>
      <c r="K3317" s="21" t="s">
        <v>149</v>
      </c>
      <c r="L3317" s="21" t="s">
        <v>150</v>
      </c>
      <c r="M3317" s="23">
        <v>176.16</v>
      </c>
      <c r="N3317" s="24">
        <v>1</v>
      </c>
      <c r="O3317" s="25">
        <v>0.1535</v>
      </c>
      <c r="P3317" s="23">
        <v>71.510000000000005</v>
      </c>
      <c r="Q3317" s="23">
        <f>M3317*N3317*(1-O3317)</f>
        <v>149.11944</v>
      </c>
      <c r="R3317" s="23">
        <f>M3317*N3317*O3317</f>
        <v>27.040559999999999</v>
      </c>
      <c r="S3317" s="23">
        <f>P3317*N3317</f>
        <v>71.510000000000005</v>
      </c>
      <c r="T3317" s="23">
        <f>Q3317-S3317</f>
        <v>77.609439999999992</v>
      </c>
      <c r="U3317" s="25">
        <f>IFERROR(T3317/Q3317,0)</f>
        <v>0.52045152530079242</v>
      </c>
      <c r="V3317" s="21" t="s">
        <v>125</v>
      </c>
      <c r="W3317" s="21" t="s">
        <v>172</v>
      </c>
    </row>
    <row r="3318" spans="1:23" ht="15" customHeight="1">
      <c r="A3318" s="21" t="s">
        <v>3797</v>
      </c>
      <c r="B3318" s="22">
        <v>45872</v>
      </c>
      <c r="C3318" s="21">
        <f>YEAR(B3318)</f>
        <v>2025</v>
      </c>
      <c r="D3318" s="21" t="str">
        <f>"Q"&amp;ROUNDUP(MONTH(B3318)/3,0)</f>
        <v>Q3</v>
      </c>
      <c r="E3318" s="21" t="s">
        <v>188</v>
      </c>
      <c r="F3318" s="21" t="s">
        <v>118</v>
      </c>
      <c r="G3318" s="21" t="s">
        <v>189</v>
      </c>
      <c r="H3318" s="21" t="s">
        <v>358</v>
      </c>
      <c r="I3318" s="21" t="s">
        <v>269</v>
      </c>
      <c r="J3318" s="21" t="s">
        <v>133</v>
      </c>
      <c r="K3318" s="21" t="s">
        <v>149</v>
      </c>
      <c r="L3318" s="21" t="s">
        <v>273</v>
      </c>
      <c r="M3318" s="23">
        <v>264.52</v>
      </c>
      <c r="N3318" s="24">
        <v>2</v>
      </c>
      <c r="O3318" s="25">
        <v>0.19850000000000001</v>
      </c>
      <c r="P3318" s="23">
        <v>123.81</v>
      </c>
      <c r="Q3318" s="23">
        <f>M3318*N3318*(1-O3318)</f>
        <v>424.02555999999998</v>
      </c>
      <c r="R3318" s="23">
        <f>M3318*N3318*O3318</f>
        <v>105.01443999999999</v>
      </c>
      <c r="S3318" s="23">
        <f>P3318*N3318</f>
        <v>247.62</v>
      </c>
      <c r="T3318" s="23">
        <f>Q3318-S3318</f>
        <v>176.40555999999998</v>
      </c>
      <c r="U3318" s="25">
        <f>IFERROR(T3318/Q3318,0)</f>
        <v>0.41602576976727534</v>
      </c>
      <c r="V3318" s="21" t="s">
        <v>125</v>
      </c>
      <c r="W3318" s="21" t="s">
        <v>172</v>
      </c>
    </row>
    <row r="3319" spans="1:23" ht="15" customHeight="1">
      <c r="A3319" s="21" t="s">
        <v>3798</v>
      </c>
      <c r="B3319" s="22">
        <v>45872</v>
      </c>
      <c r="C3319" s="21">
        <f>YEAR(B3319)</f>
        <v>2025</v>
      </c>
      <c r="D3319" s="21" t="str">
        <f>"Q"&amp;ROUNDUP(MONTH(B3319)/3,0)</f>
        <v>Q3</v>
      </c>
      <c r="E3319" s="21" t="s">
        <v>158</v>
      </c>
      <c r="F3319" s="21" t="s">
        <v>118</v>
      </c>
      <c r="G3319" s="21" t="s">
        <v>160</v>
      </c>
      <c r="H3319" s="21" t="s">
        <v>569</v>
      </c>
      <c r="I3319" s="21" t="s">
        <v>570</v>
      </c>
      <c r="J3319" s="21" t="s">
        <v>133</v>
      </c>
      <c r="K3319" s="21" t="s">
        <v>165</v>
      </c>
      <c r="L3319" s="21" t="s">
        <v>320</v>
      </c>
      <c r="M3319" s="23">
        <v>100.76</v>
      </c>
      <c r="N3319" s="24">
        <v>2</v>
      </c>
      <c r="O3319" s="25">
        <v>0.27229999999999999</v>
      </c>
      <c r="P3319" s="23">
        <v>38.32</v>
      </c>
      <c r="Q3319" s="23">
        <f>M3319*N3319*(1-O3319)</f>
        <v>146.64610400000001</v>
      </c>
      <c r="R3319" s="23">
        <f>M3319*N3319*O3319</f>
        <v>54.873896000000002</v>
      </c>
      <c r="S3319" s="23">
        <f>P3319*N3319</f>
        <v>76.64</v>
      </c>
      <c r="T3319" s="23">
        <f>Q3319-S3319</f>
        <v>70.006104000000008</v>
      </c>
      <c r="U3319" s="25">
        <f>IFERROR(T3319/Q3319,0)</f>
        <v>0.47738127430920363</v>
      </c>
      <c r="V3319" s="21" t="s">
        <v>171</v>
      </c>
      <c r="W3319" s="21" t="s">
        <v>126</v>
      </c>
    </row>
    <row r="3320" spans="1:23" ht="15" customHeight="1">
      <c r="A3320" s="21" t="s">
        <v>3799</v>
      </c>
      <c r="B3320" s="22">
        <v>45872</v>
      </c>
      <c r="C3320" s="21">
        <f>YEAR(B3320)</f>
        <v>2025</v>
      </c>
      <c r="D3320" s="21" t="str">
        <f>"Q"&amp;ROUNDUP(MONTH(B3320)/3,0)</f>
        <v>Q3</v>
      </c>
      <c r="E3320" s="21" t="s">
        <v>138</v>
      </c>
      <c r="F3320" s="21" t="s">
        <v>118</v>
      </c>
      <c r="G3320" s="21" t="s">
        <v>146</v>
      </c>
      <c r="H3320" s="21" t="s">
        <v>257</v>
      </c>
      <c r="I3320" s="21" t="s">
        <v>258</v>
      </c>
      <c r="J3320" s="21" t="s">
        <v>133</v>
      </c>
      <c r="K3320" s="21" t="s">
        <v>149</v>
      </c>
      <c r="L3320" s="21" t="s">
        <v>205</v>
      </c>
      <c r="M3320" s="23">
        <v>208.54</v>
      </c>
      <c r="N3320" s="24">
        <v>3</v>
      </c>
      <c r="O3320" s="25">
        <v>0.26369999999999999</v>
      </c>
      <c r="P3320" s="23">
        <v>97.39</v>
      </c>
      <c r="Q3320" s="23">
        <f>M3320*N3320*(1-O3320)</f>
        <v>460.64400599999999</v>
      </c>
      <c r="R3320" s="23">
        <f>M3320*N3320*O3320</f>
        <v>164.97599399999999</v>
      </c>
      <c r="S3320" s="23">
        <f>P3320*N3320</f>
        <v>292.17</v>
      </c>
      <c r="T3320" s="23">
        <f>Q3320-S3320</f>
        <v>168.47400599999997</v>
      </c>
      <c r="U3320" s="25">
        <f>IFERROR(T3320/Q3320,0)</f>
        <v>0.36573580423404006</v>
      </c>
      <c r="V3320" s="21" t="s">
        <v>125</v>
      </c>
      <c r="W3320" s="21" t="s">
        <v>156</v>
      </c>
    </row>
    <row r="3321" spans="1:23" ht="15" customHeight="1">
      <c r="A3321" s="21" t="s">
        <v>3800</v>
      </c>
      <c r="B3321" s="22">
        <v>45872</v>
      </c>
      <c r="C3321" s="21">
        <f>YEAR(B3321)</f>
        <v>2025</v>
      </c>
      <c r="D3321" s="21" t="str">
        <f>"Q"&amp;ROUNDUP(MONTH(B3321)/3,0)</f>
        <v>Q3</v>
      </c>
      <c r="E3321" s="21" t="s">
        <v>117</v>
      </c>
      <c r="F3321" s="21" t="s">
        <v>118</v>
      </c>
      <c r="G3321" s="21" t="s">
        <v>194</v>
      </c>
      <c r="H3321" s="21" t="s">
        <v>207</v>
      </c>
      <c r="I3321" s="21" t="s">
        <v>208</v>
      </c>
      <c r="J3321" s="21" t="s">
        <v>122</v>
      </c>
      <c r="K3321" s="21" t="s">
        <v>149</v>
      </c>
      <c r="L3321" s="21" t="s">
        <v>150</v>
      </c>
      <c r="M3321" s="23">
        <v>156.31</v>
      </c>
      <c r="N3321" s="24">
        <v>5</v>
      </c>
      <c r="O3321" s="25">
        <v>0.28770000000000001</v>
      </c>
      <c r="P3321" s="23">
        <v>73.69</v>
      </c>
      <c r="Q3321" s="23">
        <f>M3321*N3321*(1-O3321)</f>
        <v>556.69806499999993</v>
      </c>
      <c r="R3321" s="23">
        <f>M3321*N3321*O3321</f>
        <v>224.851935</v>
      </c>
      <c r="S3321" s="23">
        <f>P3321*N3321</f>
        <v>368.45</v>
      </c>
      <c r="T3321" s="23">
        <f>Q3321-S3321</f>
        <v>188.24806499999994</v>
      </c>
      <c r="U3321" s="25">
        <f>IFERROR(T3321/Q3321,0)</f>
        <v>0.3381511035070689</v>
      </c>
      <c r="V3321" s="21" t="s">
        <v>125</v>
      </c>
      <c r="W3321" s="21" t="s">
        <v>156</v>
      </c>
    </row>
    <row r="3322" spans="1:23" ht="15" customHeight="1">
      <c r="A3322" s="21" t="s">
        <v>3801</v>
      </c>
      <c r="B3322" s="22">
        <v>45873</v>
      </c>
      <c r="C3322" s="21">
        <f>YEAR(B3322)</f>
        <v>2025</v>
      </c>
      <c r="D3322" s="21" t="str">
        <f>"Q"&amp;ROUNDUP(MONTH(B3322)/3,0)</f>
        <v>Q3</v>
      </c>
      <c r="E3322" s="21" t="s">
        <v>117</v>
      </c>
      <c r="F3322" s="21" t="s">
        <v>118</v>
      </c>
      <c r="G3322" s="21" t="s">
        <v>119</v>
      </c>
      <c r="H3322" s="21" t="s">
        <v>271</v>
      </c>
      <c r="I3322" s="21" t="s">
        <v>272</v>
      </c>
      <c r="J3322" s="21" t="s">
        <v>133</v>
      </c>
      <c r="K3322" s="21" t="s">
        <v>149</v>
      </c>
      <c r="L3322" s="21" t="s">
        <v>150</v>
      </c>
      <c r="M3322" s="23">
        <v>298.57</v>
      </c>
      <c r="N3322" s="24">
        <v>2</v>
      </c>
      <c r="O3322" s="25">
        <v>0.16830000000000001</v>
      </c>
      <c r="P3322" s="23">
        <v>145.19</v>
      </c>
      <c r="Q3322" s="23">
        <f>M3322*N3322*(1-O3322)</f>
        <v>496.64133799999996</v>
      </c>
      <c r="R3322" s="23">
        <f>M3322*N3322*O3322</f>
        <v>100.498662</v>
      </c>
      <c r="S3322" s="23">
        <f>P3322*N3322</f>
        <v>290.38</v>
      </c>
      <c r="T3322" s="23">
        <f>Q3322-S3322</f>
        <v>206.26133799999997</v>
      </c>
      <c r="U3322" s="25">
        <f>IFERROR(T3322/Q3322,0)</f>
        <v>0.41531246438450919</v>
      </c>
      <c r="V3322" s="21" t="s">
        <v>125</v>
      </c>
      <c r="W3322" s="21" t="s">
        <v>172</v>
      </c>
    </row>
    <row r="3323" spans="1:23" ht="15" customHeight="1">
      <c r="A3323" s="21" t="s">
        <v>3802</v>
      </c>
      <c r="B3323" s="22">
        <v>45873</v>
      </c>
      <c r="C3323" s="21">
        <f>YEAR(B3323)</f>
        <v>2025</v>
      </c>
      <c r="D3323" s="21" t="str">
        <f>"Q"&amp;ROUNDUP(MONTH(B3323)/3,0)</f>
        <v>Q3</v>
      </c>
      <c r="E3323" s="21" t="s">
        <v>158</v>
      </c>
      <c r="F3323" s="21" t="s">
        <v>159</v>
      </c>
      <c r="G3323" s="21" t="s">
        <v>164</v>
      </c>
      <c r="H3323" s="21" t="s">
        <v>377</v>
      </c>
      <c r="I3323" s="21" t="s">
        <v>378</v>
      </c>
      <c r="J3323" s="21" t="s">
        <v>133</v>
      </c>
      <c r="K3323" s="21" t="s">
        <v>149</v>
      </c>
      <c r="L3323" s="21" t="s">
        <v>176</v>
      </c>
      <c r="M3323" s="23">
        <v>272.94</v>
      </c>
      <c r="N3323" s="24">
        <v>5</v>
      </c>
      <c r="O3323" s="25">
        <v>0.18529999999999999</v>
      </c>
      <c r="P3323" s="23">
        <v>134.35</v>
      </c>
      <c r="Q3323" s="23">
        <f>M3323*N3323*(1-O3323)</f>
        <v>1111.8210899999999</v>
      </c>
      <c r="R3323" s="23">
        <f>M3323*N3323*O3323</f>
        <v>252.87890999999999</v>
      </c>
      <c r="S3323" s="23">
        <f>P3323*N3323</f>
        <v>671.75</v>
      </c>
      <c r="T3323" s="23">
        <f>Q3323-S3323</f>
        <v>440.07108999999991</v>
      </c>
      <c r="U3323" s="25">
        <f>IFERROR(T3323/Q3323,0)</f>
        <v>0.3958110652497156</v>
      </c>
      <c r="V3323" s="21" t="s">
        <v>125</v>
      </c>
      <c r="W3323" s="21" t="s">
        <v>126</v>
      </c>
    </row>
    <row r="3324" spans="1:23" ht="15" customHeight="1">
      <c r="A3324" s="21" t="s">
        <v>3803</v>
      </c>
      <c r="B3324" s="22">
        <v>45873</v>
      </c>
      <c r="C3324" s="21">
        <f>YEAR(B3324)</f>
        <v>2025</v>
      </c>
      <c r="D3324" s="21" t="str">
        <f>"Q"&amp;ROUNDUP(MONTH(B3324)/3,0)</f>
        <v>Q3</v>
      </c>
      <c r="E3324" s="21" t="s">
        <v>128</v>
      </c>
      <c r="F3324" s="21" t="s">
        <v>118</v>
      </c>
      <c r="G3324" s="21" t="s">
        <v>130</v>
      </c>
      <c r="H3324" s="21" t="s">
        <v>203</v>
      </c>
      <c r="I3324" s="21" t="s">
        <v>204</v>
      </c>
      <c r="J3324" s="21" t="s">
        <v>122</v>
      </c>
      <c r="K3324" s="21" t="s">
        <v>149</v>
      </c>
      <c r="L3324" s="21" t="s">
        <v>176</v>
      </c>
      <c r="M3324" s="23">
        <v>145.63999999999999</v>
      </c>
      <c r="N3324" s="24">
        <v>3</v>
      </c>
      <c r="O3324" s="25">
        <v>0.1638</v>
      </c>
      <c r="P3324" s="23">
        <v>65.67</v>
      </c>
      <c r="Q3324" s="23">
        <f>M3324*N3324*(1-O3324)</f>
        <v>365.35250400000001</v>
      </c>
      <c r="R3324" s="23">
        <f>M3324*N3324*O3324</f>
        <v>71.567495999999991</v>
      </c>
      <c r="S3324" s="23">
        <f>P3324*N3324</f>
        <v>197.01</v>
      </c>
      <c r="T3324" s="23">
        <f>Q3324-S3324</f>
        <v>168.34250400000002</v>
      </c>
      <c r="U3324" s="25">
        <f>IFERROR(T3324/Q3324,0)</f>
        <v>0.46076734703315464</v>
      </c>
      <c r="V3324" s="21" t="s">
        <v>125</v>
      </c>
      <c r="W3324" s="21" t="s">
        <v>136</v>
      </c>
    </row>
    <row r="3325" spans="1:23" ht="15" customHeight="1">
      <c r="A3325" s="21" t="s">
        <v>3804</v>
      </c>
      <c r="B3325" s="22">
        <v>45873</v>
      </c>
      <c r="C3325" s="21">
        <f>YEAR(B3325)</f>
        <v>2025</v>
      </c>
      <c r="D3325" s="21" t="str">
        <f>"Q"&amp;ROUNDUP(MONTH(B3325)/3,0)</f>
        <v>Q3</v>
      </c>
      <c r="E3325" s="21" t="s">
        <v>188</v>
      </c>
      <c r="F3325" s="21" t="s">
        <v>129</v>
      </c>
      <c r="G3325" s="21" t="s">
        <v>189</v>
      </c>
      <c r="H3325" s="21" t="s">
        <v>741</v>
      </c>
      <c r="I3325" s="21" t="s">
        <v>652</v>
      </c>
      <c r="J3325" s="21" t="s">
        <v>133</v>
      </c>
      <c r="K3325" s="21" t="s">
        <v>123</v>
      </c>
      <c r="L3325" s="21" t="s">
        <v>124</v>
      </c>
      <c r="M3325" s="23">
        <v>92.09</v>
      </c>
      <c r="N3325" s="24">
        <v>1</v>
      </c>
      <c r="O3325" s="25">
        <v>0.19350000000000001</v>
      </c>
      <c r="P3325" s="23">
        <v>45.07</v>
      </c>
      <c r="Q3325" s="23">
        <f>M3325*N3325*(1-O3325)</f>
        <v>74.270584999999997</v>
      </c>
      <c r="R3325" s="23">
        <f>M3325*N3325*O3325</f>
        <v>17.819415000000003</v>
      </c>
      <c r="S3325" s="23">
        <f>P3325*N3325</f>
        <v>45.07</v>
      </c>
      <c r="T3325" s="23">
        <f>Q3325-S3325</f>
        <v>29.200584999999997</v>
      </c>
      <c r="U3325" s="25">
        <f>IFERROR(T3325/Q3325,0)</f>
        <v>0.39316487139558681</v>
      </c>
      <c r="V3325" s="21" t="s">
        <v>125</v>
      </c>
      <c r="W3325" s="21" t="s">
        <v>136</v>
      </c>
    </row>
    <row r="3326" spans="1:23" ht="15" customHeight="1">
      <c r="A3326" s="21" t="s">
        <v>3805</v>
      </c>
      <c r="B3326" s="22">
        <v>45873</v>
      </c>
      <c r="C3326" s="21">
        <f>YEAR(B3326)</f>
        <v>2025</v>
      </c>
      <c r="D3326" s="21" t="str">
        <f>"Q"&amp;ROUNDUP(MONTH(B3326)/3,0)</f>
        <v>Q3</v>
      </c>
      <c r="E3326" s="21" t="s">
        <v>188</v>
      </c>
      <c r="F3326" s="21" t="s">
        <v>118</v>
      </c>
      <c r="G3326" s="21" t="s">
        <v>232</v>
      </c>
      <c r="H3326" s="21" t="s">
        <v>240</v>
      </c>
      <c r="I3326" s="21" t="s">
        <v>241</v>
      </c>
      <c r="J3326" s="21" t="s">
        <v>133</v>
      </c>
      <c r="K3326" s="21" t="s">
        <v>165</v>
      </c>
      <c r="L3326" s="21" t="s">
        <v>213</v>
      </c>
      <c r="M3326" s="23">
        <v>54.75</v>
      </c>
      <c r="N3326" s="24">
        <v>2</v>
      </c>
      <c r="O3326" s="25">
        <v>0.2404</v>
      </c>
      <c r="P3326" s="23">
        <v>25.28</v>
      </c>
      <c r="Q3326" s="23">
        <f>M3326*N3326*(1-O3326)</f>
        <v>83.176200000000009</v>
      </c>
      <c r="R3326" s="23">
        <f>M3326*N3326*O3326</f>
        <v>26.323799999999999</v>
      </c>
      <c r="S3326" s="23">
        <f>P3326*N3326</f>
        <v>50.56</v>
      </c>
      <c r="T3326" s="23">
        <f>Q3326-S3326</f>
        <v>32.616200000000006</v>
      </c>
      <c r="U3326" s="25">
        <f>IFERROR(T3326/Q3326,0)</f>
        <v>0.39213380750743604</v>
      </c>
      <c r="V3326" s="21" t="s">
        <v>125</v>
      </c>
      <c r="W3326" s="21" t="s">
        <v>172</v>
      </c>
    </row>
    <row r="3327" spans="1:23" ht="15" customHeight="1">
      <c r="A3327" s="21" t="s">
        <v>3806</v>
      </c>
      <c r="B3327" s="22">
        <v>45874</v>
      </c>
      <c r="C3327" s="21">
        <f>YEAR(B3327)</f>
        <v>2025</v>
      </c>
      <c r="D3327" s="21" t="str">
        <f>"Q"&amp;ROUNDUP(MONTH(B3327)/3,0)</f>
        <v>Q3</v>
      </c>
      <c r="E3327" s="21" t="s">
        <v>138</v>
      </c>
      <c r="F3327" s="21" t="s">
        <v>129</v>
      </c>
      <c r="G3327" s="21" t="s">
        <v>139</v>
      </c>
      <c r="H3327" s="21" t="s">
        <v>583</v>
      </c>
      <c r="I3327" s="21" t="s">
        <v>584</v>
      </c>
      <c r="J3327" s="21" t="s">
        <v>133</v>
      </c>
      <c r="K3327" s="21" t="s">
        <v>165</v>
      </c>
      <c r="L3327" s="21" t="s">
        <v>166</v>
      </c>
      <c r="M3327" s="23">
        <v>103.12</v>
      </c>
      <c r="N3327" s="24">
        <v>12</v>
      </c>
      <c r="O3327" s="25">
        <v>0.20069999999999999</v>
      </c>
      <c r="P3327" s="23">
        <v>36.729999999999997</v>
      </c>
      <c r="Q3327" s="23">
        <f>M3327*N3327*(1-O3327)</f>
        <v>989.08579200000008</v>
      </c>
      <c r="R3327" s="23">
        <f>M3327*N3327*O3327</f>
        <v>248.354208</v>
      </c>
      <c r="S3327" s="23">
        <f>P3327*N3327</f>
        <v>440.76</v>
      </c>
      <c r="T3327" s="23">
        <f>Q3327-S3327</f>
        <v>548.32579200000009</v>
      </c>
      <c r="U3327" s="25">
        <f>IFERROR(T3327/Q3327,0)</f>
        <v>0.55437637102363724</v>
      </c>
      <c r="V3327" s="21" t="s">
        <v>125</v>
      </c>
      <c r="W3327" s="21" t="s">
        <v>126</v>
      </c>
    </row>
    <row r="3328" spans="1:23" ht="15" customHeight="1">
      <c r="A3328" s="21" t="s">
        <v>3807</v>
      </c>
      <c r="B3328" s="22">
        <v>45874</v>
      </c>
      <c r="C3328" s="21">
        <f>YEAR(B3328)</f>
        <v>2025</v>
      </c>
      <c r="D3328" s="21" t="str">
        <f>"Q"&amp;ROUNDUP(MONTH(B3328)/3,0)</f>
        <v>Q3</v>
      </c>
      <c r="E3328" s="21" t="s">
        <v>128</v>
      </c>
      <c r="F3328" s="21" t="s">
        <v>159</v>
      </c>
      <c r="G3328" s="21" t="s">
        <v>152</v>
      </c>
      <c r="H3328" s="21" t="s">
        <v>284</v>
      </c>
      <c r="I3328" s="21" t="s">
        <v>269</v>
      </c>
      <c r="J3328" s="21" t="s">
        <v>122</v>
      </c>
      <c r="K3328" s="21" t="s">
        <v>134</v>
      </c>
      <c r="L3328" s="21" t="s">
        <v>135</v>
      </c>
      <c r="M3328" s="23">
        <v>212.02</v>
      </c>
      <c r="N3328" s="24">
        <v>15</v>
      </c>
      <c r="O3328" s="25">
        <v>0.19850000000000001</v>
      </c>
      <c r="P3328" s="23">
        <v>116.78</v>
      </c>
      <c r="Q3328" s="23">
        <f>M3328*N3328*(1-O3328)</f>
        <v>2549.0104500000002</v>
      </c>
      <c r="R3328" s="23">
        <f>M3328*N3328*O3328</f>
        <v>631.28955000000008</v>
      </c>
      <c r="S3328" s="23">
        <f>P3328*N3328</f>
        <v>1751.7</v>
      </c>
      <c r="T3328" s="23">
        <f>Q3328-S3328</f>
        <v>797.31045000000017</v>
      </c>
      <c r="U3328" s="25">
        <f>IFERROR(T3328/Q3328,0)</f>
        <v>0.31279214645824621</v>
      </c>
      <c r="V3328" s="21" t="s">
        <v>125</v>
      </c>
      <c r="W3328" s="21" t="s">
        <v>126</v>
      </c>
    </row>
    <row r="3329" spans="1:23" ht="15" customHeight="1">
      <c r="A3329" s="21" t="s">
        <v>3808</v>
      </c>
      <c r="B3329" s="22">
        <v>45874</v>
      </c>
      <c r="C3329" s="21">
        <f>YEAR(B3329)</f>
        <v>2025</v>
      </c>
      <c r="D3329" s="21" t="str">
        <f>"Q"&amp;ROUNDUP(MONTH(B3329)/3,0)</f>
        <v>Q3</v>
      </c>
      <c r="E3329" s="21" t="s">
        <v>128</v>
      </c>
      <c r="F3329" s="21" t="s">
        <v>118</v>
      </c>
      <c r="G3329" s="21" t="s">
        <v>152</v>
      </c>
      <c r="H3329" s="21" t="s">
        <v>2835</v>
      </c>
      <c r="I3329" s="21" t="s">
        <v>2836</v>
      </c>
      <c r="J3329" s="21" t="s">
        <v>142</v>
      </c>
      <c r="K3329" s="21" t="s">
        <v>123</v>
      </c>
      <c r="L3329" s="21" t="s">
        <v>155</v>
      </c>
      <c r="M3329" s="23">
        <v>73.39</v>
      </c>
      <c r="N3329" s="24">
        <v>1</v>
      </c>
      <c r="O3329" s="25">
        <v>0.222</v>
      </c>
      <c r="P3329" s="23">
        <v>38.729999999999997</v>
      </c>
      <c r="Q3329" s="23">
        <f>M3329*N3329*(1-O3329)</f>
        <v>57.09742</v>
      </c>
      <c r="R3329" s="23">
        <f>M3329*N3329*O3329</f>
        <v>16.292580000000001</v>
      </c>
      <c r="S3329" s="23">
        <f>P3329*N3329</f>
        <v>38.729999999999997</v>
      </c>
      <c r="T3329" s="23">
        <f>Q3329-S3329</f>
        <v>18.367420000000003</v>
      </c>
      <c r="U3329" s="25">
        <f>IFERROR(T3329/Q3329,0)</f>
        <v>0.32168563833532238</v>
      </c>
      <c r="V3329" s="21" t="s">
        <v>125</v>
      </c>
      <c r="W3329" s="21" t="s">
        <v>156</v>
      </c>
    </row>
    <row r="3330" spans="1:23" ht="15" customHeight="1">
      <c r="A3330" s="21" t="s">
        <v>3809</v>
      </c>
      <c r="B3330" s="22">
        <v>45874</v>
      </c>
      <c r="C3330" s="21">
        <f>YEAR(B3330)</f>
        <v>2025</v>
      </c>
      <c r="D3330" s="21" t="str">
        <f>"Q"&amp;ROUNDUP(MONTH(B3330)/3,0)</f>
        <v>Q3</v>
      </c>
      <c r="E3330" s="21" t="s">
        <v>128</v>
      </c>
      <c r="F3330" s="21" t="s">
        <v>118</v>
      </c>
      <c r="G3330" s="21" t="s">
        <v>152</v>
      </c>
      <c r="H3330" s="21" t="s">
        <v>467</v>
      </c>
      <c r="I3330" s="21" t="s">
        <v>468</v>
      </c>
      <c r="J3330" s="21" t="s">
        <v>133</v>
      </c>
      <c r="K3330" s="21" t="s">
        <v>165</v>
      </c>
      <c r="L3330" s="21" t="s">
        <v>320</v>
      </c>
      <c r="M3330" s="23">
        <v>136.28</v>
      </c>
      <c r="N3330" s="24">
        <v>5</v>
      </c>
      <c r="O3330" s="25">
        <v>0.21759999999999999</v>
      </c>
      <c r="P3330" s="23">
        <v>55.23</v>
      </c>
      <c r="Q3330" s="23">
        <f>M3330*N3330*(1-O3330)</f>
        <v>533.12735999999995</v>
      </c>
      <c r="R3330" s="23">
        <f>M3330*N3330*O3330</f>
        <v>148.27264</v>
      </c>
      <c r="S3330" s="23">
        <f>P3330*N3330</f>
        <v>276.14999999999998</v>
      </c>
      <c r="T3330" s="23">
        <f>Q3330-S3330</f>
        <v>256.97735999999998</v>
      </c>
      <c r="U3330" s="25">
        <f>IFERROR(T3330/Q3330,0)</f>
        <v>0.48201870562411203</v>
      </c>
      <c r="V3330" s="21" t="s">
        <v>125</v>
      </c>
      <c r="W3330" s="21" t="s">
        <v>136</v>
      </c>
    </row>
    <row r="3331" spans="1:23" ht="15" customHeight="1">
      <c r="A3331" s="21" t="s">
        <v>3810</v>
      </c>
      <c r="B3331" s="22">
        <v>45874</v>
      </c>
      <c r="C3331" s="21">
        <f>YEAR(B3331)</f>
        <v>2025</v>
      </c>
      <c r="D3331" s="21" t="str">
        <f>"Q"&amp;ROUNDUP(MONTH(B3331)/3,0)</f>
        <v>Q3</v>
      </c>
      <c r="E3331" s="21" t="s">
        <v>128</v>
      </c>
      <c r="F3331" s="21" t="s">
        <v>118</v>
      </c>
      <c r="G3331" s="21" t="s">
        <v>152</v>
      </c>
      <c r="H3331" s="21" t="s">
        <v>2679</v>
      </c>
      <c r="I3331" s="21" t="s">
        <v>2680</v>
      </c>
      <c r="J3331" s="21" t="s">
        <v>142</v>
      </c>
      <c r="K3331" s="21" t="s">
        <v>143</v>
      </c>
      <c r="L3331" s="21" t="s">
        <v>322</v>
      </c>
      <c r="M3331" s="23">
        <v>124.08</v>
      </c>
      <c r="N3331" s="24">
        <v>1</v>
      </c>
      <c r="O3331" s="25">
        <v>0.25069999999999998</v>
      </c>
      <c r="P3331" s="23">
        <v>78.69</v>
      </c>
      <c r="Q3331" s="23">
        <f>M3331*N3331*(1-O3331)</f>
        <v>92.973144000000005</v>
      </c>
      <c r="R3331" s="23">
        <f>M3331*N3331*O3331</f>
        <v>31.106855999999997</v>
      </c>
      <c r="S3331" s="23">
        <f>P3331*N3331</f>
        <v>78.69</v>
      </c>
      <c r="T3331" s="23">
        <f>Q3331-S3331</f>
        <v>14.283144000000007</v>
      </c>
      <c r="U3331" s="25">
        <f>IFERROR(T3331/Q3331,0)</f>
        <v>0.15362655693347324</v>
      </c>
      <c r="V3331" s="21" t="s">
        <v>125</v>
      </c>
      <c r="W3331" s="21" t="s">
        <v>136</v>
      </c>
    </row>
    <row r="3332" spans="1:23" ht="15" customHeight="1">
      <c r="A3332" s="21" t="s">
        <v>3811</v>
      </c>
      <c r="B3332" s="22">
        <v>45874</v>
      </c>
      <c r="C3332" s="21">
        <f>YEAR(B3332)</f>
        <v>2025</v>
      </c>
      <c r="D3332" s="21" t="str">
        <f>"Q"&amp;ROUNDUP(MONTH(B3332)/3,0)</f>
        <v>Q3</v>
      </c>
      <c r="E3332" s="21" t="s">
        <v>117</v>
      </c>
      <c r="F3332" s="21" t="s">
        <v>129</v>
      </c>
      <c r="G3332" s="21" t="s">
        <v>194</v>
      </c>
      <c r="H3332" s="21" t="s">
        <v>178</v>
      </c>
      <c r="I3332" s="21" t="s">
        <v>179</v>
      </c>
      <c r="J3332" s="21" t="s">
        <v>133</v>
      </c>
      <c r="K3332" s="21" t="s">
        <v>149</v>
      </c>
      <c r="L3332" s="21" t="s">
        <v>205</v>
      </c>
      <c r="M3332" s="23">
        <v>153.72</v>
      </c>
      <c r="N3332" s="24">
        <v>1</v>
      </c>
      <c r="O3332" s="25">
        <v>0.1855</v>
      </c>
      <c r="P3332" s="23">
        <v>72.319999999999993</v>
      </c>
      <c r="Q3332" s="23">
        <f>M3332*N3332*(1-O3332)</f>
        <v>125.20493999999999</v>
      </c>
      <c r="R3332" s="23">
        <f>M3332*N3332*O3332</f>
        <v>28.515059999999998</v>
      </c>
      <c r="S3332" s="23">
        <f>P3332*N3332</f>
        <v>72.319999999999993</v>
      </c>
      <c r="T3332" s="23">
        <f>Q3332-S3332</f>
        <v>52.88494</v>
      </c>
      <c r="U3332" s="25">
        <f>IFERROR(T3332/Q3332,0)</f>
        <v>0.42238700805255769</v>
      </c>
      <c r="V3332" s="21" t="s">
        <v>171</v>
      </c>
      <c r="W3332" s="21" t="s">
        <v>136</v>
      </c>
    </row>
    <row r="3333" spans="1:23" ht="15" customHeight="1">
      <c r="A3333" s="21" t="s">
        <v>3812</v>
      </c>
      <c r="B3333" s="22">
        <v>45874</v>
      </c>
      <c r="C3333" s="21">
        <f>YEAR(B3333)</f>
        <v>2025</v>
      </c>
      <c r="D3333" s="21" t="str">
        <f>"Q"&amp;ROUNDUP(MONTH(B3333)/3,0)</f>
        <v>Q3</v>
      </c>
      <c r="E3333" s="21" t="s">
        <v>117</v>
      </c>
      <c r="F3333" s="21" t="s">
        <v>129</v>
      </c>
      <c r="G3333" s="21" t="s">
        <v>119</v>
      </c>
      <c r="H3333" s="21" t="s">
        <v>147</v>
      </c>
      <c r="I3333" s="21" t="s">
        <v>148</v>
      </c>
      <c r="J3333" s="21" t="s">
        <v>122</v>
      </c>
      <c r="K3333" s="21" t="s">
        <v>143</v>
      </c>
      <c r="L3333" s="21" t="s">
        <v>230</v>
      </c>
      <c r="M3333" s="23">
        <v>162.97</v>
      </c>
      <c r="N3333" s="24">
        <v>1</v>
      </c>
      <c r="O3333" s="25">
        <v>0.17499999999999999</v>
      </c>
      <c r="P3333" s="23">
        <v>94.51</v>
      </c>
      <c r="Q3333" s="23">
        <f>M3333*N3333*(1-O3333)</f>
        <v>134.45024999999998</v>
      </c>
      <c r="R3333" s="23">
        <f>M3333*N3333*O3333</f>
        <v>28.519749999999998</v>
      </c>
      <c r="S3333" s="23">
        <f>P3333*N3333</f>
        <v>94.51</v>
      </c>
      <c r="T3333" s="23">
        <f>Q3333-S3333</f>
        <v>39.940249999999978</v>
      </c>
      <c r="U3333" s="25">
        <f>IFERROR(T3333/Q3333,0)</f>
        <v>0.29706341193117886</v>
      </c>
      <c r="V3333" s="21" t="s">
        <v>125</v>
      </c>
      <c r="W3333" s="21" t="s">
        <v>156</v>
      </c>
    </row>
    <row r="3334" spans="1:23" ht="15" customHeight="1">
      <c r="A3334" s="21" t="s">
        <v>3813</v>
      </c>
      <c r="B3334" s="22">
        <v>45875</v>
      </c>
      <c r="C3334" s="21">
        <f>YEAR(B3334)</f>
        <v>2025</v>
      </c>
      <c r="D3334" s="21" t="str">
        <f>"Q"&amp;ROUNDUP(MONTH(B3334)/3,0)</f>
        <v>Q3</v>
      </c>
      <c r="E3334" s="21" t="s">
        <v>128</v>
      </c>
      <c r="F3334" s="21" t="s">
        <v>118</v>
      </c>
      <c r="G3334" s="21" t="s">
        <v>152</v>
      </c>
      <c r="H3334" s="21" t="s">
        <v>291</v>
      </c>
      <c r="I3334" s="21" t="s">
        <v>208</v>
      </c>
      <c r="J3334" s="21" t="s">
        <v>133</v>
      </c>
      <c r="K3334" s="21" t="s">
        <v>149</v>
      </c>
      <c r="L3334" s="21" t="s">
        <v>273</v>
      </c>
      <c r="M3334" s="23">
        <v>251.09</v>
      </c>
      <c r="N3334" s="24">
        <v>5</v>
      </c>
      <c r="O3334" s="25">
        <v>0.1963</v>
      </c>
      <c r="P3334" s="23">
        <v>106.81</v>
      </c>
      <c r="Q3334" s="23">
        <f>M3334*N3334*(1-O3334)</f>
        <v>1009.005165</v>
      </c>
      <c r="R3334" s="23">
        <f>M3334*N3334*O3334</f>
        <v>246.44483500000001</v>
      </c>
      <c r="S3334" s="23">
        <f>P3334*N3334</f>
        <v>534.04999999999995</v>
      </c>
      <c r="T3334" s="23">
        <f>Q3334-S3334</f>
        <v>474.95516500000008</v>
      </c>
      <c r="U3334" s="25">
        <f>IFERROR(T3334/Q3334,0)</f>
        <v>0.47071628716588387</v>
      </c>
      <c r="V3334" s="21" t="s">
        <v>125</v>
      </c>
      <c r="W3334" s="21" t="s">
        <v>172</v>
      </c>
    </row>
    <row r="3335" spans="1:23" ht="15" customHeight="1">
      <c r="A3335" s="21" t="s">
        <v>3814</v>
      </c>
      <c r="B3335" s="22">
        <v>45875</v>
      </c>
      <c r="C3335" s="21">
        <f>YEAR(B3335)</f>
        <v>2025</v>
      </c>
      <c r="D3335" s="21" t="str">
        <f>"Q"&amp;ROUNDUP(MONTH(B3335)/3,0)</f>
        <v>Q3</v>
      </c>
      <c r="E3335" s="21" t="s">
        <v>128</v>
      </c>
      <c r="F3335" s="21" t="s">
        <v>118</v>
      </c>
      <c r="G3335" s="21" t="s">
        <v>130</v>
      </c>
      <c r="H3335" s="21" t="s">
        <v>178</v>
      </c>
      <c r="I3335" s="21" t="s">
        <v>179</v>
      </c>
      <c r="J3335" s="21" t="s">
        <v>133</v>
      </c>
      <c r="K3335" s="21" t="s">
        <v>165</v>
      </c>
      <c r="L3335" s="21" t="s">
        <v>180</v>
      </c>
      <c r="M3335" s="23">
        <v>12.73</v>
      </c>
      <c r="N3335" s="24">
        <v>2</v>
      </c>
      <c r="O3335" s="25">
        <v>0.22889999999999999</v>
      </c>
      <c r="P3335" s="23">
        <v>4.6900000000000004</v>
      </c>
      <c r="Q3335" s="23">
        <f>M3335*N3335*(1-O3335)</f>
        <v>19.632206</v>
      </c>
      <c r="R3335" s="23">
        <f>M3335*N3335*O3335</f>
        <v>5.8277939999999999</v>
      </c>
      <c r="S3335" s="23">
        <f>P3335*N3335</f>
        <v>9.3800000000000008</v>
      </c>
      <c r="T3335" s="23">
        <f>Q3335-S3335</f>
        <v>10.252205999999999</v>
      </c>
      <c r="U3335" s="25">
        <f>IFERROR(T3335/Q3335,0)</f>
        <v>0.52221365240360662</v>
      </c>
      <c r="V3335" s="21" t="s">
        <v>125</v>
      </c>
      <c r="W3335" s="21" t="s">
        <v>126</v>
      </c>
    </row>
    <row r="3336" spans="1:23" ht="15" customHeight="1">
      <c r="A3336" s="21" t="s">
        <v>3815</v>
      </c>
      <c r="B3336" s="22">
        <v>45875</v>
      </c>
      <c r="C3336" s="21">
        <f>YEAR(B3336)</f>
        <v>2025</v>
      </c>
      <c r="D3336" s="21" t="str">
        <f>"Q"&amp;ROUNDUP(MONTH(B3336)/3,0)</f>
        <v>Q3</v>
      </c>
      <c r="E3336" s="21" t="s">
        <v>158</v>
      </c>
      <c r="F3336" s="21" t="s">
        <v>118</v>
      </c>
      <c r="G3336" s="21" t="s">
        <v>164</v>
      </c>
      <c r="H3336" s="21" t="s">
        <v>284</v>
      </c>
      <c r="I3336" s="21" t="s">
        <v>269</v>
      </c>
      <c r="J3336" s="21" t="s">
        <v>122</v>
      </c>
      <c r="K3336" s="21" t="s">
        <v>149</v>
      </c>
      <c r="L3336" s="21" t="s">
        <v>273</v>
      </c>
      <c r="M3336" s="23">
        <v>50.26</v>
      </c>
      <c r="N3336" s="24">
        <v>1</v>
      </c>
      <c r="O3336" s="25">
        <v>0.16300000000000001</v>
      </c>
      <c r="P3336" s="23">
        <v>20.71</v>
      </c>
      <c r="Q3336" s="23">
        <f>M3336*N3336*(1-O3336)</f>
        <v>42.067619999999998</v>
      </c>
      <c r="R3336" s="23">
        <f>M3336*N3336*O3336</f>
        <v>8.19238</v>
      </c>
      <c r="S3336" s="23">
        <f>P3336*N3336</f>
        <v>20.71</v>
      </c>
      <c r="T3336" s="23">
        <f>Q3336-S3336</f>
        <v>21.357619999999997</v>
      </c>
      <c r="U3336" s="25">
        <f>IFERROR(T3336/Q3336,0)</f>
        <v>0.50769736914044572</v>
      </c>
      <c r="V3336" s="21" t="s">
        <v>171</v>
      </c>
      <c r="W3336" s="21" t="s">
        <v>172</v>
      </c>
    </row>
    <row r="3337" spans="1:23" ht="15" customHeight="1">
      <c r="A3337" s="21" t="s">
        <v>3816</v>
      </c>
      <c r="B3337" s="22">
        <v>45875</v>
      </c>
      <c r="C3337" s="21">
        <f>YEAR(B3337)</f>
        <v>2025</v>
      </c>
      <c r="D3337" s="21" t="str">
        <f>"Q"&amp;ROUNDUP(MONTH(B3337)/3,0)</f>
        <v>Q3</v>
      </c>
      <c r="E3337" s="21" t="s">
        <v>158</v>
      </c>
      <c r="F3337" s="21" t="s">
        <v>118</v>
      </c>
      <c r="G3337" s="21" t="s">
        <v>160</v>
      </c>
      <c r="H3337" s="21" t="s">
        <v>337</v>
      </c>
      <c r="I3337" s="21" t="s">
        <v>338</v>
      </c>
      <c r="J3337" s="21" t="s">
        <v>133</v>
      </c>
      <c r="K3337" s="21" t="s">
        <v>149</v>
      </c>
      <c r="L3337" s="21" t="s">
        <v>273</v>
      </c>
      <c r="M3337" s="23">
        <v>243.38</v>
      </c>
      <c r="N3337" s="24">
        <v>1</v>
      </c>
      <c r="O3337" s="25">
        <v>0.25619999999999998</v>
      </c>
      <c r="P3337" s="23">
        <v>102.06</v>
      </c>
      <c r="Q3337" s="23">
        <f>M3337*N3337*(1-O3337)</f>
        <v>181.02604400000001</v>
      </c>
      <c r="R3337" s="23">
        <f>M3337*N3337*O3337</f>
        <v>62.353955999999997</v>
      </c>
      <c r="S3337" s="23">
        <f>P3337*N3337</f>
        <v>102.06</v>
      </c>
      <c r="T3337" s="23">
        <f>Q3337-S3337</f>
        <v>78.966044000000011</v>
      </c>
      <c r="U3337" s="25">
        <f>IFERROR(T3337/Q3337,0)</f>
        <v>0.43621371961263211</v>
      </c>
      <c r="V3337" s="21" t="s">
        <v>171</v>
      </c>
      <c r="W3337" s="21" t="s">
        <v>126</v>
      </c>
    </row>
    <row r="3338" spans="1:23" ht="15" customHeight="1">
      <c r="A3338" s="21" t="s">
        <v>3817</v>
      </c>
      <c r="B3338" s="22">
        <v>45875</v>
      </c>
      <c r="C3338" s="21">
        <f>YEAR(B3338)</f>
        <v>2025</v>
      </c>
      <c r="D3338" s="21" t="str">
        <f>"Q"&amp;ROUNDUP(MONTH(B3338)/3,0)</f>
        <v>Q3</v>
      </c>
      <c r="E3338" s="21" t="s">
        <v>128</v>
      </c>
      <c r="F3338" s="21" t="s">
        <v>129</v>
      </c>
      <c r="G3338" s="21" t="s">
        <v>152</v>
      </c>
      <c r="H3338" s="21" t="s">
        <v>485</v>
      </c>
      <c r="I3338" s="21" t="s">
        <v>486</v>
      </c>
      <c r="J3338" s="21" t="s">
        <v>133</v>
      </c>
      <c r="K3338" s="21" t="s">
        <v>165</v>
      </c>
      <c r="L3338" s="21" t="s">
        <v>184</v>
      </c>
      <c r="M3338" s="23">
        <v>54.6</v>
      </c>
      <c r="N3338" s="24">
        <v>1</v>
      </c>
      <c r="O3338" s="25">
        <v>0.16350000000000001</v>
      </c>
      <c r="P3338" s="23">
        <v>19.940000000000001</v>
      </c>
      <c r="Q3338" s="23">
        <f>M3338*N3338*(1-O3338)</f>
        <v>45.672900000000006</v>
      </c>
      <c r="R3338" s="23">
        <f>M3338*N3338*O3338</f>
        <v>8.9271000000000011</v>
      </c>
      <c r="S3338" s="23">
        <f>P3338*N3338</f>
        <v>19.940000000000001</v>
      </c>
      <c r="T3338" s="23">
        <f>Q3338-S3338</f>
        <v>25.732900000000004</v>
      </c>
      <c r="U3338" s="25">
        <f>IFERROR(T3338/Q3338,0)</f>
        <v>0.56341725618473981</v>
      </c>
      <c r="V3338" s="21" t="s">
        <v>125</v>
      </c>
      <c r="W3338" s="21" t="s">
        <v>172</v>
      </c>
    </row>
    <row r="3339" spans="1:23" ht="15" customHeight="1">
      <c r="A3339" s="21" t="s">
        <v>3818</v>
      </c>
      <c r="B3339" s="22">
        <v>45875</v>
      </c>
      <c r="C3339" s="21">
        <f>YEAR(B3339)</f>
        <v>2025</v>
      </c>
      <c r="D3339" s="21" t="str">
        <f>"Q"&amp;ROUNDUP(MONTH(B3339)/3,0)</f>
        <v>Q3</v>
      </c>
      <c r="E3339" s="21" t="s">
        <v>158</v>
      </c>
      <c r="F3339" s="21" t="s">
        <v>118</v>
      </c>
      <c r="G3339" s="21" t="s">
        <v>160</v>
      </c>
      <c r="H3339" s="21" t="s">
        <v>224</v>
      </c>
      <c r="I3339" s="21" t="s">
        <v>225</v>
      </c>
      <c r="J3339" s="21" t="s">
        <v>122</v>
      </c>
      <c r="K3339" s="21" t="s">
        <v>143</v>
      </c>
      <c r="L3339" s="21" t="s">
        <v>201</v>
      </c>
      <c r="M3339" s="23">
        <v>146.27000000000001</v>
      </c>
      <c r="N3339" s="24">
        <v>1</v>
      </c>
      <c r="O3339" s="25">
        <v>0.26269999999999999</v>
      </c>
      <c r="P3339" s="23">
        <v>85.3</v>
      </c>
      <c r="Q3339" s="23">
        <f>M3339*N3339*(1-O3339)</f>
        <v>107.84487100000001</v>
      </c>
      <c r="R3339" s="23">
        <f>M3339*N3339*O3339</f>
        <v>38.425128999999998</v>
      </c>
      <c r="S3339" s="23">
        <f>P3339*N3339</f>
        <v>85.3</v>
      </c>
      <c r="T3339" s="23">
        <f>Q3339-S3339</f>
        <v>22.544871000000015</v>
      </c>
      <c r="U3339" s="25">
        <f>IFERROR(T3339/Q3339,0)</f>
        <v>0.20904907939479117</v>
      </c>
      <c r="V3339" s="21" t="s">
        <v>125</v>
      </c>
      <c r="W3339" s="21" t="s">
        <v>172</v>
      </c>
    </row>
    <row r="3340" spans="1:23" ht="15" customHeight="1">
      <c r="A3340" s="21" t="s">
        <v>3819</v>
      </c>
      <c r="B3340" s="22">
        <v>45875</v>
      </c>
      <c r="C3340" s="21">
        <f>YEAR(B3340)</f>
        <v>2025</v>
      </c>
      <c r="D3340" s="21" t="str">
        <f>"Q"&amp;ROUNDUP(MONTH(B3340)/3,0)</f>
        <v>Q3</v>
      </c>
      <c r="E3340" s="21" t="s">
        <v>128</v>
      </c>
      <c r="F3340" s="21" t="s">
        <v>129</v>
      </c>
      <c r="G3340" s="21" t="s">
        <v>152</v>
      </c>
      <c r="H3340" s="21" t="s">
        <v>404</v>
      </c>
      <c r="I3340" s="21" t="s">
        <v>405</v>
      </c>
      <c r="J3340" s="21" t="s">
        <v>142</v>
      </c>
      <c r="K3340" s="21" t="s">
        <v>143</v>
      </c>
      <c r="L3340" s="21" t="s">
        <v>201</v>
      </c>
      <c r="M3340" s="23">
        <v>69.52</v>
      </c>
      <c r="N3340" s="24">
        <v>1</v>
      </c>
      <c r="O3340" s="25">
        <v>0.19850000000000001</v>
      </c>
      <c r="P3340" s="23">
        <v>47.1</v>
      </c>
      <c r="Q3340" s="23">
        <f>M3340*N3340*(1-O3340)</f>
        <v>55.720279999999995</v>
      </c>
      <c r="R3340" s="23">
        <f>M3340*N3340*O3340</f>
        <v>13.799720000000001</v>
      </c>
      <c r="S3340" s="23">
        <f>P3340*N3340</f>
        <v>47.1</v>
      </c>
      <c r="T3340" s="23">
        <f>Q3340-S3340</f>
        <v>8.6202799999999939</v>
      </c>
      <c r="U3340" s="25">
        <f>IFERROR(T3340/Q3340,0)</f>
        <v>0.15470632954464683</v>
      </c>
      <c r="V3340" s="21" t="s">
        <v>125</v>
      </c>
      <c r="W3340" s="21" t="s">
        <v>136</v>
      </c>
    </row>
    <row r="3341" spans="1:23" ht="15" customHeight="1">
      <c r="A3341" s="21" t="s">
        <v>3820</v>
      </c>
      <c r="B3341" s="22">
        <v>45875</v>
      </c>
      <c r="C3341" s="21">
        <f>YEAR(B3341)</f>
        <v>2025</v>
      </c>
      <c r="D3341" s="21" t="str">
        <f>"Q"&amp;ROUNDUP(MONTH(B3341)/3,0)</f>
        <v>Q3</v>
      </c>
      <c r="E3341" s="21" t="s">
        <v>138</v>
      </c>
      <c r="F3341" s="21" t="s">
        <v>129</v>
      </c>
      <c r="G3341" s="21" t="s">
        <v>139</v>
      </c>
      <c r="H3341" s="21" t="s">
        <v>331</v>
      </c>
      <c r="I3341" s="21" t="s">
        <v>332</v>
      </c>
      <c r="J3341" s="21" t="s">
        <v>133</v>
      </c>
      <c r="K3341" s="21" t="s">
        <v>143</v>
      </c>
      <c r="L3341" s="21" t="s">
        <v>230</v>
      </c>
      <c r="M3341" s="23">
        <v>68.53</v>
      </c>
      <c r="N3341" s="24">
        <v>2</v>
      </c>
      <c r="O3341" s="25">
        <v>0.18859999999999999</v>
      </c>
      <c r="P3341" s="23">
        <v>44.16</v>
      </c>
      <c r="Q3341" s="23">
        <f>M3341*N3341*(1-O3341)</f>
        <v>111.21048400000001</v>
      </c>
      <c r="R3341" s="23">
        <f>M3341*N3341*O3341</f>
        <v>25.849515999999998</v>
      </c>
      <c r="S3341" s="23">
        <f>P3341*N3341</f>
        <v>88.32</v>
      </c>
      <c r="T3341" s="23">
        <f>Q3341-S3341</f>
        <v>22.890484000000015</v>
      </c>
      <c r="U3341" s="25">
        <f>IFERROR(T3341/Q3341,0)</f>
        <v>0.20583027046263025</v>
      </c>
      <c r="V3341" s="21" t="s">
        <v>125</v>
      </c>
      <c r="W3341" s="21" t="s">
        <v>156</v>
      </c>
    </row>
    <row r="3342" spans="1:23" ht="15" customHeight="1">
      <c r="A3342" s="21" t="s">
        <v>3821</v>
      </c>
      <c r="B3342" s="22">
        <v>45876</v>
      </c>
      <c r="C3342" s="21">
        <f>YEAR(B3342)</f>
        <v>2025</v>
      </c>
      <c r="D3342" s="21" t="str">
        <f>"Q"&amp;ROUNDUP(MONTH(B3342)/3,0)</f>
        <v>Q3</v>
      </c>
      <c r="E3342" s="21" t="s">
        <v>158</v>
      </c>
      <c r="F3342" s="21" t="s">
        <v>118</v>
      </c>
      <c r="G3342" s="21" t="s">
        <v>164</v>
      </c>
      <c r="H3342" s="21" t="s">
        <v>502</v>
      </c>
      <c r="I3342" s="21" t="s">
        <v>503</v>
      </c>
      <c r="J3342" s="21" t="s">
        <v>142</v>
      </c>
      <c r="K3342" s="21" t="s">
        <v>143</v>
      </c>
      <c r="L3342" s="21" t="s">
        <v>322</v>
      </c>
      <c r="M3342" s="23">
        <v>92.02</v>
      </c>
      <c r="N3342" s="24">
        <v>1</v>
      </c>
      <c r="O3342" s="25">
        <v>0.22</v>
      </c>
      <c r="P3342" s="23">
        <v>52.38</v>
      </c>
      <c r="Q3342" s="23">
        <f>M3342*N3342*(1-O3342)</f>
        <v>71.775599999999997</v>
      </c>
      <c r="R3342" s="23">
        <f>M3342*N3342*O3342</f>
        <v>20.244399999999999</v>
      </c>
      <c r="S3342" s="23">
        <f>P3342*N3342</f>
        <v>52.38</v>
      </c>
      <c r="T3342" s="23">
        <f>Q3342-S3342</f>
        <v>19.395599999999995</v>
      </c>
      <c r="U3342" s="25">
        <f>IFERROR(T3342/Q3342,0)</f>
        <v>0.27022553625466028</v>
      </c>
      <c r="V3342" s="21" t="s">
        <v>171</v>
      </c>
      <c r="W3342" s="21" t="s">
        <v>156</v>
      </c>
    </row>
    <row r="3343" spans="1:23" ht="15" customHeight="1">
      <c r="A3343" s="21" t="s">
        <v>3822</v>
      </c>
      <c r="B3343" s="22">
        <v>45876</v>
      </c>
      <c r="C3343" s="21">
        <f>YEAR(B3343)</f>
        <v>2025</v>
      </c>
      <c r="D3343" s="21" t="str">
        <f>"Q"&amp;ROUNDUP(MONTH(B3343)/3,0)</f>
        <v>Q3</v>
      </c>
      <c r="E3343" s="21" t="s">
        <v>158</v>
      </c>
      <c r="F3343" s="21" t="s">
        <v>159</v>
      </c>
      <c r="G3343" s="21" t="s">
        <v>164</v>
      </c>
      <c r="H3343" s="21" t="s">
        <v>203</v>
      </c>
      <c r="I3343" s="21" t="s">
        <v>204</v>
      </c>
      <c r="J3343" s="21" t="s">
        <v>122</v>
      </c>
      <c r="K3343" s="21" t="s">
        <v>149</v>
      </c>
      <c r="L3343" s="21" t="s">
        <v>273</v>
      </c>
      <c r="M3343" s="23">
        <v>130.88999999999999</v>
      </c>
      <c r="N3343" s="24">
        <v>8</v>
      </c>
      <c r="O3343" s="25">
        <v>0.19070000000000001</v>
      </c>
      <c r="P3343" s="23">
        <v>59.77</v>
      </c>
      <c r="Q3343" s="23">
        <f>M3343*N3343*(1-O3343)</f>
        <v>847.43421599999988</v>
      </c>
      <c r="R3343" s="23">
        <f>M3343*N3343*O3343</f>
        <v>199.68578399999998</v>
      </c>
      <c r="S3343" s="23">
        <f>P3343*N3343</f>
        <v>478.16</v>
      </c>
      <c r="T3343" s="23">
        <f>Q3343-S3343</f>
        <v>369.27421599999985</v>
      </c>
      <c r="U3343" s="25">
        <f>IFERROR(T3343/Q3343,0)</f>
        <v>0.43575561268109086</v>
      </c>
      <c r="V3343" s="21" t="s">
        <v>125</v>
      </c>
      <c r="W3343" s="21" t="s">
        <v>156</v>
      </c>
    </row>
    <row r="3344" spans="1:23" ht="15" customHeight="1">
      <c r="A3344" s="21" t="s">
        <v>3823</v>
      </c>
      <c r="B3344" s="22">
        <v>45876</v>
      </c>
      <c r="C3344" s="21">
        <f>YEAR(B3344)</f>
        <v>2025</v>
      </c>
      <c r="D3344" s="21" t="str">
        <f>"Q"&amp;ROUNDUP(MONTH(B3344)/3,0)</f>
        <v>Q3</v>
      </c>
      <c r="E3344" s="21" t="s">
        <v>138</v>
      </c>
      <c r="F3344" s="21" t="s">
        <v>129</v>
      </c>
      <c r="G3344" s="21" t="s">
        <v>139</v>
      </c>
      <c r="H3344" s="21" t="s">
        <v>367</v>
      </c>
      <c r="I3344" s="21" t="s">
        <v>368</v>
      </c>
      <c r="J3344" s="21" t="s">
        <v>142</v>
      </c>
      <c r="K3344" s="21" t="s">
        <v>123</v>
      </c>
      <c r="L3344" s="21" t="s">
        <v>124</v>
      </c>
      <c r="M3344" s="23">
        <v>192.69</v>
      </c>
      <c r="N3344" s="24">
        <v>1</v>
      </c>
      <c r="O3344" s="25">
        <v>0.17130000000000001</v>
      </c>
      <c r="P3344" s="23">
        <v>99.54</v>
      </c>
      <c r="Q3344" s="23">
        <f>M3344*N3344*(1-O3344)</f>
        <v>159.68220299999999</v>
      </c>
      <c r="R3344" s="23">
        <f>M3344*N3344*O3344</f>
        <v>33.007797000000004</v>
      </c>
      <c r="S3344" s="23">
        <f>P3344*N3344</f>
        <v>99.54</v>
      </c>
      <c r="T3344" s="23">
        <f>Q3344-S3344</f>
        <v>60.142202999999981</v>
      </c>
      <c r="U3344" s="25">
        <f>IFERROR(T3344/Q3344,0)</f>
        <v>0.37663685664456914</v>
      </c>
      <c r="V3344" s="21" t="s">
        <v>125</v>
      </c>
      <c r="W3344" s="21" t="s">
        <v>126</v>
      </c>
    </row>
    <row r="3345" spans="1:23" ht="15" customHeight="1">
      <c r="A3345" s="21" t="s">
        <v>3824</v>
      </c>
      <c r="B3345" s="22">
        <v>45876</v>
      </c>
      <c r="C3345" s="21">
        <f>YEAR(B3345)</f>
        <v>2025</v>
      </c>
      <c r="D3345" s="21" t="str">
        <f>"Q"&amp;ROUNDUP(MONTH(B3345)/3,0)</f>
        <v>Q3</v>
      </c>
      <c r="E3345" s="21" t="s">
        <v>158</v>
      </c>
      <c r="F3345" s="21" t="s">
        <v>118</v>
      </c>
      <c r="G3345" s="21" t="s">
        <v>160</v>
      </c>
      <c r="H3345" s="21" t="s">
        <v>669</v>
      </c>
      <c r="I3345" s="21" t="s">
        <v>670</v>
      </c>
      <c r="J3345" s="21" t="s">
        <v>142</v>
      </c>
      <c r="K3345" s="21" t="s">
        <v>123</v>
      </c>
      <c r="L3345" s="21" t="s">
        <v>124</v>
      </c>
      <c r="M3345" s="23">
        <v>57.12</v>
      </c>
      <c r="N3345" s="24">
        <v>3</v>
      </c>
      <c r="O3345" s="25">
        <v>0.1724</v>
      </c>
      <c r="P3345" s="23">
        <v>31.06</v>
      </c>
      <c r="Q3345" s="23">
        <f>M3345*N3345*(1-O3345)</f>
        <v>141.81753599999999</v>
      </c>
      <c r="R3345" s="23">
        <f>M3345*N3345*O3345</f>
        <v>29.542463999999995</v>
      </c>
      <c r="S3345" s="23">
        <f>P3345*N3345</f>
        <v>93.179999999999993</v>
      </c>
      <c r="T3345" s="23">
        <f>Q3345-S3345</f>
        <v>48.637535999999997</v>
      </c>
      <c r="U3345" s="25">
        <f>IFERROR(T3345/Q3345,0)</f>
        <v>0.34295854639584206</v>
      </c>
      <c r="V3345" s="21" t="s">
        <v>171</v>
      </c>
      <c r="W3345" s="21" t="s">
        <v>136</v>
      </c>
    </row>
    <row r="3346" spans="1:23" ht="15" customHeight="1">
      <c r="A3346" s="21" t="s">
        <v>3825</v>
      </c>
      <c r="B3346" s="22">
        <v>45877</v>
      </c>
      <c r="C3346" s="21">
        <f>YEAR(B3346)</f>
        <v>2025</v>
      </c>
      <c r="D3346" s="21" t="str">
        <f>"Q"&amp;ROUNDUP(MONTH(B3346)/3,0)</f>
        <v>Q3</v>
      </c>
      <c r="E3346" s="21" t="s">
        <v>188</v>
      </c>
      <c r="F3346" s="21" t="s">
        <v>118</v>
      </c>
      <c r="G3346" s="21" t="s">
        <v>189</v>
      </c>
      <c r="H3346" s="21" t="s">
        <v>243</v>
      </c>
      <c r="I3346" s="21" t="s">
        <v>244</v>
      </c>
      <c r="J3346" s="21" t="s">
        <v>122</v>
      </c>
      <c r="K3346" s="21" t="s">
        <v>123</v>
      </c>
      <c r="L3346" s="21" t="s">
        <v>292</v>
      </c>
      <c r="M3346" s="23">
        <v>71.430000000000007</v>
      </c>
      <c r="N3346" s="24">
        <v>1</v>
      </c>
      <c r="O3346" s="25">
        <v>0.15459999999999999</v>
      </c>
      <c r="P3346" s="23">
        <v>40.950000000000003</v>
      </c>
      <c r="Q3346" s="23">
        <f>M3346*N3346*(1-O3346)</f>
        <v>60.386922000000006</v>
      </c>
      <c r="R3346" s="23">
        <f>M3346*N3346*O3346</f>
        <v>11.043078</v>
      </c>
      <c r="S3346" s="23">
        <f>P3346*N3346</f>
        <v>40.950000000000003</v>
      </c>
      <c r="T3346" s="23">
        <f>Q3346-S3346</f>
        <v>19.436922000000003</v>
      </c>
      <c r="U3346" s="25">
        <f>IFERROR(T3346/Q3346,0)</f>
        <v>0.32187303734407924</v>
      </c>
      <c r="V3346" s="21" t="s">
        <v>125</v>
      </c>
      <c r="W3346" s="21" t="s">
        <v>156</v>
      </c>
    </row>
    <row r="3347" spans="1:23" ht="15" customHeight="1">
      <c r="A3347" s="21" t="s">
        <v>3826</v>
      </c>
      <c r="B3347" s="22">
        <v>45877</v>
      </c>
      <c r="C3347" s="21">
        <f>YEAR(B3347)</f>
        <v>2025</v>
      </c>
      <c r="D3347" s="21" t="str">
        <f>"Q"&amp;ROUNDUP(MONTH(B3347)/3,0)</f>
        <v>Q3</v>
      </c>
      <c r="E3347" s="21" t="s">
        <v>138</v>
      </c>
      <c r="F3347" s="21" t="s">
        <v>129</v>
      </c>
      <c r="G3347" s="21" t="s">
        <v>146</v>
      </c>
      <c r="H3347" s="21" t="s">
        <v>1048</v>
      </c>
      <c r="I3347" s="21" t="s">
        <v>179</v>
      </c>
      <c r="J3347" s="21" t="s">
        <v>133</v>
      </c>
      <c r="K3347" s="21" t="s">
        <v>143</v>
      </c>
      <c r="L3347" s="21" t="s">
        <v>201</v>
      </c>
      <c r="M3347" s="23">
        <v>97.52</v>
      </c>
      <c r="N3347" s="24">
        <v>4</v>
      </c>
      <c r="O3347" s="25">
        <v>0.1537</v>
      </c>
      <c r="P3347" s="23">
        <v>61.36</v>
      </c>
      <c r="Q3347" s="23">
        <f>M3347*N3347*(1-O3347)</f>
        <v>330.12470400000001</v>
      </c>
      <c r="R3347" s="23">
        <f>M3347*N3347*O3347</f>
        <v>59.955295999999997</v>
      </c>
      <c r="S3347" s="23">
        <f>P3347*N3347</f>
        <v>245.44</v>
      </c>
      <c r="T3347" s="23">
        <f>Q3347-S3347</f>
        <v>84.684704000000011</v>
      </c>
      <c r="U3347" s="25">
        <f>IFERROR(T3347/Q3347,0)</f>
        <v>0.2565233772992645</v>
      </c>
      <c r="V3347" s="21" t="s">
        <v>125</v>
      </c>
      <c r="W3347" s="21" t="s">
        <v>172</v>
      </c>
    </row>
    <row r="3348" spans="1:23" ht="15" customHeight="1">
      <c r="A3348" s="21" t="s">
        <v>3827</v>
      </c>
      <c r="B3348" s="22">
        <v>45877</v>
      </c>
      <c r="C3348" s="21">
        <f>YEAR(B3348)</f>
        <v>2025</v>
      </c>
      <c r="D3348" s="21" t="str">
        <f>"Q"&amp;ROUNDUP(MONTH(B3348)/3,0)</f>
        <v>Q3</v>
      </c>
      <c r="E3348" s="21" t="s">
        <v>128</v>
      </c>
      <c r="F3348" s="21" t="s">
        <v>118</v>
      </c>
      <c r="G3348" s="21" t="s">
        <v>130</v>
      </c>
      <c r="H3348" s="21" t="s">
        <v>147</v>
      </c>
      <c r="I3348" s="21" t="s">
        <v>148</v>
      </c>
      <c r="J3348" s="21" t="s">
        <v>122</v>
      </c>
      <c r="K3348" s="21" t="s">
        <v>123</v>
      </c>
      <c r="L3348" s="21" t="s">
        <v>226</v>
      </c>
      <c r="M3348" s="23">
        <v>29.77</v>
      </c>
      <c r="N3348" s="24">
        <v>1</v>
      </c>
      <c r="O3348" s="25">
        <v>0.2747</v>
      </c>
      <c r="P3348" s="23">
        <v>15.77</v>
      </c>
      <c r="Q3348" s="23">
        <f>M3348*N3348*(1-O3348)</f>
        <v>21.592181</v>
      </c>
      <c r="R3348" s="23">
        <f>M3348*N3348*O3348</f>
        <v>8.1778189999999995</v>
      </c>
      <c r="S3348" s="23">
        <f>P3348*N3348</f>
        <v>15.77</v>
      </c>
      <c r="T3348" s="23">
        <f>Q3348-S3348</f>
        <v>5.8221810000000005</v>
      </c>
      <c r="U3348" s="25">
        <f>IFERROR(T3348/Q3348,0)</f>
        <v>0.26964302494500209</v>
      </c>
      <c r="V3348" s="21" t="s">
        <v>125</v>
      </c>
      <c r="W3348" s="21" t="s">
        <v>172</v>
      </c>
    </row>
    <row r="3349" spans="1:23" ht="15" customHeight="1">
      <c r="A3349" s="21" t="s">
        <v>3828</v>
      </c>
      <c r="B3349" s="22">
        <v>45877</v>
      </c>
      <c r="C3349" s="21">
        <f>YEAR(B3349)</f>
        <v>2025</v>
      </c>
      <c r="D3349" s="21" t="str">
        <f>"Q"&amp;ROUNDUP(MONTH(B3349)/3,0)</f>
        <v>Q3</v>
      </c>
      <c r="E3349" s="21" t="s">
        <v>128</v>
      </c>
      <c r="F3349" s="21" t="s">
        <v>129</v>
      </c>
      <c r="G3349" s="21" t="s">
        <v>152</v>
      </c>
      <c r="H3349" s="21" t="s">
        <v>221</v>
      </c>
      <c r="I3349" s="21" t="s">
        <v>222</v>
      </c>
      <c r="J3349" s="21" t="s">
        <v>133</v>
      </c>
      <c r="K3349" s="21" t="s">
        <v>134</v>
      </c>
      <c r="L3349" s="21" t="s">
        <v>339</v>
      </c>
      <c r="M3349" s="23">
        <v>59.31</v>
      </c>
      <c r="N3349" s="24">
        <v>4</v>
      </c>
      <c r="O3349" s="25">
        <v>0.21260000000000001</v>
      </c>
      <c r="P3349" s="23">
        <v>35.229999999999997</v>
      </c>
      <c r="Q3349" s="23">
        <f>M3349*N3349*(1-O3349)</f>
        <v>186.80277599999999</v>
      </c>
      <c r="R3349" s="23">
        <f>M3349*N3349*O3349</f>
        <v>50.437224000000008</v>
      </c>
      <c r="S3349" s="23">
        <f>P3349*N3349</f>
        <v>140.91999999999999</v>
      </c>
      <c r="T3349" s="23">
        <f>Q3349-S3349</f>
        <v>45.882776000000007</v>
      </c>
      <c r="U3349" s="25">
        <f>IFERROR(T3349/Q3349,0)</f>
        <v>0.24562148905110492</v>
      </c>
      <c r="V3349" s="21" t="s">
        <v>125</v>
      </c>
      <c r="W3349" s="21" t="s">
        <v>156</v>
      </c>
    </row>
    <row r="3350" spans="1:23" ht="15" customHeight="1">
      <c r="A3350" s="21" t="s">
        <v>3829</v>
      </c>
      <c r="B3350" s="22">
        <v>45878</v>
      </c>
      <c r="C3350" s="21">
        <f>YEAR(B3350)</f>
        <v>2025</v>
      </c>
      <c r="D3350" s="21" t="str">
        <f>"Q"&amp;ROUNDUP(MONTH(B3350)/3,0)</f>
        <v>Q3</v>
      </c>
      <c r="E3350" s="21" t="s">
        <v>138</v>
      </c>
      <c r="F3350" s="21" t="s">
        <v>159</v>
      </c>
      <c r="G3350" s="21" t="s">
        <v>146</v>
      </c>
      <c r="H3350" s="21" t="s">
        <v>526</v>
      </c>
      <c r="I3350" s="21" t="s">
        <v>527</v>
      </c>
      <c r="J3350" s="21" t="s">
        <v>133</v>
      </c>
      <c r="K3350" s="21" t="s">
        <v>165</v>
      </c>
      <c r="L3350" s="21" t="s">
        <v>180</v>
      </c>
      <c r="M3350" s="23">
        <v>113.87</v>
      </c>
      <c r="N3350" s="24">
        <v>20</v>
      </c>
      <c r="O3350" s="25">
        <v>0.18390000000000001</v>
      </c>
      <c r="P3350" s="23">
        <v>52.14</v>
      </c>
      <c r="Q3350" s="23">
        <f>M3350*N3350*(1-O3350)</f>
        <v>1858.5861400000001</v>
      </c>
      <c r="R3350" s="23">
        <f>M3350*N3350*O3350</f>
        <v>418.81386000000003</v>
      </c>
      <c r="S3350" s="23">
        <f>P3350*N3350</f>
        <v>1042.8</v>
      </c>
      <c r="T3350" s="23">
        <f>Q3350-S3350</f>
        <v>815.78614000000016</v>
      </c>
      <c r="U3350" s="25">
        <f>IFERROR(T3350/Q3350,0)</f>
        <v>0.43892834582313206</v>
      </c>
      <c r="V3350" s="21" t="s">
        <v>125</v>
      </c>
      <c r="W3350" s="21" t="s">
        <v>126</v>
      </c>
    </row>
    <row r="3351" spans="1:23" ht="15" customHeight="1">
      <c r="A3351" s="21" t="s">
        <v>3830</v>
      </c>
      <c r="B3351" s="22">
        <v>45878</v>
      </c>
      <c r="C3351" s="21">
        <f>YEAR(B3351)</f>
        <v>2025</v>
      </c>
      <c r="D3351" s="21" t="str">
        <f>"Q"&amp;ROUNDUP(MONTH(B3351)/3,0)</f>
        <v>Q3</v>
      </c>
      <c r="E3351" s="21" t="s">
        <v>158</v>
      </c>
      <c r="F3351" s="21" t="s">
        <v>159</v>
      </c>
      <c r="G3351" s="21" t="s">
        <v>160</v>
      </c>
      <c r="H3351" s="21" t="s">
        <v>243</v>
      </c>
      <c r="I3351" s="21" t="s">
        <v>244</v>
      </c>
      <c r="J3351" s="21" t="s">
        <v>122</v>
      </c>
      <c r="K3351" s="21" t="s">
        <v>165</v>
      </c>
      <c r="L3351" s="21" t="s">
        <v>166</v>
      </c>
      <c r="M3351" s="23">
        <v>76.540000000000006</v>
      </c>
      <c r="N3351" s="24">
        <v>40</v>
      </c>
      <c r="O3351" s="25">
        <v>0.18029999999999999</v>
      </c>
      <c r="P3351" s="23">
        <v>28.09</v>
      </c>
      <c r="Q3351" s="23">
        <f>M3351*N3351*(1-O3351)</f>
        <v>2509.5935200000004</v>
      </c>
      <c r="R3351" s="23">
        <f>M3351*N3351*O3351</f>
        <v>552.00648000000001</v>
      </c>
      <c r="S3351" s="23">
        <f>P3351*N3351</f>
        <v>1123.5999999999999</v>
      </c>
      <c r="T3351" s="23">
        <f>Q3351-S3351</f>
        <v>1385.9935200000004</v>
      </c>
      <c r="U3351" s="25">
        <f>IFERROR(T3351/Q3351,0)</f>
        <v>0.55227809163294306</v>
      </c>
      <c r="V3351" s="21" t="s">
        <v>171</v>
      </c>
      <c r="W3351" s="21" t="s">
        <v>172</v>
      </c>
    </row>
    <row r="3352" spans="1:23" ht="15" customHeight="1">
      <c r="A3352" s="21" t="s">
        <v>3831</v>
      </c>
      <c r="B3352" s="22">
        <v>45878</v>
      </c>
      <c r="C3352" s="21">
        <f>YEAR(B3352)</f>
        <v>2025</v>
      </c>
      <c r="D3352" s="21" t="str">
        <f>"Q"&amp;ROUNDUP(MONTH(B3352)/3,0)</f>
        <v>Q3</v>
      </c>
      <c r="E3352" s="21" t="s">
        <v>117</v>
      </c>
      <c r="F3352" s="21" t="s">
        <v>118</v>
      </c>
      <c r="G3352" s="21" t="s">
        <v>119</v>
      </c>
      <c r="H3352" s="21" t="s">
        <v>281</v>
      </c>
      <c r="I3352" s="21" t="s">
        <v>282</v>
      </c>
      <c r="J3352" s="21" t="s">
        <v>133</v>
      </c>
      <c r="K3352" s="21" t="s">
        <v>134</v>
      </c>
      <c r="L3352" s="21" t="s">
        <v>299</v>
      </c>
      <c r="M3352" s="23">
        <v>161.91</v>
      </c>
      <c r="N3352" s="24">
        <v>2</v>
      </c>
      <c r="O3352" s="25">
        <v>0.17730000000000001</v>
      </c>
      <c r="P3352" s="23">
        <v>90.68</v>
      </c>
      <c r="Q3352" s="23">
        <f>M3352*N3352*(1-O3352)</f>
        <v>266.40671399999997</v>
      </c>
      <c r="R3352" s="23">
        <f>M3352*N3352*O3352</f>
        <v>57.413286000000006</v>
      </c>
      <c r="S3352" s="23">
        <f>P3352*N3352</f>
        <v>181.36</v>
      </c>
      <c r="T3352" s="23">
        <f>Q3352-S3352</f>
        <v>85.046713999999952</v>
      </c>
      <c r="U3352" s="25">
        <f>IFERROR(T3352/Q3352,0)</f>
        <v>0.31923637630243795</v>
      </c>
      <c r="V3352" s="21" t="s">
        <v>125</v>
      </c>
      <c r="W3352" s="21" t="s">
        <v>136</v>
      </c>
    </row>
    <row r="3353" spans="1:23" ht="15" customHeight="1">
      <c r="A3353" s="21" t="s">
        <v>3832</v>
      </c>
      <c r="B3353" s="22">
        <v>45878</v>
      </c>
      <c r="C3353" s="21">
        <f>YEAR(B3353)</f>
        <v>2025</v>
      </c>
      <c r="D3353" s="21" t="str">
        <f>"Q"&amp;ROUNDUP(MONTH(B3353)/3,0)</f>
        <v>Q3</v>
      </c>
      <c r="E3353" s="21" t="s">
        <v>128</v>
      </c>
      <c r="F3353" s="21" t="s">
        <v>118</v>
      </c>
      <c r="G3353" s="21" t="s">
        <v>130</v>
      </c>
      <c r="H3353" s="21" t="s">
        <v>271</v>
      </c>
      <c r="I3353" s="21" t="s">
        <v>272</v>
      </c>
      <c r="J3353" s="21" t="s">
        <v>133</v>
      </c>
      <c r="K3353" s="21" t="s">
        <v>165</v>
      </c>
      <c r="L3353" s="21" t="s">
        <v>320</v>
      </c>
      <c r="M3353" s="23">
        <v>82.51</v>
      </c>
      <c r="N3353" s="24">
        <v>1</v>
      </c>
      <c r="O3353" s="25">
        <v>0.30470000000000003</v>
      </c>
      <c r="P3353" s="23">
        <v>37.03</v>
      </c>
      <c r="Q3353" s="23">
        <f>M3353*N3353*(1-O3353)</f>
        <v>57.369203000000006</v>
      </c>
      <c r="R3353" s="23">
        <f>M3353*N3353*O3353</f>
        <v>25.140797000000003</v>
      </c>
      <c r="S3353" s="23">
        <f>P3353*N3353</f>
        <v>37.03</v>
      </c>
      <c r="T3353" s="23">
        <f>Q3353-S3353</f>
        <v>20.339203000000005</v>
      </c>
      <c r="U3353" s="25">
        <f>IFERROR(T3353/Q3353,0)</f>
        <v>0.35453173368993818</v>
      </c>
      <c r="V3353" s="21" t="s">
        <v>125</v>
      </c>
      <c r="W3353" s="21" t="s">
        <v>172</v>
      </c>
    </row>
    <row r="3354" spans="1:23" ht="15" customHeight="1">
      <c r="A3354" s="21" t="s">
        <v>3833</v>
      </c>
      <c r="B3354" s="22">
        <v>45878</v>
      </c>
      <c r="C3354" s="21">
        <f>YEAR(B3354)</f>
        <v>2025</v>
      </c>
      <c r="D3354" s="21" t="str">
        <f>"Q"&amp;ROUNDUP(MONTH(B3354)/3,0)</f>
        <v>Q3</v>
      </c>
      <c r="E3354" s="21" t="s">
        <v>117</v>
      </c>
      <c r="F3354" s="21" t="s">
        <v>159</v>
      </c>
      <c r="G3354" s="21" t="s">
        <v>119</v>
      </c>
      <c r="H3354" s="21" t="s">
        <v>569</v>
      </c>
      <c r="I3354" s="21" t="s">
        <v>570</v>
      </c>
      <c r="J3354" s="21" t="s">
        <v>133</v>
      </c>
      <c r="K3354" s="21" t="s">
        <v>165</v>
      </c>
      <c r="L3354" s="21" t="s">
        <v>320</v>
      </c>
      <c r="M3354" s="23">
        <v>104.38</v>
      </c>
      <c r="N3354" s="24">
        <v>3</v>
      </c>
      <c r="O3354" s="25">
        <v>0.1421</v>
      </c>
      <c r="P3354" s="23">
        <v>42.58</v>
      </c>
      <c r="Q3354" s="23">
        <f>M3354*N3354*(1-O3354)</f>
        <v>268.64280600000001</v>
      </c>
      <c r="R3354" s="23">
        <f>M3354*N3354*O3354</f>
        <v>44.497194</v>
      </c>
      <c r="S3354" s="23">
        <f>P3354*N3354</f>
        <v>127.74</v>
      </c>
      <c r="T3354" s="23">
        <f>Q3354-S3354</f>
        <v>140.902806</v>
      </c>
      <c r="U3354" s="25">
        <f>IFERROR(T3354/Q3354,0)</f>
        <v>0.52449871298619477</v>
      </c>
      <c r="V3354" s="21" t="s">
        <v>125</v>
      </c>
      <c r="W3354" s="21" t="s">
        <v>156</v>
      </c>
    </row>
    <row r="3355" spans="1:23" ht="15" customHeight="1">
      <c r="A3355" s="21" t="s">
        <v>3834</v>
      </c>
      <c r="B3355" s="22">
        <v>45879</v>
      </c>
      <c r="C3355" s="21">
        <f>YEAR(B3355)</f>
        <v>2025</v>
      </c>
      <c r="D3355" s="21" t="str">
        <f>"Q"&amp;ROUNDUP(MONTH(B3355)/3,0)</f>
        <v>Q3</v>
      </c>
      <c r="E3355" s="21" t="s">
        <v>128</v>
      </c>
      <c r="F3355" s="21" t="s">
        <v>118</v>
      </c>
      <c r="G3355" s="21" t="s">
        <v>130</v>
      </c>
      <c r="H3355" s="21" t="s">
        <v>257</v>
      </c>
      <c r="I3355" s="21" t="s">
        <v>258</v>
      </c>
      <c r="J3355" s="21" t="s">
        <v>133</v>
      </c>
      <c r="K3355" s="21" t="s">
        <v>123</v>
      </c>
      <c r="L3355" s="21" t="s">
        <v>124</v>
      </c>
      <c r="M3355" s="23">
        <v>69.69</v>
      </c>
      <c r="N3355" s="24">
        <v>4</v>
      </c>
      <c r="O3355" s="25">
        <v>0.20349999999999999</v>
      </c>
      <c r="P3355" s="23">
        <v>39.18</v>
      </c>
      <c r="Q3355" s="23">
        <f>M3355*N3355*(1-O3355)</f>
        <v>222.03233999999998</v>
      </c>
      <c r="R3355" s="23">
        <f>M3355*N3355*O3355</f>
        <v>56.727659999999993</v>
      </c>
      <c r="S3355" s="23">
        <f>P3355*N3355</f>
        <v>156.72</v>
      </c>
      <c r="T3355" s="23">
        <f>Q3355-S3355</f>
        <v>65.312339999999978</v>
      </c>
      <c r="U3355" s="25">
        <f>IFERROR(T3355/Q3355,0)</f>
        <v>0.29415687822773917</v>
      </c>
      <c r="V3355" s="21" t="s">
        <v>125</v>
      </c>
      <c r="W3355" s="21" t="s">
        <v>156</v>
      </c>
    </row>
    <row r="3356" spans="1:23" ht="15" customHeight="1">
      <c r="A3356" s="21" t="s">
        <v>3835</v>
      </c>
      <c r="B3356" s="22">
        <v>45879</v>
      </c>
      <c r="C3356" s="21">
        <f>YEAR(B3356)</f>
        <v>2025</v>
      </c>
      <c r="D3356" s="21" t="str">
        <f>"Q"&amp;ROUNDUP(MONTH(B3356)/3,0)</f>
        <v>Q3</v>
      </c>
      <c r="E3356" s="21" t="s">
        <v>117</v>
      </c>
      <c r="F3356" s="21" t="s">
        <v>118</v>
      </c>
      <c r="G3356" s="21" t="s">
        <v>119</v>
      </c>
      <c r="H3356" s="21" t="s">
        <v>752</v>
      </c>
      <c r="I3356" s="21" t="s">
        <v>200</v>
      </c>
      <c r="J3356" s="21" t="s">
        <v>133</v>
      </c>
      <c r="K3356" s="21" t="s">
        <v>123</v>
      </c>
      <c r="L3356" s="21" t="s">
        <v>124</v>
      </c>
      <c r="M3356" s="23">
        <v>128.49</v>
      </c>
      <c r="N3356" s="24">
        <v>3</v>
      </c>
      <c r="O3356" s="25">
        <v>0.2109</v>
      </c>
      <c r="P3356" s="23">
        <v>68.209999999999994</v>
      </c>
      <c r="Q3356" s="23">
        <f>M3356*N3356*(1-O3356)</f>
        <v>304.17437700000005</v>
      </c>
      <c r="R3356" s="23">
        <f>M3356*N3356*O3356</f>
        <v>81.295623000000006</v>
      </c>
      <c r="S3356" s="23">
        <f>P3356*N3356</f>
        <v>204.63</v>
      </c>
      <c r="T3356" s="23">
        <f>Q3356-S3356</f>
        <v>99.544377000000054</v>
      </c>
      <c r="U3356" s="25">
        <f>IFERROR(T3356/Q3356,0)</f>
        <v>0.32726088890781235</v>
      </c>
      <c r="V3356" s="21" t="s">
        <v>125</v>
      </c>
      <c r="W3356" s="21" t="s">
        <v>172</v>
      </c>
    </row>
    <row r="3357" spans="1:23" ht="15" customHeight="1">
      <c r="A3357" s="21" t="s">
        <v>3836</v>
      </c>
      <c r="B3357" s="22">
        <v>45879</v>
      </c>
      <c r="C3357" s="21">
        <f>YEAR(B3357)</f>
        <v>2025</v>
      </c>
      <c r="D3357" s="21" t="str">
        <f>"Q"&amp;ROUNDUP(MONTH(B3357)/3,0)</f>
        <v>Q3</v>
      </c>
      <c r="E3357" s="21" t="s">
        <v>138</v>
      </c>
      <c r="F3357" s="21" t="s">
        <v>129</v>
      </c>
      <c r="G3357" s="21" t="s">
        <v>146</v>
      </c>
      <c r="H3357" s="21" t="s">
        <v>457</v>
      </c>
      <c r="I3357" s="21" t="s">
        <v>458</v>
      </c>
      <c r="J3357" s="21" t="s">
        <v>133</v>
      </c>
      <c r="K3357" s="21" t="s">
        <v>123</v>
      </c>
      <c r="L3357" s="21" t="s">
        <v>263</v>
      </c>
      <c r="M3357" s="23">
        <v>197.69</v>
      </c>
      <c r="N3357" s="24">
        <v>1</v>
      </c>
      <c r="O3357" s="25">
        <v>0.2492</v>
      </c>
      <c r="P3357" s="23">
        <v>95.29</v>
      </c>
      <c r="Q3357" s="23">
        <f>M3357*N3357*(1-O3357)</f>
        <v>148.42565200000001</v>
      </c>
      <c r="R3357" s="23">
        <f>M3357*N3357*O3357</f>
        <v>49.264347999999998</v>
      </c>
      <c r="S3357" s="23">
        <f>P3357*N3357</f>
        <v>95.29</v>
      </c>
      <c r="T3357" s="23">
        <f>Q3357-S3357</f>
        <v>53.135652000000007</v>
      </c>
      <c r="U3357" s="25">
        <f>IFERROR(T3357/Q3357,0)</f>
        <v>0.35799507217256493</v>
      </c>
      <c r="V3357" s="21" t="s">
        <v>125</v>
      </c>
      <c r="W3357" s="21" t="s">
        <v>156</v>
      </c>
    </row>
    <row r="3358" spans="1:23" ht="15" customHeight="1">
      <c r="A3358" s="21" t="s">
        <v>3837</v>
      </c>
      <c r="B3358" s="22">
        <v>45880</v>
      </c>
      <c r="C3358" s="21">
        <f>YEAR(B3358)</f>
        <v>2025</v>
      </c>
      <c r="D3358" s="21" t="str">
        <f>"Q"&amp;ROUNDUP(MONTH(B3358)/3,0)</f>
        <v>Q3</v>
      </c>
      <c r="E3358" s="21" t="s">
        <v>128</v>
      </c>
      <c r="F3358" s="21" t="s">
        <v>118</v>
      </c>
      <c r="G3358" s="21" t="s">
        <v>130</v>
      </c>
      <c r="H3358" s="21" t="s">
        <v>857</v>
      </c>
      <c r="I3358" s="21" t="s">
        <v>858</v>
      </c>
      <c r="J3358" s="21" t="s">
        <v>142</v>
      </c>
      <c r="K3358" s="21" t="s">
        <v>149</v>
      </c>
      <c r="L3358" s="21" t="s">
        <v>238</v>
      </c>
      <c r="M3358" s="23">
        <v>239.32</v>
      </c>
      <c r="N3358" s="24">
        <v>1</v>
      </c>
      <c r="O3358" s="25">
        <v>0.15060000000000001</v>
      </c>
      <c r="P3358" s="23">
        <v>99.08</v>
      </c>
      <c r="Q3358" s="23">
        <f>M3358*N3358*(1-O3358)</f>
        <v>203.27840799999998</v>
      </c>
      <c r="R3358" s="23">
        <f>M3358*N3358*O3358</f>
        <v>36.041592000000001</v>
      </c>
      <c r="S3358" s="23">
        <f>P3358*N3358</f>
        <v>99.08</v>
      </c>
      <c r="T3358" s="23">
        <f>Q3358-S3358</f>
        <v>104.19840799999999</v>
      </c>
      <c r="U3358" s="25">
        <f>IFERROR(T3358/Q3358,0)</f>
        <v>0.51258964995436207</v>
      </c>
      <c r="V3358" s="21" t="s">
        <v>125</v>
      </c>
      <c r="W3358" s="21" t="s">
        <v>136</v>
      </c>
    </row>
    <row r="3359" spans="1:23" ht="15" customHeight="1">
      <c r="A3359" s="21" t="s">
        <v>3838</v>
      </c>
      <c r="B3359" s="22">
        <v>45880</v>
      </c>
      <c r="C3359" s="21">
        <f>YEAR(B3359)</f>
        <v>2025</v>
      </c>
      <c r="D3359" s="21" t="str">
        <f>"Q"&amp;ROUNDUP(MONTH(B3359)/3,0)</f>
        <v>Q3</v>
      </c>
      <c r="E3359" s="21" t="s">
        <v>188</v>
      </c>
      <c r="F3359" s="21" t="s">
        <v>118</v>
      </c>
      <c r="G3359" s="21" t="s">
        <v>232</v>
      </c>
      <c r="H3359" s="21" t="s">
        <v>131</v>
      </c>
      <c r="I3359" s="21" t="s">
        <v>132</v>
      </c>
      <c r="J3359" s="21" t="s">
        <v>133</v>
      </c>
      <c r="K3359" s="21" t="s">
        <v>134</v>
      </c>
      <c r="L3359" s="21" t="s">
        <v>135</v>
      </c>
      <c r="M3359" s="23">
        <v>150.19999999999999</v>
      </c>
      <c r="N3359" s="24">
        <v>1</v>
      </c>
      <c r="O3359" s="25">
        <v>0.23050000000000001</v>
      </c>
      <c r="P3359" s="23">
        <v>87.46</v>
      </c>
      <c r="Q3359" s="23">
        <f>M3359*N3359*(1-O3359)</f>
        <v>115.57889999999999</v>
      </c>
      <c r="R3359" s="23">
        <f>M3359*N3359*O3359</f>
        <v>34.621099999999998</v>
      </c>
      <c r="S3359" s="23">
        <f>P3359*N3359</f>
        <v>87.46</v>
      </c>
      <c r="T3359" s="23">
        <f>Q3359-S3359</f>
        <v>28.118899999999996</v>
      </c>
      <c r="U3359" s="25">
        <f>IFERROR(T3359/Q3359,0)</f>
        <v>0.24328748586463445</v>
      </c>
      <c r="V3359" s="21" t="s">
        <v>125</v>
      </c>
      <c r="W3359" s="21" t="s">
        <v>136</v>
      </c>
    </row>
    <row r="3360" spans="1:23" ht="15" customHeight="1">
      <c r="A3360" s="21" t="s">
        <v>3839</v>
      </c>
      <c r="B3360" s="22">
        <v>45880</v>
      </c>
      <c r="C3360" s="21">
        <f>YEAR(B3360)</f>
        <v>2025</v>
      </c>
      <c r="D3360" s="21" t="str">
        <f>"Q"&amp;ROUNDUP(MONTH(B3360)/3,0)</f>
        <v>Q3</v>
      </c>
      <c r="E3360" s="21" t="s">
        <v>138</v>
      </c>
      <c r="F3360" s="21" t="s">
        <v>118</v>
      </c>
      <c r="G3360" s="21" t="s">
        <v>146</v>
      </c>
      <c r="H3360" s="21" t="s">
        <v>485</v>
      </c>
      <c r="I3360" s="21" t="s">
        <v>486</v>
      </c>
      <c r="J3360" s="21" t="s">
        <v>133</v>
      </c>
      <c r="K3360" s="21" t="s">
        <v>134</v>
      </c>
      <c r="L3360" s="21" t="s">
        <v>192</v>
      </c>
      <c r="M3360" s="23">
        <v>91.86</v>
      </c>
      <c r="N3360" s="24">
        <v>12</v>
      </c>
      <c r="O3360" s="25">
        <v>0.27250000000000002</v>
      </c>
      <c r="P3360" s="23">
        <v>55.07</v>
      </c>
      <c r="Q3360" s="23">
        <f>M3360*N3360*(1-O3360)</f>
        <v>801.93780000000004</v>
      </c>
      <c r="R3360" s="23">
        <f>M3360*N3360*O3360</f>
        <v>300.38220000000001</v>
      </c>
      <c r="S3360" s="23">
        <f>P3360*N3360</f>
        <v>660.84</v>
      </c>
      <c r="T3360" s="23">
        <f>Q3360-S3360</f>
        <v>141.09780000000001</v>
      </c>
      <c r="U3360" s="25">
        <f>IFERROR(T3360/Q3360,0)</f>
        <v>0.17594606464491386</v>
      </c>
      <c r="V3360" s="21" t="s">
        <v>125</v>
      </c>
      <c r="W3360" s="21" t="s">
        <v>172</v>
      </c>
    </row>
    <row r="3361" spans="1:23" ht="15" customHeight="1">
      <c r="A3361" s="21" t="s">
        <v>3840</v>
      </c>
      <c r="B3361" s="22">
        <v>45880</v>
      </c>
      <c r="C3361" s="21">
        <f>YEAR(B3361)</f>
        <v>2025</v>
      </c>
      <c r="D3361" s="21" t="str">
        <f>"Q"&amp;ROUNDUP(MONTH(B3361)/3,0)</f>
        <v>Q3</v>
      </c>
      <c r="E3361" s="21" t="s">
        <v>138</v>
      </c>
      <c r="F3361" s="21" t="s">
        <v>159</v>
      </c>
      <c r="G3361" s="21" t="s">
        <v>146</v>
      </c>
      <c r="H3361" s="21" t="s">
        <v>1747</v>
      </c>
      <c r="I3361" s="21" t="s">
        <v>342</v>
      </c>
      <c r="J3361" s="21" t="s">
        <v>142</v>
      </c>
      <c r="K3361" s="21" t="s">
        <v>165</v>
      </c>
      <c r="L3361" s="21" t="s">
        <v>184</v>
      </c>
      <c r="M3361" s="23">
        <v>82.96</v>
      </c>
      <c r="N3361" s="24">
        <v>15</v>
      </c>
      <c r="O3361" s="25">
        <v>0.15870000000000001</v>
      </c>
      <c r="P3361" s="23">
        <v>36.32</v>
      </c>
      <c r="Q3361" s="23">
        <f>M3361*N3361*(1-O3361)</f>
        <v>1046.9137199999998</v>
      </c>
      <c r="R3361" s="23">
        <f>M3361*N3361*O3361</f>
        <v>197.48627999999999</v>
      </c>
      <c r="S3361" s="23">
        <f>P3361*N3361</f>
        <v>544.79999999999995</v>
      </c>
      <c r="T3361" s="23">
        <f>Q3361-S3361</f>
        <v>502.11371999999983</v>
      </c>
      <c r="U3361" s="25">
        <f>IFERROR(T3361/Q3361,0)</f>
        <v>0.47961327701388795</v>
      </c>
      <c r="V3361" s="21" t="s">
        <v>125</v>
      </c>
      <c r="W3361" s="21" t="s">
        <v>156</v>
      </c>
    </row>
    <row r="3362" spans="1:23" ht="15" customHeight="1">
      <c r="A3362" s="21" t="s">
        <v>3841</v>
      </c>
      <c r="B3362" s="22">
        <v>45880</v>
      </c>
      <c r="C3362" s="21">
        <f>YEAR(B3362)</f>
        <v>2025</v>
      </c>
      <c r="D3362" s="21" t="str">
        <f>"Q"&amp;ROUNDUP(MONTH(B3362)/3,0)</f>
        <v>Q3</v>
      </c>
      <c r="E3362" s="21" t="s">
        <v>117</v>
      </c>
      <c r="F3362" s="21" t="s">
        <v>129</v>
      </c>
      <c r="G3362" s="21" t="s">
        <v>194</v>
      </c>
      <c r="H3362" s="21" t="s">
        <v>736</v>
      </c>
      <c r="I3362" s="21" t="s">
        <v>132</v>
      </c>
      <c r="J3362" s="21" t="s">
        <v>133</v>
      </c>
      <c r="K3362" s="21" t="s">
        <v>149</v>
      </c>
      <c r="L3362" s="21" t="s">
        <v>238</v>
      </c>
      <c r="M3362" s="23">
        <v>173.32</v>
      </c>
      <c r="N3362" s="24">
        <v>5</v>
      </c>
      <c r="O3362" s="25">
        <v>0.2072</v>
      </c>
      <c r="P3362" s="23">
        <v>77.400000000000006</v>
      </c>
      <c r="Q3362" s="23">
        <f>M3362*N3362*(1-O3362)</f>
        <v>687.04047999999989</v>
      </c>
      <c r="R3362" s="23">
        <f>M3362*N3362*O3362</f>
        <v>179.55951999999996</v>
      </c>
      <c r="S3362" s="23">
        <f>P3362*N3362</f>
        <v>387</v>
      </c>
      <c r="T3362" s="23">
        <f>Q3362-S3362</f>
        <v>300.04047999999989</v>
      </c>
      <c r="U3362" s="25">
        <f>IFERROR(T3362/Q3362,0)</f>
        <v>0.43671441310124831</v>
      </c>
      <c r="V3362" s="21" t="s">
        <v>125</v>
      </c>
      <c r="W3362" s="21" t="s">
        <v>136</v>
      </c>
    </row>
    <row r="3363" spans="1:23" ht="15" customHeight="1">
      <c r="A3363" s="21" t="s">
        <v>3842</v>
      </c>
      <c r="B3363" s="22">
        <v>45880</v>
      </c>
      <c r="C3363" s="21">
        <f>YEAR(B3363)</f>
        <v>2025</v>
      </c>
      <c r="D3363" s="21" t="str">
        <f>"Q"&amp;ROUNDUP(MONTH(B3363)/3,0)</f>
        <v>Q3</v>
      </c>
      <c r="E3363" s="21" t="s">
        <v>138</v>
      </c>
      <c r="F3363" s="21" t="s">
        <v>129</v>
      </c>
      <c r="G3363" s="21" t="s">
        <v>139</v>
      </c>
      <c r="H3363" s="21" t="s">
        <v>1250</v>
      </c>
      <c r="I3363" s="21" t="s">
        <v>1251</v>
      </c>
      <c r="J3363" s="21" t="s">
        <v>133</v>
      </c>
      <c r="K3363" s="21" t="s">
        <v>123</v>
      </c>
      <c r="L3363" s="21" t="s">
        <v>292</v>
      </c>
      <c r="M3363" s="23">
        <v>173.4</v>
      </c>
      <c r="N3363" s="24">
        <v>1</v>
      </c>
      <c r="O3363" s="25">
        <v>0.1961</v>
      </c>
      <c r="P3363" s="23">
        <v>82.45</v>
      </c>
      <c r="Q3363" s="23">
        <f>M3363*N3363*(1-O3363)</f>
        <v>139.39626000000001</v>
      </c>
      <c r="R3363" s="23">
        <f>M3363*N3363*O3363</f>
        <v>34.003740000000001</v>
      </c>
      <c r="S3363" s="23">
        <f>P3363*N3363</f>
        <v>82.45</v>
      </c>
      <c r="T3363" s="23">
        <f>Q3363-S3363</f>
        <v>56.946260000000009</v>
      </c>
      <c r="U3363" s="25">
        <f>IFERROR(T3363/Q3363,0)</f>
        <v>0.40852071640946469</v>
      </c>
      <c r="V3363" s="21" t="s">
        <v>125</v>
      </c>
      <c r="W3363" s="21" t="s">
        <v>172</v>
      </c>
    </row>
    <row r="3364" spans="1:23" ht="15" customHeight="1">
      <c r="A3364" s="21" t="s">
        <v>3843</v>
      </c>
      <c r="B3364" s="22">
        <v>45880</v>
      </c>
      <c r="C3364" s="21">
        <f>YEAR(B3364)</f>
        <v>2025</v>
      </c>
      <c r="D3364" s="21" t="str">
        <f>"Q"&amp;ROUNDUP(MONTH(B3364)/3,0)</f>
        <v>Q3</v>
      </c>
      <c r="E3364" s="21" t="s">
        <v>117</v>
      </c>
      <c r="F3364" s="21" t="s">
        <v>118</v>
      </c>
      <c r="G3364" s="21" t="s">
        <v>194</v>
      </c>
      <c r="H3364" s="21" t="s">
        <v>752</v>
      </c>
      <c r="I3364" s="21" t="s">
        <v>200</v>
      </c>
      <c r="J3364" s="21" t="s">
        <v>133</v>
      </c>
      <c r="K3364" s="21" t="s">
        <v>143</v>
      </c>
      <c r="L3364" s="21" t="s">
        <v>322</v>
      </c>
      <c r="M3364" s="23">
        <v>32.24</v>
      </c>
      <c r="N3364" s="24">
        <v>3</v>
      </c>
      <c r="O3364" s="25">
        <v>0.21659999999999999</v>
      </c>
      <c r="P3364" s="23">
        <v>20.75</v>
      </c>
      <c r="Q3364" s="23">
        <f>M3364*N3364*(1-O3364)</f>
        <v>75.770448000000002</v>
      </c>
      <c r="R3364" s="23">
        <f>M3364*N3364*O3364</f>
        <v>20.949551999999997</v>
      </c>
      <c r="S3364" s="23">
        <f>P3364*N3364</f>
        <v>62.25</v>
      </c>
      <c r="T3364" s="23">
        <f>Q3364-S3364</f>
        <v>13.520448000000002</v>
      </c>
      <c r="U3364" s="25">
        <f>IFERROR(T3364/Q3364,0)</f>
        <v>0.17843959428615233</v>
      </c>
      <c r="V3364" s="21" t="s">
        <v>125</v>
      </c>
      <c r="W3364" s="21" t="s">
        <v>126</v>
      </c>
    </row>
    <row r="3365" spans="1:23" ht="15" customHeight="1">
      <c r="A3365" s="21" t="s">
        <v>3844</v>
      </c>
      <c r="B3365" s="22">
        <v>45880</v>
      </c>
      <c r="C3365" s="21">
        <f>YEAR(B3365)</f>
        <v>2025</v>
      </c>
      <c r="D3365" s="21" t="str">
        <f>"Q"&amp;ROUNDUP(MONTH(B3365)/3,0)</f>
        <v>Q3</v>
      </c>
      <c r="E3365" s="21" t="s">
        <v>158</v>
      </c>
      <c r="F3365" s="21" t="s">
        <v>129</v>
      </c>
      <c r="G3365" s="21" t="s">
        <v>164</v>
      </c>
      <c r="H3365" s="21" t="s">
        <v>243</v>
      </c>
      <c r="I3365" s="21" t="s">
        <v>244</v>
      </c>
      <c r="J3365" s="21" t="s">
        <v>122</v>
      </c>
      <c r="K3365" s="21" t="s">
        <v>123</v>
      </c>
      <c r="L3365" s="21" t="s">
        <v>226</v>
      </c>
      <c r="M3365" s="23">
        <v>72.64</v>
      </c>
      <c r="N3365" s="24">
        <v>2</v>
      </c>
      <c r="O3365" s="25">
        <v>0.1729</v>
      </c>
      <c r="P3365" s="23">
        <v>35.770000000000003</v>
      </c>
      <c r="Q3365" s="23">
        <f>M3365*N3365*(1-O3365)</f>
        <v>120.16108799999999</v>
      </c>
      <c r="R3365" s="23">
        <f>M3365*N3365*O3365</f>
        <v>25.118912000000002</v>
      </c>
      <c r="S3365" s="23">
        <f>P3365*N3365</f>
        <v>71.540000000000006</v>
      </c>
      <c r="T3365" s="23">
        <f>Q3365-S3365</f>
        <v>48.621087999999986</v>
      </c>
      <c r="U3365" s="25">
        <f>IFERROR(T3365/Q3365,0)</f>
        <v>0.40463255459204889</v>
      </c>
      <c r="V3365" s="21" t="s">
        <v>125</v>
      </c>
      <c r="W3365" s="21" t="s">
        <v>136</v>
      </c>
    </row>
    <row r="3366" spans="1:23" ht="15" customHeight="1">
      <c r="A3366" s="21" t="s">
        <v>3845</v>
      </c>
      <c r="B3366" s="22">
        <v>45881</v>
      </c>
      <c r="C3366" s="21">
        <f>YEAR(B3366)</f>
        <v>2025</v>
      </c>
      <c r="D3366" s="21" t="str">
        <f>"Q"&amp;ROUNDUP(MONTH(B3366)/3,0)</f>
        <v>Q3</v>
      </c>
      <c r="E3366" s="21" t="s">
        <v>128</v>
      </c>
      <c r="F3366" s="21" t="s">
        <v>118</v>
      </c>
      <c r="G3366" s="21" t="s">
        <v>130</v>
      </c>
      <c r="H3366" s="21" t="s">
        <v>762</v>
      </c>
      <c r="I3366" s="21" t="s">
        <v>763</v>
      </c>
      <c r="J3366" s="21" t="s">
        <v>133</v>
      </c>
      <c r="K3366" s="21" t="s">
        <v>143</v>
      </c>
      <c r="L3366" s="21" t="s">
        <v>252</v>
      </c>
      <c r="M3366" s="23">
        <v>261.52</v>
      </c>
      <c r="N3366" s="24">
        <v>2</v>
      </c>
      <c r="O3366" s="25">
        <v>0.28050000000000003</v>
      </c>
      <c r="P3366" s="23">
        <v>151.16</v>
      </c>
      <c r="Q3366" s="23">
        <f>M3366*N3366*(1-O3366)</f>
        <v>376.32727999999997</v>
      </c>
      <c r="R3366" s="23">
        <f>M3366*N3366*O3366</f>
        <v>146.71271999999999</v>
      </c>
      <c r="S3366" s="23">
        <f>P3366*N3366</f>
        <v>302.32</v>
      </c>
      <c r="T3366" s="23">
        <f>Q3366-S3366</f>
        <v>74.00727999999998</v>
      </c>
      <c r="U3366" s="25">
        <f>IFERROR(T3366/Q3366,0)</f>
        <v>0.19665669733004737</v>
      </c>
      <c r="V3366" s="21" t="s">
        <v>125</v>
      </c>
      <c r="W3366" s="21" t="s">
        <v>172</v>
      </c>
    </row>
    <row r="3367" spans="1:23" ht="15" customHeight="1">
      <c r="A3367" s="21" t="s">
        <v>3846</v>
      </c>
      <c r="B3367" s="22">
        <v>45881</v>
      </c>
      <c r="C3367" s="21">
        <f>YEAR(B3367)</f>
        <v>2025</v>
      </c>
      <c r="D3367" s="21" t="str">
        <f>"Q"&amp;ROUNDUP(MONTH(B3367)/3,0)</f>
        <v>Q3</v>
      </c>
      <c r="E3367" s="21" t="s">
        <v>158</v>
      </c>
      <c r="F3367" s="21" t="s">
        <v>129</v>
      </c>
      <c r="G3367" s="21" t="s">
        <v>160</v>
      </c>
      <c r="H3367" s="21" t="s">
        <v>120</v>
      </c>
      <c r="I3367" s="21" t="s">
        <v>121</v>
      </c>
      <c r="J3367" s="21" t="s">
        <v>122</v>
      </c>
      <c r="K3367" s="21" t="s">
        <v>149</v>
      </c>
      <c r="L3367" s="21" t="s">
        <v>205</v>
      </c>
      <c r="M3367" s="23">
        <v>246.67</v>
      </c>
      <c r="N3367" s="24">
        <v>1</v>
      </c>
      <c r="O3367" s="25">
        <v>0.13689999999999999</v>
      </c>
      <c r="P3367" s="23">
        <v>111.74</v>
      </c>
      <c r="Q3367" s="23">
        <f>M3367*N3367*(1-O3367)</f>
        <v>212.90087699999998</v>
      </c>
      <c r="R3367" s="23">
        <f>M3367*N3367*O3367</f>
        <v>33.769122999999993</v>
      </c>
      <c r="S3367" s="23">
        <f>P3367*N3367</f>
        <v>111.74</v>
      </c>
      <c r="T3367" s="23">
        <f>Q3367-S3367</f>
        <v>101.16087699999999</v>
      </c>
      <c r="U3367" s="25">
        <f>IFERROR(T3367/Q3367,0)</f>
        <v>0.47515481582539465</v>
      </c>
      <c r="V3367" s="21" t="s">
        <v>125</v>
      </c>
      <c r="W3367" s="21" t="s">
        <v>156</v>
      </c>
    </row>
    <row r="3368" spans="1:23" ht="15" customHeight="1">
      <c r="A3368" s="21" t="s">
        <v>3847</v>
      </c>
      <c r="B3368" s="22">
        <v>45881</v>
      </c>
      <c r="C3368" s="21">
        <f>YEAR(B3368)</f>
        <v>2025</v>
      </c>
      <c r="D3368" s="21" t="str">
        <f>"Q"&amp;ROUNDUP(MONTH(B3368)/3,0)</f>
        <v>Q3</v>
      </c>
      <c r="E3368" s="21" t="s">
        <v>128</v>
      </c>
      <c r="F3368" s="21" t="s">
        <v>118</v>
      </c>
      <c r="G3368" s="21" t="s">
        <v>130</v>
      </c>
      <c r="H3368" s="21" t="s">
        <v>1362</v>
      </c>
      <c r="I3368" s="21" t="s">
        <v>1363</v>
      </c>
      <c r="J3368" s="21" t="s">
        <v>142</v>
      </c>
      <c r="K3368" s="21" t="s">
        <v>149</v>
      </c>
      <c r="L3368" s="21" t="s">
        <v>150</v>
      </c>
      <c r="M3368" s="23">
        <v>20.58</v>
      </c>
      <c r="N3368" s="24">
        <v>2</v>
      </c>
      <c r="O3368" s="25">
        <v>0.27660000000000001</v>
      </c>
      <c r="P3368" s="23">
        <v>10.02</v>
      </c>
      <c r="Q3368" s="23">
        <f>M3368*N3368*(1-O3368)</f>
        <v>29.775144000000001</v>
      </c>
      <c r="R3368" s="23">
        <f>M3368*N3368*O3368</f>
        <v>11.384855999999999</v>
      </c>
      <c r="S3368" s="23">
        <f>P3368*N3368</f>
        <v>20.04</v>
      </c>
      <c r="T3368" s="23">
        <f>Q3368-S3368</f>
        <v>9.7351440000000018</v>
      </c>
      <c r="U3368" s="25">
        <f>IFERROR(T3368/Q3368,0)</f>
        <v>0.32695539608473434</v>
      </c>
      <c r="V3368" s="21" t="s">
        <v>125</v>
      </c>
      <c r="W3368" s="21" t="s">
        <v>126</v>
      </c>
    </row>
    <row r="3369" spans="1:23" ht="15" customHeight="1">
      <c r="A3369" s="21" t="s">
        <v>3848</v>
      </c>
      <c r="B3369" s="22">
        <v>45881</v>
      </c>
      <c r="C3369" s="21">
        <f>YEAR(B3369)</f>
        <v>2025</v>
      </c>
      <c r="D3369" s="21" t="str">
        <f>"Q"&amp;ROUNDUP(MONTH(B3369)/3,0)</f>
        <v>Q3</v>
      </c>
      <c r="E3369" s="21" t="s">
        <v>158</v>
      </c>
      <c r="F3369" s="21" t="s">
        <v>129</v>
      </c>
      <c r="G3369" s="21" t="s">
        <v>164</v>
      </c>
      <c r="H3369" s="21" t="s">
        <v>1156</v>
      </c>
      <c r="I3369" s="21" t="s">
        <v>1157</v>
      </c>
      <c r="J3369" s="21" t="s">
        <v>142</v>
      </c>
      <c r="K3369" s="21" t="s">
        <v>149</v>
      </c>
      <c r="L3369" s="21" t="s">
        <v>205</v>
      </c>
      <c r="M3369" s="23">
        <v>237.59</v>
      </c>
      <c r="N3369" s="24">
        <v>8</v>
      </c>
      <c r="O3369" s="25">
        <v>0.15340000000000001</v>
      </c>
      <c r="P3369" s="23">
        <v>127.79</v>
      </c>
      <c r="Q3369" s="23">
        <f>M3369*N3369*(1-O3369)</f>
        <v>1609.1495520000001</v>
      </c>
      <c r="R3369" s="23">
        <f>M3369*N3369*O3369</f>
        <v>291.570448</v>
      </c>
      <c r="S3369" s="23">
        <f>P3369*N3369</f>
        <v>1022.32</v>
      </c>
      <c r="T3369" s="23">
        <f>Q3369-S3369</f>
        <v>586.82955200000004</v>
      </c>
      <c r="U3369" s="25">
        <f>IFERROR(T3369/Q3369,0)</f>
        <v>0.36468304097070026</v>
      </c>
      <c r="V3369" s="21" t="s">
        <v>171</v>
      </c>
      <c r="W3369" s="21" t="s">
        <v>156</v>
      </c>
    </row>
    <row r="3370" spans="1:23" ht="15" customHeight="1">
      <c r="A3370" s="21" t="s">
        <v>3849</v>
      </c>
      <c r="B3370" s="22">
        <v>45882</v>
      </c>
      <c r="C3370" s="21">
        <f>YEAR(B3370)</f>
        <v>2025</v>
      </c>
      <c r="D3370" s="21" t="str">
        <f>"Q"&amp;ROUNDUP(MONTH(B3370)/3,0)</f>
        <v>Q3</v>
      </c>
      <c r="E3370" s="21" t="s">
        <v>138</v>
      </c>
      <c r="F3370" s="21" t="s">
        <v>129</v>
      </c>
      <c r="G3370" s="21" t="s">
        <v>139</v>
      </c>
      <c r="H3370" s="21" t="s">
        <v>207</v>
      </c>
      <c r="I3370" s="21" t="s">
        <v>208</v>
      </c>
      <c r="J3370" s="21" t="s">
        <v>122</v>
      </c>
      <c r="K3370" s="21" t="s">
        <v>165</v>
      </c>
      <c r="L3370" s="21" t="s">
        <v>166</v>
      </c>
      <c r="M3370" s="23">
        <v>47.6</v>
      </c>
      <c r="N3370" s="24">
        <v>3</v>
      </c>
      <c r="O3370" s="25">
        <v>0.1565</v>
      </c>
      <c r="P3370" s="23">
        <v>21.86</v>
      </c>
      <c r="Q3370" s="23">
        <f>M3370*N3370*(1-O3370)</f>
        <v>120.45180000000002</v>
      </c>
      <c r="R3370" s="23">
        <f>M3370*N3370*O3370</f>
        <v>22.348200000000002</v>
      </c>
      <c r="S3370" s="23">
        <f>P3370*N3370</f>
        <v>65.58</v>
      </c>
      <c r="T3370" s="23">
        <f>Q3370-S3370</f>
        <v>54.871800000000022</v>
      </c>
      <c r="U3370" s="25">
        <f>IFERROR(T3370/Q3370,0)</f>
        <v>0.45554985479669058</v>
      </c>
      <c r="V3370" s="21" t="s">
        <v>125</v>
      </c>
      <c r="W3370" s="21" t="s">
        <v>156</v>
      </c>
    </row>
    <row r="3371" spans="1:23" ht="15" customHeight="1">
      <c r="A3371" s="21" t="s">
        <v>3850</v>
      </c>
      <c r="B3371" s="22">
        <v>45882</v>
      </c>
      <c r="C3371" s="21">
        <f>YEAR(B3371)</f>
        <v>2025</v>
      </c>
      <c r="D3371" s="21" t="str">
        <f>"Q"&amp;ROUNDUP(MONTH(B3371)/3,0)</f>
        <v>Q3</v>
      </c>
      <c r="E3371" s="21" t="s">
        <v>138</v>
      </c>
      <c r="F3371" s="21" t="s">
        <v>129</v>
      </c>
      <c r="G3371" s="21" t="s">
        <v>139</v>
      </c>
      <c r="H3371" s="21" t="s">
        <v>843</v>
      </c>
      <c r="I3371" s="21" t="s">
        <v>844</v>
      </c>
      <c r="J3371" s="21" t="s">
        <v>142</v>
      </c>
      <c r="K3371" s="21" t="s">
        <v>123</v>
      </c>
      <c r="L3371" s="21" t="s">
        <v>263</v>
      </c>
      <c r="M3371" s="23">
        <v>139.78</v>
      </c>
      <c r="N3371" s="24">
        <v>1</v>
      </c>
      <c r="O3371" s="25">
        <v>0.15629999999999999</v>
      </c>
      <c r="P3371" s="23">
        <v>75.86</v>
      </c>
      <c r="Q3371" s="23">
        <f>M3371*N3371*(1-O3371)</f>
        <v>117.93238600000001</v>
      </c>
      <c r="R3371" s="23">
        <f>M3371*N3371*O3371</f>
        <v>21.847614</v>
      </c>
      <c r="S3371" s="23">
        <f>P3371*N3371</f>
        <v>75.86</v>
      </c>
      <c r="T3371" s="23">
        <f>Q3371-S3371</f>
        <v>42.072386000000009</v>
      </c>
      <c r="U3371" s="25">
        <f>IFERROR(T3371/Q3371,0)</f>
        <v>0.35675006185323854</v>
      </c>
      <c r="V3371" s="21" t="s">
        <v>125</v>
      </c>
      <c r="W3371" s="21" t="s">
        <v>156</v>
      </c>
    </row>
    <row r="3372" spans="1:23" ht="15" customHeight="1">
      <c r="A3372" s="21" t="s">
        <v>3851</v>
      </c>
      <c r="B3372" s="22">
        <v>45882</v>
      </c>
      <c r="C3372" s="21">
        <f>YEAR(B3372)</f>
        <v>2025</v>
      </c>
      <c r="D3372" s="21" t="str">
        <f>"Q"&amp;ROUNDUP(MONTH(B3372)/3,0)</f>
        <v>Q3</v>
      </c>
      <c r="E3372" s="21" t="s">
        <v>138</v>
      </c>
      <c r="F3372" s="21" t="s">
        <v>118</v>
      </c>
      <c r="G3372" s="21" t="s">
        <v>139</v>
      </c>
      <c r="H3372" s="21" t="s">
        <v>182</v>
      </c>
      <c r="I3372" s="21" t="s">
        <v>183</v>
      </c>
      <c r="J3372" s="21" t="s">
        <v>122</v>
      </c>
      <c r="K3372" s="21" t="s">
        <v>143</v>
      </c>
      <c r="L3372" s="21" t="s">
        <v>230</v>
      </c>
      <c r="M3372" s="23">
        <v>293.82</v>
      </c>
      <c r="N3372" s="24">
        <v>3</v>
      </c>
      <c r="O3372" s="25">
        <v>0.21540000000000001</v>
      </c>
      <c r="P3372" s="23">
        <v>199.25</v>
      </c>
      <c r="Q3372" s="23">
        <f>M3372*N3372*(1-O3372)</f>
        <v>691.59351600000002</v>
      </c>
      <c r="R3372" s="23">
        <f>M3372*N3372*O3372</f>
        <v>189.86648400000001</v>
      </c>
      <c r="S3372" s="23">
        <f>P3372*N3372</f>
        <v>597.75</v>
      </c>
      <c r="T3372" s="23">
        <f>Q3372-S3372</f>
        <v>93.843516000000022</v>
      </c>
      <c r="U3372" s="25">
        <f>IFERROR(T3372/Q3372,0)</f>
        <v>0.13569172328677531</v>
      </c>
      <c r="V3372" s="21" t="s">
        <v>125</v>
      </c>
      <c r="W3372" s="21" t="s">
        <v>136</v>
      </c>
    </row>
    <row r="3373" spans="1:23" ht="15" customHeight="1">
      <c r="A3373" s="21" t="s">
        <v>3852</v>
      </c>
      <c r="B3373" s="22">
        <v>45882</v>
      </c>
      <c r="C3373" s="21">
        <f>YEAR(B3373)</f>
        <v>2025</v>
      </c>
      <c r="D3373" s="21" t="str">
        <f>"Q"&amp;ROUNDUP(MONTH(B3373)/3,0)</f>
        <v>Q3</v>
      </c>
      <c r="E3373" s="21" t="s">
        <v>188</v>
      </c>
      <c r="F3373" s="21" t="s">
        <v>118</v>
      </c>
      <c r="G3373" s="21" t="s">
        <v>189</v>
      </c>
      <c r="H3373" s="21" t="s">
        <v>287</v>
      </c>
      <c r="I3373" s="21" t="s">
        <v>288</v>
      </c>
      <c r="J3373" s="21" t="s">
        <v>133</v>
      </c>
      <c r="K3373" s="21" t="s">
        <v>143</v>
      </c>
      <c r="L3373" s="21" t="s">
        <v>322</v>
      </c>
      <c r="M3373" s="23">
        <v>124.54</v>
      </c>
      <c r="N3373" s="24">
        <v>2</v>
      </c>
      <c r="O3373" s="25">
        <v>0.2767</v>
      </c>
      <c r="P3373" s="23">
        <v>72.59</v>
      </c>
      <c r="Q3373" s="23">
        <f>M3373*N3373*(1-O3373)</f>
        <v>180.15956400000002</v>
      </c>
      <c r="R3373" s="23">
        <f>M3373*N3373*O3373</f>
        <v>68.920436000000009</v>
      </c>
      <c r="S3373" s="23">
        <f>P3373*N3373</f>
        <v>145.18</v>
      </c>
      <c r="T3373" s="23">
        <f>Q3373-S3373</f>
        <v>34.979564000000011</v>
      </c>
      <c r="U3373" s="25">
        <f>IFERROR(T3373/Q3373,0)</f>
        <v>0.19415879581058493</v>
      </c>
      <c r="V3373" s="21" t="s">
        <v>125</v>
      </c>
      <c r="W3373" s="21" t="s">
        <v>156</v>
      </c>
    </row>
    <row r="3374" spans="1:23" ht="15" customHeight="1">
      <c r="A3374" s="21" t="s">
        <v>3853</v>
      </c>
      <c r="B3374" s="22">
        <v>45883</v>
      </c>
      <c r="C3374" s="21">
        <f>YEAR(B3374)</f>
        <v>2025</v>
      </c>
      <c r="D3374" s="21" t="str">
        <f>"Q"&amp;ROUNDUP(MONTH(B3374)/3,0)</f>
        <v>Q3</v>
      </c>
      <c r="E3374" s="21" t="s">
        <v>128</v>
      </c>
      <c r="F3374" s="21" t="s">
        <v>129</v>
      </c>
      <c r="G3374" s="21" t="s">
        <v>152</v>
      </c>
      <c r="H3374" s="21" t="s">
        <v>120</v>
      </c>
      <c r="I3374" s="21" t="s">
        <v>121</v>
      </c>
      <c r="J3374" s="21" t="s">
        <v>122</v>
      </c>
      <c r="K3374" s="21" t="s">
        <v>134</v>
      </c>
      <c r="L3374" s="21" t="s">
        <v>192</v>
      </c>
      <c r="M3374" s="23">
        <v>83.14</v>
      </c>
      <c r="N3374" s="24">
        <v>1</v>
      </c>
      <c r="O3374" s="25">
        <v>0.248</v>
      </c>
      <c r="P3374" s="23">
        <v>48.64</v>
      </c>
      <c r="Q3374" s="23">
        <f>M3374*N3374*(1-O3374)</f>
        <v>62.521279999999997</v>
      </c>
      <c r="R3374" s="23">
        <f>M3374*N3374*O3374</f>
        <v>20.61872</v>
      </c>
      <c r="S3374" s="23">
        <f>P3374*N3374</f>
        <v>48.64</v>
      </c>
      <c r="T3374" s="23">
        <f>Q3374-S3374</f>
        <v>13.881279999999997</v>
      </c>
      <c r="U3374" s="25">
        <f>IFERROR(T3374/Q3374,0)</f>
        <v>0.22202488496716632</v>
      </c>
      <c r="V3374" s="21" t="s">
        <v>125</v>
      </c>
      <c r="W3374" s="21" t="s">
        <v>156</v>
      </c>
    </row>
    <row r="3375" spans="1:23" ht="15" customHeight="1">
      <c r="A3375" s="21" t="s">
        <v>3854</v>
      </c>
      <c r="B3375" s="22">
        <v>45883</v>
      </c>
      <c r="C3375" s="21">
        <f>YEAR(B3375)</f>
        <v>2025</v>
      </c>
      <c r="D3375" s="21" t="str">
        <f>"Q"&amp;ROUNDUP(MONTH(B3375)/3,0)</f>
        <v>Q3</v>
      </c>
      <c r="E3375" s="21" t="s">
        <v>188</v>
      </c>
      <c r="F3375" s="21" t="s">
        <v>129</v>
      </c>
      <c r="G3375" s="21" t="s">
        <v>198</v>
      </c>
      <c r="H3375" s="21" t="s">
        <v>297</v>
      </c>
      <c r="I3375" s="21" t="s">
        <v>298</v>
      </c>
      <c r="J3375" s="21" t="s">
        <v>142</v>
      </c>
      <c r="K3375" s="21" t="s">
        <v>165</v>
      </c>
      <c r="L3375" s="21" t="s">
        <v>166</v>
      </c>
      <c r="M3375" s="23">
        <v>121.55</v>
      </c>
      <c r="N3375" s="24">
        <v>1</v>
      </c>
      <c r="O3375" s="25">
        <v>0.16339999999999999</v>
      </c>
      <c r="P3375" s="23">
        <v>45.74</v>
      </c>
      <c r="Q3375" s="23">
        <f>M3375*N3375*(1-O3375)</f>
        <v>101.68872999999999</v>
      </c>
      <c r="R3375" s="23">
        <f>M3375*N3375*O3375</f>
        <v>19.861269999999998</v>
      </c>
      <c r="S3375" s="23">
        <f>P3375*N3375</f>
        <v>45.74</v>
      </c>
      <c r="T3375" s="23">
        <f>Q3375-S3375</f>
        <v>55.948729999999991</v>
      </c>
      <c r="U3375" s="25">
        <f>IFERROR(T3375/Q3375,0)</f>
        <v>0.55019597550289001</v>
      </c>
      <c r="V3375" s="21" t="s">
        <v>125</v>
      </c>
      <c r="W3375" s="21" t="s">
        <v>126</v>
      </c>
    </row>
    <row r="3376" spans="1:23" ht="15" customHeight="1">
      <c r="A3376" s="21" t="s">
        <v>3855</v>
      </c>
      <c r="B3376" s="22">
        <v>45883</v>
      </c>
      <c r="C3376" s="21">
        <f>YEAR(B3376)</f>
        <v>2025</v>
      </c>
      <c r="D3376" s="21" t="str">
        <f>"Q"&amp;ROUNDUP(MONTH(B3376)/3,0)</f>
        <v>Q3</v>
      </c>
      <c r="E3376" s="21" t="s">
        <v>128</v>
      </c>
      <c r="F3376" s="21" t="s">
        <v>118</v>
      </c>
      <c r="G3376" s="21" t="s">
        <v>152</v>
      </c>
      <c r="H3376" s="21" t="s">
        <v>331</v>
      </c>
      <c r="I3376" s="21" t="s">
        <v>332</v>
      </c>
      <c r="J3376" s="21" t="s">
        <v>133</v>
      </c>
      <c r="K3376" s="21" t="s">
        <v>134</v>
      </c>
      <c r="L3376" s="21" t="s">
        <v>339</v>
      </c>
      <c r="M3376" s="23">
        <v>42.13</v>
      </c>
      <c r="N3376" s="24">
        <v>2</v>
      </c>
      <c r="O3376" s="25">
        <v>0.28000000000000003</v>
      </c>
      <c r="P3376" s="23">
        <v>24.41</v>
      </c>
      <c r="Q3376" s="23">
        <f>M3376*N3376*(1-O3376)</f>
        <v>60.667200000000001</v>
      </c>
      <c r="R3376" s="23">
        <f>M3376*N3376*O3376</f>
        <v>23.592800000000004</v>
      </c>
      <c r="S3376" s="23">
        <f>P3376*N3376</f>
        <v>48.82</v>
      </c>
      <c r="T3376" s="23">
        <f>Q3376-S3376</f>
        <v>11.847200000000001</v>
      </c>
      <c r="U3376" s="25">
        <f>IFERROR(T3376/Q3376,0)</f>
        <v>0.19528179972044202</v>
      </c>
      <c r="V3376" s="21" t="s">
        <v>125</v>
      </c>
      <c r="W3376" s="21" t="s">
        <v>126</v>
      </c>
    </row>
    <row r="3377" spans="1:23" ht="15" customHeight="1">
      <c r="A3377" s="21" t="s">
        <v>3856</v>
      </c>
      <c r="B3377" s="22">
        <v>45883</v>
      </c>
      <c r="C3377" s="21">
        <f>YEAR(B3377)</f>
        <v>2025</v>
      </c>
      <c r="D3377" s="21" t="str">
        <f>"Q"&amp;ROUNDUP(MONTH(B3377)/3,0)</f>
        <v>Q3</v>
      </c>
      <c r="E3377" s="21" t="s">
        <v>128</v>
      </c>
      <c r="F3377" s="21" t="s">
        <v>159</v>
      </c>
      <c r="G3377" s="21" t="s">
        <v>130</v>
      </c>
      <c r="H3377" s="21" t="s">
        <v>583</v>
      </c>
      <c r="I3377" s="21" t="s">
        <v>584</v>
      </c>
      <c r="J3377" s="21" t="s">
        <v>133</v>
      </c>
      <c r="K3377" s="21" t="s">
        <v>134</v>
      </c>
      <c r="L3377" s="21" t="s">
        <v>170</v>
      </c>
      <c r="M3377" s="23">
        <v>128.27000000000001</v>
      </c>
      <c r="N3377" s="24">
        <v>15</v>
      </c>
      <c r="O3377" s="25">
        <v>0.20749999999999999</v>
      </c>
      <c r="P3377" s="23">
        <v>72.62</v>
      </c>
      <c r="Q3377" s="23">
        <f>M3377*N3377*(1-O3377)</f>
        <v>1524.8096250000001</v>
      </c>
      <c r="R3377" s="23">
        <f>M3377*N3377*O3377</f>
        <v>399.24037500000003</v>
      </c>
      <c r="S3377" s="23">
        <f>P3377*N3377</f>
        <v>1089.3000000000002</v>
      </c>
      <c r="T3377" s="23">
        <f>Q3377-S3377</f>
        <v>435.50962499999991</v>
      </c>
      <c r="U3377" s="25">
        <f>IFERROR(T3377/Q3377,0)</f>
        <v>0.28561573711210009</v>
      </c>
      <c r="V3377" s="21" t="s">
        <v>125</v>
      </c>
      <c r="W3377" s="21" t="s">
        <v>136</v>
      </c>
    </row>
    <row r="3378" spans="1:23" ht="15" customHeight="1">
      <c r="A3378" s="21" t="s">
        <v>3857</v>
      </c>
      <c r="B3378" s="22">
        <v>45883</v>
      </c>
      <c r="C3378" s="21">
        <f>YEAR(B3378)</f>
        <v>2025</v>
      </c>
      <c r="D3378" s="21" t="str">
        <f>"Q"&amp;ROUNDUP(MONTH(B3378)/3,0)</f>
        <v>Q3</v>
      </c>
      <c r="E3378" s="21" t="s">
        <v>117</v>
      </c>
      <c r="F3378" s="21" t="s">
        <v>129</v>
      </c>
      <c r="G3378" s="21" t="s">
        <v>119</v>
      </c>
      <c r="H3378" s="21" t="s">
        <v>207</v>
      </c>
      <c r="I3378" s="21" t="s">
        <v>208</v>
      </c>
      <c r="J3378" s="21" t="s">
        <v>122</v>
      </c>
      <c r="K3378" s="21" t="s">
        <v>143</v>
      </c>
      <c r="L3378" s="21" t="s">
        <v>144</v>
      </c>
      <c r="M3378" s="23">
        <v>317.67</v>
      </c>
      <c r="N3378" s="24">
        <v>1</v>
      </c>
      <c r="O3378" s="25">
        <v>0.20019999999999999</v>
      </c>
      <c r="P3378" s="23">
        <v>214.21</v>
      </c>
      <c r="Q3378" s="23">
        <f>M3378*N3378*(1-O3378)</f>
        <v>254.07246600000002</v>
      </c>
      <c r="R3378" s="23">
        <f>M3378*N3378*O3378</f>
        <v>63.597534000000003</v>
      </c>
      <c r="S3378" s="23">
        <f>P3378*N3378</f>
        <v>214.21</v>
      </c>
      <c r="T3378" s="23">
        <f>Q3378-S3378</f>
        <v>39.862466000000012</v>
      </c>
      <c r="U3378" s="25">
        <f>IFERROR(T3378/Q3378,0)</f>
        <v>0.15689408076198233</v>
      </c>
      <c r="V3378" s="21" t="s">
        <v>125</v>
      </c>
      <c r="W3378" s="21" t="s">
        <v>172</v>
      </c>
    </row>
    <row r="3379" spans="1:23" ht="15" customHeight="1">
      <c r="A3379" s="21" t="s">
        <v>3858</v>
      </c>
      <c r="B3379" s="22">
        <v>45883</v>
      </c>
      <c r="C3379" s="21">
        <f>YEAR(B3379)</f>
        <v>2025</v>
      </c>
      <c r="D3379" s="21" t="str">
        <f>"Q"&amp;ROUNDUP(MONTH(B3379)/3,0)</f>
        <v>Q3</v>
      </c>
      <c r="E3379" s="21" t="s">
        <v>117</v>
      </c>
      <c r="F3379" s="21" t="s">
        <v>118</v>
      </c>
      <c r="G3379" s="21" t="s">
        <v>194</v>
      </c>
      <c r="H3379" s="21" t="s">
        <v>182</v>
      </c>
      <c r="I3379" s="21" t="s">
        <v>183</v>
      </c>
      <c r="J3379" s="21" t="s">
        <v>122</v>
      </c>
      <c r="K3379" s="21" t="s">
        <v>149</v>
      </c>
      <c r="L3379" s="21" t="s">
        <v>150</v>
      </c>
      <c r="M3379" s="23">
        <v>270.25</v>
      </c>
      <c r="N3379" s="24">
        <v>3</v>
      </c>
      <c r="O3379" s="25">
        <v>0.17910000000000001</v>
      </c>
      <c r="P3379" s="23">
        <v>146.93</v>
      </c>
      <c r="Q3379" s="23">
        <f>M3379*N3379*(1-O3379)</f>
        <v>665.54467499999998</v>
      </c>
      <c r="R3379" s="23">
        <f>M3379*N3379*O3379</f>
        <v>145.20532500000002</v>
      </c>
      <c r="S3379" s="23">
        <f>P3379*N3379</f>
        <v>440.79</v>
      </c>
      <c r="T3379" s="23">
        <f>Q3379-S3379</f>
        <v>224.75467499999996</v>
      </c>
      <c r="U3379" s="25">
        <f>IFERROR(T3379/Q3379,0)</f>
        <v>0.33770035798122788</v>
      </c>
      <c r="V3379" s="21" t="s">
        <v>125</v>
      </c>
      <c r="W3379" s="21" t="s">
        <v>172</v>
      </c>
    </row>
    <row r="3380" spans="1:23" ht="15" customHeight="1">
      <c r="A3380" s="21" t="s">
        <v>3859</v>
      </c>
      <c r="B3380" s="22">
        <v>45883</v>
      </c>
      <c r="C3380" s="21">
        <f>YEAR(B3380)</f>
        <v>2025</v>
      </c>
      <c r="D3380" s="21" t="str">
        <f>"Q"&amp;ROUNDUP(MONTH(B3380)/3,0)</f>
        <v>Q3</v>
      </c>
      <c r="E3380" s="21" t="s">
        <v>188</v>
      </c>
      <c r="F3380" s="21" t="s">
        <v>118</v>
      </c>
      <c r="G3380" s="21" t="s">
        <v>198</v>
      </c>
      <c r="H3380" s="21" t="s">
        <v>583</v>
      </c>
      <c r="I3380" s="21" t="s">
        <v>584</v>
      </c>
      <c r="J3380" s="21" t="s">
        <v>133</v>
      </c>
      <c r="K3380" s="21" t="s">
        <v>134</v>
      </c>
      <c r="L3380" s="21" t="s">
        <v>135</v>
      </c>
      <c r="M3380" s="23">
        <v>91.01</v>
      </c>
      <c r="N3380" s="24">
        <v>2</v>
      </c>
      <c r="O3380" s="25">
        <v>0.28249999999999997</v>
      </c>
      <c r="P3380" s="23">
        <v>55.95</v>
      </c>
      <c r="Q3380" s="23">
        <f>M3380*N3380*(1-O3380)</f>
        <v>130.59935000000002</v>
      </c>
      <c r="R3380" s="23">
        <f>M3380*N3380*O3380</f>
        <v>51.420649999999995</v>
      </c>
      <c r="S3380" s="23">
        <f>P3380*N3380</f>
        <v>111.9</v>
      </c>
      <c r="T3380" s="23">
        <f>Q3380-S3380</f>
        <v>18.69935000000001</v>
      </c>
      <c r="U3380" s="25">
        <f>IFERROR(T3380/Q3380,0)</f>
        <v>0.14318103420882269</v>
      </c>
      <c r="V3380" s="21" t="s">
        <v>125</v>
      </c>
      <c r="W3380" s="21" t="s">
        <v>172</v>
      </c>
    </row>
    <row r="3381" spans="1:23" ht="15" customHeight="1">
      <c r="A3381" s="21" t="s">
        <v>3860</v>
      </c>
      <c r="B3381" s="22">
        <v>45883</v>
      </c>
      <c r="C3381" s="21">
        <f>YEAR(B3381)</f>
        <v>2025</v>
      </c>
      <c r="D3381" s="21" t="str">
        <f>"Q"&amp;ROUNDUP(MONTH(B3381)/3,0)</f>
        <v>Q3</v>
      </c>
      <c r="E3381" s="21" t="s">
        <v>128</v>
      </c>
      <c r="F3381" s="21" t="s">
        <v>129</v>
      </c>
      <c r="G3381" s="21" t="s">
        <v>152</v>
      </c>
      <c r="H3381" s="21" t="s">
        <v>182</v>
      </c>
      <c r="I3381" s="21" t="s">
        <v>183</v>
      </c>
      <c r="J3381" s="21" t="s">
        <v>122</v>
      </c>
      <c r="K3381" s="21" t="s">
        <v>123</v>
      </c>
      <c r="L3381" s="21" t="s">
        <v>226</v>
      </c>
      <c r="M3381" s="23">
        <v>27.58</v>
      </c>
      <c r="N3381" s="24">
        <v>1</v>
      </c>
      <c r="O3381" s="25">
        <v>0.16889999999999999</v>
      </c>
      <c r="P3381" s="23">
        <v>13.51</v>
      </c>
      <c r="Q3381" s="23">
        <f>M3381*N3381*(1-O3381)</f>
        <v>22.921737999999998</v>
      </c>
      <c r="R3381" s="23">
        <f>M3381*N3381*O3381</f>
        <v>4.6582619999999997</v>
      </c>
      <c r="S3381" s="23">
        <f>P3381*N3381</f>
        <v>13.51</v>
      </c>
      <c r="T3381" s="23">
        <f>Q3381-S3381</f>
        <v>9.4117379999999979</v>
      </c>
      <c r="U3381" s="25">
        <f>IFERROR(T3381/Q3381,0)</f>
        <v>0.41060315757906313</v>
      </c>
      <c r="V3381" s="21" t="s">
        <v>125</v>
      </c>
      <c r="W3381" s="21" t="s">
        <v>172</v>
      </c>
    </row>
    <row r="3382" spans="1:23" ht="15" customHeight="1">
      <c r="A3382" s="21" t="s">
        <v>3861</v>
      </c>
      <c r="B3382" s="22">
        <v>45883</v>
      </c>
      <c r="C3382" s="21">
        <f>YEAR(B3382)</f>
        <v>2025</v>
      </c>
      <c r="D3382" s="21" t="str">
        <f>"Q"&amp;ROUNDUP(MONTH(B3382)/3,0)</f>
        <v>Q3</v>
      </c>
      <c r="E3382" s="21" t="s">
        <v>128</v>
      </c>
      <c r="F3382" s="21" t="s">
        <v>159</v>
      </c>
      <c r="G3382" s="21" t="s">
        <v>130</v>
      </c>
      <c r="H3382" s="21" t="s">
        <v>364</v>
      </c>
      <c r="I3382" s="21" t="s">
        <v>365</v>
      </c>
      <c r="J3382" s="21" t="s">
        <v>142</v>
      </c>
      <c r="K3382" s="21" t="s">
        <v>143</v>
      </c>
      <c r="L3382" s="21" t="s">
        <v>252</v>
      </c>
      <c r="M3382" s="23">
        <v>262.41000000000003</v>
      </c>
      <c r="N3382" s="24">
        <v>4</v>
      </c>
      <c r="O3382" s="25">
        <v>0.20349999999999999</v>
      </c>
      <c r="P3382" s="23">
        <v>154.36000000000001</v>
      </c>
      <c r="Q3382" s="23">
        <f>M3382*N3382*(1-O3382)</f>
        <v>836.03826000000004</v>
      </c>
      <c r="R3382" s="23">
        <f>M3382*N3382*O3382</f>
        <v>213.60174000000001</v>
      </c>
      <c r="S3382" s="23">
        <f>P3382*N3382</f>
        <v>617.44000000000005</v>
      </c>
      <c r="T3382" s="23">
        <f>Q3382-S3382</f>
        <v>218.59825999999998</v>
      </c>
      <c r="U3382" s="25">
        <f>IFERROR(T3382/Q3382,0)</f>
        <v>0.26146920596672213</v>
      </c>
      <c r="V3382" s="21" t="s">
        <v>171</v>
      </c>
      <c r="W3382" s="21" t="s">
        <v>126</v>
      </c>
    </row>
    <row r="3383" spans="1:23" ht="15" customHeight="1">
      <c r="A3383" s="21" t="s">
        <v>3862</v>
      </c>
      <c r="B3383" s="22">
        <v>45883</v>
      </c>
      <c r="C3383" s="21">
        <f>YEAR(B3383)</f>
        <v>2025</v>
      </c>
      <c r="D3383" s="21" t="str">
        <f>"Q"&amp;ROUNDUP(MONTH(B3383)/3,0)</f>
        <v>Q3</v>
      </c>
      <c r="E3383" s="21" t="s">
        <v>128</v>
      </c>
      <c r="F3383" s="21" t="s">
        <v>118</v>
      </c>
      <c r="G3383" s="21" t="s">
        <v>152</v>
      </c>
      <c r="H3383" s="21" t="s">
        <v>377</v>
      </c>
      <c r="I3383" s="21" t="s">
        <v>378</v>
      </c>
      <c r="J3383" s="21" t="s">
        <v>133</v>
      </c>
      <c r="K3383" s="21" t="s">
        <v>143</v>
      </c>
      <c r="L3383" s="21" t="s">
        <v>230</v>
      </c>
      <c r="M3383" s="23">
        <v>119.03</v>
      </c>
      <c r="N3383" s="24">
        <v>2</v>
      </c>
      <c r="O3383" s="25">
        <v>0.18459999999999999</v>
      </c>
      <c r="P3383" s="23">
        <v>70.3</v>
      </c>
      <c r="Q3383" s="23">
        <f>M3383*N3383*(1-O3383)</f>
        <v>194.114124</v>
      </c>
      <c r="R3383" s="23">
        <f>M3383*N3383*O3383</f>
        <v>43.945875999999998</v>
      </c>
      <c r="S3383" s="23">
        <f>P3383*N3383</f>
        <v>140.6</v>
      </c>
      <c r="T3383" s="23">
        <f>Q3383-S3383</f>
        <v>53.51412400000001</v>
      </c>
      <c r="U3383" s="25">
        <f>IFERROR(T3383/Q3383,0)</f>
        <v>0.27568382401684488</v>
      </c>
      <c r="V3383" s="21" t="s">
        <v>125</v>
      </c>
      <c r="W3383" s="21" t="s">
        <v>126</v>
      </c>
    </row>
    <row r="3384" spans="1:23" ht="15" customHeight="1">
      <c r="A3384" s="21" t="s">
        <v>3863</v>
      </c>
      <c r="B3384" s="22">
        <v>45883</v>
      </c>
      <c r="C3384" s="21">
        <f>YEAR(B3384)</f>
        <v>2025</v>
      </c>
      <c r="D3384" s="21" t="str">
        <f>"Q"&amp;ROUNDUP(MONTH(B3384)/3,0)</f>
        <v>Q3</v>
      </c>
      <c r="E3384" s="21" t="s">
        <v>128</v>
      </c>
      <c r="F3384" s="21" t="s">
        <v>129</v>
      </c>
      <c r="G3384" s="21" t="s">
        <v>152</v>
      </c>
      <c r="H3384" s="21" t="s">
        <v>601</v>
      </c>
      <c r="I3384" s="21" t="s">
        <v>602</v>
      </c>
      <c r="J3384" s="21" t="s">
        <v>142</v>
      </c>
      <c r="K3384" s="21" t="s">
        <v>123</v>
      </c>
      <c r="L3384" s="21" t="s">
        <v>226</v>
      </c>
      <c r="M3384" s="23">
        <v>80.14</v>
      </c>
      <c r="N3384" s="24">
        <v>1</v>
      </c>
      <c r="O3384" s="25">
        <v>0.2011</v>
      </c>
      <c r="P3384" s="23">
        <v>41.67</v>
      </c>
      <c r="Q3384" s="23">
        <f>M3384*N3384*(1-O3384)</f>
        <v>64.023845999999992</v>
      </c>
      <c r="R3384" s="23">
        <f>M3384*N3384*O3384</f>
        <v>16.116154000000002</v>
      </c>
      <c r="S3384" s="23">
        <f>P3384*N3384</f>
        <v>41.67</v>
      </c>
      <c r="T3384" s="23">
        <f>Q3384-S3384</f>
        <v>22.35384599999999</v>
      </c>
      <c r="U3384" s="25">
        <f>IFERROR(T3384/Q3384,0)</f>
        <v>0.34914875310677201</v>
      </c>
      <c r="V3384" s="21" t="s">
        <v>125</v>
      </c>
      <c r="W3384" s="21" t="s">
        <v>126</v>
      </c>
    </row>
    <row r="3385" spans="1:23" ht="15" customHeight="1">
      <c r="A3385" s="21" t="s">
        <v>3864</v>
      </c>
      <c r="B3385" s="22">
        <v>45884</v>
      </c>
      <c r="C3385" s="21">
        <f>YEAR(B3385)</f>
        <v>2025</v>
      </c>
      <c r="D3385" s="21" t="str">
        <f>"Q"&amp;ROUNDUP(MONTH(B3385)/3,0)</f>
        <v>Q3</v>
      </c>
      <c r="E3385" s="21" t="s">
        <v>138</v>
      </c>
      <c r="F3385" s="21" t="s">
        <v>129</v>
      </c>
      <c r="G3385" s="21" t="s">
        <v>139</v>
      </c>
      <c r="H3385" s="21" t="s">
        <v>207</v>
      </c>
      <c r="I3385" s="21" t="s">
        <v>208</v>
      </c>
      <c r="J3385" s="21" t="s">
        <v>122</v>
      </c>
      <c r="K3385" s="21" t="s">
        <v>149</v>
      </c>
      <c r="L3385" s="21" t="s">
        <v>176</v>
      </c>
      <c r="M3385" s="23">
        <v>207.74</v>
      </c>
      <c r="N3385" s="24">
        <v>2</v>
      </c>
      <c r="O3385" s="25">
        <v>0.2014</v>
      </c>
      <c r="P3385" s="23">
        <v>85.57</v>
      </c>
      <c r="Q3385" s="23">
        <f>M3385*N3385*(1-O3385)</f>
        <v>331.80232799999999</v>
      </c>
      <c r="R3385" s="23">
        <f>M3385*N3385*O3385</f>
        <v>83.677672000000001</v>
      </c>
      <c r="S3385" s="23">
        <f>P3385*N3385</f>
        <v>171.14</v>
      </c>
      <c r="T3385" s="23">
        <f>Q3385-S3385</f>
        <v>160.662328</v>
      </c>
      <c r="U3385" s="25">
        <f>IFERROR(T3385/Q3385,0)</f>
        <v>0.48421097274519426</v>
      </c>
      <c r="V3385" s="21" t="s">
        <v>125</v>
      </c>
      <c r="W3385" s="21" t="s">
        <v>126</v>
      </c>
    </row>
    <row r="3386" spans="1:23" ht="15" customHeight="1">
      <c r="A3386" s="21" t="s">
        <v>3865</v>
      </c>
      <c r="B3386" s="22">
        <v>45884</v>
      </c>
      <c r="C3386" s="21">
        <f>YEAR(B3386)</f>
        <v>2025</v>
      </c>
      <c r="D3386" s="21" t="str">
        <f>"Q"&amp;ROUNDUP(MONTH(B3386)/3,0)</f>
        <v>Q3</v>
      </c>
      <c r="E3386" s="21" t="s">
        <v>128</v>
      </c>
      <c r="F3386" s="21" t="s">
        <v>118</v>
      </c>
      <c r="G3386" s="21" t="s">
        <v>152</v>
      </c>
      <c r="H3386" s="21" t="s">
        <v>243</v>
      </c>
      <c r="I3386" s="21" t="s">
        <v>244</v>
      </c>
      <c r="J3386" s="21" t="s">
        <v>122</v>
      </c>
      <c r="K3386" s="21" t="s">
        <v>123</v>
      </c>
      <c r="L3386" s="21" t="s">
        <v>124</v>
      </c>
      <c r="M3386" s="23">
        <v>127.59</v>
      </c>
      <c r="N3386" s="24">
        <v>5</v>
      </c>
      <c r="O3386" s="25">
        <v>0.1804</v>
      </c>
      <c r="P3386" s="23">
        <v>64.59</v>
      </c>
      <c r="Q3386" s="23">
        <f>M3386*N3386*(1-O3386)</f>
        <v>522.86382000000003</v>
      </c>
      <c r="R3386" s="23">
        <f>M3386*N3386*O3386</f>
        <v>115.08618000000001</v>
      </c>
      <c r="S3386" s="23">
        <f>P3386*N3386</f>
        <v>322.95000000000005</v>
      </c>
      <c r="T3386" s="23">
        <f>Q3386-S3386</f>
        <v>199.91381999999999</v>
      </c>
      <c r="U3386" s="25">
        <f>IFERROR(T3386/Q3386,0)</f>
        <v>0.38234395334525151</v>
      </c>
      <c r="V3386" s="21" t="s">
        <v>125</v>
      </c>
      <c r="W3386" s="21" t="s">
        <v>136</v>
      </c>
    </row>
    <row r="3387" spans="1:23" ht="15" customHeight="1">
      <c r="A3387" s="21" t="s">
        <v>3866</v>
      </c>
      <c r="B3387" s="22">
        <v>45884</v>
      </c>
      <c r="C3387" s="21">
        <f>YEAR(B3387)</f>
        <v>2025</v>
      </c>
      <c r="D3387" s="21" t="str">
        <f>"Q"&amp;ROUNDUP(MONTH(B3387)/3,0)</f>
        <v>Q3</v>
      </c>
      <c r="E3387" s="21" t="s">
        <v>138</v>
      </c>
      <c r="F3387" s="21" t="s">
        <v>118</v>
      </c>
      <c r="G3387" s="21" t="s">
        <v>139</v>
      </c>
      <c r="H3387" s="21" t="s">
        <v>131</v>
      </c>
      <c r="I3387" s="21" t="s">
        <v>132</v>
      </c>
      <c r="J3387" s="21" t="s">
        <v>133</v>
      </c>
      <c r="K3387" s="21" t="s">
        <v>134</v>
      </c>
      <c r="L3387" s="21" t="s">
        <v>192</v>
      </c>
      <c r="M3387" s="23">
        <v>202.93</v>
      </c>
      <c r="N3387" s="24">
        <v>4</v>
      </c>
      <c r="O3387" s="25">
        <v>0.2303</v>
      </c>
      <c r="P3387" s="23">
        <v>117.76</v>
      </c>
      <c r="Q3387" s="23">
        <f>M3387*N3387*(1-O3387)</f>
        <v>624.78088400000001</v>
      </c>
      <c r="R3387" s="23">
        <f>M3387*N3387*O3387</f>
        <v>186.93911600000001</v>
      </c>
      <c r="S3387" s="23">
        <f>P3387*N3387</f>
        <v>471.04</v>
      </c>
      <c r="T3387" s="23">
        <f>Q3387-S3387</f>
        <v>153.74088399999999</v>
      </c>
      <c r="U3387" s="25">
        <f>IFERROR(T3387/Q3387,0)</f>
        <v>0.24607168358883399</v>
      </c>
      <c r="V3387" s="21" t="s">
        <v>125</v>
      </c>
      <c r="W3387" s="21" t="s">
        <v>156</v>
      </c>
    </row>
    <row r="3388" spans="1:23" ht="15" customHeight="1">
      <c r="A3388" s="21" t="s">
        <v>3867</v>
      </c>
      <c r="B3388" s="22">
        <v>45884</v>
      </c>
      <c r="C3388" s="21">
        <f>YEAR(B3388)</f>
        <v>2025</v>
      </c>
      <c r="D3388" s="21" t="str">
        <f>"Q"&amp;ROUNDUP(MONTH(B3388)/3,0)</f>
        <v>Q3</v>
      </c>
      <c r="E3388" s="21" t="s">
        <v>128</v>
      </c>
      <c r="F3388" s="21" t="s">
        <v>118</v>
      </c>
      <c r="G3388" s="21" t="s">
        <v>152</v>
      </c>
      <c r="H3388" s="21" t="s">
        <v>243</v>
      </c>
      <c r="I3388" s="21" t="s">
        <v>244</v>
      </c>
      <c r="J3388" s="21" t="s">
        <v>122</v>
      </c>
      <c r="K3388" s="21" t="s">
        <v>134</v>
      </c>
      <c r="L3388" s="21" t="s">
        <v>192</v>
      </c>
      <c r="M3388" s="23">
        <v>76.31</v>
      </c>
      <c r="N3388" s="24">
        <v>3</v>
      </c>
      <c r="O3388" s="25">
        <v>0.26640000000000003</v>
      </c>
      <c r="P3388" s="23">
        <v>43.71</v>
      </c>
      <c r="Q3388" s="23">
        <f>M3388*N3388*(1-O3388)</f>
        <v>167.943048</v>
      </c>
      <c r="R3388" s="23">
        <f>M3388*N3388*O3388</f>
        <v>60.986952000000009</v>
      </c>
      <c r="S3388" s="23">
        <f>P3388*N3388</f>
        <v>131.13</v>
      </c>
      <c r="T3388" s="23">
        <f>Q3388-S3388</f>
        <v>36.813048000000009</v>
      </c>
      <c r="U3388" s="25">
        <f>IFERROR(T3388/Q3388,0)</f>
        <v>0.21919959437677949</v>
      </c>
      <c r="V3388" s="21" t="s">
        <v>125</v>
      </c>
      <c r="W3388" s="21" t="s">
        <v>126</v>
      </c>
    </row>
    <row r="3389" spans="1:23" ht="15" customHeight="1">
      <c r="A3389" s="21" t="s">
        <v>3868</v>
      </c>
      <c r="B3389" s="22">
        <v>45884</v>
      </c>
      <c r="C3389" s="21">
        <f>YEAR(B3389)</f>
        <v>2025</v>
      </c>
      <c r="D3389" s="21" t="str">
        <f>"Q"&amp;ROUNDUP(MONTH(B3389)/3,0)</f>
        <v>Q3</v>
      </c>
      <c r="E3389" s="21" t="s">
        <v>128</v>
      </c>
      <c r="F3389" s="21" t="s">
        <v>118</v>
      </c>
      <c r="G3389" s="21" t="s">
        <v>152</v>
      </c>
      <c r="H3389" s="21" t="s">
        <v>131</v>
      </c>
      <c r="I3389" s="21" t="s">
        <v>132</v>
      </c>
      <c r="J3389" s="21" t="s">
        <v>133</v>
      </c>
      <c r="K3389" s="21" t="s">
        <v>149</v>
      </c>
      <c r="L3389" s="21" t="s">
        <v>205</v>
      </c>
      <c r="M3389" s="23">
        <v>249.79</v>
      </c>
      <c r="N3389" s="24">
        <v>1</v>
      </c>
      <c r="O3389" s="25">
        <v>0.27360000000000001</v>
      </c>
      <c r="P3389" s="23">
        <v>105.07</v>
      </c>
      <c r="Q3389" s="23">
        <f>M3389*N3389*(1-O3389)</f>
        <v>181.44745599999999</v>
      </c>
      <c r="R3389" s="23">
        <f>M3389*N3389*O3389</f>
        <v>68.342544000000004</v>
      </c>
      <c r="S3389" s="23">
        <f>P3389*N3389</f>
        <v>105.07</v>
      </c>
      <c r="T3389" s="23">
        <f>Q3389-S3389</f>
        <v>76.377455999999995</v>
      </c>
      <c r="U3389" s="25">
        <f>IFERROR(T3389/Q3389,0)</f>
        <v>0.42093428964912022</v>
      </c>
      <c r="V3389" s="21" t="s">
        <v>125</v>
      </c>
      <c r="W3389" s="21" t="s">
        <v>136</v>
      </c>
    </row>
    <row r="3390" spans="1:23" ht="15" customHeight="1">
      <c r="A3390" s="21" t="s">
        <v>3869</v>
      </c>
      <c r="B3390" s="22">
        <v>45884</v>
      </c>
      <c r="C3390" s="21">
        <f>YEAR(B3390)</f>
        <v>2025</v>
      </c>
      <c r="D3390" s="21" t="str">
        <f>"Q"&amp;ROUNDUP(MONTH(B3390)/3,0)</f>
        <v>Q3</v>
      </c>
      <c r="E3390" s="21" t="s">
        <v>158</v>
      </c>
      <c r="F3390" s="21" t="s">
        <v>129</v>
      </c>
      <c r="G3390" s="21" t="s">
        <v>164</v>
      </c>
      <c r="H3390" s="21" t="s">
        <v>236</v>
      </c>
      <c r="I3390" s="21" t="s">
        <v>237</v>
      </c>
      <c r="J3390" s="21" t="s">
        <v>142</v>
      </c>
      <c r="K3390" s="21" t="s">
        <v>143</v>
      </c>
      <c r="L3390" s="21" t="s">
        <v>230</v>
      </c>
      <c r="M3390" s="23">
        <v>318.43</v>
      </c>
      <c r="N3390" s="24">
        <v>3</v>
      </c>
      <c r="O3390" s="25">
        <v>0.19939999999999999</v>
      </c>
      <c r="P3390" s="23">
        <v>195.82</v>
      </c>
      <c r="Q3390" s="23">
        <f>M3390*N3390*(1-O3390)</f>
        <v>764.80517399999997</v>
      </c>
      <c r="R3390" s="23">
        <f>M3390*N3390*O3390</f>
        <v>190.484826</v>
      </c>
      <c r="S3390" s="23">
        <f>P3390*N3390</f>
        <v>587.46</v>
      </c>
      <c r="T3390" s="23">
        <f>Q3390-S3390</f>
        <v>177.34517399999993</v>
      </c>
      <c r="U3390" s="25">
        <f>IFERROR(T3390/Q3390,0)</f>
        <v>0.23188281150409679</v>
      </c>
      <c r="V3390" s="21" t="s">
        <v>125</v>
      </c>
      <c r="W3390" s="21" t="s">
        <v>172</v>
      </c>
    </row>
    <row r="3391" spans="1:23" ht="15" customHeight="1">
      <c r="A3391" s="21" t="s">
        <v>3870</v>
      </c>
      <c r="B3391" s="22">
        <v>45884</v>
      </c>
      <c r="C3391" s="21">
        <f>YEAR(B3391)</f>
        <v>2025</v>
      </c>
      <c r="D3391" s="21" t="str">
        <f>"Q"&amp;ROUNDUP(MONTH(B3391)/3,0)</f>
        <v>Q3</v>
      </c>
      <c r="E3391" s="21" t="s">
        <v>128</v>
      </c>
      <c r="F3391" s="21" t="s">
        <v>159</v>
      </c>
      <c r="G3391" s="21" t="s">
        <v>152</v>
      </c>
      <c r="H3391" s="21" t="s">
        <v>224</v>
      </c>
      <c r="I3391" s="21" t="s">
        <v>225</v>
      </c>
      <c r="J3391" s="21" t="s">
        <v>122</v>
      </c>
      <c r="K3391" s="21" t="s">
        <v>123</v>
      </c>
      <c r="L3391" s="21" t="s">
        <v>155</v>
      </c>
      <c r="M3391" s="23">
        <v>106.22</v>
      </c>
      <c r="N3391" s="24">
        <v>3</v>
      </c>
      <c r="O3391" s="25">
        <v>0.13120000000000001</v>
      </c>
      <c r="P3391" s="23">
        <v>52.09</v>
      </c>
      <c r="Q3391" s="23">
        <f>M3391*N3391*(1-O3391)</f>
        <v>276.85180800000001</v>
      </c>
      <c r="R3391" s="23">
        <f>M3391*N3391*O3391</f>
        <v>41.808191999999998</v>
      </c>
      <c r="S3391" s="23">
        <f>P3391*N3391</f>
        <v>156.27000000000001</v>
      </c>
      <c r="T3391" s="23">
        <f>Q3391-S3391</f>
        <v>120.581808</v>
      </c>
      <c r="U3391" s="25">
        <f>IFERROR(T3391/Q3391,0)</f>
        <v>0.43554639888788443</v>
      </c>
      <c r="V3391" s="21" t="s">
        <v>125</v>
      </c>
      <c r="W3391" s="21" t="s">
        <v>172</v>
      </c>
    </row>
    <row r="3392" spans="1:23" ht="15" customHeight="1">
      <c r="A3392" s="21" t="s">
        <v>3871</v>
      </c>
      <c r="B3392" s="22">
        <v>45885</v>
      </c>
      <c r="C3392" s="21">
        <f>YEAR(B3392)</f>
        <v>2025</v>
      </c>
      <c r="D3392" s="21" t="str">
        <f>"Q"&amp;ROUNDUP(MONTH(B3392)/3,0)</f>
        <v>Q3</v>
      </c>
      <c r="E3392" s="21" t="s">
        <v>138</v>
      </c>
      <c r="F3392" s="21" t="s">
        <v>129</v>
      </c>
      <c r="G3392" s="21" t="s">
        <v>139</v>
      </c>
      <c r="H3392" s="21" t="s">
        <v>555</v>
      </c>
      <c r="I3392" s="21" t="s">
        <v>556</v>
      </c>
      <c r="J3392" s="21" t="s">
        <v>133</v>
      </c>
      <c r="K3392" s="21" t="s">
        <v>143</v>
      </c>
      <c r="L3392" s="21" t="s">
        <v>230</v>
      </c>
      <c r="M3392" s="23">
        <v>258</v>
      </c>
      <c r="N3392" s="24">
        <v>1</v>
      </c>
      <c r="O3392" s="25">
        <v>0.15079999999999999</v>
      </c>
      <c r="P3392" s="23">
        <v>162.24</v>
      </c>
      <c r="Q3392" s="23">
        <f>M3392*N3392*(1-O3392)</f>
        <v>219.09359999999998</v>
      </c>
      <c r="R3392" s="23">
        <f>M3392*N3392*O3392</f>
        <v>38.906399999999998</v>
      </c>
      <c r="S3392" s="23">
        <f>P3392*N3392</f>
        <v>162.24</v>
      </c>
      <c r="T3392" s="23">
        <f>Q3392-S3392</f>
        <v>56.853599999999972</v>
      </c>
      <c r="U3392" s="25">
        <f>IFERROR(T3392/Q3392,0)</f>
        <v>0.25949457218284777</v>
      </c>
      <c r="V3392" s="21" t="s">
        <v>125</v>
      </c>
      <c r="W3392" s="21" t="s">
        <v>172</v>
      </c>
    </row>
    <row r="3393" spans="1:23" ht="15" customHeight="1">
      <c r="A3393" s="21" t="s">
        <v>3872</v>
      </c>
      <c r="B3393" s="22">
        <v>45885</v>
      </c>
      <c r="C3393" s="21">
        <f>YEAR(B3393)</f>
        <v>2025</v>
      </c>
      <c r="D3393" s="21" t="str">
        <f>"Q"&amp;ROUNDUP(MONTH(B3393)/3,0)</f>
        <v>Q3</v>
      </c>
      <c r="E3393" s="21" t="s">
        <v>158</v>
      </c>
      <c r="F3393" s="21" t="s">
        <v>129</v>
      </c>
      <c r="G3393" s="21" t="s">
        <v>164</v>
      </c>
      <c r="H3393" s="21" t="s">
        <v>788</v>
      </c>
      <c r="I3393" s="21" t="s">
        <v>789</v>
      </c>
      <c r="J3393" s="21" t="s">
        <v>142</v>
      </c>
      <c r="K3393" s="21" t="s">
        <v>149</v>
      </c>
      <c r="L3393" s="21" t="s">
        <v>205</v>
      </c>
      <c r="M3393" s="23">
        <v>17.22</v>
      </c>
      <c r="N3393" s="24">
        <v>12</v>
      </c>
      <c r="O3393" s="25">
        <v>0.15809999999999999</v>
      </c>
      <c r="P3393" s="23">
        <v>8.6999999999999993</v>
      </c>
      <c r="Q3393" s="23">
        <f>M3393*N3393*(1-O3393)</f>
        <v>173.97021599999999</v>
      </c>
      <c r="R3393" s="23">
        <f>M3393*N3393*O3393</f>
        <v>32.669783999999993</v>
      </c>
      <c r="S3393" s="23">
        <f>P3393*N3393</f>
        <v>104.39999999999999</v>
      </c>
      <c r="T3393" s="23">
        <f>Q3393-S3393</f>
        <v>69.570216000000002</v>
      </c>
      <c r="U3393" s="25">
        <f>IFERROR(T3393/Q3393,0)</f>
        <v>0.3998972789687173</v>
      </c>
      <c r="V3393" s="21" t="s">
        <v>125</v>
      </c>
      <c r="W3393" s="21" t="s">
        <v>156</v>
      </c>
    </row>
    <row r="3394" spans="1:23" ht="15" customHeight="1">
      <c r="A3394" s="21" t="s">
        <v>3873</v>
      </c>
      <c r="B3394" s="22">
        <v>45885</v>
      </c>
      <c r="C3394" s="21">
        <f>YEAR(B3394)</f>
        <v>2025</v>
      </c>
      <c r="D3394" s="21" t="str">
        <f>"Q"&amp;ROUNDUP(MONTH(B3394)/3,0)</f>
        <v>Q3</v>
      </c>
      <c r="E3394" s="21" t="s">
        <v>138</v>
      </c>
      <c r="F3394" s="21" t="s">
        <v>129</v>
      </c>
      <c r="G3394" s="21" t="s">
        <v>146</v>
      </c>
      <c r="H3394" s="21" t="s">
        <v>1335</v>
      </c>
      <c r="I3394" s="21" t="s">
        <v>342</v>
      </c>
      <c r="J3394" s="21" t="s">
        <v>142</v>
      </c>
      <c r="K3394" s="21" t="s">
        <v>134</v>
      </c>
      <c r="L3394" s="21" t="s">
        <v>299</v>
      </c>
      <c r="M3394" s="23">
        <v>22.01</v>
      </c>
      <c r="N3394" s="24">
        <v>5</v>
      </c>
      <c r="O3394" s="25">
        <v>9.2299999999999993E-2</v>
      </c>
      <c r="P3394" s="23">
        <v>11.37</v>
      </c>
      <c r="Q3394" s="23">
        <f>M3394*N3394*(1-O3394)</f>
        <v>99.892385000000004</v>
      </c>
      <c r="R3394" s="23">
        <f>M3394*N3394*O3394</f>
        <v>10.157615</v>
      </c>
      <c r="S3394" s="23">
        <f>P3394*N3394</f>
        <v>56.849999999999994</v>
      </c>
      <c r="T3394" s="23">
        <f>Q3394-S3394</f>
        <v>43.04238500000001</v>
      </c>
      <c r="U3394" s="25">
        <f>IFERROR(T3394/Q3394,0)</f>
        <v>0.43088754963654147</v>
      </c>
      <c r="V3394" s="21" t="s">
        <v>125</v>
      </c>
      <c r="W3394" s="21" t="s">
        <v>156</v>
      </c>
    </row>
    <row r="3395" spans="1:23" ht="15" customHeight="1">
      <c r="A3395" s="21" t="s">
        <v>3874</v>
      </c>
      <c r="B3395" s="22">
        <v>45885</v>
      </c>
      <c r="C3395" s="21">
        <f>YEAR(B3395)</f>
        <v>2025</v>
      </c>
      <c r="D3395" s="21" t="str">
        <f>"Q"&amp;ROUNDUP(MONTH(B3395)/3,0)</f>
        <v>Q3</v>
      </c>
      <c r="E3395" s="21" t="s">
        <v>138</v>
      </c>
      <c r="F3395" s="21" t="s">
        <v>118</v>
      </c>
      <c r="G3395" s="21" t="s">
        <v>139</v>
      </c>
      <c r="H3395" s="21" t="s">
        <v>377</v>
      </c>
      <c r="I3395" s="21" t="s">
        <v>378</v>
      </c>
      <c r="J3395" s="21" t="s">
        <v>133</v>
      </c>
      <c r="K3395" s="21" t="s">
        <v>134</v>
      </c>
      <c r="L3395" s="21" t="s">
        <v>170</v>
      </c>
      <c r="M3395" s="23">
        <v>212.35</v>
      </c>
      <c r="N3395" s="24">
        <v>2</v>
      </c>
      <c r="O3395" s="25">
        <v>0.2223</v>
      </c>
      <c r="P3395" s="23">
        <v>115.4</v>
      </c>
      <c r="Q3395" s="23">
        <f>M3395*N3395*(1-O3395)</f>
        <v>330.28919000000002</v>
      </c>
      <c r="R3395" s="23">
        <f>M3395*N3395*O3395</f>
        <v>94.410809999999998</v>
      </c>
      <c r="S3395" s="23">
        <f>P3395*N3395</f>
        <v>230.8</v>
      </c>
      <c r="T3395" s="23">
        <f>Q3395-S3395</f>
        <v>99.489190000000008</v>
      </c>
      <c r="U3395" s="25">
        <f>IFERROR(T3395/Q3395,0)</f>
        <v>0.30121842619190775</v>
      </c>
      <c r="V3395" s="21" t="s">
        <v>125</v>
      </c>
      <c r="W3395" s="21" t="s">
        <v>126</v>
      </c>
    </row>
    <row r="3396" spans="1:23" ht="15" customHeight="1">
      <c r="A3396" s="21" t="s">
        <v>3875</v>
      </c>
      <c r="B3396" s="22">
        <v>45885</v>
      </c>
      <c r="C3396" s="21">
        <f>YEAR(B3396)</f>
        <v>2025</v>
      </c>
      <c r="D3396" s="21" t="str">
        <f>"Q"&amp;ROUNDUP(MONTH(B3396)/3,0)</f>
        <v>Q3</v>
      </c>
      <c r="E3396" s="21" t="s">
        <v>138</v>
      </c>
      <c r="F3396" s="21" t="s">
        <v>159</v>
      </c>
      <c r="G3396" s="21" t="s">
        <v>146</v>
      </c>
      <c r="H3396" s="21" t="s">
        <v>224</v>
      </c>
      <c r="I3396" s="21" t="s">
        <v>225</v>
      </c>
      <c r="J3396" s="21" t="s">
        <v>122</v>
      </c>
      <c r="K3396" s="21" t="s">
        <v>134</v>
      </c>
      <c r="L3396" s="21" t="s">
        <v>170</v>
      </c>
      <c r="M3396" s="23">
        <v>111.61</v>
      </c>
      <c r="N3396" s="24">
        <v>5</v>
      </c>
      <c r="O3396" s="25">
        <v>0.15440000000000001</v>
      </c>
      <c r="P3396" s="23">
        <v>61.1</v>
      </c>
      <c r="Q3396" s="23">
        <f>M3396*N3396*(1-O3396)</f>
        <v>471.88707999999997</v>
      </c>
      <c r="R3396" s="23">
        <f>M3396*N3396*O3396</f>
        <v>86.16292</v>
      </c>
      <c r="S3396" s="23">
        <f>P3396*N3396</f>
        <v>305.5</v>
      </c>
      <c r="T3396" s="23">
        <f>Q3396-S3396</f>
        <v>166.38707999999997</v>
      </c>
      <c r="U3396" s="25">
        <f>IFERROR(T3396/Q3396,0)</f>
        <v>0.35259935491346783</v>
      </c>
      <c r="V3396" s="21" t="s">
        <v>125</v>
      </c>
      <c r="W3396" s="21" t="s">
        <v>136</v>
      </c>
    </row>
    <row r="3397" spans="1:23" ht="15" customHeight="1">
      <c r="A3397" s="21" t="s">
        <v>3876</v>
      </c>
      <c r="B3397" s="22">
        <v>45886</v>
      </c>
      <c r="C3397" s="21">
        <f>YEAR(B3397)</f>
        <v>2025</v>
      </c>
      <c r="D3397" s="21" t="str">
        <f>"Q"&amp;ROUNDUP(MONTH(B3397)/3,0)</f>
        <v>Q3</v>
      </c>
      <c r="E3397" s="21" t="s">
        <v>188</v>
      </c>
      <c r="F3397" s="21" t="s">
        <v>118</v>
      </c>
      <c r="G3397" s="21" t="s">
        <v>232</v>
      </c>
      <c r="H3397" s="21" t="s">
        <v>265</v>
      </c>
      <c r="I3397" s="21" t="s">
        <v>266</v>
      </c>
      <c r="J3397" s="21" t="s">
        <v>142</v>
      </c>
      <c r="K3397" s="21" t="s">
        <v>165</v>
      </c>
      <c r="L3397" s="21" t="s">
        <v>320</v>
      </c>
      <c r="M3397" s="23">
        <v>18.39</v>
      </c>
      <c r="N3397" s="24">
        <v>1</v>
      </c>
      <c r="O3397" s="25">
        <v>0.1988</v>
      </c>
      <c r="P3397" s="23">
        <v>7.05</v>
      </c>
      <c r="Q3397" s="23">
        <f>M3397*N3397*(1-O3397)</f>
        <v>14.734068000000001</v>
      </c>
      <c r="R3397" s="23">
        <f>M3397*N3397*O3397</f>
        <v>3.6559320000000004</v>
      </c>
      <c r="S3397" s="23">
        <f>P3397*N3397</f>
        <v>7.05</v>
      </c>
      <c r="T3397" s="23">
        <f>Q3397-S3397</f>
        <v>7.6840680000000008</v>
      </c>
      <c r="U3397" s="25">
        <f>IFERROR(T3397/Q3397,0)</f>
        <v>0.52151707186365648</v>
      </c>
      <c r="V3397" s="21" t="s">
        <v>125</v>
      </c>
      <c r="W3397" s="21" t="s">
        <v>156</v>
      </c>
    </row>
    <row r="3398" spans="1:23" ht="15" customHeight="1">
      <c r="A3398" s="21" t="s">
        <v>3877</v>
      </c>
      <c r="B3398" s="22">
        <v>45886</v>
      </c>
      <c r="C3398" s="21">
        <f>YEAR(B3398)</f>
        <v>2025</v>
      </c>
      <c r="D3398" s="21" t="str">
        <f>"Q"&amp;ROUNDUP(MONTH(B3398)/3,0)</f>
        <v>Q3</v>
      </c>
      <c r="E3398" s="21" t="s">
        <v>158</v>
      </c>
      <c r="F3398" s="21" t="s">
        <v>118</v>
      </c>
      <c r="G3398" s="21" t="s">
        <v>160</v>
      </c>
      <c r="H3398" s="21" t="s">
        <v>1102</v>
      </c>
      <c r="I3398" s="21" t="s">
        <v>154</v>
      </c>
      <c r="J3398" s="21" t="s">
        <v>142</v>
      </c>
      <c r="K3398" s="21" t="s">
        <v>165</v>
      </c>
      <c r="L3398" s="21" t="s">
        <v>166</v>
      </c>
      <c r="M3398" s="23">
        <v>78.53</v>
      </c>
      <c r="N3398" s="24">
        <v>4</v>
      </c>
      <c r="O3398" s="25">
        <v>0.16120000000000001</v>
      </c>
      <c r="P3398" s="23">
        <v>36.35</v>
      </c>
      <c r="Q3398" s="23">
        <f>M3398*N3398*(1-O3398)</f>
        <v>263.483856</v>
      </c>
      <c r="R3398" s="23">
        <f>M3398*N3398*O3398</f>
        <v>50.636144000000002</v>
      </c>
      <c r="S3398" s="23">
        <f>P3398*N3398</f>
        <v>145.4</v>
      </c>
      <c r="T3398" s="23">
        <f>Q3398-S3398</f>
        <v>118.083856</v>
      </c>
      <c r="U3398" s="25">
        <f>IFERROR(T3398/Q3398,0)</f>
        <v>0.44816353378402052</v>
      </c>
      <c r="V3398" s="21" t="s">
        <v>125</v>
      </c>
      <c r="W3398" s="21" t="s">
        <v>136</v>
      </c>
    </row>
    <row r="3399" spans="1:23" ht="15" customHeight="1">
      <c r="A3399" s="21" t="s">
        <v>3878</v>
      </c>
      <c r="B3399" s="22">
        <v>45886</v>
      </c>
      <c r="C3399" s="21">
        <f>YEAR(B3399)</f>
        <v>2025</v>
      </c>
      <c r="D3399" s="21" t="str">
        <f>"Q"&amp;ROUNDUP(MONTH(B3399)/3,0)</f>
        <v>Q3</v>
      </c>
      <c r="E3399" s="21" t="s">
        <v>128</v>
      </c>
      <c r="F3399" s="21" t="s">
        <v>129</v>
      </c>
      <c r="G3399" s="21" t="s">
        <v>152</v>
      </c>
      <c r="H3399" s="21" t="s">
        <v>549</v>
      </c>
      <c r="I3399" s="21" t="s">
        <v>550</v>
      </c>
      <c r="J3399" s="21" t="s">
        <v>133</v>
      </c>
      <c r="K3399" s="21" t="s">
        <v>165</v>
      </c>
      <c r="L3399" s="21" t="s">
        <v>320</v>
      </c>
      <c r="M3399" s="23">
        <v>80.58</v>
      </c>
      <c r="N3399" s="24">
        <v>8</v>
      </c>
      <c r="O3399" s="25">
        <v>0.19400000000000001</v>
      </c>
      <c r="P3399" s="23">
        <v>34.08</v>
      </c>
      <c r="Q3399" s="23">
        <f>M3399*N3399*(1-O3399)</f>
        <v>519.57983999999999</v>
      </c>
      <c r="R3399" s="23">
        <f>M3399*N3399*O3399</f>
        <v>125.06016</v>
      </c>
      <c r="S3399" s="23">
        <f>P3399*N3399</f>
        <v>272.64</v>
      </c>
      <c r="T3399" s="23">
        <f>Q3399-S3399</f>
        <v>246.93984</v>
      </c>
      <c r="U3399" s="25">
        <f>IFERROR(T3399/Q3399,0)</f>
        <v>0.47526832449850248</v>
      </c>
      <c r="V3399" s="21" t="s">
        <v>125</v>
      </c>
      <c r="W3399" s="21" t="s">
        <v>172</v>
      </c>
    </row>
    <row r="3400" spans="1:23" ht="15" customHeight="1">
      <c r="A3400" s="21" t="s">
        <v>3879</v>
      </c>
      <c r="B3400" s="22">
        <v>45886</v>
      </c>
      <c r="C3400" s="21">
        <f>YEAR(B3400)</f>
        <v>2025</v>
      </c>
      <c r="D3400" s="21" t="str">
        <f>"Q"&amp;ROUNDUP(MONTH(B3400)/3,0)</f>
        <v>Q3</v>
      </c>
      <c r="E3400" s="21" t="s">
        <v>138</v>
      </c>
      <c r="F3400" s="21" t="s">
        <v>159</v>
      </c>
      <c r="G3400" s="21" t="s">
        <v>146</v>
      </c>
      <c r="H3400" s="21" t="s">
        <v>1048</v>
      </c>
      <c r="I3400" s="21" t="s">
        <v>179</v>
      </c>
      <c r="J3400" s="21" t="s">
        <v>133</v>
      </c>
      <c r="K3400" s="21" t="s">
        <v>134</v>
      </c>
      <c r="L3400" s="21" t="s">
        <v>339</v>
      </c>
      <c r="M3400" s="23">
        <v>138.30000000000001</v>
      </c>
      <c r="N3400" s="24">
        <v>4</v>
      </c>
      <c r="O3400" s="25">
        <v>0.2238</v>
      </c>
      <c r="P3400" s="23">
        <v>83.33</v>
      </c>
      <c r="Q3400" s="23">
        <f>M3400*N3400*(1-O3400)</f>
        <v>429.39384000000001</v>
      </c>
      <c r="R3400" s="23">
        <f>M3400*N3400*O3400</f>
        <v>123.80616000000001</v>
      </c>
      <c r="S3400" s="23">
        <f>P3400*N3400</f>
        <v>333.32</v>
      </c>
      <c r="T3400" s="23">
        <f>Q3400-S3400</f>
        <v>96.073840000000018</v>
      </c>
      <c r="U3400" s="25">
        <f>IFERROR(T3400/Q3400,0)</f>
        <v>0.22374293958199312</v>
      </c>
      <c r="V3400" s="21" t="s">
        <v>125</v>
      </c>
      <c r="W3400" s="21" t="s">
        <v>136</v>
      </c>
    </row>
    <row r="3401" spans="1:23" ht="15" customHeight="1">
      <c r="A3401" s="21" t="s">
        <v>3880</v>
      </c>
      <c r="B3401" s="22">
        <v>45887</v>
      </c>
      <c r="C3401" s="21">
        <f>YEAR(B3401)</f>
        <v>2025</v>
      </c>
      <c r="D3401" s="21" t="str">
        <f>"Q"&amp;ROUNDUP(MONTH(B3401)/3,0)</f>
        <v>Q3</v>
      </c>
      <c r="E3401" s="21" t="s">
        <v>117</v>
      </c>
      <c r="F3401" s="21" t="s">
        <v>118</v>
      </c>
      <c r="G3401" s="21" t="s">
        <v>119</v>
      </c>
      <c r="H3401" s="21" t="s">
        <v>497</v>
      </c>
      <c r="I3401" s="21" t="s">
        <v>225</v>
      </c>
      <c r="J3401" s="21" t="s">
        <v>142</v>
      </c>
      <c r="K3401" s="21" t="s">
        <v>149</v>
      </c>
      <c r="L3401" s="21" t="s">
        <v>205</v>
      </c>
      <c r="M3401" s="23">
        <v>154.59</v>
      </c>
      <c r="N3401" s="24">
        <v>2</v>
      </c>
      <c r="O3401" s="25">
        <v>0.24540000000000001</v>
      </c>
      <c r="P3401" s="23">
        <v>81.41</v>
      </c>
      <c r="Q3401" s="23">
        <f>M3401*N3401*(1-O3401)</f>
        <v>233.30722799999998</v>
      </c>
      <c r="R3401" s="23">
        <f>M3401*N3401*O3401</f>
        <v>75.872771999999998</v>
      </c>
      <c r="S3401" s="23">
        <f>P3401*N3401</f>
        <v>162.82</v>
      </c>
      <c r="T3401" s="23">
        <f>Q3401-S3401</f>
        <v>70.487227999999988</v>
      </c>
      <c r="U3401" s="25">
        <f>IFERROR(T3401/Q3401,0)</f>
        <v>0.30212192140056626</v>
      </c>
      <c r="V3401" s="21" t="s">
        <v>125</v>
      </c>
      <c r="W3401" s="21" t="s">
        <v>172</v>
      </c>
    </row>
    <row r="3402" spans="1:23" ht="15" customHeight="1">
      <c r="A3402" s="21" t="s">
        <v>3881</v>
      </c>
      <c r="B3402" s="22">
        <v>45887</v>
      </c>
      <c r="C3402" s="21">
        <f>YEAR(B3402)</f>
        <v>2025</v>
      </c>
      <c r="D3402" s="21" t="str">
        <f>"Q"&amp;ROUNDUP(MONTH(B3402)/3,0)</f>
        <v>Q3</v>
      </c>
      <c r="E3402" s="21" t="s">
        <v>117</v>
      </c>
      <c r="F3402" s="21" t="s">
        <v>118</v>
      </c>
      <c r="G3402" s="21" t="s">
        <v>194</v>
      </c>
      <c r="H3402" s="21" t="s">
        <v>287</v>
      </c>
      <c r="I3402" s="21" t="s">
        <v>288</v>
      </c>
      <c r="J3402" s="21" t="s">
        <v>133</v>
      </c>
      <c r="K3402" s="21" t="s">
        <v>143</v>
      </c>
      <c r="L3402" s="21" t="s">
        <v>322</v>
      </c>
      <c r="M3402" s="23">
        <v>226.09</v>
      </c>
      <c r="N3402" s="24">
        <v>2</v>
      </c>
      <c r="O3402" s="25">
        <v>0.2271</v>
      </c>
      <c r="P3402" s="23">
        <v>131.47999999999999</v>
      </c>
      <c r="Q3402" s="23">
        <f>M3402*N3402*(1-O3402)</f>
        <v>349.48992200000004</v>
      </c>
      <c r="R3402" s="23">
        <f>M3402*N3402*O3402</f>
        <v>102.690078</v>
      </c>
      <c r="S3402" s="23">
        <f>P3402*N3402</f>
        <v>262.95999999999998</v>
      </c>
      <c r="T3402" s="23">
        <f>Q3402-S3402</f>
        <v>86.529922000000056</v>
      </c>
      <c r="U3402" s="25">
        <f>IFERROR(T3402/Q3402,0)</f>
        <v>0.2475891765485588</v>
      </c>
      <c r="V3402" s="21" t="s">
        <v>171</v>
      </c>
      <c r="W3402" s="21" t="s">
        <v>136</v>
      </c>
    </row>
    <row r="3403" spans="1:23" ht="15" customHeight="1">
      <c r="A3403" s="21" t="s">
        <v>3882</v>
      </c>
      <c r="B3403" s="22">
        <v>45887</v>
      </c>
      <c r="C3403" s="21">
        <f>YEAR(B3403)</f>
        <v>2025</v>
      </c>
      <c r="D3403" s="21" t="str">
        <f>"Q"&amp;ROUNDUP(MONTH(B3403)/3,0)</f>
        <v>Q3</v>
      </c>
      <c r="E3403" s="21" t="s">
        <v>117</v>
      </c>
      <c r="F3403" s="21" t="s">
        <v>129</v>
      </c>
      <c r="G3403" s="21" t="s">
        <v>194</v>
      </c>
      <c r="H3403" s="21" t="s">
        <v>182</v>
      </c>
      <c r="I3403" s="21" t="s">
        <v>183</v>
      </c>
      <c r="J3403" s="21" t="s">
        <v>122</v>
      </c>
      <c r="K3403" s="21" t="s">
        <v>143</v>
      </c>
      <c r="L3403" s="21" t="s">
        <v>252</v>
      </c>
      <c r="M3403" s="23">
        <v>295.72000000000003</v>
      </c>
      <c r="N3403" s="24">
        <v>3</v>
      </c>
      <c r="O3403" s="25">
        <v>0.1925</v>
      </c>
      <c r="P3403" s="23">
        <v>167.6</v>
      </c>
      <c r="Q3403" s="23">
        <f>M3403*N3403*(1-O3403)</f>
        <v>716.38170000000002</v>
      </c>
      <c r="R3403" s="23">
        <f>M3403*N3403*O3403</f>
        <v>170.77830000000003</v>
      </c>
      <c r="S3403" s="23">
        <f>P3403*N3403</f>
        <v>502.79999999999995</v>
      </c>
      <c r="T3403" s="23">
        <f>Q3403-S3403</f>
        <v>213.58170000000007</v>
      </c>
      <c r="U3403" s="25">
        <f>IFERROR(T3403/Q3403,0)</f>
        <v>0.29813952533963395</v>
      </c>
      <c r="V3403" s="21" t="s">
        <v>125</v>
      </c>
      <c r="W3403" s="21" t="s">
        <v>156</v>
      </c>
    </row>
    <row r="3404" spans="1:23" ht="15" customHeight="1">
      <c r="A3404" s="21" t="s">
        <v>3883</v>
      </c>
      <c r="B3404" s="22">
        <v>45887</v>
      </c>
      <c r="C3404" s="21">
        <f>YEAR(B3404)</f>
        <v>2025</v>
      </c>
      <c r="D3404" s="21" t="str">
        <f>"Q"&amp;ROUNDUP(MONTH(B3404)/3,0)</f>
        <v>Q3</v>
      </c>
      <c r="E3404" s="21" t="s">
        <v>188</v>
      </c>
      <c r="F3404" s="21" t="s">
        <v>159</v>
      </c>
      <c r="G3404" s="21" t="s">
        <v>198</v>
      </c>
      <c r="H3404" s="21" t="s">
        <v>569</v>
      </c>
      <c r="I3404" s="21" t="s">
        <v>570</v>
      </c>
      <c r="J3404" s="21" t="s">
        <v>133</v>
      </c>
      <c r="K3404" s="21" t="s">
        <v>123</v>
      </c>
      <c r="L3404" s="21" t="s">
        <v>292</v>
      </c>
      <c r="M3404" s="23">
        <v>78.16</v>
      </c>
      <c r="N3404" s="24">
        <v>4</v>
      </c>
      <c r="O3404" s="25">
        <v>0.14560000000000001</v>
      </c>
      <c r="P3404" s="23">
        <v>40.93</v>
      </c>
      <c r="Q3404" s="23">
        <f>M3404*N3404*(1-O3404)</f>
        <v>267.11961600000001</v>
      </c>
      <c r="R3404" s="23">
        <f>M3404*N3404*O3404</f>
        <v>45.520384</v>
      </c>
      <c r="S3404" s="23">
        <f>P3404*N3404</f>
        <v>163.72</v>
      </c>
      <c r="T3404" s="23">
        <f>Q3404-S3404</f>
        <v>103.39961600000001</v>
      </c>
      <c r="U3404" s="25">
        <f>IFERROR(T3404/Q3404,0)</f>
        <v>0.38709106260470216</v>
      </c>
      <c r="V3404" s="21" t="s">
        <v>125</v>
      </c>
      <c r="W3404" s="21" t="s">
        <v>136</v>
      </c>
    </row>
    <row r="3405" spans="1:23" ht="15" customHeight="1">
      <c r="A3405" s="21" t="s">
        <v>3884</v>
      </c>
      <c r="B3405" s="22">
        <v>45887</v>
      </c>
      <c r="C3405" s="21">
        <f>YEAR(B3405)</f>
        <v>2025</v>
      </c>
      <c r="D3405" s="21" t="str">
        <f>"Q"&amp;ROUNDUP(MONTH(B3405)/3,0)</f>
        <v>Q3</v>
      </c>
      <c r="E3405" s="21" t="s">
        <v>117</v>
      </c>
      <c r="F3405" s="21" t="s">
        <v>129</v>
      </c>
      <c r="G3405" s="21" t="s">
        <v>119</v>
      </c>
      <c r="H3405" s="21" t="s">
        <v>377</v>
      </c>
      <c r="I3405" s="21" t="s">
        <v>378</v>
      </c>
      <c r="J3405" s="21" t="s">
        <v>133</v>
      </c>
      <c r="K3405" s="21" t="s">
        <v>165</v>
      </c>
      <c r="L3405" s="21" t="s">
        <v>166</v>
      </c>
      <c r="M3405" s="23">
        <v>89.36</v>
      </c>
      <c r="N3405" s="24">
        <v>1</v>
      </c>
      <c r="O3405" s="25">
        <v>0.19919999999999999</v>
      </c>
      <c r="P3405" s="23">
        <v>39.19</v>
      </c>
      <c r="Q3405" s="23">
        <f>M3405*N3405*(1-O3405)</f>
        <v>71.559488000000002</v>
      </c>
      <c r="R3405" s="23">
        <f>M3405*N3405*O3405</f>
        <v>17.800511999999998</v>
      </c>
      <c r="S3405" s="23">
        <f>P3405*N3405</f>
        <v>39.19</v>
      </c>
      <c r="T3405" s="23">
        <f>Q3405-S3405</f>
        <v>32.369488000000004</v>
      </c>
      <c r="U3405" s="25">
        <f>IFERROR(T3405/Q3405,0)</f>
        <v>0.45234376187822922</v>
      </c>
      <c r="V3405" s="21" t="s">
        <v>125</v>
      </c>
      <c r="W3405" s="21" t="s">
        <v>172</v>
      </c>
    </row>
    <row r="3406" spans="1:23" ht="15" customHeight="1">
      <c r="A3406" s="21" t="s">
        <v>3885</v>
      </c>
      <c r="B3406" s="22">
        <v>45887</v>
      </c>
      <c r="C3406" s="21">
        <f>YEAR(B3406)</f>
        <v>2025</v>
      </c>
      <c r="D3406" s="21" t="str">
        <f>"Q"&amp;ROUNDUP(MONTH(B3406)/3,0)</f>
        <v>Q3</v>
      </c>
      <c r="E3406" s="21" t="s">
        <v>128</v>
      </c>
      <c r="F3406" s="21" t="s">
        <v>129</v>
      </c>
      <c r="G3406" s="21" t="s">
        <v>152</v>
      </c>
      <c r="H3406" s="21" t="s">
        <v>224</v>
      </c>
      <c r="I3406" s="21" t="s">
        <v>225</v>
      </c>
      <c r="J3406" s="21" t="s">
        <v>122</v>
      </c>
      <c r="K3406" s="21" t="s">
        <v>149</v>
      </c>
      <c r="L3406" s="21" t="s">
        <v>273</v>
      </c>
      <c r="M3406" s="23">
        <v>220.57</v>
      </c>
      <c r="N3406" s="24">
        <v>2</v>
      </c>
      <c r="O3406" s="25">
        <v>0.23380000000000001</v>
      </c>
      <c r="P3406" s="23">
        <v>94.11</v>
      </c>
      <c r="Q3406" s="23">
        <f>M3406*N3406*(1-O3406)</f>
        <v>338.00146799999999</v>
      </c>
      <c r="R3406" s="23">
        <f>M3406*N3406*O3406</f>
        <v>103.138532</v>
      </c>
      <c r="S3406" s="23">
        <f>P3406*N3406</f>
        <v>188.22</v>
      </c>
      <c r="T3406" s="23">
        <f>Q3406-S3406</f>
        <v>149.78146799999999</v>
      </c>
      <c r="U3406" s="25">
        <f>IFERROR(T3406/Q3406,0)</f>
        <v>0.44313851323272951</v>
      </c>
      <c r="V3406" s="21" t="s">
        <v>125</v>
      </c>
      <c r="W3406" s="21" t="s">
        <v>172</v>
      </c>
    </row>
    <row r="3407" spans="1:23" ht="15" customHeight="1">
      <c r="A3407" s="21" t="s">
        <v>3886</v>
      </c>
      <c r="B3407" s="22">
        <v>45887</v>
      </c>
      <c r="C3407" s="21">
        <f>YEAR(B3407)</f>
        <v>2025</v>
      </c>
      <c r="D3407" s="21" t="str">
        <f>"Q"&amp;ROUNDUP(MONTH(B3407)/3,0)</f>
        <v>Q3</v>
      </c>
      <c r="E3407" s="21" t="s">
        <v>128</v>
      </c>
      <c r="F3407" s="21" t="s">
        <v>118</v>
      </c>
      <c r="G3407" s="21" t="s">
        <v>152</v>
      </c>
      <c r="H3407" s="21" t="s">
        <v>895</v>
      </c>
      <c r="I3407" s="21" t="s">
        <v>896</v>
      </c>
      <c r="J3407" s="21" t="s">
        <v>133</v>
      </c>
      <c r="K3407" s="21" t="s">
        <v>123</v>
      </c>
      <c r="L3407" s="21" t="s">
        <v>263</v>
      </c>
      <c r="M3407" s="23">
        <v>43.68</v>
      </c>
      <c r="N3407" s="24">
        <v>4</v>
      </c>
      <c r="O3407" s="25">
        <v>0.26329999999999998</v>
      </c>
      <c r="P3407" s="23">
        <v>21.14</v>
      </c>
      <c r="Q3407" s="23">
        <f>M3407*N3407*(1-O3407)</f>
        <v>128.71622400000001</v>
      </c>
      <c r="R3407" s="23">
        <f>M3407*N3407*O3407</f>
        <v>46.003775999999995</v>
      </c>
      <c r="S3407" s="23">
        <f>P3407*N3407</f>
        <v>84.56</v>
      </c>
      <c r="T3407" s="23">
        <f>Q3407-S3407</f>
        <v>44.156224000000009</v>
      </c>
      <c r="U3407" s="25">
        <f>IFERROR(T3407/Q3407,0)</f>
        <v>0.34305095836248278</v>
      </c>
      <c r="V3407" s="21" t="s">
        <v>125</v>
      </c>
      <c r="W3407" s="21" t="s">
        <v>136</v>
      </c>
    </row>
    <row r="3408" spans="1:23" ht="15" customHeight="1">
      <c r="A3408" s="21" t="s">
        <v>3887</v>
      </c>
      <c r="B3408" s="22">
        <v>45887</v>
      </c>
      <c r="C3408" s="21">
        <f>YEAR(B3408)</f>
        <v>2025</v>
      </c>
      <c r="D3408" s="21" t="str">
        <f>"Q"&amp;ROUNDUP(MONTH(B3408)/3,0)</f>
        <v>Q3</v>
      </c>
      <c r="E3408" s="21" t="s">
        <v>138</v>
      </c>
      <c r="F3408" s="21" t="s">
        <v>129</v>
      </c>
      <c r="G3408" s="21" t="s">
        <v>146</v>
      </c>
      <c r="H3408" s="21" t="s">
        <v>178</v>
      </c>
      <c r="I3408" s="21" t="s">
        <v>179</v>
      </c>
      <c r="J3408" s="21" t="s">
        <v>133</v>
      </c>
      <c r="K3408" s="21" t="s">
        <v>165</v>
      </c>
      <c r="L3408" s="21" t="s">
        <v>184</v>
      </c>
      <c r="M3408" s="23">
        <v>57.88</v>
      </c>
      <c r="N3408" s="24">
        <v>4</v>
      </c>
      <c r="O3408" s="25">
        <v>0.1542</v>
      </c>
      <c r="P3408" s="23">
        <v>25.56</v>
      </c>
      <c r="Q3408" s="23">
        <f>M3408*N3408*(1-O3408)</f>
        <v>195.819616</v>
      </c>
      <c r="R3408" s="23">
        <f>M3408*N3408*O3408</f>
        <v>35.700384</v>
      </c>
      <c r="S3408" s="23">
        <f>P3408*N3408</f>
        <v>102.24</v>
      </c>
      <c r="T3408" s="23">
        <f>Q3408-S3408</f>
        <v>93.579616000000001</v>
      </c>
      <c r="U3408" s="25">
        <f>IFERROR(T3408/Q3408,0)</f>
        <v>0.47788683233859475</v>
      </c>
      <c r="V3408" s="21" t="s">
        <v>125</v>
      </c>
      <c r="W3408" s="21" t="s">
        <v>156</v>
      </c>
    </row>
    <row r="3409" spans="1:23" ht="15" customHeight="1">
      <c r="A3409" s="21" t="s">
        <v>3888</v>
      </c>
      <c r="B3409" s="22">
        <v>45888</v>
      </c>
      <c r="C3409" s="21">
        <f>YEAR(B3409)</f>
        <v>2025</v>
      </c>
      <c r="D3409" s="21" t="str">
        <f>"Q"&amp;ROUNDUP(MONTH(B3409)/3,0)</f>
        <v>Q3</v>
      </c>
      <c r="E3409" s="21" t="s">
        <v>117</v>
      </c>
      <c r="F3409" s="21" t="s">
        <v>118</v>
      </c>
      <c r="G3409" s="21" t="s">
        <v>119</v>
      </c>
      <c r="H3409" s="21" t="s">
        <v>218</v>
      </c>
      <c r="I3409" s="21" t="s">
        <v>219</v>
      </c>
      <c r="J3409" s="21" t="s">
        <v>133</v>
      </c>
      <c r="K3409" s="21" t="s">
        <v>149</v>
      </c>
      <c r="L3409" s="21" t="s">
        <v>176</v>
      </c>
      <c r="M3409" s="23">
        <v>251.17</v>
      </c>
      <c r="N3409" s="24">
        <v>4</v>
      </c>
      <c r="O3409" s="25">
        <v>0.2006</v>
      </c>
      <c r="P3409" s="23">
        <v>110.58</v>
      </c>
      <c r="Q3409" s="23">
        <f>M3409*N3409*(1-O3409)</f>
        <v>803.14119199999993</v>
      </c>
      <c r="R3409" s="23">
        <f>M3409*N3409*O3409</f>
        <v>201.53880799999999</v>
      </c>
      <c r="S3409" s="23">
        <f>P3409*N3409</f>
        <v>442.32</v>
      </c>
      <c r="T3409" s="23">
        <f>Q3409-S3409</f>
        <v>360.82119199999994</v>
      </c>
      <c r="U3409" s="25">
        <f>IFERROR(T3409/Q3409,0)</f>
        <v>0.44926246542214454</v>
      </c>
      <c r="V3409" s="21" t="s">
        <v>125</v>
      </c>
      <c r="W3409" s="21" t="s">
        <v>136</v>
      </c>
    </row>
    <row r="3410" spans="1:23" ht="15" customHeight="1">
      <c r="A3410" s="21" t="s">
        <v>3889</v>
      </c>
      <c r="B3410" s="22">
        <v>45888</v>
      </c>
      <c r="C3410" s="21">
        <f>YEAR(B3410)</f>
        <v>2025</v>
      </c>
      <c r="D3410" s="21" t="str">
        <f>"Q"&amp;ROUNDUP(MONTH(B3410)/3,0)</f>
        <v>Q3</v>
      </c>
      <c r="E3410" s="21" t="s">
        <v>128</v>
      </c>
      <c r="F3410" s="21" t="s">
        <v>159</v>
      </c>
      <c r="G3410" s="21" t="s">
        <v>152</v>
      </c>
      <c r="H3410" s="21" t="s">
        <v>178</v>
      </c>
      <c r="I3410" s="21" t="s">
        <v>179</v>
      </c>
      <c r="J3410" s="21" t="s">
        <v>133</v>
      </c>
      <c r="K3410" s="21" t="s">
        <v>123</v>
      </c>
      <c r="L3410" s="21" t="s">
        <v>124</v>
      </c>
      <c r="M3410" s="23">
        <v>202.27</v>
      </c>
      <c r="N3410" s="24">
        <v>15</v>
      </c>
      <c r="O3410" s="25">
        <v>0.24360000000000001</v>
      </c>
      <c r="P3410" s="23">
        <v>96</v>
      </c>
      <c r="Q3410" s="23">
        <f>M3410*N3410*(1-O3410)</f>
        <v>2294.9554200000002</v>
      </c>
      <c r="R3410" s="23">
        <f>M3410*N3410*O3410</f>
        <v>739.09458000000006</v>
      </c>
      <c r="S3410" s="23">
        <f>P3410*N3410</f>
        <v>1440</v>
      </c>
      <c r="T3410" s="23">
        <f>Q3410-S3410</f>
        <v>854.95542000000023</v>
      </c>
      <c r="U3410" s="25">
        <f>IFERROR(T3410/Q3410,0)</f>
        <v>0.37253683123831666</v>
      </c>
      <c r="V3410" s="21" t="s">
        <v>125</v>
      </c>
      <c r="W3410" s="21" t="s">
        <v>136</v>
      </c>
    </row>
    <row r="3411" spans="1:23" ht="15" customHeight="1">
      <c r="A3411" s="21" t="s">
        <v>3890</v>
      </c>
      <c r="B3411" s="22">
        <v>45888</v>
      </c>
      <c r="C3411" s="21">
        <f>YEAR(B3411)</f>
        <v>2025</v>
      </c>
      <c r="D3411" s="21" t="str">
        <f>"Q"&amp;ROUNDUP(MONTH(B3411)/3,0)</f>
        <v>Q3</v>
      </c>
      <c r="E3411" s="21" t="s">
        <v>158</v>
      </c>
      <c r="F3411" s="21" t="s">
        <v>118</v>
      </c>
      <c r="G3411" s="21" t="s">
        <v>164</v>
      </c>
      <c r="H3411" s="21" t="s">
        <v>182</v>
      </c>
      <c r="I3411" s="21" t="s">
        <v>183</v>
      </c>
      <c r="J3411" s="21" t="s">
        <v>122</v>
      </c>
      <c r="K3411" s="21" t="s">
        <v>165</v>
      </c>
      <c r="L3411" s="21" t="s">
        <v>320</v>
      </c>
      <c r="M3411" s="23">
        <v>133.07</v>
      </c>
      <c r="N3411" s="24">
        <v>2</v>
      </c>
      <c r="O3411" s="25">
        <v>0.1983</v>
      </c>
      <c r="P3411" s="23">
        <v>64.760000000000005</v>
      </c>
      <c r="Q3411" s="23">
        <f>M3411*N3411*(1-O3411)</f>
        <v>213.36443799999998</v>
      </c>
      <c r="R3411" s="23">
        <f>M3411*N3411*O3411</f>
        <v>52.775562000000001</v>
      </c>
      <c r="S3411" s="23">
        <f>P3411*N3411</f>
        <v>129.52000000000001</v>
      </c>
      <c r="T3411" s="23">
        <f>Q3411-S3411</f>
        <v>83.844437999999968</v>
      </c>
      <c r="U3411" s="25">
        <f>IFERROR(T3411/Q3411,0)</f>
        <v>0.39296350781754913</v>
      </c>
      <c r="V3411" s="21" t="s">
        <v>125</v>
      </c>
      <c r="W3411" s="21" t="s">
        <v>172</v>
      </c>
    </row>
    <row r="3412" spans="1:23" ht="15" customHeight="1">
      <c r="A3412" s="21" t="s">
        <v>3891</v>
      </c>
      <c r="B3412" s="22">
        <v>45888</v>
      </c>
      <c r="C3412" s="21">
        <f>YEAR(B3412)</f>
        <v>2025</v>
      </c>
      <c r="D3412" s="21" t="str">
        <f>"Q"&amp;ROUNDUP(MONTH(B3412)/3,0)</f>
        <v>Q3</v>
      </c>
      <c r="E3412" s="21" t="s">
        <v>138</v>
      </c>
      <c r="F3412" s="21" t="s">
        <v>129</v>
      </c>
      <c r="G3412" s="21" t="s">
        <v>146</v>
      </c>
      <c r="H3412" s="21" t="s">
        <v>203</v>
      </c>
      <c r="I3412" s="21" t="s">
        <v>204</v>
      </c>
      <c r="J3412" s="21" t="s">
        <v>122</v>
      </c>
      <c r="K3412" s="21" t="s">
        <v>165</v>
      </c>
      <c r="L3412" s="21" t="s">
        <v>320</v>
      </c>
      <c r="M3412" s="23">
        <v>131.06</v>
      </c>
      <c r="N3412" s="24">
        <v>1</v>
      </c>
      <c r="O3412" s="25">
        <v>0.18840000000000001</v>
      </c>
      <c r="P3412" s="23">
        <v>61.14</v>
      </c>
      <c r="Q3412" s="23">
        <f>M3412*N3412*(1-O3412)</f>
        <v>106.368296</v>
      </c>
      <c r="R3412" s="23">
        <f>M3412*N3412*O3412</f>
        <v>24.691704000000001</v>
      </c>
      <c r="S3412" s="23">
        <f>P3412*N3412</f>
        <v>61.14</v>
      </c>
      <c r="T3412" s="23">
        <f>Q3412-S3412</f>
        <v>45.228296</v>
      </c>
      <c r="U3412" s="25">
        <f>IFERROR(T3412/Q3412,0)</f>
        <v>0.42520466812780378</v>
      </c>
      <c r="V3412" s="21" t="s">
        <v>125</v>
      </c>
      <c r="W3412" s="21" t="s">
        <v>156</v>
      </c>
    </row>
    <row r="3413" spans="1:23" ht="15" customHeight="1">
      <c r="A3413" s="21" t="s">
        <v>3892</v>
      </c>
      <c r="B3413" s="22">
        <v>45888</v>
      </c>
      <c r="C3413" s="21">
        <f>YEAR(B3413)</f>
        <v>2025</v>
      </c>
      <c r="D3413" s="21" t="str">
        <f>"Q"&amp;ROUNDUP(MONTH(B3413)/3,0)</f>
        <v>Q3</v>
      </c>
      <c r="E3413" s="21" t="s">
        <v>188</v>
      </c>
      <c r="F3413" s="21" t="s">
        <v>118</v>
      </c>
      <c r="G3413" s="21" t="s">
        <v>189</v>
      </c>
      <c r="H3413" s="21" t="s">
        <v>120</v>
      </c>
      <c r="I3413" s="21" t="s">
        <v>121</v>
      </c>
      <c r="J3413" s="21" t="s">
        <v>122</v>
      </c>
      <c r="K3413" s="21" t="s">
        <v>165</v>
      </c>
      <c r="L3413" s="21" t="s">
        <v>320</v>
      </c>
      <c r="M3413" s="23">
        <v>123.47</v>
      </c>
      <c r="N3413" s="24">
        <v>3</v>
      </c>
      <c r="O3413" s="25">
        <v>0.1978</v>
      </c>
      <c r="P3413" s="23">
        <v>50.97</v>
      </c>
      <c r="Q3413" s="23">
        <f>M3413*N3413*(1-O3413)</f>
        <v>297.14290199999999</v>
      </c>
      <c r="R3413" s="23">
        <f>M3413*N3413*O3413</f>
        <v>73.26709799999999</v>
      </c>
      <c r="S3413" s="23">
        <f>P3413*N3413</f>
        <v>152.91</v>
      </c>
      <c r="T3413" s="23">
        <f>Q3413-S3413</f>
        <v>144.232902</v>
      </c>
      <c r="U3413" s="25">
        <f>IFERROR(T3413/Q3413,0)</f>
        <v>0.48539911614647957</v>
      </c>
      <c r="V3413" s="21" t="s">
        <v>125</v>
      </c>
      <c r="W3413" s="21" t="s">
        <v>126</v>
      </c>
    </row>
    <row r="3414" spans="1:23" ht="15" customHeight="1">
      <c r="A3414" s="21" t="s">
        <v>3893</v>
      </c>
      <c r="B3414" s="22">
        <v>45888</v>
      </c>
      <c r="C3414" s="21">
        <f>YEAR(B3414)</f>
        <v>2025</v>
      </c>
      <c r="D3414" s="21" t="str">
        <f>"Q"&amp;ROUNDUP(MONTH(B3414)/3,0)</f>
        <v>Q3</v>
      </c>
      <c r="E3414" s="21" t="s">
        <v>138</v>
      </c>
      <c r="F3414" s="21" t="s">
        <v>118</v>
      </c>
      <c r="G3414" s="21" t="s">
        <v>146</v>
      </c>
      <c r="H3414" s="21" t="s">
        <v>1105</v>
      </c>
      <c r="I3414" s="21" t="s">
        <v>1106</v>
      </c>
      <c r="J3414" s="21" t="s">
        <v>142</v>
      </c>
      <c r="K3414" s="21" t="s">
        <v>143</v>
      </c>
      <c r="L3414" s="21" t="s">
        <v>144</v>
      </c>
      <c r="M3414" s="23">
        <v>195.54</v>
      </c>
      <c r="N3414" s="24">
        <v>3</v>
      </c>
      <c r="O3414" s="25">
        <v>0.2356</v>
      </c>
      <c r="P3414" s="23">
        <v>127.22</v>
      </c>
      <c r="Q3414" s="23">
        <f>M3414*N3414*(1-O3414)</f>
        <v>448.412328</v>
      </c>
      <c r="R3414" s="23">
        <f>M3414*N3414*O3414</f>
        <v>138.207672</v>
      </c>
      <c r="S3414" s="23">
        <f>P3414*N3414</f>
        <v>381.65999999999997</v>
      </c>
      <c r="T3414" s="23">
        <f>Q3414-S3414</f>
        <v>66.752328000000034</v>
      </c>
      <c r="U3414" s="25">
        <f>IFERROR(T3414/Q3414,0)</f>
        <v>0.14886372169500217</v>
      </c>
      <c r="V3414" s="21" t="s">
        <v>125</v>
      </c>
      <c r="W3414" s="21" t="s">
        <v>172</v>
      </c>
    </row>
    <row r="3415" spans="1:23" ht="15" customHeight="1">
      <c r="A3415" s="21" t="s">
        <v>3894</v>
      </c>
      <c r="B3415" s="22">
        <v>45888</v>
      </c>
      <c r="C3415" s="21">
        <f>YEAR(B3415)</f>
        <v>2025</v>
      </c>
      <c r="D3415" s="21" t="str">
        <f>"Q"&amp;ROUNDUP(MONTH(B3415)/3,0)</f>
        <v>Q3</v>
      </c>
      <c r="E3415" s="21" t="s">
        <v>117</v>
      </c>
      <c r="F3415" s="21" t="s">
        <v>118</v>
      </c>
      <c r="G3415" s="21" t="s">
        <v>194</v>
      </c>
      <c r="H3415" s="21" t="s">
        <v>337</v>
      </c>
      <c r="I3415" s="21" t="s">
        <v>338</v>
      </c>
      <c r="J3415" s="21" t="s">
        <v>133</v>
      </c>
      <c r="K3415" s="21" t="s">
        <v>143</v>
      </c>
      <c r="L3415" s="21" t="s">
        <v>252</v>
      </c>
      <c r="M3415" s="23">
        <v>94.29</v>
      </c>
      <c r="N3415" s="24">
        <v>1</v>
      </c>
      <c r="O3415" s="25">
        <v>0.27460000000000001</v>
      </c>
      <c r="P3415" s="23">
        <v>63.23</v>
      </c>
      <c r="Q3415" s="23">
        <f>M3415*N3415*(1-O3415)</f>
        <v>68.397966000000011</v>
      </c>
      <c r="R3415" s="23">
        <f>M3415*N3415*O3415</f>
        <v>25.892034000000002</v>
      </c>
      <c r="S3415" s="23">
        <f>P3415*N3415</f>
        <v>63.23</v>
      </c>
      <c r="T3415" s="23">
        <f>Q3415-S3415</f>
        <v>5.167966000000014</v>
      </c>
      <c r="U3415" s="25">
        <f>IFERROR(T3415/Q3415,0)</f>
        <v>7.5557305315190421E-2</v>
      </c>
      <c r="V3415" s="21" t="s">
        <v>125</v>
      </c>
      <c r="W3415" s="21" t="s">
        <v>126</v>
      </c>
    </row>
    <row r="3416" spans="1:23" ht="15" customHeight="1">
      <c r="A3416" s="21" t="s">
        <v>3895</v>
      </c>
      <c r="B3416" s="22">
        <v>45889</v>
      </c>
      <c r="C3416" s="21">
        <f>YEAR(B3416)</f>
        <v>2025</v>
      </c>
      <c r="D3416" s="21" t="str">
        <f>"Q"&amp;ROUNDUP(MONTH(B3416)/3,0)</f>
        <v>Q3</v>
      </c>
      <c r="E3416" s="21" t="s">
        <v>117</v>
      </c>
      <c r="F3416" s="21" t="s">
        <v>118</v>
      </c>
      <c r="G3416" s="21" t="s">
        <v>119</v>
      </c>
      <c r="H3416" s="21" t="s">
        <v>182</v>
      </c>
      <c r="I3416" s="21" t="s">
        <v>183</v>
      </c>
      <c r="J3416" s="21" t="s">
        <v>122</v>
      </c>
      <c r="K3416" s="21" t="s">
        <v>165</v>
      </c>
      <c r="L3416" s="21" t="s">
        <v>213</v>
      </c>
      <c r="M3416" s="23">
        <v>24.32</v>
      </c>
      <c r="N3416" s="24">
        <v>3</v>
      </c>
      <c r="O3416" s="25">
        <v>0.2747</v>
      </c>
      <c r="P3416" s="23">
        <v>10.02</v>
      </c>
      <c r="Q3416" s="23">
        <f>M3416*N3416*(1-O3416)</f>
        <v>52.917888000000012</v>
      </c>
      <c r="R3416" s="23">
        <f>M3416*N3416*O3416</f>
        <v>20.042112000000003</v>
      </c>
      <c r="S3416" s="23">
        <f>P3416*N3416</f>
        <v>30.06</v>
      </c>
      <c r="T3416" s="23">
        <f>Q3416-S3416</f>
        <v>22.857888000000013</v>
      </c>
      <c r="U3416" s="25">
        <f>IFERROR(T3416/Q3416,0)</f>
        <v>0.43195011864419092</v>
      </c>
      <c r="V3416" s="21" t="s">
        <v>125</v>
      </c>
      <c r="W3416" s="21" t="s">
        <v>156</v>
      </c>
    </row>
    <row r="3417" spans="1:23" ht="15" customHeight="1">
      <c r="A3417" s="21" t="s">
        <v>3896</v>
      </c>
      <c r="B3417" s="22">
        <v>45889</v>
      </c>
      <c r="C3417" s="21">
        <f>YEAR(B3417)</f>
        <v>2025</v>
      </c>
      <c r="D3417" s="21" t="str">
        <f>"Q"&amp;ROUNDUP(MONTH(B3417)/3,0)</f>
        <v>Q3</v>
      </c>
      <c r="E3417" s="21" t="s">
        <v>188</v>
      </c>
      <c r="F3417" s="21" t="s">
        <v>129</v>
      </c>
      <c r="G3417" s="21" t="s">
        <v>189</v>
      </c>
      <c r="H3417" s="21" t="s">
        <v>243</v>
      </c>
      <c r="I3417" s="21" t="s">
        <v>244</v>
      </c>
      <c r="J3417" s="21" t="s">
        <v>122</v>
      </c>
      <c r="K3417" s="21" t="s">
        <v>123</v>
      </c>
      <c r="L3417" s="21" t="s">
        <v>226</v>
      </c>
      <c r="M3417" s="23">
        <v>205.56</v>
      </c>
      <c r="N3417" s="24">
        <v>1</v>
      </c>
      <c r="O3417" s="25">
        <v>0.21379999999999999</v>
      </c>
      <c r="P3417" s="23">
        <v>104.69</v>
      </c>
      <c r="Q3417" s="23">
        <f>M3417*N3417*(1-O3417)</f>
        <v>161.61127200000001</v>
      </c>
      <c r="R3417" s="23">
        <f>M3417*N3417*O3417</f>
        <v>43.948727999999996</v>
      </c>
      <c r="S3417" s="23">
        <f>P3417*N3417</f>
        <v>104.69</v>
      </c>
      <c r="T3417" s="23">
        <f>Q3417-S3417</f>
        <v>56.921272000000016</v>
      </c>
      <c r="U3417" s="25">
        <f>IFERROR(T3417/Q3417,0)</f>
        <v>0.35221102646850039</v>
      </c>
      <c r="V3417" s="21" t="s">
        <v>125</v>
      </c>
      <c r="W3417" s="21" t="s">
        <v>136</v>
      </c>
    </row>
    <row r="3418" spans="1:23" ht="15" customHeight="1">
      <c r="A3418" s="21" t="s">
        <v>3897</v>
      </c>
      <c r="B3418" s="22">
        <v>45889</v>
      </c>
      <c r="C3418" s="21">
        <f>YEAR(B3418)</f>
        <v>2025</v>
      </c>
      <c r="D3418" s="21" t="str">
        <f>"Q"&amp;ROUNDUP(MONTH(B3418)/3,0)</f>
        <v>Q3</v>
      </c>
      <c r="E3418" s="21" t="s">
        <v>128</v>
      </c>
      <c r="F3418" s="21" t="s">
        <v>129</v>
      </c>
      <c r="G3418" s="21" t="s">
        <v>152</v>
      </c>
      <c r="H3418" s="21" t="s">
        <v>318</v>
      </c>
      <c r="I3418" s="21" t="s">
        <v>319</v>
      </c>
      <c r="J3418" s="21" t="s">
        <v>122</v>
      </c>
      <c r="K3418" s="21" t="s">
        <v>134</v>
      </c>
      <c r="L3418" s="21" t="s">
        <v>339</v>
      </c>
      <c r="M3418" s="23">
        <v>111.41</v>
      </c>
      <c r="N3418" s="24">
        <v>1</v>
      </c>
      <c r="O3418" s="25">
        <v>0.18440000000000001</v>
      </c>
      <c r="P3418" s="23">
        <v>64.64</v>
      </c>
      <c r="Q3418" s="23">
        <f>M3418*N3418*(1-O3418)</f>
        <v>90.865995999999996</v>
      </c>
      <c r="R3418" s="23">
        <f>M3418*N3418*O3418</f>
        <v>20.544004000000001</v>
      </c>
      <c r="S3418" s="23">
        <f>P3418*N3418</f>
        <v>64.64</v>
      </c>
      <c r="T3418" s="23">
        <f>Q3418-S3418</f>
        <v>26.225995999999995</v>
      </c>
      <c r="U3418" s="25">
        <f>IFERROR(T3418/Q3418,0)</f>
        <v>0.28862277589517643</v>
      </c>
      <c r="V3418" s="21" t="s">
        <v>125</v>
      </c>
      <c r="W3418" s="21" t="s">
        <v>126</v>
      </c>
    </row>
    <row r="3419" spans="1:23" ht="15" customHeight="1">
      <c r="A3419" s="21" t="s">
        <v>3898</v>
      </c>
      <c r="B3419" s="22">
        <v>45889</v>
      </c>
      <c r="C3419" s="21">
        <f>YEAR(B3419)</f>
        <v>2025</v>
      </c>
      <c r="D3419" s="21" t="str">
        <f>"Q"&amp;ROUNDUP(MONTH(B3419)/3,0)</f>
        <v>Q3</v>
      </c>
      <c r="E3419" s="21" t="s">
        <v>117</v>
      </c>
      <c r="F3419" s="21" t="s">
        <v>118</v>
      </c>
      <c r="G3419" s="21" t="s">
        <v>194</v>
      </c>
      <c r="H3419" s="21" t="s">
        <v>261</v>
      </c>
      <c r="I3419" s="21" t="s">
        <v>262</v>
      </c>
      <c r="J3419" s="21" t="s">
        <v>133</v>
      </c>
      <c r="K3419" s="21" t="s">
        <v>123</v>
      </c>
      <c r="L3419" s="21" t="s">
        <v>226</v>
      </c>
      <c r="M3419" s="23">
        <v>64.739999999999995</v>
      </c>
      <c r="N3419" s="24">
        <v>5</v>
      </c>
      <c r="O3419" s="25">
        <v>0.21360000000000001</v>
      </c>
      <c r="P3419" s="23">
        <v>37.21</v>
      </c>
      <c r="Q3419" s="23">
        <f>M3419*N3419*(1-O3419)</f>
        <v>254.55767999999998</v>
      </c>
      <c r="R3419" s="23">
        <f>M3419*N3419*O3419</f>
        <v>69.142319999999998</v>
      </c>
      <c r="S3419" s="23">
        <f>P3419*N3419</f>
        <v>186.05</v>
      </c>
      <c r="T3419" s="23">
        <f>Q3419-S3419</f>
        <v>68.507679999999965</v>
      </c>
      <c r="U3419" s="25">
        <f>IFERROR(T3419/Q3419,0)</f>
        <v>0.26912438862579191</v>
      </c>
      <c r="V3419" s="21" t="s">
        <v>125</v>
      </c>
      <c r="W3419" s="21" t="s">
        <v>172</v>
      </c>
    </row>
    <row r="3420" spans="1:23" ht="15" customHeight="1">
      <c r="A3420" s="21" t="s">
        <v>3899</v>
      </c>
      <c r="B3420" s="22">
        <v>45889</v>
      </c>
      <c r="C3420" s="21">
        <f>YEAR(B3420)</f>
        <v>2025</v>
      </c>
      <c r="D3420" s="21" t="str">
        <f>"Q"&amp;ROUNDUP(MONTH(B3420)/3,0)</f>
        <v>Q3</v>
      </c>
      <c r="E3420" s="21" t="s">
        <v>117</v>
      </c>
      <c r="F3420" s="21" t="s">
        <v>129</v>
      </c>
      <c r="G3420" s="21" t="s">
        <v>119</v>
      </c>
      <c r="H3420" s="21" t="s">
        <v>417</v>
      </c>
      <c r="I3420" s="21" t="s">
        <v>272</v>
      </c>
      <c r="J3420" s="21" t="s">
        <v>133</v>
      </c>
      <c r="K3420" s="21" t="s">
        <v>143</v>
      </c>
      <c r="L3420" s="21" t="s">
        <v>252</v>
      </c>
      <c r="M3420" s="23">
        <v>133.97999999999999</v>
      </c>
      <c r="N3420" s="24">
        <v>5</v>
      </c>
      <c r="O3420" s="25">
        <v>0.1832</v>
      </c>
      <c r="P3420" s="23">
        <v>77.25</v>
      </c>
      <c r="Q3420" s="23">
        <f>M3420*N3420*(1-O3420)</f>
        <v>547.17431999999997</v>
      </c>
      <c r="R3420" s="23">
        <f>M3420*N3420*O3420</f>
        <v>122.72568</v>
      </c>
      <c r="S3420" s="23">
        <f>P3420*N3420</f>
        <v>386.25</v>
      </c>
      <c r="T3420" s="23">
        <f>Q3420-S3420</f>
        <v>160.92431999999997</v>
      </c>
      <c r="U3420" s="25">
        <f>IFERROR(T3420/Q3420,0)</f>
        <v>0.29410064419689869</v>
      </c>
      <c r="V3420" s="21" t="s">
        <v>171</v>
      </c>
      <c r="W3420" s="21" t="s">
        <v>136</v>
      </c>
    </row>
    <row r="3421" spans="1:23" ht="15" customHeight="1">
      <c r="A3421" s="21" t="s">
        <v>3900</v>
      </c>
      <c r="B3421" s="22">
        <v>45889</v>
      </c>
      <c r="C3421" s="21">
        <f>YEAR(B3421)</f>
        <v>2025</v>
      </c>
      <c r="D3421" s="21" t="str">
        <f>"Q"&amp;ROUNDUP(MONTH(B3421)/3,0)</f>
        <v>Q3</v>
      </c>
      <c r="E3421" s="21" t="s">
        <v>128</v>
      </c>
      <c r="F3421" s="21" t="s">
        <v>159</v>
      </c>
      <c r="G3421" s="21" t="s">
        <v>130</v>
      </c>
      <c r="H3421" s="21" t="s">
        <v>284</v>
      </c>
      <c r="I3421" s="21" t="s">
        <v>269</v>
      </c>
      <c r="J3421" s="21" t="s">
        <v>122</v>
      </c>
      <c r="K3421" s="21" t="s">
        <v>134</v>
      </c>
      <c r="L3421" s="21" t="s">
        <v>135</v>
      </c>
      <c r="M3421" s="23">
        <v>182.27</v>
      </c>
      <c r="N3421" s="24">
        <v>6</v>
      </c>
      <c r="O3421" s="25">
        <v>0.16589999999999999</v>
      </c>
      <c r="P3421" s="23">
        <v>111.72</v>
      </c>
      <c r="Q3421" s="23">
        <f>M3421*N3421*(1-O3421)</f>
        <v>912.18844200000012</v>
      </c>
      <c r="R3421" s="23">
        <f>M3421*N3421*O3421</f>
        <v>181.43155800000002</v>
      </c>
      <c r="S3421" s="23">
        <f>P3421*N3421</f>
        <v>670.31999999999994</v>
      </c>
      <c r="T3421" s="23">
        <f>Q3421-S3421</f>
        <v>241.86844200000019</v>
      </c>
      <c r="U3421" s="25">
        <f>IFERROR(T3421/Q3421,0)</f>
        <v>0.26515183800147313</v>
      </c>
      <c r="V3421" s="21" t="s">
        <v>125</v>
      </c>
      <c r="W3421" s="21" t="s">
        <v>156</v>
      </c>
    </row>
    <row r="3422" spans="1:23" ht="15" customHeight="1">
      <c r="A3422" s="21" t="s">
        <v>3901</v>
      </c>
      <c r="B3422" s="22">
        <v>45889</v>
      </c>
      <c r="C3422" s="21">
        <f>YEAR(B3422)</f>
        <v>2025</v>
      </c>
      <c r="D3422" s="21" t="str">
        <f>"Q"&amp;ROUNDUP(MONTH(B3422)/3,0)</f>
        <v>Q3</v>
      </c>
      <c r="E3422" s="21" t="s">
        <v>138</v>
      </c>
      <c r="F3422" s="21" t="s">
        <v>129</v>
      </c>
      <c r="G3422" s="21" t="s">
        <v>139</v>
      </c>
      <c r="H3422" s="21" t="s">
        <v>275</v>
      </c>
      <c r="I3422" s="21" t="s">
        <v>276</v>
      </c>
      <c r="J3422" s="21" t="s">
        <v>142</v>
      </c>
      <c r="K3422" s="21" t="s">
        <v>165</v>
      </c>
      <c r="L3422" s="21" t="s">
        <v>213</v>
      </c>
      <c r="M3422" s="23">
        <v>88.97</v>
      </c>
      <c r="N3422" s="24">
        <v>2</v>
      </c>
      <c r="O3422" s="25">
        <v>0.18909999999999999</v>
      </c>
      <c r="P3422" s="23">
        <v>41.81</v>
      </c>
      <c r="Q3422" s="23">
        <f>M3422*N3422*(1-O3422)</f>
        <v>144.29154599999998</v>
      </c>
      <c r="R3422" s="23">
        <f>M3422*N3422*O3422</f>
        <v>33.648454000000001</v>
      </c>
      <c r="S3422" s="23">
        <f>P3422*N3422</f>
        <v>83.62</v>
      </c>
      <c r="T3422" s="23">
        <f>Q3422-S3422</f>
        <v>60.671545999999978</v>
      </c>
      <c r="U3422" s="25">
        <f>IFERROR(T3422/Q3422,0)</f>
        <v>0.42047886852636523</v>
      </c>
      <c r="V3422" s="21" t="s">
        <v>125</v>
      </c>
      <c r="W3422" s="21" t="s">
        <v>156</v>
      </c>
    </row>
    <row r="3423" spans="1:23" ht="15" customHeight="1">
      <c r="A3423" s="21" t="s">
        <v>3902</v>
      </c>
      <c r="B3423" s="22">
        <v>45889</v>
      </c>
      <c r="C3423" s="21">
        <f>YEAR(B3423)</f>
        <v>2025</v>
      </c>
      <c r="D3423" s="21" t="str">
        <f>"Q"&amp;ROUNDUP(MONTH(B3423)/3,0)</f>
        <v>Q3</v>
      </c>
      <c r="E3423" s="21" t="s">
        <v>188</v>
      </c>
      <c r="F3423" s="21" t="s">
        <v>118</v>
      </c>
      <c r="G3423" s="21" t="s">
        <v>232</v>
      </c>
      <c r="H3423" s="21" t="s">
        <v>434</v>
      </c>
      <c r="I3423" s="21" t="s">
        <v>435</v>
      </c>
      <c r="J3423" s="21" t="s">
        <v>133</v>
      </c>
      <c r="K3423" s="21" t="s">
        <v>123</v>
      </c>
      <c r="L3423" s="21" t="s">
        <v>226</v>
      </c>
      <c r="M3423" s="23">
        <v>138.52000000000001</v>
      </c>
      <c r="N3423" s="24">
        <v>1</v>
      </c>
      <c r="O3423" s="25">
        <v>0.2344</v>
      </c>
      <c r="P3423" s="23">
        <v>73.400000000000006</v>
      </c>
      <c r="Q3423" s="23">
        <f>M3423*N3423*(1-O3423)</f>
        <v>106.05091200000001</v>
      </c>
      <c r="R3423" s="23">
        <f>M3423*N3423*O3423</f>
        <v>32.469087999999999</v>
      </c>
      <c r="S3423" s="23">
        <f>P3423*N3423</f>
        <v>73.400000000000006</v>
      </c>
      <c r="T3423" s="23">
        <f>Q3423-S3423</f>
        <v>32.650912000000005</v>
      </c>
      <c r="U3423" s="25">
        <f>IFERROR(T3423/Q3423,0)</f>
        <v>0.30787959654698682</v>
      </c>
      <c r="V3423" s="21" t="s">
        <v>125</v>
      </c>
      <c r="W3423" s="21" t="s">
        <v>136</v>
      </c>
    </row>
    <row r="3424" spans="1:23" ht="15" customHeight="1">
      <c r="A3424" s="21" t="s">
        <v>3903</v>
      </c>
      <c r="B3424" s="22">
        <v>45890</v>
      </c>
      <c r="C3424" s="21">
        <f>YEAR(B3424)</f>
        <v>2025</v>
      </c>
      <c r="D3424" s="21" t="str">
        <f>"Q"&amp;ROUNDUP(MONTH(B3424)/3,0)</f>
        <v>Q3</v>
      </c>
      <c r="E3424" s="21" t="s">
        <v>128</v>
      </c>
      <c r="F3424" s="21" t="s">
        <v>129</v>
      </c>
      <c r="G3424" s="21" t="s">
        <v>152</v>
      </c>
      <c r="H3424" s="21" t="s">
        <v>243</v>
      </c>
      <c r="I3424" s="21" t="s">
        <v>244</v>
      </c>
      <c r="J3424" s="21" t="s">
        <v>122</v>
      </c>
      <c r="K3424" s="21" t="s">
        <v>165</v>
      </c>
      <c r="L3424" s="21" t="s">
        <v>213</v>
      </c>
      <c r="M3424" s="23">
        <v>135.58000000000001</v>
      </c>
      <c r="N3424" s="24">
        <v>3</v>
      </c>
      <c r="O3424" s="25">
        <v>0.13489999999999999</v>
      </c>
      <c r="P3424" s="23">
        <v>61.54</v>
      </c>
      <c r="Q3424" s="23">
        <f>M3424*N3424*(1-O3424)</f>
        <v>351.87077399999998</v>
      </c>
      <c r="R3424" s="23">
        <f>M3424*N3424*O3424</f>
        <v>54.869225999999998</v>
      </c>
      <c r="S3424" s="23">
        <f>P3424*N3424</f>
        <v>184.62</v>
      </c>
      <c r="T3424" s="23">
        <f>Q3424-S3424</f>
        <v>167.25077399999998</v>
      </c>
      <c r="U3424" s="25">
        <f>IFERROR(T3424/Q3424,0)</f>
        <v>0.47531874301103505</v>
      </c>
      <c r="V3424" s="21" t="s">
        <v>125</v>
      </c>
      <c r="W3424" s="21" t="s">
        <v>136</v>
      </c>
    </row>
    <row r="3425" spans="1:23" ht="15" customHeight="1">
      <c r="A3425" s="21" t="s">
        <v>3904</v>
      </c>
      <c r="B3425" s="22">
        <v>45890</v>
      </c>
      <c r="C3425" s="21">
        <f>YEAR(B3425)</f>
        <v>2025</v>
      </c>
      <c r="D3425" s="21" t="str">
        <f>"Q"&amp;ROUNDUP(MONTH(B3425)/3,0)</f>
        <v>Q3</v>
      </c>
      <c r="E3425" s="21" t="s">
        <v>128</v>
      </c>
      <c r="F3425" s="21" t="s">
        <v>159</v>
      </c>
      <c r="G3425" s="21" t="s">
        <v>152</v>
      </c>
      <c r="H3425" s="21" t="s">
        <v>243</v>
      </c>
      <c r="I3425" s="21" t="s">
        <v>244</v>
      </c>
      <c r="J3425" s="21" t="s">
        <v>122</v>
      </c>
      <c r="K3425" s="21" t="s">
        <v>134</v>
      </c>
      <c r="L3425" s="21" t="s">
        <v>339</v>
      </c>
      <c r="M3425" s="23">
        <v>139.85</v>
      </c>
      <c r="N3425" s="24">
        <v>15</v>
      </c>
      <c r="O3425" s="25">
        <v>6.0499999999999998E-2</v>
      </c>
      <c r="P3425" s="23">
        <v>77.209999999999994</v>
      </c>
      <c r="Q3425" s="23">
        <f>M3425*N3425*(1-O3425)</f>
        <v>1970.836125</v>
      </c>
      <c r="R3425" s="23">
        <f>M3425*N3425*O3425</f>
        <v>126.91387499999999</v>
      </c>
      <c r="S3425" s="23">
        <f>P3425*N3425</f>
        <v>1158.1499999999999</v>
      </c>
      <c r="T3425" s="23">
        <f>Q3425-S3425</f>
        <v>812.68612500000017</v>
      </c>
      <c r="U3425" s="25">
        <f>IFERROR(T3425/Q3425,0)</f>
        <v>0.41235601209613515</v>
      </c>
      <c r="V3425" s="21" t="s">
        <v>125</v>
      </c>
      <c r="W3425" s="21" t="s">
        <v>156</v>
      </c>
    </row>
    <row r="3426" spans="1:23" ht="15" customHeight="1">
      <c r="A3426" s="21" t="s">
        <v>3905</v>
      </c>
      <c r="B3426" s="22">
        <v>45890</v>
      </c>
      <c r="C3426" s="21">
        <f>YEAR(B3426)</f>
        <v>2025</v>
      </c>
      <c r="D3426" s="21" t="str">
        <f>"Q"&amp;ROUNDUP(MONTH(B3426)/3,0)</f>
        <v>Q3</v>
      </c>
      <c r="E3426" s="21" t="s">
        <v>138</v>
      </c>
      <c r="F3426" s="21" t="s">
        <v>118</v>
      </c>
      <c r="G3426" s="21" t="s">
        <v>146</v>
      </c>
      <c r="H3426" s="21" t="s">
        <v>639</v>
      </c>
      <c r="I3426" s="21" t="s">
        <v>608</v>
      </c>
      <c r="J3426" s="21" t="s">
        <v>142</v>
      </c>
      <c r="K3426" s="21" t="s">
        <v>123</v>
      </c>
      <c r="L3426" s="21" t="s">
        <v>292</v>
      </c>
      <c r="M3426" s="23">
        <v>118.93</v>
      </c>
      <c r="N3426" s="24">
        <v>1</v>
      </c>
      <c r="O3426" s="25">
        <v>0.19789999999999999</v>
      </c>
      <c r="P3426" s="23">
        <v>66.58</v>
      </c>
      <c r="Q3426" s="23">
        <f>M3426*N3426*(1-O3426)</f>
        <v>95.393753000000004</v>
      </c>
      <c r="R3426" s="23">
        <f>M3426*N3426*O3426</f>
        <v>23.536246999999999</v>
      </c>
      <c r="S3426" s="23">
        <f>P3426*N3426</f>
        <v>66.58</v>
      </c>
      <c r="T3426" s="23">
        <f>Q3426-S3426</f>
        <v>28.813753000000005</v>
      </c>
      <c r="U3426" s="25">
        <f>IFERROR(T3426/Q3426,0)</f>
        <v>0.30205073281895101</v>
      </c>
      <c r="V3426" s="21" t="s">
        <v>125</v>
      </c>
      <c r="W3426" s="21" t="s">
        <v>172</v>
      </c>
    </row>
    <row r="3427" spans="1:23" ht="15" customHeight="1">
      <c r="A3427" s="21" t="s">
        <v>3906</v>
      </c>
      <c r="B3427" s="22">
        <v>45890</v>
      </c>
      <c r="C3427" s="21">
        <f>YEAR(B3427)</f>
        <v>2025</v>
      </c>
      <c r="D3427" s="21" t="str">
        <f>"Q"&amp;ROUNDUP(MONTH(B3427)/3,0)</f>
        <v>Q3</v>
      </c>
      <c r="E3427" s="21" t="s">
        <v>128</v>
      </c>
      <c r="F3427" s="21" t="s">
        <v>118</v>
      </c>
      <c r="G3427" s="21" t="s">
        <v>130</v>
      </c>
      <c r="H3427" s="21" t="s">
        <v>607</v>
      </c>
      <c r="I3427" s="21" t="s">
        <v>608</v>
      </c>
      <c r="J3427" s="21" t="s">
        <v>142</v>
      </c>
      <c r="K3427" s="21" t="s">
        <v>149</v>
      </c>
      <c r="L3427" s="21" t="s">
        <v>150</v>
      </c>
      <c r="M3427" s="23">
        <v>117.28</v>
      </c>
      <c r="N3427" s="24">
        <v>1</v>
      </c>
      <c r="O3427" s="25">
        <v>0.15989999999999999</v>
      </c>
      <c r="P3427" s="23">
        <v>57.44</v>
      </c>
      <c r="Q3427" s="23">
        <f>M3427*N3427*(1-O3427)</f>
        <v>98.526928000000012</v>
      </c>
      <c r="R3427" s="23">
        <f>M3427*N3427*O3427</f>
        <v>18.753072</v>
      </c>
      <c r="S3427" s="23">
        <f>P3427*N3427</f>
        <v>57.44</v>
      </c>
      <c r="T3427" s="23">
        <f>Q3427-S3427</f>
        <v>41.086928000000015</v>
      </c>
      <c r="U3427" s="25">
        <f>IFERROR(T3427/Q3427,0)</f>
        <v>0.41701216950557934</v>
      </c>
      <c r="V3427" s="21" t="s">
        <v>125</v>
      </c>
      <c r="W3427" s="21" t="s">
        <v>172</v>
      </c>
    </row>
    <row r="3428" spans="1:23" ht="15" customHeight="1">
      <c r="A3428" s="21" t="s">
        <v>3907</v>
      </c>
      <c r="B3428" s="22">
        <v>45890</v>
      </c>
      <c r="C3428" s="21">
        <f>YEAR(B3428)</f>
        <v>2025</v>
      </c>
      <c r="D3428" s="21" t="str">
        <f>"Q"&amp;ROUNDUP(MONTH(B3428)/3,0)</f>
        <v>Q3</v>
      </c>
      <c r="E3428" s="21" t="s">
        <v>188</v>
      </c>
      <c r="F3428" s="21" t="s">
        <v>129</v>
      </c>
      <c r="G3428" s="21" t="s">
        <v>189</v>
      </c>
      <c r="H3428" s="21" t="s">
        <v>284</v>
      </c>
      <c r="I3428" s="21" t="s">
        <v>269</v>
      </c>
      <c r="J3428" s="21" t="s">
        <v>122</v>
      </c>
      <c r="K3428" s="21" t="s">
        <v>143</v>
      </c>
      <c r="L3428" s="21" t="s">
        <v>230</v>
      </c>
      <c r="M3428" s="23">
        <v>25.13</v>
      </c>
      <c r="N3428" s="24">
        <v>3</v>
      </c>
      <c r="O3428" s="25">
        <v>0.1706</v>
      </c>
      <c r="P3428" s="23">
        <v>14.38</v>
      </c>
      <c r="Q3428" s="23">
        <f>M3428*N3428*(1-O3428)</f>
        <v>62.528466000000002</v>
      </c>
      <c r="R3428" s="23">
        <f>M3428*N3428*O3428</f>
        <v>12.861534000000001</v>
      </c>
      <c r="S3428" s="23">
        <f>P3428*N3428</f>
        <v>43.14</v>
      </c>
      <c r="T3428" s="23">
        <f>Q3428-S3428</f>
        <v>19.388466000000001</v>
      </c>
      <c r="U3428" s="25">
        <f>IFERROR(T3428/Q3428,0)</f>
        <v>0.31007423083112257</v>
      </c>
      <c r="V3428" s="21" t="s">
        <v>125</v>
      </c>
      <c r="W3428" s="21" t="s">
        <v>126</v>
      </c>
    </row>
    <row r="3429" spans="1:23" ht="15" customHeight="1">
      <c r="A3429" s="21" t="s">
        <v>3908</v>
      </c>
      <c r="B3429" s="22">
        <v>45890</v>
      </c>
      <c r="C3429" s="21">
        <f>YEAR(B3429)</f>
        <v>2025</v>
      </c>
      <c r="D3429" s="21" t="str">
        <f>"Q"&amp;ROUNDUP(MONTH(B3429)/3,0)</f>
        <v>Q3</v>
      </c>
      <c r="E3429" s="21" t="s">
        <v>188</v>
      </c>
      <c r="F3429" s="21" t="s">
        <v>118</v>
      </c>
      <c r="G3429" s="21" t="s">
        <v>198</v>
      </c>
      <c r="H3429" s="21" t="s">
        <v>221</v>
      </c>
      <c r="I3429" s="21" t="s">
        <v>222</v>
      </c>
      <c r="J3429" s="21" t="s">
        <v>133</v>
      </c>
      <c r="K3429" s="21" t="s">
        <v>123</v>
      </c>
      <c r="L3429" s="21" t="s">
        <v>292</v>
      </c>
      <c r="M3429" s="23">
        <v>103.03</v>
      </c>
      <c r="N3429" s="24">
        <v>1</v>
      </c>
      <c r="O3429" s="25">
        <v>0.22789999999999999</v>
      </c>
      <c r="P3429" s="23">
        <v>58.07</v>
      </c>
      <c r="Q3429" s="23">
        <f>M3429*N3429*(1-O3429)</f>
        <v>79.549463000000003</v>
      </c>
      <c r="R3429" s="23">
        <f>M3429*N3429*O3429</f>
        <v>23.480536999999998</v>
      </c>
      <c r="S3429" s="23">
        <f>P3429*N3429</f>
        <v>58.07</v>
      </c>
      <c r="T3429" s="23">
        <f>Q3429-S3429</f>
        <v>21.479463000000003</v>
      </c>
      <c r="U3429" s="25">
        <f>IFERROR(T3429/Q3429,0)</f>
        <v>0.27001392831526722</v>
      </c>
      <c r="V3429" s="21" t="s">
        <v>125</v>
      </c>
      <c r="W3429" s="21" t="s">
        <v>126</v>
      </c>
    </row>
    <row r="3430" spans="1:23" ht="15" customHeight="1">
      <c r="A3430" s="21" t="s">
        <v>3909</v>
      </c>
      <c r="B3430" s="22">
        <v>45891</v>
      </c>
      <c r="C3430" s="21">
        <f>YEAR(B3430)</f>
        <v>2025</v>
      </c>
      <c r="D3430" s="21" t="str">
        <f>"Q"&amp;ROUNDUP(MONTH(B3430)/3,0)</f>
        <v>Q3</v>
      </c>
      <c r="E3430" s="21" t="s">
        <v>117</v>
      </c>
      <c r="F3430" s="21" t="s">
        <v>118</v>
      </c>
      <c r="G3430" s="21" t="s">
        <v>119</v>
      </c>
      <c r="H3430" s="21" t="s">
        <v>388</v>
      </c>
      <c r="I3430" s="21" t="s">
        <v>389</v>
      </c>
      <c r="J3430" s="21" t="s">
        <v>142</v>
      </c>
      <c r="K3430" s="21" t="s">
        <v>123</v>
      </c>
      <c r="L3430" s="21" t="s">
        <v>124</v>
      </c>
      <c r="M3430" s="23">
        <v>172.73</v>
      </c>
      <c r="N3430" s="24">
        <v>1</v>
      </c>
      <c r="O3430" s="25">
        <v>0.1736</v>
      </c>
      <c r="P3430" s="23">
        <v>89.31</v>
      </c>
      <c r="Q3430" s="23">
        <f>M3430*N3430*(1-O3430)</f>
        <v>142.74407199999999</v>
      </c>
      <c r="R3430" s="23">
        <f>M3430*N3430*O3430</f>
        <v>29.985927999999998</v>
      </c>
      <c r="S3430" s="23">
        <f>P3430*N3430</f>
        <v>89.31</v>
      </c>
      <c r="T3430" s="23">
        <f>Q3430-S3430</f>
        <v>53.434071999999986</v>
      </c>
      <c r="U3430" s="25">
        <f>IFERROR(T3430/Q3430,0)</f>
        <v>0.37433478848774882</v>
      </c>
      <c r="V3430" s="21" t="s">
        <v>125</v>
      </c>
      <c r="W3430" s="21" t="s">
        <v>126</v>
      </c>
    </row>
    <row r="3431" spans="1:23" ht="15" customHeight="1">
      <c r="A3431" s="21" t="s">
        <v>3910</v>
      </c>
      <c r="B3431" s="22">
        <v>45891</v>
      </c>
      <c r="C3431" s="21">
        <f>YEAR(B3431)</f>
        <v>2025</v>
      </c>
      <c r="D3431" s="21" t="str">
        <f>"Q"&amp;ROUNDUP(MONTH(B3431)/3,0)</f>
        <v>Q3</v>
      </c>
      <c r="E3431" s="21" t="s">
        <v>128</v>
      </c>
      <c r="F3431" s="21" t="s">
        <v>118</v>
      </c>
      <c r="G3431" s="21" t="s">
        <v>152</v>
      </c>
      <c r="H3431" s="21" t="s">
        <v>555</v>
      </c>
      <c r="I3431" s="21" t="s">
        <v>556</v>
      </c>
      <c r="J3431" s="21" t="s">
        <v>133</v>
      </c>
      <c r="K3431" s="21" t="s">
        <v>149</v>
      </c>
      <c r="L3431" s="21" t="s">
        <v>176</v>
      </c>
      <c r="M3431" s="23">
        <v>200.16</v>
      </c>
      <c r="N3431" s="24">
        <v>4</v>
      </c>
      <c r="O3431" s="25">
        <v>0.2303</v>
      </c>
      <c r="P3431" s="23">
        <v>95.64</v>
      </c>
      <c r="Q3431" s="23">
        <f>M3431*N3431*(1-O3431)</f>
        <v>616.25260800000001</v>
      </c>
      <c r="R3431" s="23">
        <f>M3431*N3431*O3431</f>
        <v>184.38739200000001</v>
      </c>
      <c r="S3431" s="23">
        <f>P3431*N3431</f>
        <v>382.56</v>
      </c>
      <c r="T3431" s="23">
        <f>Q3431-S3431</f>
        <v>233.69260800000001</v>
      </c>
      <c r="U3431" s="25">
        <f>IFERROR(T3431/Q3431,0)</f>
        <v>0.37921560893418566</v>
      </c>
      <c r="V3431" s="21" t="s">
        <v>125</v>
      </c>
      <c r="W3431" s="21" t="s">
        <v>126</v>
      </c>
    </row>
    <row r="3432" spans="1:23" ht="15" customHeight="1">
      <c r="A3432" s="21" t="s">
        <v>3911</v>
      </c>
      <c r="B3432" s="22">
        <v>45891</v>
      </c>
      <c r="C3432" s="21">
        <f>YEAR(B3432)</f>
        <v>2025</v>
      </c>
      <c r="D3432" s="21" t="str">
        <f>"Q"&amp;ROUNDUP(MONTH(B3432)/3,0)</f>
        <v>Q3</v>
      </c>
      <c r="E3432" s="21" t="s">
        <v>128</v>
      </c>
      <c r="F3432" s="21" t="s">
        <v>118</v>
      </c>
      <c r="G3432" s="21" t="s">
        <v>130</v>
      </c>
      <c r="H3432" s="21" t="s">
        <v>526</v>
      </c>
      <c r="I3432" s="21" t="s">
        <v>527</v>
      </c>
      <c r="J3432" s="21" t="s">
        <v>133</v>
      </c>
      <c r="K3432" s="21" t="s">
        <v>123</v>
      </c>
      <c r="L3432" s="21" t="s">
        <v>155</v>
      </c>
      <c r="M3432" s="23">
        <v>237.49</v>
      </c>
      <c r="N3432" s="24">
        <v>1</v>
      </c>
      <c r="O3432" s="25">
        <v>0.26190000000000002</v>
      </c>
      <c r="P3432" s="23">
        <v>116.21</v>
      </c>
      <c r="Q3432" s="23">
        <f>M3432*N3432*(1-O3432)</f>
        <v>175.291369</v>
      </c>
      <c r="R3432" s="23">
        <f>M3432*N3432*O3432</f>
        <v>62.198631000000006</v>
      </c>
      <c r="S3432" s="23">
        <f>P3432*N3432</f>
        <v>116.21</v>
      </c>
      <c r="T3432" s="23">
        <f>Q3432-S3432</f>
        <v>59.081369000000009</v>
      </c>
      <c r="U3432" s="25">
        <f>IFERROR(T3432/Q3432,0)</f>
        <v>0.33704665173788451</v>
      </c>
      <c r="V3432" s="21" t="s">
        <v>125</v>
      </c>
      <c r="W3432" s="21" t="s">
        <v>136</v>
      </c>
    </row>
    <row r="3433" spans="1:23" ht="15" customHeight="1">
      <c r="A3433" s="21" t="s">
        <v>3912</v>
      </c>
      <c r="B3433" s="22">
        <v>45891</v>
      </c>
      <c r="C3433" s="21">
        <f>YEAR(B3433)</f>
        <v>2025</v>
      </c>
      <c r="D3433" s="21" t="str">
        <f>"Q"&amp;ROUNDUP(MONTH(B3433)/3,0)</f>
        <v>Q3</v>
      </c>
      <c r="E3433" s="21" t="s">
        <v>138</v>
      </c>
      <c r="F3433" s="21" t="s">
        <v>159</v>
      </c>
      <c r="G3433" s="21" t="s">
        <v>139</v>
      </c>
      <c r="H3433" s="21" t="s">
        <v>724</v>
      </c>
      <c r="I3433" s="21" t="s">
        <v>216</v>
      </c>
      <c r="J3433" s="21" t="s">
        <v>133</v>
      </c>
      <c r="K3433" s="21" t="s">
        <v>123</v>
      </c>
      <c r="L3433" s="21" t="s">
        <v>124</v>
      </c>
      <c r="M3433" s="23">
        <v>106.34</v>
      </c>
      <c r="N3433" s="24">
        <v>3</v>
      </c>
      <c r="O3433" s="25">
        <v>0.14399999999999999</v>
      </c>
      <c r="P3433" s="23">
        <v>57.21</v>
      </c>
      <c r="Q3433" s="23">
        <f>M3433*N3433*(1-O3433)</f>
        <v>273.08112</v>
      </c>
      <c r="R3433" s="23">
        <f>M3433*N3433*O3433</f>
        <v>45.93887999999999</v>
      </c>
      <c r="S3433" s="23">
        <f>P3433*N3433</f>
        <v>171.63</v>
      </c>
      <c r="T3433" s="23">
        <f>Q3433-S3433</f>
        <v>101.45112</v>
      </c>
      <c r="U3433" s="25">
        <f>IFERROR(T3433/Q3433,0)</f>
        <v>0.37150543398972441</v>
      </c>
      <c r="V3433" s="21" t="s">
        <v>125</v>
      </c>
      <c r="W3433" s="21" t="s">
        <v>156</v>
      </c>
    </row>
    <row r="3434" spans="1:23" ht="15" customHeight="1">
      <c r="A3434" s="21" t="s">
        <v>3913</v>
      </c>
      <c r="B3434" s="22">
        <v>45891</v>
      </c>
      <c r="C3434" s="21">
        <f>YEAR(B3434)</f>
        <v>2025</v>
      </c>
      <c r="D3434" s="21" t="str">
        <f>"Q"&amp;ROUNDUP(MONTH(B3434)/3,0)</f>
        <v>Q3</v>
      </c>
      <c r="E3434" s="21" t="s">
        <v>158</v>
      </c>
      <c r="F3434" s="21" t="s">
        <v>129</v>
      </c>
      <c r="G3434" s="21" t="s">
        <v>160</v>
      </c>
      <c r="H3434" s="21" t="s">
        <v>182</v>
      </c>
      <c r="I3434" s="21" t="s">
        <v>183</v>
      </c>
      <c r="J3434" s="21" t="s">
        <v>122</v>
      </c>
      <c r="K3434" s="21" t="s">
        <v>123</v>
      </c>
      <c r="L3434" s="21" t="s">
        <v>155</v>
      </c>
      <c r="M3434" s="23">
        <v>137.24</v>
      </c>
      <c r="N3434" s="24">
        <v>2</v>
      </c>
      <c r="O3434" s="25">
        <v>0.20380000000000001</v>
      </c>
      <c r="P3434" s="23">
        <v>71.760000000000005</v>
      </c>
      <c r="Q3434" s="23">
        <f>M3434*N3434*(1-O3434)</f>
        <v>218.54097600000003</v>
      </c>
      <c r="R3434" s="23">
        <f>M3434*N3434*O3434</f>
        <v>55.939024000000003</v>
      </c>
      <c r="S3434" s="23">
        <f>P3434*N3434</f>
        <v>143.52000000000001</v>
      </c>
      <c r="T3434" s="23">
        <f>Q3434-S3434</f>
        <v>75.020976000000019</v>
      </c>
      <c r="U3434" s="25">
        <f>IFERROR(T3434/Q3434,0)</f>
        <v>0.3432810513301634</v>
      </c>
      <c r="V3434" s="21" t="s">
        <v>125</v>
      </c>
      <c r="W3434" s="21" t="s">
        <v>156</v>
      </c>
    </row>
    <row r="3435" spans="1:23" ht="15" customHeight="1">
      <c r="A3435" s="21" t="s">
        <v>3914</v>
      </c>
      <c r="B3435" s="22">
        <v>45891</v>
      </c>
      <c r="C3435" s="21">
        <f>YEAR(B3435)</f>
        <v>2025</v>
      </c>
      <c r="D3435" s="21" t="str">
        <f>"Q"&amp;ROUNDUP(MONTH(B3435)/3,0)</f>
        <v>Q3</v>
      </c>
      <c r="E3435" s="21" t="s">
        <v>128</v>
      </c>
      <c r="F3435" s="21" t="s">
        <v>129</v>
      </c>
      <c r="G3435" s="21" t="s">
        <v>152</v>
      </c>
      <c r="H3435" s="21" t="s">
        <v>569</v>
      </c>
      <c r="I3435" s="21" t="s">
        <v>570</v>
      </c>
      <c r="J3435" s="21" t="s">
        <v>133</v>
      </c>
      <c r="K3435" s="21" t="s">
        <v>123</v>
      </c>
      <c r="L3435" s="21" t="s">
        <v>155</v>
      </c>
      <c r="M3435" s="23">
        <v>99.91</v>
      </c>
      <c r="N3435" s="24">
        <v>5</v>
      </c>
      <c r="O3435" s="25">
        <v>0.20180000000000001</v>
      </c>
      <c r="P3435" s="23">
        <v>55.4</v>
      </c>
      <c r="Q3435" s="23">
        <f>M3435*N3435*(1-O3435)</f>
        <v>398.74080999999995</v>
      </c>
      <c r="R3435" s="23">
        <f>M3435*N3435*O3435</f>
        <v>100.80919</v>
      </c>
      <c r="S3435" s="23">
        <f>P3435*N3435</f>
        <v>277</v>
      </c>
      <c r="T3435" s="23">
        <f>Q3435-S3435</f>
        <v>121.74080999999995</v>
      </c>
      <c r="U3435" s="25">
        <f>IFERROR(T3435/Q3435,0)</f>
        <v>0.30531314314178165</v>
      </c>
      <c r="V3435" s="21" t="s">
        <v>125</v>
      </c>
      <c r="W3435" s="21" t="s">
        <v>156</v>
      </c>
    </row>
    <row r="3436" spans="1:23" ht="15" customHeight="1">
      <c r="A3436" s="21" t="s">
        <v>3915</v>
      </c>
      <c r="B3436" s="22">
        <v>45891</v>
      </c>
      <c r="C3436" s="21">
        <f>YEAR(B3436)</f>
        <v>2025</v>
      </c>
      <c r="D3436" s="21" t="str">
        <f>"Q"&amp;ROUNDUP(MONTH(B3436)/3,0)</f>
        <v>Q3</v>
      </c>
      <c r="E3436" s="21" t="s">
        <v>138</v>
      </c>
      <c r="F3436" s="21" t="s">
        <v>118</v>
      </c>
      <c r="G3436" s="21" t="s">
        <v>146</v>
      </c>
      <c r="H3436" s="21" t="s">
        <v>228</v>
      </c>
      <c r="I3436" s="21" t="s">
        <v>229</v>
      </c>
      <c r="J3436" s="21" t="s">
        <v>133</v>
      </c>
      <c r="K3436" s="21" t="s">
        <v>123</v>
      </c>
      <c r="L3436" s="21" t="s">
        <v>226</v>
      </c>
      <c r="M3436" s="23">
        <v>85.47</v>
      </c>
      <c r="N3436" s="24">
        <v>8</v>
      </c>
      <c r="O3436" s="25">
        <v>0.248</v>
      </c>
      <c r="P3436" s="23">
        <v>48.91</v>
      </c>
      <c r="Q3436" s="23">
        <f>M3436*N3436*(1-O3436)</f>
        <v>514.18751999999995</v>
      </c>
      <c r="R3436" s="23">
        <f>M3436*N3436*O3436</f>
        <v>169.57247999999998</v>
      </c>
      <c r="S3436" s="23">
        <f>P3436*N3436</f>
        <v>391.28</v>
      </c>
      <c r="T3436" s="23">
        <f>Q3436-S3436</f>
        <v>122.90751999999998</v>
      </c>
      <c r="U3436" s="25">
        <f>IFERROR(T3436/Q3436,0)</f>
        <v>0.23903248371333474</v>
      </c>
      <c r="V3436" s="21" t="s">
        <v>125</v>
      </c>
      <c r="W3436" s="21" t="s">
        <v>156</v>
      </c>
    </row>
    <row r="3437" spans="1:23" ht="15" customHeight="1">
      <c r="A3437" s="21" t="s">
        <v>3916</v>
      </c>
      <c r="B3437" s="22">
        <v>45891</v>
      </c>
      <c r="C3437" s="21">
        <f>YEAR(B3437)</f>
        <v>2025</v>
      </c>
      <c r="D3437" s="21" t="str">
        <f>"Q"&amp;ROUNDUP(MONTH(B3437)/3,0)</f>
        <v>Q3</v>
      </c>
      <c r="E3437" s="21" t="s">
        <v>128</v>
      </c>
      <c r="F3437" s="21" t="s">
        <v>118</v>
      </c>
      <c r="G3437" s="21" t="s">
        <v>130</v>
      </c>
      <c r="H3437" s="21" t="s">
        <v>147</v>
      </c>
      <c r="I3437" s="21" t="s">
        <v>148</v>
      </c>
      <c r="J3437" s="21" t="s">
        <v>122</v>
      </c>
      <c r="K3437" s="21" t="s">
        <v>165</v>
      </c>
      <c r="L3437" s="21" t="s">
        <v>180</v>
      </c>
      <c r="M3437" s="23">
        <v>134.13999999999999</v>
      </c>
      <c r="N3437" s="24">
        <v>3</v>
      </c>
      <c r="O3437" s="25">
        <v>0.26379999999999998</v>
      </c>
      <c r="P3437" s="23">
        <v>49.36</v>
      </c>
      <c r="Q3437" s="23">
        <f>M3437*N3437*(1-O3437)</f>
        <v>296.26160399999998</v>
      </c>
      <c r="R3437" s="23">
        <f>M3437*N3437*O3437</f>
        <v>106.15839599999998</v>
      </c>
      <c r="S3437" s="23">
        <f>P3437*N3437</f>
        <v>148.07999999999998</v>
      </c>
      <c r="T3437" s="23">
        <f>Q3437-S3437</f>
        <v>148.18160399999999</v>
      </c>
      <c r="U3437" s="25">
        <f>IFERROR(T3437/Q3437,0)</f>
        <v>0.50017147682762164</v>
      </c>
      <c r="V3437" s="21" t="s">
        <v>125</v>
      </c>
      <c r="W3437" s="21" t="s">
        <v>136</v>
      </c>
    </row>
    <row r="3438" spans="1:23" ht="15" customHeight="1">
      <c r="A3438" s="21" t="s">
        <v>3917</v>
      </c>
      <c r="B3438" s="22">
        <v>45892</v>
      </c>
      <c r="C3438" s="21">
        <f>YEAR(B3438)</f>
        <v>2025</v>
      </c>
      <c r="D3438" s="21" t="str">
        <f>"Q"&amp;ROUNDUP(MONTH(B3438)/3,0)</f>
        <v>Q3</v>
      </c>
      <c r="E3438" s="21" t="s">
        <v>117</v>
      </c>
      <c r="F3438" s="21" t="s">
        <v>129</v>
      </c>
      <c r="G3438" s="21" t="s">
        <v>119</v>
      </c>
      <c r="H3438" s="21" t="s">
        <v>686</v>
      </c>
      <c r="I3438" s="21" t="s">
        <v>687</v>
      </c>
      <c r="J3438" s="21" t="s">
        <v>142</v>
      </c>
      <c r="K3438" s="21" t="s">
        <v>149</v>
      </c>
      <c r="L3438" s="21" t="s">
        <v>205</v>
      </c>
      <c r="M3438" s="23">
        <v>268.51</v>
      </c>
      <c r="N3438" s="24">
        <v>1</v>
      </c>
      <c r="O3438" s="25">
        <v>0.1812</v>
      </c>
      <c r="P3438" s="23">
        <v>144.47999999999999</v>
      </c>
      <c r="Q3438" s="23">
        <f>M3438*N3438*(1-O3438)</f>
        <v>219.855988</v>
      </c>
      <c r="R3438" s="23">
        <f>M3438*N3438*O3438</f>
        <v>48.654012000000002</v>
      </c>
      <c r="S3438" s="23">
        <f>P3438*N3438</f>
        <v>144.47999999999999</v>
      </c>
      <c r="T3438" s="23">
        <f>Q3438-S3438</f>
        <v>75.375988000000007</v>
      </c>
      <c r="U3438" s="25">
        <f>IFERROR(T3438/Q3438,0)</f>
        <v>0.34284255200727126</v>
      </c>
      <c r="V3438" s="21" t="s">
        <v>125</v>
      </c>
      <c r="W3438" s="21" t="s">
        <v>136</v>
      </c>
    </row>
    <row r="3439" spans="1:23" ht="15" customHeight="1">
      <c r="A3439" s="21" t="s">
        <v>3918</v>
      </c>
      <c r="B3439" s="22">
        <v>45892</v>
      </c>
      <c r="C3439" s="21">
        <f>YEAR(B3439)</f>
        <v>2025</v>
      </c>
      <c r="D3439" s="21" t="str">
        <f>"Q"&amp;ROUNDUP(MONTH(B3439)/3,0)</f>
        <v>Q3</v>
      </c>
      <c r="E3439" s="21" t="s">
        <v>128</v>
      </c>
      <c r="F3439" s="21" t="s">
        <v>129</v>
      </c>
      <c r="G3439" s="21" t="s">
        <v>152</v>
      </c>
      <c r="H3439" s="21" t="s">
        <v>284</v>
      </c>
      <c r="I3439" s="21" t="s">
        <v>269</v>
      </c>
      <c r="J3439" s="21" t="s">
        <v>122</v>
      </c>
      <c r="K3439" s="21" t="s">
        <v>134</v>
      </c>
      <c r="L3439" s="21" t="s">
        <v>135</v>
      </c>
      <c r="M3439" s="23">
        <v>102.73</v>
      </c>
      <c r="N3439" s="24">
        <v>4</v>
      </c>
      <c r="O3439" s="25">
        <v>0.2097</v>
      </c>
      <c r="P3439" s="23">
        <v>62.71</v>
      </c>
      <c r="Q3439" s="23">
        <f>M3439*N3439*(1-O3439)</f>
        <v>324.75007600000004</v>
      </c>
      <c r="R3439" s="23">
        <f>M3439*N3439*O3439</f>
        <v>86.169924000000009</v>
      </c>
      <c r="S3439" s="23">
        <f>P3439*N3439</f>
        <v>250.84</v>
      </c>
      <c r="T3439" s="23">
        <f>Q3439-S3439</f>
        <v>73.910076000000032</v>
      </c>
      <c r="U3439" s="25">
        <f>IFERROR(T3439/Q3439,0)</f>
        <v>0.22759063495954354</v>
      </c>
      <c r="V3439" s="21" t="s">
        <v>125</v>
      </c>
      <c r="W3439" s="21" t="s">
        <v>156</v>
      </c>
    </row>
    <row r="3440" spans="1:23" ht="15" customHeight="1">
      <c r="A3440" s="21" t="s">
        <v>3919</v>
      </c>
      <c r="B3440" s="22">
        <v>45892</v>
      </c>
      <c r="C3440" s="21">
        <f>YEAR(B3440)</f>
        <v>2025</v>
      </c>
      <c r="D3440" s="21" t="str">
        <f>"Q"&amp;ROUNDUP(MONTH(B3440)/3,0)</f>
        <v>Q3</v>
      </c>
      <c r="E3440" s="21" t="s">
        <v>117</v>
      </c>
      <c r="F3440" s="21" t="s">
        <v>118</v>
      </c>
      <c r="G3440" s="21" t="s">
        <v>194</v>
      </c>
      <c r="H3440" s="21" t="s">
        <v>243</v>
      </c>
      <c r="I3440" s="21" t="s">
        <v>244</v>
      </c>
      <c r="J3440" s="21" t="s">
        <v>122</v>
      </c>
      <c r="K3440" s="21" t="s">
        <v>165</v>
      </c>
      <c r="L3440" s="21" t="s">
        <v>180</v>
      </c>
      <c r="M3440" s="23">
        <v>137.33000000000001</v>
      </c>
      <c r="N3440" s="24">
        <v>1</v>
      </c>
      <c r="O3440" s="25">
        <v>0.20749999999999999</v>
      </c>
      <c r="P3440" s="23">
        <v>54.95</v>
      </c>
      <c r="Q3440" s="23">
        <f>M3440*N3440*(1-O3440)</f>
        <v>108.83402500000001</v>
      </c>
      <c r="R3440" s="23">
        <f>M3440*N3440*O3440</f>
        <v>28.495975000000001</v>
      </c>
      <c r="S3440" s="23">
        <f>P3440*N3440</f>
        <v>54.95</v>
      </c>
      <c r="T3440" s="23">
        <f>Q3440-S3440</f>
        <v>53.884025000000008</v>
      </c>
      <c r="U3440" s="25">
        <f>IFERROR(T3440/Q3440,0)</f>
        <v>0.49510274934699883</v>
      </c>
      <c r="V3440" s="21" t="s">
        <v>125</v>
      </c>
      <c r="W3440" s="21" t="s">
        <v>156</v>
      </c>
    </row>
    <row r="3441" spans="1:23" ht="15" customHeight="1">
      <c r="A3441" s="21" t="s">
        <v>3920</v>
      </c>
      <c r="B3441" s="22">
        <v>45892</v>
      </c>
      <c r="C3441" s="21">
        <f>YEAR(B3441)</f>
        <v>2025</v>
      </c>
      <c r="D3441" s="21" t="str">
        <f>"Q"&amp;ROUNDUP(MONTH(B3441)/3,0)</f>
        <v>Q3</v>
      </c>
      <c r="E3441" s="21" t="s">
        <v>138</v>
      </c>
      <c r="F3441" s="21" t="s">
        <v>159</v>
      </c>
      <c r="G3441" s="21" t="s">
        <v>139</v>
      </c>
      <c r="H3441" s="21" t="s">
        <v>120</v>
      </c>
      <c r="I3441" s="21" t="s">
        <v>121</v>
      </c>
      <c r="J3441" s="21" t="s">
        <v>122</v>
      </c>
      <c r="K3441" s="21" t="s">
        <v>149</v>
      </c>
      <c r="L3441" s="21" t="s">
        <v>205</v>
      </c>
      <c r="M3441" s="23">
        <v>251.94</v>
      </c>
      <c r="N3441" s="24">
        <v>5</v>
      </c>
      <c r="O3441" s="25">
        <v>0.14749999999999999</v>
      </c>
      <c r="P3441" s="23">
        <v>102.87</v>
      </c>
      <c r="Q3441" s="23">
        <f>M3441*N3441*(1-O3441)</f>
        <v>1073.8942500000001</v>
      </c>
      <c r="R3441" s="23">
        <f>M3441*N3441*O3441</f>
        <v>185.80574999999999</v>
      </c>
      <c r="S3441" s="23">
        <f>P3441*N3441</f>
        <v>514.35</v>
      </c>
      <c r="T3441" s="23">
        <f>Q3441-S3441</f>
        <v>559.54425000000003</v>
      </c>
      <c r="U3441" s="25">
        <f>IFERROR(T3441/Q3441,0)</f>
        <v>0.52104222552639612</v>
      </c>
      <c r="V3441" s="21" t="s">
        <v>125</v>
      </c>
      <c r="W3441" s="21" t="s">
        <v>126</v>
      </c>
    </row>
    <row r="3442" spans="1:23" ht="15" customHeight="1">
      <c r="A3442" s="21" t="s">
        <v>3921</v>
      </c>
      <c r="B3442" s="22">
        <v>45892</v>
      </c>
      <c r="C3442" s="21">
        <f>YEAR(B3442)</f>
        <v>2025</v>
      </c>
      <c r="D3442" s="21" t="str">
        <f>"Q"&amp;ROUNDUP(MONTH(B3442)/3,0)</f>
        <v>Q3</v>
      </c>
      <c r="E3442" s="21" t="s">
        <v>138</v>
      </c>
      <c r="F3442" s="21" t="s">
        <v>118</v>
      </c>
      <c r="G3442" s="21" t="s">
        <v>146</v>
      </c>
      <c r="H3442" s="21" t="s">
        <v>246</v>
      </c>
      <c r="I3442" s="21" t="s">
        <v>247</v>
      </c>
      <c r="J3442" s="21" t="s">
        <v>133</v>
      </c>
      <c r="K3442" s="21" t="s">
        <v>134</v>
      </c>
      <c r="L3442" s="21" t="s">
        <v>135</v>
      </c>
      <c r="M3442" s="23">
        <v>56.47</v>
      </c>
      <c r="N3442" s="24">
        <v>3</v>
      </c>
      <c r="O3442" s="25">
        <v>0.21679999999999999</v>
      </c>
      <c r="P3442" s="23">
        <v>34.22</v>
      </c>
      <c r="Q3442" s="23">
        <f>M3442*N3442*(1-O3442)</f>
        <v>132.68191200000001</v>
      </c>
      <c r="R3442" s="23">
        <f>M3442*N3442*O3442</f>
        <v>36.728088</v>
      </c>
      <c r="S3442" s="23">
        <f>P3442*N3442</f>
        <v>102.66</v>
      </c>
      <c r="T3442" s="23">
        <f>Q3442-S3442</f>
        <v>30.021912000000015</v>
      </c>
      <c r="U3442" s="25">
        <f>IFERROR(T3442/Q3442,0)</f>
        <v>0.22626981739605931</v>
      </c>
      <c r="V3442" s="21" t="s">
        <v>125</v>
      </c>
      <c r="W3442" s="21" t="s">
        <v>126</v>
      </c>
    </row>
    <row r="3443" spans="1:23" ht="15" customHeight="1">
      <c r="A3443" s="21" t="s">
        <v>3922</v>
      </c>
      <c r="B3443" s="22">
        <v>45892</v>
      </c>
      <c r="C3443" s="21">
        <f>YEAR(B3443)</f>
        <v>2025</v>
      </c>
      <c r="D3443" s="21" t="str">
        <f>"Q"&amp;ROUNDUP(MONTH(B3443)/3,0)</f>
        <v>Q3</v>
      </c>
      <c r="E3443" s="21" t="s">
        <v>138</v>
      </c>
      <c r="F3443" s="21" t="s">
        <v>129</v>
      </c>
      <c r="G3443" s="21" t="s">
        <v>146</v>
      </c>
      <c r="H3443" s="21" t="s">
        <v>308</v>
      </c>
      <c r="I3443" s="21" t="s">
        <v>309</v>
      </c>
      <c r="J3443" s="21" t="s">
        <v>133</v>
      </c>
      <c r="K3443" s="21" t="s">
        <v>134</v>
      </c>
      <c r="L3443" s="21" t="s">
        <v>299</v>
      </c>
      <c r="M3443" s="23">
        <v>208.09</v>
      </c>
      <c r="N3443" s="24">
        <v>2</v>
      </c>
      <c r="O3443" s="25"/>
      <c r="P3443" s="23">
        <v>114.87</v>
      </c>
      <c r="Q3443" s="23">
        <f>M3443*N3443*(1-O3443)</f>
        <v>416.18</v>
      </c>
      <c r="R3443" s="23">
        <f>M3443*N3443*O3443</f>
        <v>0</v>
      </c>
      <c r="S3443" s="23">
        <f>P3443*N3443</f>
        <v>229.74</v>
      </c>
      <c r="T3443" s="23">
        <f>Q3443-S3443</f>
        <v>186.44</v>
      </c>
      <c r="U3443" s="25">
        <f>IFERROR(T3443/Q3443,0)</f>
        <v>0.44797923975203036</v>
      </c>
      <c r="V3443" s="21" t="s">
        <v>125</v>
      </c>
      <c r="W3443" s="21" t="s">
        <v>126</v>
      </c>
    </row>
    <row r="3444" spans="1:23" ht="15" customHeight="1">
      <c r="A3444" s="21" t="s">
        <v>3923</v>
      </c>
      <c r="B3444" s="22">
        <v>45893</v>
      </c>
      <c r="C3444" s="21">
        <f>YEAR(B3444)</f>
        <v>2025</v>
      </c>
      <c r="D3444" s="21" t="str">
        <f>"Q"&amp;ROUNDUP(MONTH(B3444)/3,0)</f>
        <v>Q3</v>
      </c>
      <c r="E3444" s="21" t="s">
        <v>117</v>
      </c>
      <c r="F3444" s="21" t="s">
        <v>129</v>
      </c>
      <c r="G3444" s="21" t="s">
        <v>119</v>
      </c>
      <c r="H3444" s="21" t="s">
        <v>1124</v>
      </c>
      <c r="I3444" s="21" t="s">
        <v>1125</v>
      </c>
      <c r="J3444" s="21" t="s">
        <v>142</v>
      </c>
      <c r="K3444" s="21" t="s">
        <v>165</v>
      </c>
      <c r="L3444" s="21" t="s">
        <v>320</v>
      </c>
      <c r="M3444" s="23">
        <v>44.23</v>
      </c>
      <c r="N3444" s="24">
        <v>1</v>
      </c>
      <c r="O3444" s="25">
        <v>0.19700000000000001</v>
      </c>
      <c r="P3444" s="23">
        <v>18.739999999999998</v>
      </c>
      <c r="Q3444" s="23">
        <f>M3444*N3444*(1-O3444)</f>
        <v>35.516689999999997</v>
      </c>
      <c r="R3444" s="23">
        <f>M3444*N3444*O3444</f>
        <v>8.7133099999999999</v>
      </c>
      <c r="S3444" s="23">
        <f>P3444*N3444</f>
        <v>18.739999999999998</v>
      </c>
      <c r="T3444" s="23">
        <f>Q3444-S3444</f>
        <v>16.776689999999999</v>
      </c>
      <c r="U3444" s="25">
        <f>IFERROR(T3444/Q3444,0)</f>
        <v>0.47236074082353957</v>
      </c>
      <c r="V3444" s="21" t="s">
        <v>125</v>
      </c>
      <c r="W3444" s="21" t="s">
        <v>172</v>
      </c>
    </row>
    <row r="3445" spans="1:23" ht="15" customHeight="1">
      <c r="A3445" s="21" t="s">
        <v>3924</v>
      </c>
      <c r="B3445" s="22">
        <v>45893</v>
      </c>
      <c r="C3445" s="21">
        <f>YEAR(B3445)</f>
        <v>2025</v>
      </c>
      <c r="D3445" s="21" t="str">
        <f>"Q"&amp;ROUNDUP(MONTH(B3445)/3,0)</f>
        <v>Q3</v>
      </c>
      <c r="E3445" s="21" t="s">
        <v>188</v>
      </c>
      <c r="F3445" s="21" t="s">
        <v>159</v>
      </c>
      <c r="G3445" s="21" t="s">
        <v>232</v>
      </c>
      <c r="H3445" s="21" t="s">
        <v>199</v>
      </c>
      <c r="I3445" s="21" t="s">
        <v>200</v>
      </c>
      <c r="J3445" s="21" t="s">
        <v>133</v>
      </c>
      <c r="K3445" s="21" t="s">
        <v>134</v>
      </c>
      <c r="L3445" s="21" t="s">
        <v>339</v>
      </c>
      <c r="M3445" s="23">
        <v>102.25</v>
      </c>
      <c r="N3445" s="24">
        <v>3</v>
      </c>
      <c r="O3445" s="25">
        <v>0.16259999999999999</v>
      </c>
      <c r="P3445" s="23">
        <v>57.27</v>
      </c>
      <c r="Q3445" s="23">
        <f>M3445*N3445*(1-O3445)</f>
        <v>256.87245000000001</v>
      </c>
      <c r="R3445" s="23">
        <f>M3445*N3445*O3445</f>
        <v>49.877549999999999</v>
      </c>
      <c r="S3445" s="23">
        <f>P3445*N3445</f>
        <v>171.81</v>
      </c>
      <c r="T3445" s="23">
        <f>Q3445-S3445</f>
        <v>85.062450000000013</v>
      </c>
      <c r="U3445" s="25">
        <f>IFERROR(T3445/Q3445,0)</f>
        <v>0.33114664495939522</v>
      </c>
      <c r="V3445" s="21" t="s">
        <v>125</v>
      </c>
      <c r="W3445" s="21" t="s">
        <v>126</v>
      </c>
    </row>
    <row r="3446" spans="1:23" ht="15" customHeight="1">
      <c r="A3446" s="21" t="s">
        <v>3925</v>
      </c>
      <c r="B3446" s="22">
        <v>45893</v>
      </c>
      <c r="C3446" s="21">
        <f>YEAR(B3446)</f>
        <v>2025</v>
      </c>
      <c r="D3446" s="21" t="str">
        <f>"Q"&amp;ROUNDUP(MONTH(B3446)/3,0)</f>
        <v>Q3</v>
      </c>
      <c r="E3446" s="21" t="s">
        <v>188</v>
      </c>
      <c r="F3446" s="21" t="s">
        <v>118</v>
      </c>
      <c r="G3446" s="21" t="s">
        <v>189</v>
      </c>
      <c r="H3446" s="21" t="s">
        <v>275</v>
      </c>
      <c r="I3446" s="21" t="s">
        <v>276</v>
      </c>
      <c r="J3446" s="21" t="s">
        <v>142</v>
      </c>
      <c r="K3446" s="21" t="s">
        <v>143</v>
      </c>
      <c r="L3446" s="21" t="s">
        <v>201</v>
      </c>
      <c r="M3446" s="23">
        <v>264.37</v>
      </c>
      <c r="N3446" s="24">
        <v>8</v>
      </c>
      <c r="O3446" s="25">
        <v>0.23619999999999999</v>
      </c>
      <c r="P3446" s="23">
        <v>146.41</v>
      </c>
      <c r="Q3446" s="23">
        <f>M3446*N3446*(1-O3446)</f>
        <v>1615.4064480000002</v>
      </c>
      <c r="R3446" s="23">
        <f>M3446*N3446*O3446</f>
        <v>499.55355199999997</v>
      </c>
      <c r="S3446" s="23">
        <f>P3446*N3446</f>
        <v>1171.28</v>
      </c>
      <c r="T3446" s="23">
        <f>Q3446-S3446</f>
        <v>444.12644800000021</v>
      </c>
      <c r="U3446" s="25">
        <f>IFERROR(T3446/Q3446,0)</f>
        <v>0.27493170437066383</v>
      </c>
      <c r="V3446" s="21" t="s">
        <v>125</v>
      </c>
      <c r="W3446" s="21" t="s">
        <v>172</v>
      </c>
    </row>
    <row r="3447" spans="1:23" ht="15" customHeight="1">
      <c r="A3447" s="21" t="s">
        <v>3926</v>
      </c>
      <c r="B3447" s="22">
        <v>45893</v>
      </c>
      <c r="C3447" s="21">
        <f>YEAR(B3447)</f>
        <v>2025</v>
      </c>
      <c r="D3447" s="21" t="str">
        <f>"Q"&amp;ROUNDUP(MONTH(B3447)/3,0)</f>
        <v>Q3</v>
      </c>
      <c r="E3447" s="21" t="s">
        <v>158</v>
      </c>
      <c r="F3447" s="21" t="s">
        <v>118</v>
      </c>
      <c r="G3447" s="21" t="s">
        <v>164</v>
      </c>
      <c r="H3447" s="21" t="s">
        <v>268</v>
      </c>
      <c r="I3447" s="21" t="s">
        <v>269</v>
      </c>
      <c r="J3447" s="21" t="s">
        <v>142</v>
      </c>
      <c r="K3447" s="21" t="s">
        <v>123</v>
      </c>
      <c r="L3447" s="21" t="s">
        <v>263</v>
      </c>
      <c r="M3447" s="23">
        <v>19.54</v>
      </c>
      <c r="N3447" s="24">
        <v>1</v>
      </c>
      <c r="O3447" s="25">
        <v>0.2397</v>
      </c>
      <c r="P3447" s="23">
        <v>9.18</v>
      </c>
      <c r="Q3447" s="23">
        <f>M3447*N3447*(1-O3447)</f>
        <v>14.856261999999999</v>
      </c>
      <c r="R3447" s="23">
        <f>M3447*N3447*O3447</f>
        <v>4.683738</v>
      </c>
      <c r="S3447" s="23">
        <f>P3447*N3447</f>
        <v>9.18</v>
      </c>
      <c r="T3447" s="23">
        <f>Q3447-S3447</f>
        <v>5.6762619999999995</v>
      </c>
      <c r="U3447" s="25">
        <f>IFERROR(T3447/Q3447,0)</f>
        <v>0.38207874901506178</v>
      </c>
      <c r="V3447" s="21" t="s">
        <v>125</v>
      </c>
      <c r="W3447" s="21" t="s">
        <v>156</v>
      </c>
    </row>
    <row r="3448" spans="1:23" ht="15" customHeight="1">
      <c r="A3448" s="21" t="s">
        <v>3927</v>
      </c>
      <c r="B3448" s="22">
        <v>45893</v>
      </c>
      <c r="C3448" s="21">
        <f>YEAR(B3448)</f>
        <v>2025</v>
      </c>
      <c r="D3448" s="21" t="str">
        <f>"Q"&amp;ROUNDUP(MONTH(B3448)/3,0)</f>
        <v>Q3</v>
      </c>
      <c r="E3448" s="21" t="s">
        <v>188</v>
      </c>
      <c r="F3448" s="21" t="s">
        <v>159</v>
      </c>
      <c r="G3448" s="21" t="s">
        <v>232</v>
      </c>
      <c r="H3448" s="21" t="s">
        <v>301</v>
      </c>
      <c r="I3448" s="21" t="s">
        <v>302</v>
      </c>
      <c r="J3448" s="21" t="s">
        <v>133</v>
      </c>
      <c r="K3448" s="21" t="s">
        <v>123</v>
      </c>
      <c r="L3448" s="21" t="s">
        <v>155</v>
      </c>
      <c r="M3448" s="23">
        <v>43.14</v>
      </c>
      <c r="N3448" s="24">
        <v>4</v>
      </c>
      <c r="O3448" s="25">
        <v>0.1875</v>
      </c>
      <c r="P3448" s="23">
        <v>23.21</v>
      </c>
      <c r="Q3448" s="23">
        <f>M3448*N3448*(1-O3448)</f>
        <v>140.20500000000001</v>
      </c>
      <c r="R3448" s="23">
        <f>M3448*N3448*O3448</f>
        <v>32.355000000000004</v>
      </c>
      <c r="S3448" s="23">
        <f>P3448*N3448</f>
        <v>92.84</v>
      </c>
      <c r="T3448" s="23">
        <f>Q3448-S3448</f>
        <v>47.365000000000009</v>
      </c>
      <c r="U3448" s="25">
        <f>IFERROR(T3448/Q3448,0)</f>
        <v>0.33782675368210835</v>
      </c>
      <c r="V3448" s="21" t="s">
        <v>125</v>
      </c>
      <c r="W3448" s="21" t="s">
        <v>136</v>
      </c>
    </row>
    <row r="3449" spans="1:23" ht="15" customHeight="1">
      <c r="A3449" s="21" t="s">
        <v>3928</v>
      </c>
      <c r="B3449" s="22">
        <v>45894</v>
      </c>
      <c r="C3449" s="21">
        <f>YEAR(B3449)</f>
        <v>2025</v>
      </c>
      <c r="D3449" s="21" t="str">
        <f>"Q"&amp;ROUNDUP(MONTH(B3449)/3,0)</f>
        <v>Q3</v>
      </c>
      <c r="E3449" s="21" t="s">
        <v>128</v>
      </c>
      <c r="F3449" s="21" t="s">
        <v>129</v>
      </c>
      <c r="G3449" s="21" t="s">
        <v>130</v>
      </c>
      <c r="H3449" s="21" t="s">
        <v>168</v>
      </c>
      <c r="I3449" s="21" t="s">
        <v>169</v>
      </c>
      <c r="J3449" s="21" t="s">
        <v>122</v>
      </c>
      <c r="K3449" s="21" t="s">
        <v>123</v>
      </c>
      <c r="L3449" s="21" t="s">
        <v>226</v>
      </c>
      <c r="M3449" s="23">
        <v>118.21</v>
      </c>
      <c r="N3449" s="24">
        <v>2</v>
      </c>
      <c r="O3449" s="25">
        <v>0.17519999999999999</v>
      </c>
      <c r="P3449" s="23">
        <v>66.5</v>
      </c>
      <c r="Q3449" s="23">
        <f>M3449*N3449*(1-O3449)</f>
        <v>194.99921599999999</v>
      </c>
      <c r="R3449" s="23">
        <f>M3449*N3449*O3449</f>
        <v>41.420783999999998</v>
      </c>
      <c r="S3449" s="23">
        <f>P3449*N3449</f>
        <v>133</v>
      </c>
      <c r="T3449" s="23">
        <f>Q3449-S3449</f>
        <v>61.99921599999999</v>
      </c>
      <c r="U3449" s="25">
        <f>IFERROR(T3449/Q3449,0)</f>
        <v>0.31794597574176908</v>
      </c>
      <c r="V3449" s="21" t="s">
        <v>125</v>
      </c>
      <c r="W3449" s="21" t="s">
        <v>126</v>
      </c>
    </row>
    <row r="3450" spans="1:23" ht="15" customHeight="1">
      <c r="A3450" s="21" t="s">
        <v>3929</v>
      </c>
      <c r="B3450" s="22">
        <v>45894</v>
      </c>
      <c r="C3450" s="21">
        <f>YEAR(B3450)</f>
        <v>2025</v>
      </c>
      <c r="D3450" s="21" t="str">
        <f>"Q"&amp;ROUNDUP(MONTH(B3450)/3,0)</f>
        <v>Q3</v>
      </c>
      <c r="E3450" s="21" t="s">
        <v>117</v>
      </c>
      <c r="F3450" s="21" t="s">
        <v>129</v>
      </c>
      <c r="G3450" s="21" t="s">
        <v>194</v>
      </c>
      <c r="H3450" s="21" t="s">
        <v>291</v>
      </c>
      <c r="I3450" s="21" t="s">
        <v>208</v>
      </c>
      <c r="J3450" s="21" t="s">
        <v>133</v>
      </c>
      <c r="K3450" s="21" t="s">
        <v>134</v>
      </c>
      <c r="L3450" s="21" t="s">
        <v>135</v>
      </c>
      <c r="M3450" s="23">
        <v>148.63999999999999</v>
      </c>
      <c r="N3450" s="24">
        <v>4</v>
      </c>
      <c r="O3450" s="25">
        <v>0.2341</v>
      </c>
      <c r="P3450" s="23">
        <v>79.180000000000007</v>
      </c>
      <c r="Q3450" s="23">
        <f>M3450*N3450*(1-O3450)</f>
        <v>455.37350399999997</v>
      </c>
      <c r="R3450" s="23">
        <f>M3450*N3450*O3450</f>
        <v>139.18649599999998</v>
      </c>
      <c r="S3450" s="23">
        <f>P3450*N3450</f>
        <v>316.72000000000003</v>
      </c>
      <c r="T3450" s="23">
        <f>Q3450-S3450</f>
        <v>138.65350399999994</v>
      </c>
      <c r="U3450" s="25">
        <f>IFERROR(T3450/Q3450,0)</f>
        <v>0.30448302938591693</v>
      </c>
      <c r="V3450" s="21" t="s">
        <v>125</v>
      </c>
      <c r="W3450" s="21" t="s">
        <v>126</v>
      </c>
    </row>
    <row r="3451" spans="1:23" ht="15" customHeight="1">
      <c r="A3451" s="21" t="s">
        <v>3930</v>
      </c>
      <c r="B3451" s="22">
        <v>45894</v>
      </c>
      <c r="C3451" s="21">
        <f>YEAR(B3451)</f>
        <v>2025</v>
      </c>
      <c r="D3451" s="21" t="str">
        <f>"Q"&amp;ROUNDUP(MONTH(B3451)/3,0)</f>
        <v>Q3</v>
      </c>
      <c r="E3451" s="21" t="s">
        <v>138</v>
      </c>
      <c r="F3451" s="21" t="s">
        <v>118</v>
      </c>
      <c r="G3451" s="21" t="s">
        <v>146</v>
      </c>
      <c r="H3451" s="21" t="s">
        <v>1156</v>
      </c>
      <c r="I3451" s="21" t="s">
        <v>1157</v>
      </c>
      <c r="J3451" s="21" t="s">
        <v>142</v>
      </c>
      <c r="K3451" s="21" t="s">
        <v>134</v>
      </c>
      <c r="L3451" s="21" t="s">
        <v>135</v>
      </c>
      <c r="M3451" s="23">
        <v>212.3</v>
      </c>
      <c r="N3451" s="24">
        <v>2</v>
      </c>
      <c r="O3451" s="25">
        <v>0.20300000000000001</v>
      </c>
      <c r="P3451" s="23">
        <v>123.81</v>
      </c>
      <c r="Q3451" s="23">
        <f>M3451*N3451*(1-O3451)</f>
        <v>338.40620000000001</v>
      </c>
      <c r="R3451" s="23">
        <f>M3451*N3451*O3451</f>
        <v>86.19380000000001</v>
      </c>
      <c r="S3451" s="23">
        <f>P3451*N3451</f>
        <v>247.62</v>
      </c>
      <c r="T3451" s="23">
        <f>Q3451-S3451</f>
        <v>90.786200000000008</v>
      </c>
      <c r="U3451" s="25">
        <f>IFERROR(T3451/Q3451,0)</f>
        <v>0.26827581764163899</v>
      </c>
      <c r="V3451" s="21" t="s">
        <v>125</v>
      </c>
      <c r="W3451" s="21" t="s">
        <v>172</v>
      </c>
    </row>
    <row r="3452" spans="1:23" ht="15" customHeight="1">
      <c r="A3452" s="21" t="s">
        <v>3931</v>
      </c>
      <c r="B3452" s="22">
        <v>45895</v>
      </c>
      <c r="C3452" s="21">
        <f>YEAR(B3452)</f>
        <v>2025</v>
      </c>
      <c r="D3452" s="21" t="str">
        <f>"Q"&amp;ROUNDUP(MONTH(B3452)/3,0)</f>
        <v>Q3</v>
      </c>
      <c r="E3452" s="21" t="s">
        <v>138</v>
      </c>
      <c r="F3452" s="21" t="s">
        <v>129</v>
      </c>
      <c r="G3452" s="21" t="s">
        <v>146</v>
      </c>
      <c r="H3452" s="21" t="s">
        <v>318</v>
      </c>
      <c r="I3452" s="21" t="s">
        <v>319</v>
      </c>
      <c r="J3452" s="21" t="s">
        <v>122</v>
      </c>
      <c r="K3452" s="21" t="s">
        <v>165</v>
      </c>
      <c r="L3452" s="21" t="s">
        <v>320</v>
      </c>
      <c r="M3452" s="23">
        <v>18.23</v>
      </c>
      <c r="N3452" s="24">
        <v>5</v>
      </c>
      <c r="O3452" s="25">
        <v>0.17530000000000001</v>
      </c>
      <c r="P3452" s="23">
        <v>7.36</v>
      </c>
      <c r="Q3452" s="23">
        <f>M3452*N3452*(1-O3452)</f>
        <v>75.171405000000007</v>
      </c>
      <c r="R3452" s="23">
        <f>M3452*N3452*O3452</f>
        <v>15.978595000000002</v>
      </c>
      <c r="S3452" s="23">
        <f>P3452*N3452</f>
        <v>36.800000000000004</v>
      </c>
      <c r="T3452" s="23">
        <f>Q3452-S3452</f>
        <v>38.371405000000003</v>
      </c>
      <c r="U3452" s="25">
        <f>IFERROR(T3452/Q3452,0)</f>
        <v>0.51045214599886746</v>
      </c>
      <c r="V3452" s="21" t="s">
        <v>125</v>
      </c>
      <c r="W3452" s="21" t="s">
        <v>156</v>
      </c>
    </row>
    <row r="3453" spans="1:23" ht="15" customHeight="1">
      <c r="A3453" s="21" t="s">
        <v>3932</v>
      </c>
      <c r="B3453" s="22">
        <v>45895</v>
      </c>
      <c r="C3453" s="21">
        <f>YEAR(B3453)</f>
        <v>2025</v>
      </c>
      <c r="D3453" s="21" t="str">
        <f>"Q"&amp;ROUNDUP(MONTH(B3453)/3,0)</f>
        <v>Q3</v>
      </c>
      <c r="E3453" s="21" t="s">
        <v>158</v>
      </c>
      <c r="F3453" s="21" t="s">
        <v>129</v>
      </c>
      <c r="G3453" s="21" t="s">
        <v>160</v>
      </c>
      <c r="H3453" s="21" t="s">
        <v>445</v>
      </c>
      <c r="I3453" s="21" t="s">
        <v>446</v>
      </c>
      <c r="J3453" s="21" t="s">
        <v>133</v>
      </c>
      <c r="K3453" s="21" t="s">
        <v>134</v>
      </c>
      <c r="L3453" s="21" t="s">
        <v>170</v>
      </c>
      <c r="M3453" s="23">
        <v>75.3</v>
      </c>
      <c r="N3453" s="24">
        <v>3</v>
      </c>
      <c r="O3453" s="25">
        <v>0.2034</v>
      </c>
      <c r="P3453" s="23">
        <v>41.56</v>
      </c>
      <c r="Q3453" s="23">
        <f>M3453*N3453*(1-O3453)</f>
        <v>179.95193999999998</v>
      </c>
      <c r="R3453" s="23">
        <f>M3453*N3453*O3453</f>
        <v>45.948059999999998</v>
      </c>
      <c r="S3453" s="23">
        <f>P3453*N3453</f>
        <v>124.68</v>
      </c>
      <c r="T3453" s="23">
        <f>Q3453-S3453</f>
        <v>55.271939999999972</v>
      </c>
      <c r="U3453" s="25">
        <f>IFERROR(T3453/Q3453,0)</f>
        <v>0.30714834194063134</v>
      </c>
      <c r="V3453" s="21" t="s">
        <v>125</v>
      </c>
      <c r="W3453" s="21" t="s">
        <v>126</v>
      </c>
    </row>
    <row r="3454" spans="1:23" ht="15" customHeight="1">
      <c r="A3454" s="21" t="s">
        <v>3933</v>
      </c>
      <c r="B3454" s="22">
        <v>45895</v>
      </c>
      <c r="C3454" s="21">
        <f>YEAR(B3454)</f>
        <v>2025</v>
      </c>
      <c r="D3454" s="21" t="str">
        <f>"Q"&amp;ROUNDUP(MONTH(B3454)/3,0)</f>
        <v>Q3</v>
      </c>
      <c r="E3454" s="21" t="s">
        <v>138</v>
      </c>
      <c r="F3454" s="21" t="s">
        <v>159</v>
      </c>
      <c r="G3454" s="21" t="s">
        <v>146</v>
      </c>
      <c r="H3454" s="21" t="s">
        <v>752</v>
      </c>
      <c r="I3454" s="21" t="s">
        <v>200</v>
      </c>
      <c r="J3454" s="21" t="s">
        <v>133</v>
      </c>
      <c r="K3454" s="21" t="s">
        <v>143</v>
      </c>
      <c r="L3454" s="21" t="s">
        <v>201</v>
      </c>
      <c r="M3454" s="23">
        <v>174.47</v>
      </c>
      <c r="N3454" s="24">
        <v>4</v>
      </c>
      <c r="O3454" s="25">
        <v>0.13389999999999999</v>
      </c>
      <c r="P3454" s="23">
        <v>101.06</v>
      </c>
      <c r="Q3454" s="23">
        <f>M3454*N3454*(1-O3454)</f>
        <v>604.43386799999996</v>
      </c>
      <c r="R3454" s="23">
        <f>M3454*N3454*O3454</f>
        <v>93.446131999999992</v>
      </c>
      <c r="S3454" s="23">
        <f>P3454*N3454</f>
        <v>404.24</v>
      </c>
      <c r="T3454" s="23">
        <f>Q3454-S3454</f>
        <v>200.19386799999995</v>
      </c>
      <c r="U3454" s="25">
        <f>IFERROR(T3454/Q3454,0)</f>
        <v>0.33120888586607122</v>
      </c>
      <c r="V3454" s="21" t="s">
        <v>125</v>
      </c>
      <c r="W3454" s="21" t="s">
        <v>156</v>
      </c>
    </row>
    <row r="3455" spans="1:23" ht="15" customHeight="1">
      <c r="A3455" s="21" t="s">
        <v>3934</v>
      </c>
      <c r="B3455" s="22">
        <v>45895</v>
      </c>
      <c r="C3455" s="21">
        <f>YEAR(B3455)</f>
        <v>2025</v>
      </c>
      <c r="D3455" s="21" t="str">
        <f>"Q"&amp;ROUNDUP(MONTH(B3455)/3,0)</f>
        <v>Q3</v>
      </c>
      <c r="E3455" s="21" t="s">
        <v>128</v>
      </c>
      <c r="F3455" s="21" t="s">
        <v>118</v>
      </c>
      <c r="G3455" s="21" t="s">
        <v>152</v>
      </c>
      <c r="H3455" s="21" t="s">
        <v>243</v>
      </c>
      <c r="I3455" s="21" t="s">
        <v>244</v>
      </c>
      <c r="J3455" s="21" t="s">
        <v>122</v>
      </c>
      <c r="K3455" s="21" t="s">
        <v>143</v>
      </c>
      <c r="L3455" s="21" t="s">
        <v>322</v>
      </c>
      <c r="M3455" s="23">
        <v>148.13</v>
      </c>
      <c r="N3455" s="24">
        <v>2</v>
      </c>
      <c r="O3455" s="25">
        <v>0.1719</v>
      </c>
      <c r="P3455" s="23">
        <v>95.29</v>
      </c>
      <c r="Q3455" s="23">
        <f>M3455*N3455*(1-O3455)</f>
        <v>245.33290600000001</v>
      </c>
      <c r="R3455" s="23">
        <f>M3455*N3455*O3455</f>
        <v>50.927093999999997</v>
      </c>
      <c r="S3455" s="23">
        <f>P3455*N3455</f>
        <v>190.58</v>
      </c>
      <c r="T3455" s="23">
        <f>Q3455-S3455</f>
        <v>54.752905999999996</v>
      </c>
      <c r="U3455" s="25">
        <f>IFERROR(T3455/Q3455,0)</f>
        <v>0.22317799472036579</v>
      </c>
      <c r="V3455" s="21" t="s">
        <v>125</v>
      </c>
      <c r="W3455" s="21" t="s">
        <v>126</v>
      </c>
    </row>
    <row r="3456" spans="1:23" ht="15" customHeight="1">
      <c r="A3456" s="21" t="s">
        <v>3935</v>
      </c>
      <c r="B3456" s="22">
        <v>45895</v>
      </c>
      <c r="C3456" s="21">
        <f>YEAR(B3456)</f>
        <v>2025</v>
      </c>
      <c r="D3456" s="21" t="str">
        <f>"Q"&amp;ROUNDUP(MONTH(B3456)/3,0)</f>
        <v>Q3</v>
      </c>
      <c r="E3456" s="21" t="s">
        <v>138</v>
      </c>
      <c r="F3456" s="21" t="s">
        <v>159</v>
      </c>
      <c r="G3456" s="21" t="s">
        <v>146</v>
      </c>
      <c r="H3456" s="21" t="s">
        <v>284</v>
      </c>
      <c r="I3456" s="21" t="s">
        <v>269</v>
      </c>
      <c r="J3456" s="21" t="s">
        <v>122</v>
      </c>
      <c r="K3456" s="21" t="s">
        <v>143</v>
      </c>
      <c r="L3456" s="21" t="s">
        <v>322</v>
      </c>
      <c r="M3456" s="23">
        <v>78.709999999999994</v>
      </c>
      <c r="N3456" s="24">
        <v>12</v>
      </c>
      <c r="O3456" s="25">
        <v>0.17649999999999999</v>
      </c>
      <c r="P3456" s="23">
        <v>44.71</v>
      </c>
      <c r="Q3456" s="23">
        <f>M3456*N3456*(1-O3456)</f>
        <v>777.81222000000002</v>
      </c>
      <c r="R3456" s="23">
        <f>M3456*N3456*O3456</f>
        <v>166.70777999999999</v>
      </c>
      <c r="S3456" s="23">
        <f>P3456*N3456</f>
        <v>536.52</v>
      </c>
      <c r="T3456" s="23">
        <f>Q3456-S3456</f>
        <v>241.29222000000004</v>
      </c>
      <c r="U3456" s="25">
        <f>IFERROR(T3456/Q3456,0)</f>
        <v>0.31021911689687781</v>
      </c>
      <c r="V3456" s="21" t="s">
        <v>125</v>
      </c>
      <c r="W3456" s="21" t="s">
        <v>172</v>
      </c>
    </row>
    <row r="3457" spans="1:23" ht="15" customHeight="1">
      <c r="A3457" s="21" t="s">
        <v>3936</v>
      </c>
      <c r="B3457" s="22">
        <v>45895</v>
      </c>
      <c r="C3457" s="21">
        <f>YEAR(B3457)</f>
        <v>2025</v>
      </c>
      <c r="D3457" s="21" t="str">
        <f>"Q"&amp;ROUNDUP(MONTH(B3457)/3,0)</f>
        <v>Q3</v>
      </c>
      <c r="E3457" s="21" t="s">
        <v>117</v>
      </c>
      <c r="F3457" s="21" t="s">
        <v>118</v>
      </c>
      <c r="G3457" s="21" t="s">
        <v>119</v>
      </c>
      <c r="H3457" s="21" t="s">
        <v>601</v>
      </c>
      <c r="I3457" s="21" t="s">
        <v>602</v>
      </c>
      <c r="J3457" s="21" t="s">
        <v>142</v>
      </c>
      <c r="K3457" s="21" t="s">
        <v>149</v>
      </c>
      <c r="L3457" s="21" t="s">
        <v>238</v>
      </c>
      <c r="M3457" s="23">
        <v>255.08</v>
      </c>
      <c r="N3457" s="24">
        <v>1</v>
      </c>
      <c r="O3457" s="25">
        <v>0.24360000000000001</v>
      </c>
      <c r="P3457" s="23">
        <v>104.7</v>
      </c>
      <c r="Q3457" s="23">
        <f>M3457*N3457*(1-O3457)</f>
        <v>192.94251199999999</v>
      </c>
      <c r="R3457" s="23">
        <f>M3457*N3457*O3457</f>
        <v>62.137488000000005</v>
      </c>
      <c r="S3457" s="23">
        <f>P3457*N3457</f>
        <v>104.7</v>
      </c>
      <c r="T3457" s="23">
        <f>Q3457-S3457</f>
        <v>88.242511999999991</v>
      </c>
      <c r="U3457" s="25">
        <f>IFERROR(T3457/Q3457,0)</f>
        <v>0.45735131716332167</v>
      </c>
      <c r="V3457" s="21" t="s">
        <v>125</v>
      </c>
      <c r="W3457" s="21" t="s">
        <v>126</v>
      </c>
    </row>
    <row r="3458" spans="1:23" ht="15" customHeight="1">
      <c r="A3458" s="21" t="s">
        <v>3937</v>
      </c>
      <c r="B3458" s="22">
        <v>45895</v>
      </c>
      <c r="C3458" s="21">
        <f>YEAR(B3458)</f>
        <v>2025</v>
      </c>
      <c r="D3458" s="21" t="str">
        <f>"Q"&amp;ROUNDUP(MONTH(B3458)/3,0)</f>
        <v>Q3</v>
      </c>
      <c r="E3458" s="21" t="s">
        <v>138</v>
      </c>
      <c r="F3458" s="21" t="s">
        <v>129</v>
      </c>
      <c r="G3458" s="21" t="s">
        <v>139</v>
      </c>
      <c r="H3458" s="21" t="s">
        <v>555</v>
      </c>
      <c r="I3458" s="21" t="s">
        <v>556</v>
      </c>
      <c r="J3458" s="21" t="s">
        <v>133</v>
      </c>
      <c r="K3458" s="21" t="s">
        <v>123</v>
      </c>
      <c r="L3458" s="21" t="s">
        <v>292</v>
      </c>
      <c r="M3458" s="23">
        <v>166.84</v>
      </c>
      <c r="N3458" s="24">
        <v>2</v>
      </c>
      <c r="O3458" s="25">
        <v>0.18090000000000001</v>
      </c>
      <c r="P3458" s="23">
        <v>80.180000000000007</v>
      </c>
      <c r="Q3458" s="23">
        <f>M3458*N3458*(1-O3458)</f>
        <v>273.31728799999996</v>
      </c>
      <c r="R3458" s="23">
        <f>M3458*N3458*O3458</f>
        <v>60.362712000000002</v>
      </c>
      <c r="S3458" s="23">
        <f>P3458*N3458</f>
        <v>160.36000000000001</v>
      </c>
      <c r="T3458" s="23">
        <f>Q3458-S3458</f>
        <v>112.95728799999995</v>
      </c>
      <c r="U3458" s="25">
        <f>IFERROR(T3458/Q3458,0)</f>
        <v>0.41328263143017857</v>
      </c>
      <c r="V3458" s="21" t="s">
        <v>125</v>
      </c>
      <c r="W3458" s="21" t="s">
        <v>156</v>
      </c>
    </row>
    <row r="3459" spans="1:23" ht="15" customHeight="1">
      <c r="A3459" s="21" t="s">
        <v>3938</v>
      </c>
      <c r="B3459" s="22">
        <v>45895</v>
      </c>
      <c r="C3459" s="21">
        <f>YEAR(B3459)</f>
        <v>2025</v>
      </c>
      <c r="D3459" s="21" t="str">
        <f>"Q"&amp;ROUNDUP(MONTH(B3459)/3,0)</f>
        <v>Q3</v>
      </c>
      <c r="E3459" s="21" t="s">
        <v>188</v>
      </c>
      <c r="F3459" s="21" t="s">
        <v>159</v>
      </c>
      <c r="G3459" s="21" t="s">
        <v>232</v>
      </c>
      <c r="H3459" s="21" t="s">
        <v>1747</v>
      </c>
      <c r="I3459" s="21" t="s">
        <v>342</v>
      </c>
      <c r="J3459" s="21" t="s">
        <v>142</v>
      </c>
      <c r="K3459" s="21" t="s">
        <v>134</v>
      </c>
      <c r="L3459" s="21" t="s">
        <v>339</v>
      </c>
      <c r="M3459" s="23">
        <v>61.7</v>
      </c>
      <c r="N3459" s="24">
        <v>3</v>
      </c>
      <c r="O3459" s="25">
        <v>7.2700000000000001E-2</v>
      </c>
      <c r="P3459" s="23">
        <v>32.06</v>
      </c>
      <c r="Q3459" s="23">
        <f>M3459*N3459*(1-O3459)</f>
        <v>171.64323000000002</v>
      </c>
      <c r="R3459" s="23">
        <f>M3459*N3459*O3459</f>
        <v>13.456770000000002</v>
      </c>
      <c r="S3459" s="23">
        <f>P3459*N3459</f>
        <v>96.18</v>
      </c>
      <c r="T3459" s="23">
        <f>Q3459-S3459</f>
        <v>75.46323000000001</v>
      </c>
      <c r="U3459" s="25">
        <f>IFERROR(T3459/Q3459,0)</f>
        <v>0.43965165418991475</v>
      </c>
      <c r="V3459" s="21" t="s">
        <v>125</v>
      </c>
      <c r="W3459" s="21" t="s">
        <v>156</v>
      </c>
    </row>
    <row r="3460" spans="1:23" ht="15" customHeight="1">
      <c r="A3460" s="21" t="s">
        <v>3939</v>
      </c>
      <c r="B3460" s="22">
        <v>45895</v>
      </c>
      <c r="C3460" s="21">
        <f>YEAR(B3460)</f>
        <v>2025</v>
      </c>
      <c r="D3460" s="21" t="str">
        <f>"Q"&amp;ROUNDUP(MONTH(B3460)/3,0)</f>
        <v>Q3</v>
      </c>
      <c r="E3460" s="21" t="s">
        <v>117</v>
      </c>
      <c r="F3460" s="21" t="s">
        <v>129</v>
      </c>
      <c r="G3460" s="21" t="s">
        <v>194</v>
      </c>
      <c r="H3460" s="21" t="s">
        <v>243</v>
      </c>
      <c r="I3460" s="21" t="s">
        <v>244</v>
      </c>
      <c r="J3460" s="21" t="s">
        <v>122</v>
      </c>
      <c r="K3460" s="21" t="s">
        <v>165</v>
      </c>
      <c r="L3460" s="21" t="s">
        <v>180</v>
      </c>
      <c r="M3460" s="23">
        <v>42.13</v>
      </c>
      <c r="N3460" s="24">
        <v>1</v>
      </c>
      <c r="O3460" s="25">
        <v>0.1948</v>
      </c>
      <c r="P3460" s="23">
        <v>20.07</v>
      </c>
      <c r="Q3460" s="23">
        <f>M3460*N3460*(1-O3460)</f>
        <v>33.923076000000002</v>
      </c>
      <c r="R3460" s="23">
        <f>M3460*N3460*O3460</f>
        <v>8.2069240000000008</v>
      </c>
      <c r="S3460" s="23">
        <f>P3460*N3460</f>
        <v>20.07</v>
      </c>
      <c r="T3460" s="23">
        <f>Q3460-S3460</f>
        <v>13.853076000000001</v>
      </c>
      <c r="U3460" s="25">
        <f>IFERROR(T3460/Q3460,0)</f>
        <v>0.40836733083992738</v>
      </c>
      <c r="V3460" s="21" t="s">
        <v>125</v>
      </c>
      <c r="W3460" s="21" t="s">
        <v>172</v>
      </c>
    </row>
    <row r="3461" spans="1:23" ht="15" customHeight="1">
      <c r="A3461" s="21" t="s">
        <v>3940</v>
      </c>
      <c r="B3461" s="22">
        <v>45896</v>
      </c>
      <c r="C3461" s="21">
        <f>YEAR(B3461)</f>
        <v>2025</v>
      </c>
      <c r="D3461" s="21" t="str">
        <f>"Q"&amp;ROUNDUP(MONTH(B3461)/3,0)</f>
        <v>Q3</v>
      </c>
      <c r="E3461" s="21" t="s">
        <v>158</v>
      </c>
      <c r="F3461" s="21" t="s">
        <v>129</v>
      </c>
      <c r="G3461" s="21" t="s">
        <v>160</v>
      </c>
      <c r="H3461" s="21" t="s">
        <v>555</v>
      </c>
      <c r="I3461" s="21" t="s">
        <v>556</v>
      </c>
      <c r="J3461" s="21" t="s">
        <v>133</v>
      </c>
      <c r="K3461" s="21" t="s">
        <v>143</v>
      </c>
      <c r="L3461" s="21" t="s">
        <v>252</v>
      </c>
      <c r="M3461" s="23">
        <v>190.53</v>
      </c>
      <c r="N3461" s="24">
        <v>3</v>
      </c>
      <c r="O3461" s="25">
        <v>0.18909999999999999</v>
      </c>
      <c r="P3461" s="23">
        <v>117.49</v>
      </c>
      <c r="Q3461" s="23">
        <f>M3461*N3461*(1-O3461)</f>
        <v>463.50233100000003</v>
      </c>
      <c r="R3461" s="23">
        <f>M3461*N3461*O3461</f>
        <v>108.08766900000001</v>
      </c>
      <c r="S3461" s="23">
        <f>P3461*N3461</f>
        <v>352.46999999999997</v>
      </c>
      <c r="T3461" s="23">
        <f>Q3461-S3461</f>
        <v>111.03233100000006</v>
      </c>
      <c r="U3461" s="25">
        <f>IFERROR(T3461/Q3461,0)</f>
        <v>0.23955074996160061</v>
      </c>
      <c r="V3461" s="21" t="s">
        <v>125</v>
      </c>
      <c r="W3461" s="21" t="s">
        <v>126</v>
      </c>
    </row>
    <row r="3462" spans="1:23" ht="15" customHeight="1">
      <c r="A3462" s="21" t="s">
        <v>3941</v>
      </c>
      <c r="B3462" s="22">
        <v>45896</v>
      </c>
      <c r="C3462" s="21">
        <f>YEAR(B3462)</f>
        <v>2025</v>
      </c>
      <c r="D3462" s="21" t="str">
        <f>"Q"&amp;ROUNDUP(MONTH(B3462)/3,0)</f>
        <v>Q3</v>
      </c>
      <c r="E3462" s="21" t="s">
        <v>117</v>
      </c>
      <c r="F3462" s="21" t="s">
        <v>118</v>
      </c>
      <c r="G3462" s="21" t="s">
        <v>119</v>
      </c>
      <c r="H3462" s="21" t="s">
        <v>3161</v>
      </c>
      <c r="I3462" s="21" t="s">
        <v>229</v>
      </c>
      <c r="J3462" s="21" t="s">
        <v>142</v>
      </c>
      <c r="K3462" s="21" t="s">
        <v>149</v>
      </c>
      <c r="L3462" s="21" t="s">
        <v>205</v>
      </c>
      <c r="M3462" s="23">
        <v>26.6</v>
      </c>
      <c r="N3462" s="24">
        <v>5</v>
      </c>
      <c r="O3462" s="25">
        <v>0.24210000000000001</v>
      </c>
      <c r="P3462" s="23">
        <v>12.16</v>
      </c>
      <c r="Q3462" s="23">
        <f>M3462*N3462*(1-O3462)</f>
        <v>100.80070000000001</v>
      </c>
      <c r="R3462" s="23">
        <f>M3462*N3462*O3462</f>
        <v>32.199300000000001</v>
      </c>
      <c r="S3462" s="23">
        <f>P3462*N3462</f>
        <v>60.8</v>
      </c>
      <c r="T3462" s="23">
        <f>Q3462-S3462</f>
        <v>40.000700000000009</v>
      </c>
      <c r="U3462" s="25">
        <f>IFERROR(T3462/Q3462,0)</f>
        <v>0.39682958550883085</v>
      </c>
      <c r="V3462" s="21" t="s">
        <v>125</v>
      </c>
      <c r="W3462" s="21" t="s">
        <v>126</v>
      </c>
    </row>
    <row r="3463" spans="1:23" ht="15" customHeight="1">
      <c r="A3463" s="21" t="s">
        <v>3942</v>
      </c>
      <c r="B3463" s="22">
        <v>45897</v>
      </c>
      <c r="C3463" s="21">
        <f>YEAR(B3463)</f>
        <v>2025</v>
      </c>
      <c r="D3463" s="21" t="str">
        <f>"Q"&amp;ROUNDUP(MONTH(B3463)/3,0)</f>
        <v>Q3</v>
      </c>
      <c r="E3463" s="21" t="s">
        <v>117</v>
      </c>
      <c r="F3463" s="21" t="s">
        <v>129</v>
      </c>
      <c r="G3463" s="21" t="s">
        <v>119</v>
      </c>
      <c r="H3463" s="21" t="s">
        <v>445</v>
      </c>
      <c r="I3463" s="21" t="s">
        <v>446</v>
      </c>
      <c r="J3463" s="21" t="s">
        <v>133</v>
      </c>
      <c r="K3463" s="21" t="s">
        <v>123</v>
      </c>
      <c r="L3463" s="21" t="s">
        <v>155</v>
      </c>
      <c r="M3463" s="23">
        <v>103.74</v>
      </c>
      <c r="N3463" s="24">
        <v>2</v>
      </c>
      <c r="O3463" s="25">
        <v>0.1933</v>
      </c>
      <c r="P3463" s="23">
        <v>56.44</v>
      </c>
      <c r="Q3463" s="23">
        <f>M3463*N3463*(1-O3463)</f>
        <v>167.37411599999999</v>
      </c>
      <c r="R3463" s="23">
        <f>M3463*N3463*O3463</f>
        <v>40.105883999999996</v>
      </c>
      <c r="S3463" s="23">
        <f>P3463*N3463</f>
        <v>112.88</v>
      </c>
      <c r="T3463" s="23">
        <f>Q3463-S3463</f>
        <v>54.494115999999991</v>
      </c>
      <c r="U3463" s="25">
        <f>IFERROR(T3463/Q3463,0)</f>
        <v>0.32558269643079096</v>
      </c>
      <c r="V3463" s="21" t="s">
        <v>125</v>
      </c>
      <c r="W3463" s="21" t="s">
        <v>156</v>
      </c>
    </row>
    <row r="3464" spans="1:23" ht="15" customHeight="1">
      <c r="A3464" s="21" t="s">
        <v>3943</v>
      </c>
      <c r="B3464" s="22">
        <v>45897</v>
      </c>
      <c r="C3464" s="21">
        <f>YEAR(B3464)</f>
        <v>2025</v>
      </c>
      <c r="D3464" s="21" t="str">
        <f>"Q"&amp;ROUNDUP(MONTH(B3464)/3,0)</f>
        <v>Q3</v>
      </c>
      <c r="E3464" s="21" t="s">
        <v>138</v>
      </c>
      <c r="F3464" s="21" t="s">
        <v>118</v>
      </c>
      <c r="G3464" s="21" t="s">
        <v>139</v>
      </c>
      <c r="H3464" s="21" t="s">
        <v>243</v>
      </c>
      <c r="I3464" s="21" t="s">
        <v>244</v>
      </c>
      <c r="J3464" s="21" t="s">
        <v>122</v>
      </c>
      <c r="K3464" s="21" t="s">
        <v>165</v>
      </c>
      <c r="L3464" s="21" t="s">
        <v>320</v>
      </c>
      <c r="M3464" s="23">
        <v>85.8</v>
      </c>
      <c r="N3464" s="24">
        <v>8</v>
      </c>
      <c r="O3464" s="25">
        <v>0.2429</v>
      </c>
      <c r="P3464" s="23">
        <v>35.07</v>
      </c>
      <c r="Q3464" s="23">
        <f>M3464*N3464*(1-O3464)</f>
        <v>519.67344000000003</v>
      </c>
      <c r="R3464" s="23">
        <f>M3464*N3464*O3464</f>
        <v>166.72656000000001</v>
      </c>
      <c r="S3464" s="23">
        <f>P3464*N3464</f>
        <v>280.56</v>
      </c>
      <c r="T3464" s="23">
        <f>Q3464-S3464</f>
        <v>239.11344000000003</v>
      </c>
      <c r="U3464" s="25">
        <f>IFERROR(T3464/Q3464,0)</f>
        <v>0.46012249538864253</v>
      </c>
      <c r="V3464" s="21" t="s">
        <v>125</v>
      </c>
      <c r="W3464" s="21" t="s">
        <v>136</v>
      </c>
    </row>
    <row r="3465" spans="1:23" ht="15" customHeight="1">
      <c r="A3465" s="21" t="s">
        <v>3944</v>
      </c>
      <c r="B3465" s="22">
        <v>45897</v>
      </c>
      <c r="C3465" s="21">
        <f>YEAR(B3465)</f>
        <v>2025</v>
      </c>
      <c r="D3465" s="21" t="str">
        <f>"Q"&amp;ROUNDUP(MONTH(B3465)/3,0)</f>
        <v>Q3</v>
      </c>
      <c r="E3465" s="21" t="s">
        <v>188</v>
      </c>
      <c r="F3465" s="21" t="s">
        <v>118</v>
      </c>
      <c r="G3465" s="21" t="s">
        <v>189</v>
      </c>
      <c r="H3465" s="21" t="s">
        <v>752</v>
      </c>
      <c r="I3465" s="21" t="s">
        <v>200</v>
      </c>
      <c r="J3465" s="21" t="s">
        <v>133</v>
      </c>
      <c r="K3465" s="21" t="s">
        <v>165</v>
      </c>
      <c r="L3465" s="21" t="s">
        <v>166</v>
      </c>
      <c r="M3465" s="23">
        <v>79.739999999999995</v>
      </c>
      <c r="N3465" s="24">
        <v>1</v>
      </c>
      <c r="O3465" s="25">
        <v>0.23200000000000001</v>
      </c>
      <c r="P3465" s="23">
        <v>33.340000000000003</v>
      </c>
      <c r="Q3465" s="23">
        <f>M3465*N3465*(1-O3465)</f>
        <v>61.240319999999997</v>
      </c>
      <c r="R3465" s="23">
        <f>M3465*N3465*O3465</f>
        <v>18.499680000000001</v>
      </c>
      <c r="S3465" s="23">
        <f>P3465*N3465</f>
        <v>33.340000000000003</v>
      </c>
      <c r="T3465" s="23">
        <f>Q3465-S3465</f>
        <v>27.900319999999994</v>
      </c>
      <c r="U3465" s="25">
        <f>IFERROR(T3465/Q3465,0)</f>
        <v>0.45558742998077073</v>
      </c>
      <c r="V3465" s="21" t="s">
        <v>125</v>
      </c>
      <c r="W3465" s="21" t="s">
        <v>156</v>
      </c>
    </row>
    <row r="3466" spans="1:23" ht="15" customHeight="1">
      <c r="A3466" s="21" t="s">
        <v>3945</v>
      </c>
      <c r="B3466" s="22">
        <v>45897</v>
      </c>
      <c r="C3466" s="21">
        <f>YEAR(B3466)</f>
        <v>2025</v>
      </c>
      <c r="D3466" s="21" t="str">
        <f>"Q"&amp;ROUNDUP(MONTH(B3466)/3,0)</f>
        <v>Q3</v>
      </c>
      <c r="E3466" s="21" t="s">
        <v>128</v>
      </c>
      <c r="F3466" s="21" t="s">
        <v>159</v>
      </c>
      <c r="G3466" s="21" t="s">
        <v>130</v>
      </c>
      <c r="H3466" s="21" t="s">
        <v>190</v>
      </c>
      <c r="I3466" s="21" t="s">
        <v>191</v>
      </c>
      <c r="J3466" s="21" t="s">
        <v>133</v>
      </c>
      <c r="K3466" s="21" t="s">
        <v>123</v>
      </c>
      <c r="L3466" s="21" t="s">
        <v>155</v>
      </c>
      <c r="M3466" s="23">
        <v>222.78</v>
      </c>
      <c r="N3466" s="24">
        <v>3</v>
      </c>
      <c r="O3466" s="25">
        <v>0.1336</v>
      </c>
      <c r="P3466" s="23">
        <v>122.98</v>
      </c>
      <c r="Q3466" s="23">
        <f>M3466*N3466*(1-O3466)</f>
        <v>579.04977600000007</v>
      </c>
      <c r="R3466" s="23">
        <f>M3466*N3466*O3466</f>
        <v>89.290223999999995</v>
      </c>
      <c r="S3466" s="23">
        <f>P3466*N3466</f>
        <v>368.94</v>
      </c>
      <c r="T3466" s="23">
        <f>Q3466-S3466</f>
        <v>210.10977600000007</v>
      </c>
      <c r="U3466" s="25">
        <f>IFERROR(T3466/Q3466,0)</f>
        <v>0.36285270232105238</v>
      </c>
      <c r="V3466" s="21" t="s">
        <v>125</v>
      </c>
      <c r="W3466" s="21" t="s">
        <v>136</v>
      </c>
    </row>
    <row r="3467" spans="1:23" ht="15" customHeight="1">
      <c r="A3467" s="21" t="s">
        <v>3946</v>
      </c>
      <c r="B3467" s="22">
        <v>45897</v>
      </c>
      <c r="C3467" s="21">
        <f>YEAR(B3467)</f>
        <v>2025</v>
      </c>
      <c r="D3467" s="21" t="str">
        <f>"Q"&amp;ROUNDUP(MONTH(B3467)/3,0)</f>
        <v>Q3</v>
      </c>
      <c r="E3467" s="21" t="s">
        <v>117</v>
      </c>
      <c r="F3467" s="21" t="s">
        <v>159</v>
      </c>
      <c r="G3467" s="21" t="s">
        <v>194</v>
      </c>
      <c r="H3467" s="21" t="s">
        <v>284</v>
      </c>
      <c r="I3467" s="21" t="s">
        <v>269</v>
      </c>
      <c r="J3467" s="21" t="s">
        <v>122</v>
      </c>
      <c r="K3467" s="21" t="s">
        <v>134</v>
      </c>
      <c r="L3467" s="21" t="s">
        <v>192</v>
      </c>
      <c r="M3467" s="23">
        <v>69.91</v>
      </c>
      <c r="N3467" s="24">
        <v>5</v>
      </c>
      <c r="O3467" s="25">
        <v>0.15040000000000001</v>
      </c>
      <c r="P3467" s="23">
        <v>35.65</v>
      </c>
      <c r="Q3467" s="23">
        <f>M3467*N3467*(1-O3467)</f>
        <v>296.97767999999996</v>
      </c>
      <c r="R3467" s="23">
        <f>M3467*N3467*O3467</f>
        <v>52.572319999999998</v>
      </c>
      <c r="S3467" s="23">
        <f>P3467*N3467</f>
        <v>178.25</v>
      </c>
      <c r="T3467" s="23">
        <f>Q3467-S3467</f>
        <v>118.72767999999996</v>
      </c>
      <c r="U3467" s="25">
        <f>IFERROR(T3467/Q3467,0)</f>
        <v>0.3997865428809329</v>
      </c>
      <c r="V3467" s="21" t="s">
        <v>125</v>
      </c>
      <c r="W3467" s="21" t="s">
        <v>156</v>
      </c>
    </row>
    <row r="3468" spans="1:23" ht="15" customHeight="1">
      <c r="A3468" s="21" t="s">
        <v>3947</v>
      </c>
      <c r="B3468" s="22">
        <v>45897</v>
      </c>
      <c r="C3468" s="21">
        <f>YEAR(B3468)</f>
        <v>2025</v>
      </c>
      <c r="D3468" s="21" t="str">
        <f>"Q"&amp;ROUNDUP(MONTH(B3468)/3,0)</f>
        <v>Q3</v>
      </c>
      <c r="E3468" s="21" t="s">
        <v>117</v>
      </c>
      <c r="F3468" s="21" t="s">
        <v>159</v>
      </c>
      <c r="G3468" s="21" t="s">
        <v>119</v>
      </c>
      <c r="H3468" s="21" t="s">
        <v>1129</v>
      </c>
      <c r="I3468" s="21" t="s">
        <v>1130</v>
      </c>
      <c r="J3468" s="21" t="s">
        <v>142</v>
      </c>
      <c r="K3468" s="21" t="s">
        <v>143</v>
      </c>
      <c r="L3468" s="21" t="s">
        <v>201</v>
      </c>
      <c r="M3468" s="23">
        <v>72.209999999999994</v>
      </c>
      <c r="N3468" s="24">
        <v>10</v>
      </c>
      <c r="O3468" s="25">
        <v>0.11550000000000001</v>
      </c>
      <c r="P3468" s="23">
        <v>45.19</v>
      </c>
      <c r="Q3468" s="23">
        <f>M3468*N3468*(1-O3468)</f>
        <v>638.69744999999989</v>
      </c>
      <c r="R3468" s="23">
        <f>M3468*N3468*O3468</f>
        <v>83.402549999999991</v>
      </c>
      <c r="S3468" s="23">
        <f>P3468*N3468</f>
        <v>451.9</v>
      </c>
      <c r="T3468" s="23">
        <f>Q3468-S3468</f>
        <v>186.79744999999991</v>
      </c>
      <c r="U3468" s="25">
        <f>IFERROR(T3468/Q3468,0)</f>
        <v>0.2924662529966261</v>
      </c>
      <c r="V3468" s="21" t="s">
        <v>125</v>
      </c>
      <c r="W3468" s="21" t="s">
        <v>126</v>
      </c>
    </row>
    <row r="3469" spans="1:23" ht="15" customHeight="1">
      <c r="A3469" s="21" t="s">
        <v>3948</v>
      </c>
      <c r="B3469" s="22">
        <v>45897</v>
      </c>
      <c r="C3469" s="21">
        <f>YEAR(B3469)</f>
        <v>2025</v>
      </c>
      <c r="D3469" s="21" t="str">
        <f>"Q"&amp;ROUNDUP(MONTH(B3469)/3,0)</f>
        <v>Q3</v>
      </c>
      <c r="E3469" s="21" t="s">
        <v>117</v>
      </c>
      <c r="F3469" s="21" t="s">
        <v>159</v>
      </c>
      <c r="G3469" s="21" t="s">
        <v>119</v>
      </c>
      <c r="H3469" s="21" t="s">
        <v>341</v>
      </c>
      <c r="I3469" s="21" t="s">
        <v>342</v>
      </c>
      <c r="J3469" s="21" t="s">
        <v>142</v>
      </c>
      <c r="K3469" s="21" t="s">
        <v>165</v>
      </c>
      <c r="L3469" s="21" t="s">
        <v>166</v>
      </c>
      <c r="M3469" s="23">
        <v>136.30000000000001</v>
      </c>
      <c r="N3469" s="24">
        <v>15</v>
      </c>
      <c r="O3469" s="25">
        <v>0.17610000000000001</v>
      </c>
      <c r="P3469" s="23">
        <v>54.27</v>
      </c>
      <c r="Q3469" s="23">
        <f>M3469*N3469*(1-O3469)</f>
        <v>1684.4635500000002</v>
      </c>
      <c r="R3469" s="23">
        <f>M3469*N3469*O3469</f>
        <v>360.03645000000006</v>
      </c>
      <c r="S3469" s="23">
        <f>P3469*N3469</f>
        <v>814.05000000000007</v>
      </c>
      <c r="T3469" s="23">
        <f>Q3469-S3469</f>
        <v>870.4135500000001</v>
      </c>
      <c r="U3469" s="25">
        <f>IFERROR(T3469/Q3469,0)</f>
        <v>0.51673041544888287</v>
      </c>
      <c r="V3469" s="21" t="s">
        <v>125</v>
      </c>
      <c r="W3469" s="21" t="s">
        <v>126</v>
      </c>
    </row>
    <row r="3470" spans="1:23" ht="15" customHeight="1">
      <c r="A3470" s="21" t="s">
        <v>3949</v>
      </c>
      <c r="B3470" s="22">
        <v>45898</v>
      </c>
      <c r="C3470" s="21">
        <f>YEAR(B3470)</f>
        <v>2025</v>
      </c>
      <c r="D3470" s="21" t="str">
        <f>"Q"&amp;ROUNDUP(MONTH(B3470)/3,0)</f>
        <v>Q3</v>
      </c>
      <c r="E3470" s="21" t="s">
        <v>138</v>
      </c>
      <c r="F3470" s="21" t="s">
        <v>129</v>
      </c>
      <c r="G3470" s="21" t="s">
        <v>139</v>
      </c>
      <c r="H3470" s="21" t="s">
        <v>284</v>
      </c>
      <c r="I3470" s="21" t="s">
        <v>269</v>
      </c>
      <c r="J3470" s="21" t="s">
        <v>122</v>
      </c>
      <c r="K3470" s="21" t="s">
        <v>123</v>
      </c>
      <c r="L3470" s="21" t="s">
        <v>124</v>
      </c>
      <c r="M3470" s="23">
        <v>168.46</v>
      </c>
      <c r="N3470" s="24">
        <v>12</v>
      </c>
      <c r="O3470" s="25">
        <v>0.21970000000000001</v>
      </c>
      <c r="P3470" s="23">
        <v>80.23</v>
      </c>
      <c r="Q3470" s="23">
        <f>M3470*N3470*(1-O3470)</f>
        <v>1577.3920559999999</v>
      </c>
      <c r="R3470" s="23">
        <f>M3470*N3470*O3470</f>
        <v>444.12794400000001</v>
      </c>
      <c r="S3470" s="23">
        <f>P3470*N3470</f>
        <v>962.76</v>
      </c>
      <c r="T3470" s="23">
        <f>Q3470-S3470</f>
        <v>614.63205599999992</v>
      </c>
      <c r="U3470" s="25">
        <f>IFERROR(T3470/Q3470,0)</f>
        <v>0.38965078698228206</v>
      </c>
      <c r="V3470" s="21" t="s">
        <v>125</v>
      </c>
      <c r="W3470" s="21" t="s">
        <v>172</v>
      </c>
    </row>
    <row r="3471" spans="1:23" ht="15" customHeight="1">
      <c r="A3471" s="21" t="s">
        <v>3950</v>
      </c>
      <c r="B3471" s="22">
        <v>45898</v>
      </c>
      <c r="C3471" s="21">
        <f>YEAR(B3471)</f>
        <v>2025</v>
      </c>
      <c r="D3471" s="21" t="str">
        <f>"Q"&amp;ROUNDUP(MONTH(B3471)/3,0)</f>
        <v>Q3</v>
      </c>
      <c r="E3471" s="21" t="s">
        <v>188</v>
      </c>
      <c r="F3471" s="21" t="s">
        <v>118</v>
      </c>
      <c r="G3471" s="21" t="s">
        <v>232</v>
      </c>
      <c r="H3471" s="21" t="s">
        <v>284</v>
      </c>
      <c r="I3471" s="21" t="s">
        <v>269</v>
      </c>
      <c r="J3471" s="21" t="s">
        <v>122</v>
      </c>
      <c r="K3471" s="21" t="s">
        <v>149</v>
      </c>
      <c r="L3471" s="21" t="s">
        <v>176</v>
      </c>
      <c r="M3471" s="23">
        <v>129.63</v>
      </c>
      <c r="N3471" s="24">
        <v>1</v>
      </c>
      <c r="O3471" s="25">
        <v>0.29399999999999998</v>
      </c>
      <c r="P3471" s="23">
        <v>70.790000000000006</v>
      </c>
      <c r="Q3471" s="23">
        <f>M3471*N3471*(1-O3471)</f>
        <v>91.518779999999992</v>
      </c>
      <c r="R3471" s="23">
        <f>M3471*N3471*O3471</f>
        <v>38.111219999999996</v>
      </c>
      <c r="S3471" s="23">
        <f>P3471*N3471</f>
        <v>70.790000000000006</v>
      </c>
      <c r="T3471" s="23">
        <f>Q3471-S3471</f>
        <v>20.728779999999986</v>
      </c>
      <c r="U3471" s="25">
        <f>IFERROR(T3471/Q3471,0)</f>
        <v>0.22649755602074229</v>
      </c>
      <c r="V3471" s="21" t="s">
        <v>125</v>
      </c>
      <c r="W3471" s="21" t="s">
        <v>136</v>
      </c>
    </row>
    <row r="3472" spans="1:23" ht="15" customHeight="1">
      <c r="A3472" s="21" t="s">
        <v>3951</v>
      </c>
      <c r="B3472" s="22">
        <v>45898</v>
      </c>
      <c r="C3472" s="21">
        <f>YEAR(B3472)</f>
        <v>2025</v>
      </c>
      <c r="D3472" s="21" t="str">
        <f>"Q"&amp;ROUNDUP(MONTH(B3472)/3,0)</f>
        <v>Q3</v>
      </c>
      <c r="E3472" s="21" t="s">
        <v>128</v>
      </c>
      <c r="F3472" s="21" t="s">
        <v>129</v>
      </c>
      <c r="G3472" s="21" t="s">
        <v>130</v>
      </c>
      <c r="H3472" s="21" t="s">
        <v>221</v>
      </c>
      <c r="I3472" s="21" t="s">
        <v>222</v>
      </c>
      <c r="J3472" s="21" t="s">
        <v>133</v>
      </c>
      <c r="K3472" s="21" t="s">
        <v>134</v>
      </c>
      <c r="L3472" s="21" t="s">
        <v>192</v>
      </c>
      <c r="M3472" s="23">
        <v>128.74</v>
      </c>
      <c r="N3472" s="24">
        <v>12</v>
      </c>
      <c r="O3472" s="25">
        <v>0.14760000000000001</v>
      </c>
      <c r="P3472" s="23">
        <v>68.989999999999995</v>
      </c>
      <c r="Q3472" s="23">
        <f>M3472*N3472*(1-O3472)</f>
        <v>1316.8557120000003</v>
      </c>
      <c r="R3472" s="23">
        <f>M3472*N3472*O3472</f>
        <v>228.02428800000004</v>
      </c>
      <c r="S3472" s="23">
        <f>P3472*N3472</f>
        <v>827.87999999999988</v>
      </c>
      <c r="T3472" s="23">
        <f>Q3472-S3472</f>
        <v>488.97571200000039</v>
      </c>
      <c r="U3472" s="25">
        <f>IFERROR(T3472/Q3472,0)</f>
        <v>0.37132064473286824</v>
      </c>
      <c r="V3472" s="21" t="s">
        <v>125</v>
      </c>
      <c r="W3472" s="21" t="s">
        <v>172</v>
      </c>
    </row>
    <row r="3473" spans="1:23" ht="15" customHeight="1">
      <c r="A3473" s="21" t="s">
        <v>3952</v>
      </c>
      <c r="B3473" s="22">
        <v>45898</v>
      </c>
      <c r="C3473" s="21">
        <f>YEAR(B3473)</f>
        <v>2025</v>
      </c>
      <c r="D3473" s="21" t="str">
        <f>"Q"&amp;ROUNDUP(MONTH(B3473)/3,0)</f>
        <v>Q3</v>
      </c>
      <c r="E3473" s="21" t="s">
        <v>158</v>
      </c>
      <c r="F3473" s="21" t="s">
        <v>118</v>
      </c>
      <c r="G3473" s="21" t="s">
        <v>160</v>
      </c>
      <c r="H3473" s="21" t="s">
        <v>228</v>
      </c>
      <c r="I3473" s="21" t="s">
        <v>229</v>
      </c>
      <c r="J3473" s="21" t="s">
        <v>133</v>
      </c>
      <c r="K3473" s="21" t="s">
        <v>143</v>
      </c>
      <c r="L3473" s="21" t="s">
        <v>252</v>
      </c>
      <c r="M3473" s="23">
        <v>227.94</v>
      </c>
      <c r="N3473" s="24">
        <v>1</v>
      </c>
      <c r="O3473" s="25">
        <v>0.21529999999999999</v>
      </c>
      <c r="P3473" s="23">
        <v>149.5</v>
      </c>
      <c r="Q3473" s="23">
        <f>M3473*N3473*(1-O3473)</f>
        <v>178.86451799999998</v>
      </c>
      <c r="R3473" s="23">
        <f>M3473*N3473*O3473</f>
        <v>49.075482000000001</v>
      </c>
      <c r="S3473" s="23">
        <f>P3473*N3473</f>
        <v>149.5</v>
      </c>
      <c r="T3473" s="23">
        <f>Q3473-S3473</f>
        <v>29.364517999999975</v>
      </c>
      <c r="U3473" s="25">
        <f>IFERROR(T3473/Q3473,0)</f>
        <v>0.16417184541877658</v>
      </c>
      <c r="V3473" s="21" t="s">
        <v>125</v>
      </c>
      <c r="W3473" s="21" t="s">
        <v>136</v>
      </c>
    </row>
    <row r="3474" spans="1:23" ht="15" customHeight="1">
      <c r="A3474" s="21" t="s">
        <v>3953</v>
      </c>
      <c r="B3474" s="22">
        <v>45899</v>
      </c>
      <c r="C3474" s="21">
        <f>YEAR(B3474)</f>
        <v>2025</v>
      </c>
      <c r="D3474" s="21" t="str">
        <f>"Q"&amp;ROUNDUP(MONTH(B3474)/3,0)</f>
        <v>Q3</v>
      </c>
      <c r="E3474" s="21" t="s">
        <v>117</v>
      </c>
      <c r="F3474" s="21" t="s">
        <v>129</v>
      </c>
      <c r="G3474" s="21" t="s">
        <v>194</v>
      </c>
      <c r="H3474" s="21" t="s">
        <v>178</v>
      </c>
      <c r="I3474" s="21" t="s">
        <v>179</v>
      </c>
      <c r="J3474" s="21" t="s">
        <v>133</v>
      </c>
      <c r="K3474" s="21" t="s">
        <v>165</v>
      </c>
      <c r="L3474" s="21" t="s">
        <v>166</v>
      </c>
      <c r="M3474" s="23">
        <v>99.7</v>
      </c>
      <c r="N3474" s="24">
        <v>5</v>
      </c>
      <c r="O3474" s="25">
        <v>0.1726</v>
      </c>
      <c r="P3474" s="23">
        <v>45.67</v>
      </c>
      <c r="Q3474" s="23">
        <f>M3474*N3474*(1-O3474)</f>
        <v>412.45890000000003</v>
      </c>
      <c r="R3474" s="23">
        <f>M3474*N3474*O3474</f>
        <v>86.0411</v>
      </c>
      <c r="S3474" s="23">
        <f>P3474*N3474</f>
        <v>228.35000000000002</v>
      </c>
      <c r="T3474" s="23">
        <f>Q3474-S3474</f>
        <v>184.10890000000001</v>
      </c>
      <c r="U3474" s="25">
        <f>IFERROR(T3474/Q3474,0)</f>
        <v>0.44636908065264197</v>
      </c>
      <c r="V3474" s="21" t="s">
        <v>125</v>
      </c>
      <c r="W3474" s="21" t="s">
        <v>126</v>
      </c>
    </row>
    <row r="3475" spans="1:23" ht="15" customHeight="1">
      <c r="A3475" s="21" t="s">
        <v>3954</v>
      </c>
      <c r="B3475" s="22">
        <v>45899</v>
      </c>
      <c r="C3475" s="21">
        <f>YEAR(B3475)</f>
        <v>2025</v>
      </c>
      <c r="D3475" s="21" t="str">
        <f>"Q"&amp;ROUNDUP(MONTH(B3475)/3,0)</f>
        <v>Q3</v>
      </c>
      <c r="E3475" s="21" t="s">
        <v>188</v>
      </c>
      <c r="F3475" s="21" t="s">
        <v>159</v>
      </c>
      <c r="G3475" s="21" t="s">
        <v>232</v>
      </c>
      <c r="H3475" s="21" t="s">
        <v>513</v>
      </c>
      <c r="I3475" s="21" t="s">
        <v>514</v>
      </c>
      <c r="J3475" s="21" t="s">
        <v>142</v>
      </c>
      <c r="K3475" s="21" t="s">
        <v>165</v>
      </c>
      <c r="L3475" s="21" t="s">
        <v>166</v>
      </c>
      <c r="M3475" s="23">
        <v>101.17</v>
      </c>
      <c r="N3475" s="24">
        <v>20</v>
      </c>
      <c r="O3475" s="25">
        <v>0.1085</v>
      </c>
      <c r="P3475" s="23">
        <v>48.75</v>
      </c>
      <c r="Q3475" s="23">
        <f>M3475*N3475*(1-O3475)</f>
        <v>1803.8611000000001</v>
      </c>
      <c r="R3475" s="23">
        <f>M3475*N3475*O3475</f>
        <v>219.53890000000001</v>
      </c>
      <c r="S3475" s="23">
        <f>P3475*N3475</f>
        <v>975</v>
      </c>
      <c r="T3475" s="23">
        <f>Q3475-S3475</f>
        <v>828.86110000000008</v>
      </c>
      <c r="U3475" s="25">
        <f>IFERROR(T3475/Q3475,0)</f>
        <v>0.45949275140973994</v>
      </c>
      <c r="V3475" s="21" t="s">
        <v>125</v>
      </c>
      <c r="W3475" s="21" t="s">
        <v>126</v>
      </c>
    </row>
    <row r="3476" spans="1:23" ht="15" customHeight="1">
      <c r="A3476" s="21" t="s">
        <v>3955</v>
      </c>
      <c r="B3476" s="22">
        <v>45899</v>
      </c>
      <c r="C3476" s="21">
        <f>YEAR(B3476)</f>
        <v>2025</v>
      </c>
      <c r="D3476" s="21" t="str">
        <f>"Q"&amp;ROUNDUP(MONTH(B3476)/3,0)</f>
        <v>Q3</v>
      </c>
      <c r="E3476" s="21" t="s">
        <v>158</v>
      </c>
      <c r="F3476" s="21" t="s">
        <v>118</v>
      </c>
      <c r="G3476" s="21" t="s">
        <v>160</v>
      </c>
      <c r="H3476" s="21" t="s">
        <v>1015</v>
      </c>
      <c r="I3476" s="21" t="s">
        <v>1016</v>
      </c>
      <c r="J3476" s="21" t="s">
        <v>142</v>
      </c>
      <c r="K3476" s="21" t="s">
        <v>123</v>
      </c>
      <c r="L3476" s="21" t="s">
        <v>292</v>
      </c>
      <c r="M3476" s="23">
        <v>171.93</v>
      </c>
      <c r="N3476" s="24">
        <v>1</v>
      </c>
      <c r="O3476" s="25">
        <v>0.25700000000000001</v>
      </c>
      <c r="P3476" s="23">
        <v>83.32</v>
      </c>
      <c r="Q3476" s="23">
        <f>M3476*N3476*(1-O3476)</f>
        <v>127.74399000000001</v>
      </c>
      <c r="R3476" s="23">
        <f>M3476*N3476*O3476</f>
        <v>44.186010000000003</v>
      </c>
      <c r="S3476" s="23">
        <f>P3476*N3476</f>
        <v>83.32</v>
      </c>
      <c r="T3476" s="23">
        <f>Q3476-S3476</f>
        <v>44.423990000000018</v>
      </c>
      <c r="U3476" s="25">
        <f>IFERROR(T3476/Q3476,0)</f>
        <v>0.34775796497353823</v>
      </c>
      <c r="V3476" s="21" t="s">
        <v>125</v>
      </c>
      <c r="W3476" s="21" t="s">
        <v>136</v>
      </c>
    </row>
    <row r="3477" spans="1:23" ht="15" customHeight="1">
      <c r="A3477" s="21" t="s">
        <v>3956</v>
      </c>
      <c r="B3477" s="22">
        <v>45899</v>
      </c>
      <c r="C3477" s="21">
        <f>YEAR(B3477)</f>
        <v>2025</v>
      </c>
      <c r="D3477" s="21" t="str">
        <f>"Q"&amp;ROUNDUP(MONTH(B3477)/3,0)</f>
        <v>Q3</v>
      </c>
      <c r="E3477" s="21" t="s">
        <v>138</v>
      </c>
      <c r="F3477" s="21" t="s">
        <v>118</v>
      </c>
      <c r="G3477" s="21" t="s">
        <v>146</v>
      </c>
      <c r="H3477" s="21" t="s">
        <v>526</v>
      </c>
      <c r="I3477" s="21" t="s">
        <v>527</v>
      </c>
      <c r="J3477" s="21" t="s">
        <v>133</v>
      </c>
      <c r="K3477" s="21" t="s">
        <v>143</v>
      </c>
      <c r="L3477" s="21" t="s">
        <v>201</v>
      </c>
      <c r="M3477" s="23">
        <v>171.01</v>
      </c>
      <c r="N3477" s="24">
        <v>1</v>
      </c>
      <c r="O3477" s="25">
        <v>0.21870000000000001</v>
      </c>
      <c r="P3477" s="23">
        <v>94.76</v>
      </c>
      <c r="Q3477" s="23">
        <f>M3477*N3477*(1-O3477)</f>
        <v>133.61011299999998</v>
      </c>
      <c r="R3477" s="23">
        <f>M3477*N3477*O3477</f>
        <v>37.399887</v>
      </c>
      <c r="S3477" s="23">
        <f>P3477*N3477</f>
        <v>94.76</v>
      </c>
      <c r="T3477" s="23">
        <f>Q3477-S3477</f>
        <v>38.850112999999979</v>
      </c>
      <c r="U3477" s="25">
        <f>IFERROR(T3477/Q3477,0)</f>
        <v>0.29077224865456092</v>
      </c>
      <c r="V3477" s="21" t="s">
        <v>125</v>
      </c>
      <c r="W3477" s="21" t="s">
        <v>136</v>
      </c>
    </row>
    <row r="3478" spans="1:23" ht="15" customHeight="1">
      <c r="A3478" s="21" t="s">
        <v>3957</v>
      </c>
      <c r="B3478" s="22">
        <v>45899</v>
      </c>
      <c r="C3478" s="21">
        <f>YEAR(B3478)</f>
        <v>2025</v>
      </c>
      <c r="D3478" s="21" t="str">
        <f>"Q"&amp;ROUNDUP(MONTH(B3478)/3,0)</f>
        <v>Q3</v>
      </c>
      <c r="E3478" s="21" t="s">
        <v>188</v>
      </c>
      <c r="F3478" s="21" t="s">
        <v>159</v>
      </c>
      <c r="G3478" s="21" t="s">
        <v>232</v>
      </c>
      <c r="H3478" s="21" t="s">
        <v>207</v>
      </c>
      <c r="I3478" s="21" t="s">
        <v>208</v>
      </c>
      <c r="J3478" s="21" t="s">
        <v>122</v>
      </c>
      <c r="K3478" s="21" t="s">
        <v>143</v>
      </c>
      <c r="L3478" s="21" t="s">
        <v>322</v>
      </c>
      <c r="M3478" s="23">
        <v>146.16</v>
      </c>
      <c r="N3478" s="24">
        <v>6</v>
      </c>
      <c r="O3478" s="25">
        <v>0.12479999999999999</v>
      </c>
      <c r="P3478" s="23">
        <v>86.25</v>
      </c>
      <c r="Q3478" s="23">
        <f>M3478*N3478*(1-O3478)</f>
        <v>767.51539200000002</v>
      </c>
      <c r="R3478" s="23">
        <f>M3478*N3478*O3478</f>
        <v>109.444608</v>
      </c>
      <c r="S3478" s="23">
        <f>P3478*N3478</f>
        <v>517.5</v>
      </c>
      <c r="T3478" s="23">
        <f>Q3478-S3478</f>
        <v>250.01539200000002</v>
      </c>
      <c r="U3478" s="25">
        <f>IFERROR(T3478/Q3478,0)</f>
        <v>0.32574642099164575</v>
      </c>
      <c r="V3478" s="21" t="s">
        <v>125</v>
      </c>
      <c r="W3478" s="21" t="s">
        <v>136</v>
      </c>
    </row>
    <row r="3479" spans="1:23" ht="15" customHeight="1">
      <c r="A3479" s="21" t="s">
        <v>3958</v>
      </c>
      <c r="B3479" s="22">
        <v>45899</v>
      </c>
      <c r="C3479" s="21">
        <f>YEAR(B3479)</f>
        <v>2025</v>
      </c>
      <c r="D3479" s="21" t="str">
        <f>"Q"&amp;ROUNDUP(MONTH(B3479)/3,0)</f>
        <v>Q3</v>
      </c>
      <c r="E3479" s="21" t="s">
        <v>188</v>
      </c>
      <c r="F3479" s="21" t="s">
        <v>118</v>
      </c>
      <c r="G3479" s="21" t="s">
        <v>198</v>
      </c>
      <c r="H3479" s="21" t="s">
        <v>318</v>
      </c>
      <c r="I3479" s="21" t="s">
        <v>319</v>
      </c>
      <c r="J3479" s="21" t="s">
        <v>122</v>
      </c>
      <c r="K3479" s="21" t="s">
        <v>143</v>
      </c>
      <c r="L3479" s="21" t="s">
        <v>252</v>
      </c>
      <c r="M3479" s="23">
        <v>111.2</v>
      </c>
      <c r="N3479" s="24">
        <v>2</v>
      </c>
      <c r="O3479" s="25">
        <v>0.30940000000000001</v>
      </c>
      <c r="P3479" s="23">
        <v>64.06</v>
      </c>
      <c r="Q3479" s="23">
        <f>M3479*N3479*(1-O3479)</f>
        <v>153.58944</v>
      </c>
      <c r="R3479" s="23">
        <f>M3479*N3479*O3479</f>
        <v>68.810560000000009</v>
      </c>
      <c r="S3479" s="23">
        <f>P3479*N3479</f>
        <v>128.12</v>
      </c>
      <c r="T3479" s="23">
        <f>Q3479-S3479</f>
        <v>25.469439999999992</v>
      </c>
      <c r="U3479" s="25">
        <f>IFERROR(T3479/Q3479,0)</f>
        <v>0.16582806734629668</v>
      </c>
      <c r="V3479" s="21" t="s">
        <v>125</v>
      </c>
      <c r="W3479" s="21" t="s">
        <v>172</v>
      </c>
    </row>
    <row r="3480" spans="1:23" ht="15" customHeight="1">
      <c r="A3480" s="21" t="s">
        <v>3959</v>
      </c>
      <c r="B3480" s="22">
        <v>45899</v>
      </c>
      <c r="C3480" s="21">
        <f>YEAR(B3480)</f>
        <v>2025</v>
      </c>
      <c r="D3480" s="21" t="str">
        <f>"Q"&amp;ROUNDUP(MONTH(B3480)/3,0)</f>
        <v>Q3</v>
      </c>
      <c r="E3480" s="21" t="s">
        <v>188</v>
      </c>
      <c r="F3480" s="21" t="s">
        <v>118</v>
      </c>
      <c r="G3480" s="21" t="s">
        <v>198</v>
      </c>
      <c r="H3480" s="21" t="s">
        <v>284</v>
      </c>
      <c r="I3480" s="21" t="s">
        <v>269</v>
      </c>
      <c r="J3480" s="21" t="s">
        <v>122</v>
      </c>
      <c r="K3480" s="21" t="s">
        <v>123</v>
      </c>
      <c r="L3480" s="21" t="s">
        <v>155</v>
      </c>
      <c r="M3480" s="23">
        <v>75.28</v>
      </c>
      <c r="N3480" s="24">
        <v>3</v>
      </c>
      <c r="O3480" s="25">
        <v>0.2278</v>
      </c>
      <c r="P3480" s="23">
        <v>36.380000000000003</v>
      </c>
      <c r="Q3480" s="23">
        <f>M3480*N3480*(1-O3480)</f>
        <v>174.39364800000001</v>
      </c>
      <c r="R3480" s="23">
        <f>M3480*N3480*O3480</f>
        <v>51.446352000000005</v>
      </c>
      <c r="S3480" s="23">
        <f>P3480*N3480</f>
        <v>109.14000000000001</v>
      </c>
      <c r="T3480" s="23">
        <f>Q3480-S3480</f>
        <v>65.253647999999998</v>
      </c>
      <c r="U3480" s="25">
        <f>IFERROR(T3480/Q3480,0)</f>
        <v>0.37417445387689807</v>
      </c>
      <c r="V3480" s="21" t="s">
        <v>125</v>
      </c>
      <c r="W3480" s="21" t="s">
        <v>172</v>
      </c>
    </row>
    <row r="3481" spans="1:23" ht="15" customHeight="1">
      <c r="A3481" s="21" t="s">
        <v>3960</v>
      </c>
      <c r="B3481" s="22">
        <v>45899</v>
      </c>
      <c r="C3481" s="21">
        <f>YEAR(B3481)</f>
        <v>2025</v>
      </c>
      <c r="D3481" s="21" t="str">
        <f>"Q"&amp;ROUNDUP(MONTH(B3481)/3,0)</f>
        <v>Q3</v>
      </c>
      <c r="E3481" s="21" t="s">
        <v>138</v>
      </c>
      <c r="F3481" s="21" t="s">
        <v>129</v>
      </c>
      <c r="G3481" s="21" t="s">
        <v>146</v>
      </c>
      <c r="H3481" s="21" t="s">
        <v>1105</v>
      </c>
      <c r="I3481" s="21" t="s">
        <v>1106</v>
      </c>
      <c r="J3481" s="21" t="s">
        <v>142</v>
      </c>
      <c r="K3481" s="21" t="s">
        <v>143</v>
      </c>
      <c r="L3481" s="21" t="s">
        <v>230</v>
      </c>
      <c r="M3481" s="23">
        <v>125.8</v>
      </c>
      <c r="N3481" s="24">
        <v>3</v>
      </c>
      <c r="O3481" s="25">
        <v>0.1958</v>
      </c>
      <c r="P3481" s="23">
        <v>73.290000000000006</v>
      </c>
      <c r="Q3481" s="23">
        <f>M3481*N3481*(1-O3481)</f>
        <v>303.50507999999996</v>
      </c>
      <c r="R3481" s="23">
        <f>M3481*N3481*O3481</f>
        <v>73.894919999999999</v>
      </c>
      <c r="S3481" s="23">
        <f>P3481*N3481</f>
        <v>219.87</v>
      </c>
      <c r="T3481" s="23">
        <f>Q3481-S3481</f>
        <v>83.635079999999959</v>
      </c>
      <c r="U3481" s="25">
        <f>IFERROR(T3481/Q3481,0)</f>
        <v>0.27556402021343424</v>
      </c>
      <c r="V3481" s="21" t="s">
        <v>125</v>
      </c>
      <c r="W3481" s="21" t="s">
        <v>172</v>
      </c>
    </row>
    <row r="3482" spans="1:23" ht="15" customHeight="1">
      <c r="A3482" s="21" t="s">
        <v>3961</v>
      </c>
      <c r="B3482" s="22">
        <v>45899</v>
      </c>
      <c r="C3482" s="21">
        <f>YEAR(B3482)</f>
        <v>2025</v>
      </c>
      <c r="D3482" s="21" t="str">
        <f>"Q"&amp;ROUNDUP(MONTH(B3482)/3,0)</f>
        <v>Q3</v>
      </c>
      <c r="E3482" s="21" t="s">
        <v>117</v>
      </c>
      <c r="F3482" s="21" t="s">
        <v>159</v>
      </c>
      <c r="G3482" s="21" t="s">
        <v>194</v>
      </c>
      <c r="H3482" s="21" t="s">
        <v>1124</v>
      </c>
      <c r="I3482" s="21" t="s">
        <v>1125</v>
      </c>
      <c r="J3482" s="21" t="s">
        <v>142</v>
      </c>
      <c r="K3482" s="21" t="s">
        <v>165</v>
      </c>
      <c r="L3482" s="21" t="s">
        <v>213</v>
      </c>
      <c r="M3482" s="23">
        <v>86.77</v>
      </c>
      <c r="N3482" s="24">
        <v>4</v>
      </c>
      <c r="O3482" s="25">
        <v>0.2099</v>
      </c>
      <c r="P3482" s="23">
        <v>39.299999999999997</v>
      </c>
      <c r="Q3482" s="23">
        <f>M3482*N3482*(1-O3482)</f>
        <v>274.22790800000001</v>
      </c>
      <c r="R3482" s="23">
        <f>M3482*N3482*O3482</f>
        <v>72.852091999999999</v>
      </c>
      <c r="S3482" s="23">
        <f>P3482*N3482</f>
        <v>157.19999999999999</v>
      </c>
      <c r="T3482" s="23">
        <f>Q3482-S3482</f>
        <v>117.02790800000002</v>
      </c>
      <c r="U3482" s="25">
        <f>IFERROR(T3482/Q3482,0)</f>
        <v>0.42675418725070102</v>
      </c>
      <c r="V3482" s="21" t="s">
        <v>125</v>
      </c>
      <c r="W3482" s="21" t="s">
        <v>136</v>
      </c>
    </row>
    <row r="3483" spans="1:23" ht="15" customHeight="1">
      <c r="A3483" s="21" t="s">
        <v>3962</v>
      </c>
      <c r="B3483" s="22">
        <v>45900</v>
      </c>
      <c r="C3483" s="21">
        <f>YEAR(B3483)</f>
        <v>2025</v>
      </c>
      <c r="D3483" s="21" t="str">
        <f>"Q"&amp;ROUNDUP(MONTH(B3483)/3,0)</f>
        <v>Q3</v>
      </c>
      <c r="E3483" s="21" t="s">
        <v>138</v>
      </c>
      <c r="F3483" s="21" t="s">
        <v>129</v>
      </c>
      <c r="G3483" s="21" t="s">
        <v>139</v>
      </c>
      <c r="H3483" s="21" t="s">
        <v>190</v>
      </c>
      <c r="I3483" s="21" t="s">
        <v>191</v>
      </c>
      <c r="J3483" s="21" t="s">
        <v>133</v>
      </c>
      <c r="K3483" s="21" t="s">
        <v>123</v>
      </c>
      <c r="L3483" s="21" t="s">
        <v>124</v>
      </c>
      <c r="M3483" s="23">
        <v>64.31</v>
      </c>
      <c r="N3483" s="24">
        <v>2</v>
      </c>
      <c r="O3483" s="25">
        <v>0.16189999999999999</v>
      </c>
      <c r="P3483" s="23">
        <v>35.57</v>
      </c>
      <c r="Q3483" s="23">
        <f>M3483*N3483*(1-O3483)</f>
        <v>107.79642200000001</v>
      </c>
      <c r="R3483" s="23">
        <f>M3483*N3483*O3483</f>
        <v>20.823577999999998</v>
      </c>
      <c r="S3483" s="23">
        <f>P3483*N3483</f>
        <v>71.14</v>
      </c>
      <c r="T3483" s="23">
        <f>Q3483-S3483</f>
        <v>36.656422000000006</v>
      </c>
      <c r="U3483" s="25">
        <f>IFERROR(T3483/Q3483,0)</f>
        <v>0.34005230711646445</v>
      </c>
      <c r="V3483" s="21" t="s">
        <v>125</v>
      </c>
      <c r="W3483" s="21" t="s">
        <v>156</v>
      </c>
    </row>
    <row r="3484" spans="1:23" ht="15" customHeight="1">
      <c r="A3484" s="21" t="s">
        <v>3963</v>
      </c>
      <c r="B3484" s="22">
        <v>45900</v>
      </c>
      <c r="C3484" s="21">
        <f>YEAR(B3484)</f>
        <v>2025</v>
      </c>
      <c r="D3484" s="21" t="str">
        <f>"Q"&amp;ROUNDUP(MONTH(B3484)/3,0)</f>
        <v>Q3</v>
      </c>
      <c r="E3484" s="21" t="s">
        <v>158</v>
      </c>
      <c r="F3484" s="21" t="s">
        <v>129</v>
      </c>
      <c r="G3484" s="21" t="s">
        <v>164</v>
      </c>
      <c r="H3484" s="21" t="s">
        <v>601</v>
      </c>
      <c r="I3484" s="21" t="s">
        <v>602</v>
      </c>
      <c r="J3484" s="21" t="s">
        <v>142</v>
      </c>
      <c r="K3484" s="21" t="s">
        <v>123</v>
      </c>
      <c r="L3484" s="21" t="s">
        <v>263</v>
      </c>
      <c r="M3484" s="23">
        <v>156.91</v>
      </c>
      <c r="N3484" s="24">
        <v>3</v>
      </c>
      <c r="O3484" s="25">
        <v>0.13619999999999999</v>
      </c>
      <c r="P3484" s="23">
        <v>72</v>
      </c>
      <c r="Q3484" s="23">
        <f>M3484*N3484*(1-O3484)</f>
        <v>406.61657400000001</v>
      </c>
      <c r="R3484" s="23">
        <f>M3484*N3484*O3484</f>
        <v>64.11342599999999</v>
      </c>
      <c r="S3484" s="23">
        <f>P3484*N3484</f>
        <v>216</v>
      </c>
      <c r="T3484" s="23">
        <f>Q3484-S3484</f>
        <v>190.61657400000001</v>
      </c>
      <c r="U3484" s="25">
        <f>IFERROR(T3484/Q3484,0)</f>
        <v>0.46878702489879326</v>
      </c>
      <c r="V3484" s="21" t="s">
        <v>125</v>
      </c>
      <c r="W3484" s="21" t="s">
        <v>126</v>
      </c>
    </row>
    <row r="3485" spans="1:23" ht="15" customHeight="1">
      <c r="A3485" s="21" t="s">
        <v>3964</v>
      </c>
      <c r="B3485" s="22">
        <v>45900</v>
      </c>
      <c r="C3485" s="21">
        <f>YEAR(B3485)</f>
        <v>2025</v>
      </c>
      <c r="D3485" s="21" t="str">
        <f>"Q"&amp;ROUNDUP(MONTH(B3485)/3,0)</f>
        <v>Q3</v>
      </c>
      <c r="E3485" s="21" t="s">
        <v>188</v>
      </c>
      <c r="F3485" s="21" t="s">
        <v>159</v>
      </c>
      <c r="G3485" s="21" t="s">
        <v>189</v>
      </c>
      <c r="H3485" s="21" t="s">
        <v>555</v>
      </c>
      <c r="I3485" s="21" t="s">
        <v>556</v>
      </c>
      <c r="J3485" s="21" t="s">
        <v>133</v>
      </c>
      <c r="K3485" s="21" t="s">
        <v>149</v>
      </c>
      <c r="L3485" s="21" t="s">
        <v>176</v>
      </c>
      <c r="M3485" s="23">
        <v>113.78</v>
      </c>
      <c r="N3485" s="24">
        <v>6</v>
      </c>
      <c r="O3485" s="25">
        <v>0.14990000000000001</v>
      </c>
      <c r="P3485" s="23">
        <v>57.1</v>
      </c>
      <c r="Q3485" s="23">
        <f>M3485*N3485*(1-O3485)</f>
        <v>580.34626800000001</v>
      </c>
      <c r="R3485" s="23">
        <f>M3485*N3485*O3485</f>
        <v>102.33373200000001</v>
      </c>
      <c r="S3485" s="23">
        <f>P3485*N3485</f>
        <v>342.6</v>
      </c>
      <c r="T3485" s="23">
        <f>Q3485-S3485</f>
        <v>237.74626799999999</v>
      </c>
      <c r="U3485" s="25">
        <f>IFERROR(T3485/Q3485,0)</f>
        <v>0.40966278428794856</v>
      </c>
      <c r="V3485" s="21" t="s">
        <v>171</v>
      </c>
      <c r="W3485" s="21" t="s">
        <v>156</v>
      </c>
    </row>
    <row r="3486" spans="1:23" ht="15" customHeight="1">
      <c r="A3486" s="21" t="s">
        <v>3965</v>
      </c>
      <c r="B3486" s="22">
        <v>45900</v>
      </c>
      <c r="C3486" s="21">
        <f>YEAR(B3486)</f>
        <v>2025</v>
      </c>
      <c r="D3486" s="21" t="str">
        <f>"Q"&amp;ROUNDUP(MONTH(B3486)/3,0)</f>
        <v>Q3</v>
      </c>
      <c r="E3486" s="21" t="s">
        <v>117</v>
      </c>
      <c r="F3486" s="21" t="s">
        <v>118</v>
      </c>
      <c r="G3486" s="21" t="s">
        <v>194</v>
      </c>
      <c r="H3486" s="21" t="s">
        <v>543</v>
      </c>
      <c r="I3486" s="21" t="s">
        <v>544</v>
      </c>
      <c r="J3486" s="21" t="s">
        <v>142</v>
      </c>
      <c r="K3486" s="21" t="s">
        <v>165</v>
      </c>
      <c r="L3486" s="21" t="s">
        <v>213</v>
      </c>
      <c r="M3486" s="23">
        <v>136.04</v>
      </c>
      <c r="N3486" s="24">
        <v>1</v>
      </c>
      <c r="O3486" s="25">
        <v>0.27579999999999999</v>
      </c>
      <c r="P3486" s="23">
        <v>67.58</v>
      </c>
      <c r="Q3486" s="23">
        <f>M3486*N3486*(1-O3486)</f>
        <v>98.520167999999984</v>
      </c>
      <c r="R3486" s="23">
        <f>M3486*N3486*O3486</f>
        <v>37.519831999999994</v>
      </c>
      <c r="S3486" s="23">
        <f>P3486*N3486</f>
        <v>67.58</v>
      </c>
      <c r="T3486" s="23">
        <f>Q3486-S3486</f>
        <v>30.940167999999986</v>
      </c>
      <c r="U3486" s="25">
        <f>IFERROR(T3486/Q3486,0)</f>
        <v>0.31404907876324362</v>
      </c>
      <c r="V3486" s="21" t="s">
        <v>171</v>
      </c>
      <c r="W3486" s="21" t="s">
        <v>126</v>
      </c>
    </row>
    <row r="3487" spans="1:23" ht="15" customHeight="1">
      <c r="A3487" s="21" t="s">
        <v>3966</v>
      </c>
      <c r="B3487" s="22">
        <v>45900</v>
      </c>
      <c r="C3487" s="21">
        <f>YEAR(B3487)</f>
        <v>2025</v>
      </c>
      <c r="D3487" s="21" t="str">
        <f>"Q"&amp;ROUNDUP(MONTH(B3487)/3,0)</f>
        <v>Q3</v>
      </c>
      <c r="E3487" s="21" t="s">
        <v>128</v>
      </c>
      <c r="F3487" s="21" t="s">
        <v>118</v>
      </c>
      <c r="G3487" s="21" t="s">
        <v>130</v>
      </c>
      <c r="H3487" s="21" t="s">
        <v>287</v>
      </c>
      <c r="I3487" s="21" t="s">
        <v>288</v>
      </c>
      <c r="J3487" s="21" t="s">
        <v>133</v>
      </c>
      <c r="K3487" s="21" t="s">
        <v>123</v>
      </c>
      <c r="L3487" s="21" t="s">
        <v>292</v>
      </c>
      <c r="M3487" s="23">
        <v>166.06</v>
      </c>
      <c r="N3487" s="24">
        <v>1</v>
      </c>
      <c r="O3487" s="25">
        <v>0.19370000000000001</v>
      </c>
      <c r="P3487" s="23">
        <v>86.47</v>
      </c>
      <c r="Q3487" s="23">
        <f>M3487*N3487*(1-O3487)</f>
        <v>133.89417800000001</v>
      </c>
      <c r="R3487" s="23">
        <f>M3487*N3487*O3487</f>
        <v>32.165822000000006</v>
      </c>
      <c r="S3487" s="23">
        <f>P3487*N3487</f>
        <v>86.47</v>
      </c>
      <c r="T3487" s="23">
        <f>Q3487-S3487</f>
        <v>47.424178000000012</v>
      </c>
      <c r="U3487" s="25">
        <f>IFERROR(T3487/Q3487,0)</f>
        <v>0.35419148695173297</v>
      </c>
      <c r="V3487" s="21" t="s">
        <v>125</v>
      </c>
      <c r="W3487" s="21" t="s">
        <v>172</v>
      </c>
    </row>
    <row r="3488" spans="1:23" ht="15" customHeight="1">
      <c r="A3488" s="21" t="s">
        <v>3967</v>
      </c>
      <c r="B3488" s="22">
        <v>45901</v>
      </c>
      <c r="C3488" s="21">
        <f>YEAR(B3488)</f>
        <v>2025</v>
      </c>
      <c r="D3488" s="21" t="str">
        <f>"Q"&amp;ROUNDUP(MONTH(B3488)/3,0)</f>
        <v>Q3</v>
      </c>
      <c r="E3488" s="21" t="s">
        <v>158</v>
      </c>
      <c r="F3488" s="21" t="s">
        <v>129</v>
      </c>
      <c r="G3488" s="21" t="s">
        <v>164</v>
      </c>
      <c r="H3488" s="21" t="s">
        <v>601</v>
      </c>
      <c r="I3488" s="21" t="s">
        <v>602</v>
      </c>
      <c r="J3488" s="21" t="s">
        <v>142</v>
      </c>
      <c r="K3488" s="21" t="s">
        <v>134</v>
      </c>
      <c r="L3488" s="21" t="s">
        <v>135</v>
      </c>
      <c r="M3488" s="23">
        <v>213</v>
      </c>
      <c r="N3488" s="24">
        <v>8</v>
      </c>
      <c r="O3488" s="25">
        <v>0.27510000000000001</v>
      </c>
      <c r="P3488" s="23">
        <v>116.57</v>
      </c>
      <c r="Q3488" s="23">
        <f>M3488*N3488*(1-O3488)</f>
        <v>1235.2295999999999</v>
      </c>
      <c r="R3488" s="23">
        <f>M3488*N3488*O3488</f>
        <v>468.7704</v>
      </c>
      <c r="S3488" s="23">
        <f>P3488*N3488</f>
        <v>932.56</v>
      </c>
      <c r="T3488" s="23">
        <f>Q3488-S3488</f>
        <v>302.66959999999995</v>
      </c>
      <c r="U3488" s="25">
        <f>IFERROR(T3488/Q3488,0)</f>
        <v>0.24503104524049615</v>
      </c>
      <c r="V3488" s="21" t="s">
        <v>125</v>
      </c>
      <c r="W3488" s="21" t="s">
        <v>172</v>
      </c>
    </row>
    <row r="3489" spans="1:23" ht="15" customHeight="1">
      <c r="A3489" s="21" t="s">
        <v>3968</v>
      </c>
      <c r="B3489" s="22">
        <v>45901</v>
      </c>
      <c r="C3489" s="21">
        <f>YEAR(B3489)</f>
        <v>2025</v>
      </c>
      <c r="D3489" s="21" t="str">
        <f>"Q"&amp;ROUNDUP(MONTH(B3489)/3,0)</f>
        <v>Q3</v>
      </c>
      <c r="E3489" s="21" t="s">
        <v>138</v>
      </c>
      <c r="F3489" s="21" t="s">
        <v>118</v>
      </c>
      <c r="G3489" s="21" t="s">
        <v>139</v>
      </c>
      <c r="H3489" s="21" t="s">
        <v>178</v>
      </c>
      <c r="I3489" s="21" t="s">
        <v>179</v>
      </c>
      <c r="J3489" s="21" t="s">
        <v>133</v>
      </c>
      <c r="K3489" s="21" t="s">
        <v>123</v>
      </c>
      <c r="L3489" s="21" t="s">
        <v>263</v>
      </c>
      <c r="M3489" s="23">
        <v>83.18</v>
      </c>
      <c r="N3489" s="24">
        <v>3</v>
      </c>
      <c r="O3489" s="25">
        <v>0.23630000000000001</v>
      </c>
      <c r="P3489" s="23">
        <v>42.65</v>
      </c>
      <c r="Q3489" s="23">
        <f>M3489*N3489*(1-O3489)</f>
        <v>190.57369800000004</v>
      </c>
      <c r="R3489" s="23">
        <f>M3489*N3489*O3489</f>
        <v>58.966302000000006</v>
      </c>
      <c r="S3489" s="23">
        <f>P3489*N3489</f>
        <v>127.94999999999999</v>
      </c>
      <c r="T3489" s="23">
        <f>Q3489-S3489</f>
        <v>62.623698000000047</v>
      </c>
      <c r="U3489" s="25">
        <f>IFERROR(T3489/Q3489,0)</f>
        <v>0.32860619622336362</v>
      </c>
      <c r="V3489" s="21" t="s">
        <v>125</v>
      </c>
      <c r="W3489" s="21" t="s">
        <v>136</v>
      </c>
    </row>
    <row r="3490" spans="1:23" ht="15" customHeight="1">
      <c r="A3490" s="21" t="s">
        <v>3969</v>
      </c>
      <c r="B3490" s="22">
        <v>45901</v>
      </c>
      <c r="C3490" s="21">
        <f>YEAR(B3490)</f>
        <v>2025</v>
      </c>
      <c r="D3490" s="21" t="str">
        <f>"Q"&amp;ROUNDUP(MONTH(B3490)/3,0)</f>
        <v>Q3</v>
      </c>
      <c r="E3490" s="21" t="s">
        <v>138</v>
      </c>
      <c r="F3490" s="21" t="s">
        <v>118</v>
      </c>
      <c r="G3490" s="21" t="s">
        <v>146</v>
      </c>
      <c r="H3490" s="21" t="s">
        <v>318</v>
      </c>
      <c r="I3490" s="21" t="s">
        <v>319</v>
      </c>
      <c r="J3490" s="21" t="s">
        <v>122</v>
      </c>
      <c r="K3490" s="21" t="s">
        <v>165</v>
      </c>
      <c r="L3490" s="21" t="s">
        <v>166</v>
      </c>
      <c r="M3490" s="23">
        <v>115.83</v>
      </c>
      <c r="N3490" s="24">
        <v>5</v>
      </c>
      <c r="O3490" s="25">
        <v>0.21579999999999999</v>
      </c>
      <c r="P3490" s="23">
        <v>44.24</v>
      </c>
      <c r="Q3490" s="23">
        <f>M3490*N3490*(1-O3490)</f>
        <v>454.16942999999998</v>
      </c>
      <c r="R3490" s="23">
        <f>M3490*N3490*O3490</f>
        <v>124.98056999999999</v>
      </c>
      <c r="S3490" s="23">
        <f>P3490*N3490</f>
        <v>221.20000000000002</v>
      </c>
      <c r="T3490" s="23">
        <f>Q3490-S3490</f>
        <v>232.96942999999996</v>
      </c>
      <c r="U3490" s="25">
        <f>IFERROR(T3490/Q3490,0)</f>
        <v>0.51295709180602489</v>
      </c>
      <c r="V3490" s="21" t="s">
        <v>125</v>
      </c>
      <c r="W3490" s="21" t="s">
        <v>126</v>
      </c>
    </row>
    <row r="3491" spans="1:23" ht="15" customHeight="1">
      <c r="A3491" s="21" t="s">
        <v>3970</v>
      </c>
      <c r="B3491" s="22">
        <v>45901</v>
      </c>
      <c r="C3491" s="21">
        <f>YEAR(B3491)</f>
        <v>2025</v>
      </c>
      <c r="D3491" s="21" t="str">
        <f>"Q"&amp;ROUNDUP(MONTH(B3491)/3,0)</f>
        <v>Q3</v>
      </c>
      <c r="E3491" s="21" t="s">
        <v>188</v>
      </c>
      <c r="F3491" s="21" t="s">
        <v>129</v>
      </c>
      <c r="G3491" s="21" t="s">
        <v>189</v>
      </c>
      <c r="H3491" s="21" t="s">
        <v>619</v>
      </c>
      <c r="I3491" s="21" t="s">
        <v>620</v>
      </c>
      <c r="J3491" s="21" t="s">
        <v>142</v>
      </c>
      <c r="K3491" s="21" t="s">
        <v>134</v>
      </c>
      <c r="L3491" s="21" t="s">
        <v>192</v>
      </c>
      <c r="M3491" s="23">
        <v>150.08000000000001</v>
      </c>
      <c r="N3491" s="24">
        <v>2</v>
      </c>
      <c r="O3491" s="25">
        <v>0.17649999999999999</v>
      </c>
      <c r="P3491" s="23">
        <v>82.11</v>
      </c>
      <c r="Q3491" s="23">
        <f>M3491*N3491*(1-O3491)</f>
        <v>247.18176000000003</v>
      </c>
      <c r="R3491" s="23">
        <f>M3491*N3491*O3491</f>
        <v>52.97824</v>
      </c>
      <c r="S3491" s="23">
        <f>P3491*N3491</f>
        <v>164.22</v>
      </c>
      <c r="T3491" s="23">
        <f>Q3491-S3491</f>
        <v>82.961760000000027</v>
      </c>
      <c r="U3491" s="25">
        <f>IFERROR(T3491/Q3491,0)</f>
        <v>0.33563059021830743</v>
      </c>
      <c r="V3491" s="21" t="s">
        <v>125</v>
      </c>
      <c r="W3491" s="21" t="s">
        <v>126</v>
      </c>
    </row>
    <row r="3492" spans="1:23" ht="15" customHeight="1">
      <c r="A3492" s="21" t="s">
        <v>3971</v>
      </c>
      <c r="B3492" s="22">
        <v>45901</v>
      </c>
      <c r="C3492" s="21">
        <f>YEAR(B3492)</f>
        <v>2025</v>
      </c>
      <c r="D3492" s="21" t="str">
        <f>"Q"&amp;ROUNDUP(MONTH(B3492)/3,0)</f>
        <v>Q3</v>
      </c>
      <c r="E3492" s="21" t="s">
        <v>117</v>
      </c>
      <c r="F3492" s="21" t="s">
        <v>118</v>
      </c>
      <c r="G3492" s="21" t="s">
        <v>194</v>
      </c>
      <c r="H3492" s="21" t="s">
        <v>318</v>
      </c>
      <c r="I3492" s="21" t="s">
        <v>319</v>
      </c>
      <c r="J3492" s="21" t="s">
        <v>122</v>
      </c>
      <c r="K3492" s="21" t="s">
        <v>123</v>
      </c>
      <c r="L3492" s="21" t="s">
        <v>263</v>
      </c>
      <c r="M3492" s="23">
        <v>177.32</v>
      </c>
      <c r="N3492" s="24">
        <v>1</v>
      </c>
      <c r="O3492" s="25">
        <v>0.2278</v>
      </c>
      <c r="P3492" s="23">
        <v>83.8</v>
      </c>
      <c r="Q3492" s="23">
        <f>M3492*N3492*(1-O3492)</f>
        <v>136.92650399999999</v>
      </c>
      <c r="R3492" s="23">
        <f>M3492*N3492*O3492</f>
        <v>40.393495999999999</v>
      </c>
      <c r="S3492" s="23">
        <f>P3492*N3492</f>
        <v>83.8</v>
      </c>
      <c r="T3492" s="23">
        <f>Q3492-S3492</f>
        <v>53.126503999999997</v>
      </c>
      <c r="U3492" s="25">
        <f>IFERROR(T3492/Q3492,0)</f>
        <v>0.38799284614759461</v>
      </c>
      <c r="V3492" s="21" t="s">
        <v>125</v>
      </c>
      <c r="W3492" s="21" t="s">
        <v>172</v>
      </c>
    </row>
    <row r="3493" spans="1:23" ht="15" customHeight="1">
      <c r="A3493" s="21" t="s">
        <v>3972</v>
      </c>
      <c r="B3493" s="22">
        <v>45902</v>
      </c>
      <c r="C3493" s="21">
        <f>YEAR(B3493)</f>
        <v>2025</v>
      </c>
      <c r="D3493" s="21" t="str">
        <f>"Q"&amp;ROUNDUP(MONTH(B3493)/3,0)</f>
        <v>Q3</v>
      </c>
      <c r="E3493" s="21" t="s">
        <v>128</v>
      </c>
      <c r="F3493" s="21" t="s">
        <v>129</v>
      </c>
      <c r="G3493" s="21" t="s">
        <v>130</v>
      </c>
      <c r="H3493" s="21" t="s">
        <v>224</v>
      </c>
      <c r="I3493" s="21" t="s">
        <v>225</v>
      </c>
      <c r="J3493" s="21" t="s">
        <v>122</v>
      </c>
      <c r="K3493" s="21" t="s">
        <v>134</v>
      </c>
      <c r="L3493" s="21" t="s">
        <v>135</v>
      </c>
      <c r="M3493" s="23">
        <v>74.08</v>
      </c>
      <c r="N3493" s="24">
        <v>1</v>
      </c>
      <c r="O3493" s="25">
        <v>0.1328</v>
      </c>
      <c r="P3493" s="23">
        <v>42.93</v>
      </c>
      <c r="Q3493" s="23">
        <f>M3493*N3493*(1-O3493)</f>
        <v>64.242176000000001</v>
      </c>
      <c r="R3493" s="23">
        <f>M3493*N3493*O3493</f>
        <v>9.8378239999999995</v>
      </c>
      <c r="S3493" s="23">
        <f>P3493*N3493</f>
        <v>42.93</v>
      </c>
      <c r="T3493" s="23">
        <f>Q3493-S3493</f>
        <v>21.312176000000001</v>
      </c>
      <c r="U3493" s="25">
        <f>IFERROR(T3493/Q3493,0)</f>
        <v>0.33174741777115396</v>
      </c>
      <c r="V3493" s="21" t="s">
        <v>125</v>
      </c>
      <c r="W3493" s="21" t="s">
        <v>156</v>
      </c>
    </row>
    <row r="3494" spans="1:23" ht="15" customHeight="1">
      <c r="A3494" s="21" t="s">
        <v>3973</v>
      </c>
      <c r="B3494" s="22">
        <v>45902</v>
      </c>
      <c r="C3494" s="21">
        <f>YEAR(B3494)</f>
        <v>2025</v>
      </c>
      <c r="D3494" s="21" t="str">
        <f>"Q"&amp;ROUNDUP(MONTH(B3494)/3,0)</f>
        <v>Q3</v>
      </c>
      <c r="E3494" s="21" t="s">
        <v>128</v>
      </c>
      <c r="F3494" s="21" t="s">
        <v>118</v>
      </c>
      <c r="G3494" s="21" t="s">
        <v>130</v>
      </c>
      <c r="H3494" s="21" t="s">
        <v>895</v>
      </c>
      <c r="I3494" s="21" t="s">
        <v>896</v>
      </c>
      <c r="J3494" s="21" t="s">
        <v>133</v>
      </c>
      <c r="K3494" s="21" t="s">
        <v>134</v>
      </c>
      <c r="L3494" s="21" t="s">
        <v>192</v>
      </c>
      <c r="M3494" s="23">
        <v>57.57</v>
      </c>
      <c r="N3494" s="24">
        <v>1</v>
      </c>
      <c r="O3494" s="25">
        <v>0.22189999999999999</v>
      </c>
      <c r="P3494" s="23">
        <v>35.380000000000003</v>
      </c>
      <c r="Q3494" s="23">
        <f>M3494*N3494*(1-O3494)</f>
        <v>44.795217000000001</v>
      </c>
      <c r="R3494" s="23">
        <f>M3494*N3494*O3494</f>
        <v>12.774782999999999</v>
      </c>
      <c r="S3494" s="23">
        <f>P3494*N3494</f>
        <v>35.380000000000003</v>
      </c>
      <c r="T3494" s="23">
        <f>Q3494-S3494</f>
        <v>9.4152169999999984</v>
      </c>
      <c r="U3494" s="25">
        <f>IFERROR(T3494/Q3494,0)</f>
        <v>0.2101835336571759</v>
      </c>
      <c r="V3494" s="21" t="s">
        <v>125</v>
      </c>
      <c r="W3494" s="21" t="s">
        <v>126</v>
      </c>
    </row>
    <row r="3495" spans="1:23" ht="15" customHeight="1">
      <c r="A3495" s="21" t="s">
        <v>3974</v>
      </c>
      <c r="B3495" s="22">
        <v>45902</v>
      </c>
      <c r="C3495" s="21">
        <f>YEAR(B3495)</f>
        <v>2025</v>
      </c>
      <c r="D3495" s="21" t="str">
        <f>"Q"&amp;ROUNDUP(MONTH(B3495)/3,0)</f>
        <v>Q3</v>
      </c>
      <c r="E3495" s="21" t="s">
        <v>138</v>
      </c>
      <c r="F3495" s="21" t="s">
        <v>159</v>
      </c>
      <c r="G3495" s="21" t="s">
        <v>146</v>
      </c>
      <c r="H3495" s="21" t="s">
        <v>417</v>
      </c>
      <c r="I3495" s="21" t="s">
        <v>272</v>
      </c>
      <c r="J3495" s="21" t="s">
        <v>133</v>
      </c>
      <c r="K3495" s="21" t="s">
        <v>123</v>
      </c>
      <c r="L3495" s="21" t="s">
        <v>263</v>
      </c>
      <c r="M3495" s="23">
        <v>182.16</v>
      </c>
      <c r="N3495" s="24">
        <v>4</v>
      </c>
      <c r="O3495" s="25">
        <v>0.1318</v>
      </c>
      <c r="P3495" s="23">
        <v>84.57</v>
      </c>
      <c r="Q3495" s="23">
        <f>M3495*N3495*(1-O3495)</f>
        <v>632.60524799999996</v>
      </c>
      <c r="R3495" s="23">
        <f>M3495*N3495*O3495</f>
        <v>96.034751999999997</v>
      </c>
      <c r="S3495" s="23">
        <f>P3495*N3495</f>
        <v>338.28</v>
      </c>
      <c r="T3495" s="23">
        <f>Q3495-S3495</f>
        <v>294.32524799999999</v>
      </c>
      <c r="U3495" s="25">
        <f>IFERROR(T3495/Q3495,0)</f>
        <v>0.46525894138646162</v>
      </c>
      <c r="V3495" s="21" t="s">
        <v>125</v>
      </c>
      <c r="W3495" s="21" t="s">
        <v>172</v>
      </c>
    </row>
    <row r="3496" spans="1:23" ht="15" customHeight="1">
      <c r="A3496" s="21" t="s">
        <v>3975</v>
      </c>
      <c r="B3496" s="22">
        <v>45902</v>
      </c>
      <c r="C3496" s="21">
        <f>YEAR(B3496)</f>
        <v>2025</v>
      </c>
      <c r="D3496" s="21" t="str">
        <f>"Q"&amp;ROUNDUP(MONTH(B3496)/3,0)</f>
        <v>Q3</v>
      </c>
      <c r="E3496" s="21" t="s">
        <v>188</v>
      </c>
      <c r="F3496" s="21" t="s">
        <v>118</v>
      </c>
      <c r="G3496" s="21" t="s">
        <v>232</v>
      </c>
      <c r="H3496" s="21" t="s">
        <v>120</v>
      </c>
      <c r="I3496" s="21" t="s">
        <v>121</v>
      </c>
      <c r="J3496" s="21" t="s">
        <v>122</v>
      </c>
      <c r="K3496" s="21" t="s">
        <v>123</v>
      </c>
      <c r="L3496" s="21" t="s">
        <v>226</v>
      </c>
      <c r="M3496" s="23">
        <v>168.53</v>
      </c>
      <c r="N3496" s="24">
        <v>1</v>
      </c>
      <c r="O3496" s="25">
        <v>0.2636</v>
      </c>
      <c r="P3496" s="23">
        <v>78.92</v>
      </c>
      <c r="Q3496" s="23">
        <f>M3496*N3496*(1-O3496)</f>
        <v>124.105492</v>
      </c>
      <c r="R3496" s="23">
        <f>M3496*N3496*O3496</f>
        <v>44.424508000000003</v>
      </c>
      <c r="S3496" s="23">
        <f>P3496*N3496</f>
        <v>78.92</v>
      </c>
      <c r="T3496" s="23">
        <f>Q3496-S3496</f>
        <v>45.185491999999996</v>
      </c>
      <c r="U3496" s="25">
        <f>IFERROR(T3496/Q3496,0)</f>
        <v>0.36408938292593851</v>
      </c>
      <c r="V3496" s="21" t="s">
        <v>125</v>
      </c>
      <c r="W3496" s="21" t="s">
        <v>136</v>
      </c>
    </row>
    <row r="3497" spans="1:23" ht="15" customHeight="1">
      <c r="A3497" s="21" t="s">
        <v>3976</v>
      </c>
      <c r="B3497" s="22">
        <v>45902</v>
      </c>
      <c r="C3497" s="21">
        <f>YEAR(B3497)</f>
        <v>2025</v>
      </c>
      <c r="D3497" s="21" t="str">
        <f>"Q"&amp;ROUNDUP(MONTH(B3497)/3,0)</f>
        <v>Q3</v>
      </c>
      <c r="E3497" s="21" t="s">
        <v>188</v>
      </c>
      <c r="F3497" s="21" t="s">
        <v>118</v>
      </c>
      <c r="G3497" s="21" t="s">
        <v>189</v>
      </c>
      <c r="H3497" s="21" t="s">
        <v>224</v>
      </c>
      <c r="I3497" s="21" t="s">
        <v>225</v>
      </c>
      <c r="J3497" s="21" t="s">
        <v>122</v>
      </c>
      <c r="K3497" s="21" t="s">
        <v>134</v>
      </c>
      <c r="L3497" s="21" t="s">
        <v>299</v>
      </c>
      <c r="M3497" s="23">
        <v>109.54</v>
      </c>
      <c r="N3497" s="24">
        <v>2</v>
      </c>
      <c r="O3497" s="25">
        <v>0.25629999999999997</v>
      </c>
      <c r="P3497" s="23">
        <v>58.91</v>
      </c>
      <c r="Q3497" s="23">
        <f>M3497*N3497*(1-O3497)</f>
        <v>162.92979600000001</v>
      </c>
      <c r="R3497" s="23">
        <f>M3497*N3497*O3497</f>
        <v>56.150203999999995</v>
      </c>
      <c r="S3497" s="23">
        <f>P3497*N3497</f>
        <v>117.82</v>
      </c>
      <c r="T3497" s="23">
        <f>Q3497-S3497</f>
        <v>45.109796000000017</v>
      </c>
      <c r="U3497" s="25">
        <f>IFERROR(T3497/Q3497,0)</f>
        <v>0.27686646093879608</v>
      </c>
      <c r="V3497" s="21" t="s">
        <v>125</v>
      </c>
      <c r="W3497" s="21" t="s">
        <v>136</v>
      </c>
    </row>
    <row r="3498" spans="1:23" ht="15" customHeight="1">
      <c r="A3498" s="21" t="s">
        <v>3977</v>
      </c>
      <c r="B3498" s="22">
        <v>45902</v>
      </c>
      <c r="C3498" s="21">
        <f>YEAR(B3498)</f>
        <v>2025</v>
      </c>
      <c r="D3498" s="21" t="str">
        <f>"Q"&amp;ROUNDUP(MONTH(B3498)/3,0)</f>
        <v>Q3</v>
      </c>
      <c r="E3498" s="21" t="s">
        <v>128</v>
      </c>
      <c r="F3498" s="21" t="s">
        <v>129</v>
      </c>
      <c r="G3498" s="21" t="s">
        <v>130</v>
      </c>
      <c r="H3498" s="21" t="s">
        <v>851</v>
      </c>
      <c r="I3498" s="21" t="s">
        <v>852</v>
      </c>
      <c r="J3498" s="21" t="s">
        <v>142</v>
      </c>
      <c r="K3498" s="21" t="s">
        <v>149</v>
      </c>
      <c r="L3498" s="21" t="s">
        <v>205</v>
      </c>
      <c r="M3498" s="23">
        <v>101.83</v>
      </c>
      <c r="N3498" s="24">
        <v>3</v>
      </c>
      <c r="O3498" s="25">
        <v>0.1918</v>
      </c>
      <c r="P3498" s="23">
        <v>46.83</v>
      </c>
      <c r="Q3498" s="23">
        <f>M3498*N3498*(1-O3498)</f>
        <v>246.897018</v>
      </c>
      <c r="R3498" s="23">
        <f>M3498*N3498*O3498</f>
        <v>58.592981999999999</v>
      </c>
      <c r="S3498" s="23">
        <f>P3498*N3498</f>
        <v>140.49</v>
      </c>
      <c r="T3498" s="23">
        <f>Q3498-S3498</f>
        <v>106.40701799999999</v>
      </c>
      <c r="U3498" s="25">
        <f>IFERROR(T3498/Q3498,0)</f>
        <v>0.43097733160957008</v>
      </c>
      <c r="V3498" s="21" t="s">
        <v>125</v>
      </c>
      <c r="W3498" s="21" t="s">
        <v>136</v>
      </c>
    </row>
    <row r="3499" spans="1:23" ht="15" customHeight="1">
      <c r="A3499" s="21" t="s">
        <v>3978</v>
      </c>
      <c r="B3499" s="22">
        <v>45902</v>
      </c>
      <c r="C3499" s="21">
        <f>YEAR(B3499)</f>
        <v>2025</v>
      </c>
      <c r="D3499" s="21" t="str">
        <f>"Q"&amp;ROUNDUP(MONTH(B3499)/3,0)</f>
        <v>Q3</v>
      </c>
      <c r="E3499" s="21" t="s">
        <v>117</v>
      </c>
      <c r="F3499" s="21" t="s">
        <v>129</v>
      </c>
      <c r="G3499" s="21" t="s">
        <v>194</v>
      </c>
      <c r="H3499" s="21" t="s">
        <v>331</v>
      </c>
      <c r="I3499" s="21" t="s">
        <v>332</v>
      </c>
      <c r="J3499" s="21" t="s">
        <v>133</v>
      </c>
      <c r="K3499" s="21" t="s">
        <v>143</v>
      </c>
      <c r="L3499" s="21" t="s">
        <v>230</v>
      </c>
      <c r="M3499" s="23">
        <v>114.34</v>
      </c>
      <c r="N3499" s="24">
        <v>12</v>
      </c>
      <c r="O3499" s="25">
        <v>0.15340000000000001</v>
      </c>
      <c r="P3499" s="23">
        <v>68.849999999999994</v>
      </c>
      <c r="Q3499" s="23">
        <f>M3499*N3499*(1-O3499)</f>
        <v>1161.602928</v>
      </c>
      <c r="R3499" s="23">
        <f>M3499*N3499*O3499</f>
        <v>210.47707199999999</v>
      </c>
      <c r="S3499" s="23">
        <f>P3499*N3499</f>
        <v>826.19999999999993</v>
      </c>
      <c r="T3499" s="23">
        <f>Q3499-S3499</f>
        <v>335.40292800000009</v>
      </c>
      <c r="U3499" s="25">
        <f>IFERROR(T3499/Q3499,0)</f>
        <v>0.28874146226325637</v>
      </c>
      <c r="V3499" s="21" t="s">
        <v>171</v>
      </c>
      <c r="W3499" s="21" t="s">
        <v>136</v>
      </c>
    </row>
    <row r="3500" spans="1:23" ht="15" customHeight="1">
      <c r="A3500" s="21" t="s">
        <v>3979</v>
      </c>
      <c r="B3500" s="22">
        <v>45902</v>
      </c>
      <c r="C3500" s="21">
        <f>YEAR(B3500)</f>
        <v>2025</v>
      </c>
      <c r="D3500" s="21" t="str">
        <f>"Q"&amp;ROUNDUP(MONTH(B3500)/3,0)</f>
        <v>Q3</v>
      </c>
      <c r="E3500" s="21" t="s">
        <v>128</v>
      </c>
      <c r="F3500" s="21" t="s">
        <v>118</v>
      </c>
      <c r="G3500" s="21" t="s">
        <v>130</v>
      </c>
      <c r="H3500" s="21" t="s">
        <v>257</v>
      </c>
      <c r="I3500" s="21" t="s">
        <v>258</v>
      </c>
      <c r="J3500" s="21" t="s">
        <v>133</v>
      </c>
      <c r="K3500" s="21" t="s">
        <v>149</v>
      </c>
      <c r="L3500" s="21" t="s">
        <v>205</v>
      </c>
      <c r="M3500" s="23">
        <v>168.7</v>
      </c>
      <c r="N3500" s="24">
        <v>8</v>
      </c>
      <c r="O3500" s="25">
        <v>0.24940000000000001</v>
      </c>
      <c r="P3500" s="23">
        <v>80.739999999999995</v>
      </c>
      <c r="Q3500" s="23">
        <f>M3500*N3500*(1-O3500)</f>
        <v>1013.0097599999998</v>
      </c>
      <c r="R3500" s="23">
        <f>M3500*N3500*O3500</f>
        <v>336.59023999999999</v>
      </c>
      <c r="S3500" s="23">
        <f>P3500*N3500</f>
        <v>645.91999999999996</v>
      </c>
      <c r="T3500" s="23">
        <f>Q3500-S3500</f>
        <v>367.08975999999984</v>
      </c>
      <c r="U3500" s="25">
        <f>IFERROR(T3500/Q3500,0)</f>
        <v>0.36237534374792196</v>
      </c>
      <c r="V3500" s="21" t="s">
        <v>125</v>
      </c>
      <c r="W3500" s="21" t="s">
        <v>172</v>
      </c>
    </row>
    <row r="3501" spans="1:23" ht="15" customHeight="1">
      <c r="A3501" s="21" t="s">
        <v>3980</v>
      </c>
      <c r="B3501" s="22">
        <v>45902</v>
      </c>
      <c r="C3501" s="21">
        <f>YEAR(B3501)</f>
        <v>2025</v>
      </c>
      <c r="D3501" s="21" t="str">
        <f>"Q"&amp;ROUNDUP(MONTH(B3501)/3,0)</f>
        <v>Q3</v>
      </c>
      <c r="E3501" s="21" t="s">
        <v>188</v>
      </c>
      <c r="F3501" s="21" t="s">
        <v>129</v>
      </c>
      <c r="G3501" s="21" t="s">
        <v>198</v>
      </c>
      <c r="H3501" s="21" t="s">
        <v>246</v>
      </c>
      <c r="I3501" s="21" t="s">
        <v>247</v>
      </c>
      <c r="J3501" s="21" t="s">
        <v>133</v>
      </c>
      <c r="K3501" s="21" t="s">
        <v>123</v>
      </c>
      <c r="L3501" s="21" t="s">
        <v>292</v>
      </c>
      <c r="M3501" s="23">
        <v>211.68</v>
      </c>
      <c r="N3501" s="24">
        <v>2</v>
      </c>
      <c r="O3501" s="25">
        <v>0.17030000000000001</v>
      </c>
      <c r="P3501" s="23">
        <v>96.6</v>
      </c>
      <c r="Q3501" s="23">
        <f>M3501*N3501*(1-O3501)</f>
        <v>351.26179200000001</v>
      </c>
      <c r="R3501" s="23">
        <f>M3501*N3501*O3501</f>
        <v>72.098208</v>
      </c>
      <c r="S3501" s="23">
        <f>P3501*N3501</f>
        <v>193.2</v>
      </c>
      <c r="T3501" s="23">
        <f>Q3501-S3501</f>
        <v>158.06179200000003</v>
      </c>
      <c r="U3501" s="25">
        <f>IFERROR(T3501/Q3501,0)</f>
        <v>0.44998287772784584</v>
      </c>
      <c r="V3501" s="21" t="s">
        <v>171</v>
      </c>
      <c r="W3501" s="21" t="s">
        <v>172</v>
      </c>
    </row>
    <row r="3502" spans="1:23" ht="15" customHeight="1">
      <c r="A3502" s="21" t="s">
        <v>3981</v>
      </c>
      <c r="B3502" s="22">
        <v>45903</v>
      </c>
      <c r="C3502" s="21">
        <f>YEAR(B3502)</f>
        <v>2025</v>
      </c>
      <c r="D3502" s="21" t="str">
        <f>"Q"&amp;ROUNDUP(MONTH(B3502)/3,0)</f>
        <v>Q3</v>
      </c>
      <c r="E3502" s="21" t="s">
        <v>117</v>
      </c>
      <c r="F3502" s="21" t="s">
        <v>118</v>
      </c>
      <c r="G3502" s="21" t="s">
        <v>119</v>
      </c>
      <c r="H3502" s="21" t="s">
        <v>186</v>
      </c>
      <c r="I3502" s="21" t="s">
        <v>162</v>
      </c>
      <c r="J3502" s="21" t="s">
        <v>133</v>
      </c>
      <c r="K3502" s="21" t="s">
        <v>165</v>
      </c>
      <c r="L3502" s="21" t="s">
        <v>320</v>
      </c>
      <c r="M3502" s="23">
        <v>69.260000000000005</v>
      </c>
      <c r="N3502" s="24">
        <v>1</v>
      </c>
      <c r="O3502" s="25">
        <v>0.30759999999999998</v>
      </c>
      <c r="P3502" s="23">
        <v>32.5</v>
      </c>
      <c r="Q3502" s="23">
        <f>M3502*N3502*(1-O3502)</f>
        <v>47.955624000000007</v>
      </c>
      <c r="R3502" s="23">
        <f>M3502*N3502*O3502</f>
        <v>21.304376000000001</v>
      </c>
      <c r="S3502" s="23">
        <f>P3502*N3502</f>
        <v>32.5</v>
      </c>
      <c r="T3502" s="23">
        <f>Q3502-S3502</f>
        <v>15.455624000000007</v>
      </c>
      <c r="U3502" s="25">
        <f>IFERROR(T3502/Q3502,0)</f>
        <v>0.32229012388619954</v>
      </c>
      <c r="V3502" s="21" t="s">
        <v>171</v>
      </c>
      <c r="W3502" s="21" t="s">
        <v>156</v>
      </c>
    </row>
    <row r="3503" spans="1:23" ht="15" customHeight="1">
      <c r="A3503" s="21" t="s">
        <v>3982</v>
      </c>
      <c r="B3503" s="22">
        <v>45903</v>
      </c>
      <c r="C3503" s="21">
        <f>YEAR(B3503)</f>
        <v>2025</v>
      </c>
      <c r="D3503" s="21" t="str">
        <f>"Q"&amp;ROUNDUP(MONTH(B3503)/3,0)</f>
        <v>Q3</v>
      </c>
      <c r="E3503" s="21" t="s">
        <v>188</v>
      </c>
      <c r="F3503" s="21" t="s">
        <v>118</v>
      </c>
      <c r="G3503" s="21" t="s">
        <v>198</v>
      </c>
      <c r="H3503" s="21" t="s">
        <v>236</v>
      </c>
      <c r="I3503" s="21" t="s">
        <v>237</v>
      </c>
      <c r="J3503" s="21" t="s">
        <v>142</v>
      </c>
      <c r="K3503" s="21" t="s">
        <v>134</v>
      </c>
      <c r="L3503" s="21" t="s">
        <v>339</v>
      </c>
      <c r="M3503" s="23">
        <v>141.72</v>
      </c>
      <c r="N3503" s="24">
        <v>8</v>
      </c>
      <c r="O3503" s="25">
        <v>0.23619999999999999</v>
      </c>
      <c r="P3503" s="23">
        <v>86.78</v>
      </c>
      <c r="Q3503" s="23">
        <f>M3503*N3503*(1-O3503)</f>
        <v>865.96588800000006</v>
      </c>
      <c r="R3503" s="23">
        <f>M3503*N3503*O3503</f>
        <v>267.79411199999998</v>
      </c>
      <c r="S3503" s="23">
        <f>P3503*N3503</f>
        <v>694.24</v>
      </c>
      <c r="T3503" s="23">
        <f>Q3503-S3503</f>
        <v>171.72588800000005</v>
      </c>
      <c r="U3503" s="25">
        <f>IFERROR(T3503/Q3503,0)</f>
        <v>0.19830560346506401</v>
      </c>
      <c r="V3503" s="21" t="s">
        <v>125</v>
      </c>
      <c r="W3503" s="21" t="s">
        <v>172</v>
      </c>
    </row>
    <row r="3504" spans="1:23" ht="15" customHeight="1">
      <c r="A3504" s="21" t="s">
        <v>3983</v>
      </c>
      <c r="B3504" s="22">
        <v>45903</v>
      </c>
      <c r="C3504" s="21">
        <f>YEAR(B3504)</f>
        <v>2025</v>
      </c>
      <c r="D3504" s="21" t="str">
        <f>"Q"&amp;ROUNDUP(MONTH(B3504)/3,0)</f>
        <v>Q3</v>
      </c>
      <c r="E3504" s="21" t="s">
        <v>138</v>
      </c>
      <c r="F3504" s="21" t="s">
        <v>118</v>
      </c>
      <c r="G3504" s="21" t="s">
        <v>139</v>
      </c>
      <c r="H3504" s="21" t="s">
        <v>182</v>
      </c>
      <c r="I3504" s="21" t="s">
        <v>183</v>
      </c>
      <c r="J3504" s="21" t="s">
        <v>122</v>
      </c>
      <c r="K3504" s="21" t="s">
        <v>165</v>
      </c>
      <c r="L3504" s="21" t="s">
        <v>320</v>
      </c>
      <c r="M3504" s="23">
        <v>105.96</v>
      </c>
      <c r="N3504" s="24">
        <v>3</v>
      </c>
      <c r="O3504" s="25">
        <v>0.24709999999999999</v>
      </c>
      <c r="P3504" s="23">
        <v>44.47</v>
      </c>
      <c r="Q3504" s="23">
        <f>M3504*N3504*(1-O3504)</f>
        <v>239.331852</v>
      </c>
      <c r="R3504" s="23">
        <f>M3504*N3504*O3504</f>
        <v>78.548147999999998</v>
      </c>
      <c r="S3504" s="23">
        <f>P3504*N3504</f>
        <v>133.41</v>
      </c>
      <c r="T3504" s="23">
        <f>Q3504-S3504</f>
        <v>105.921852</v>
      </c>
      <c r="U3504" s="25">
        <f>IFERROR(T3504/Q3504,0)</f>
        <v>0.44257315152518856</v>
      </c>
      <c r="V3504" s="21" t="s">
        <v>125</v>
      </c>
      <c r="W3504" s="21" t="s">
        <v>136</v>
      </c>
    </row>
    <row r="3505" spans="1:23" ht="15" customHeight="1">
      <c r="A3505" s="21" t="s">
        <v>3984</v>
      </c>
      <c r="B3505" s="22">
        <v>45903</v>
      </c>
      <c r="C3505" s="21">
        <f>YEAR(B3505)</f>
        <v>2025</v>
      </c>
      <c r="D3505" s="21" t="str">
        <f>"Q"&amp;ROUNDUP(MONTH(B3505)/3,0)</f>
        <v>Q3</v>
      </c>
      <c r="E3505" s="21" t="s">
        <v>138</v>
      </c>
      <c r="F3505" s="21" t="s">
        <v>118</v>
      </c>
      <c r="G3505" s="21" t="s">
        <v>146</v>
      </c>
      <c r="H3505" s="21" t="s">
        <v>236</v>
      </c>
      <c r="I3505" s="21" t="s">
        <v>237</v>
      </c>
      <c r="J3505" s="21" t="s">
        <v>142</v>
      </c>
      <c r="K3505" s="21" t="s">
        <v>134</v>
      </c>
      <c r="L3505" s="21" t="s">
        <v>192</v>
      </c>
      <c r="M3505" s="23">
        <v>34.61</v>
      </c>
      <c r="N3505" s="24">
        <v>3</v>
      </c>
      <c r="O3505" s="25">
        <v>0.27650000000000002</v>
      </c>
      <c r="P3505" s="23">
        <v>18.7</v>
      </c>
      <c r="Q3505" s="23">
        <f>M3505*N3505*(1-O3505)</f>
        <v>75.121004999999997</v>
      </c>
      <c r="R3505" s="23">
        <f>M3505*N3505*O3505</f>
        <v>28.708995000000002</v>
      </c>
      <c r="S3505" s="23">
        <f>P3505*N3505</f>
        <v>56.099999999999994</v>
      </c>
      <c r="T3505" s="23">
        <f>Q3505-S3505</f>
        <v>19.021005000000002</v>
      </c>
      <c r="U3505" s="25">
        <f>IFERROR(T3505/Q3505,0)</f>
        <v>0.25320487924782159</v>
      </c>
      <c r="V3505" s="21" t="s">
        <v>125</v>
      </c>
      <c r="W3505" s="21" t="s">
        <v>126</v>
      </c>
    </row>
    <row r="3506" spans="1:23" ht="15" customHeight="1">
      <c r="A3506" s="21" t="s">
        <v>3985</v>
      </c>
      <c r="B3506" s="22">
        <v>45904</v>
      </c>
      <c r="C3506" s="21">
        <f>YEAR(B3506)</f>
        <v>2025</v>
      </c>
      <c r="D3506" s="21" t="str">
        <f>"Q"&amp;ROUNDUP(MONTH(B3506)/3,0)</f>
        <v>Q3</v>
      </c>
      <c r="E3506" s="21" t="s">
        <v>138</v>
      </c>
      <c r="F3506" s="21" t="s">
        <v>129</v>
      </c>
      <c r="G3506" s="21" t="s">
        <v>139</v>
      </c>
      <c r="H3506" s="21" t="s">
        <v>182</v>
      </c>
      <c r="I3506" s="21" t="s">
        <v>183</v>
      </c>
      <c r="J3506" s="21" t="s">
        <v>122</v>
      </c>
      <c r="K3506" s="21" t="s">
        <v>134</v>
      </c>
      <c r="L3506" s="21" t="s">
        <v>299</v>
      </c>
      <c r="M3506" s="23">
        <v>34.64</v>
      </c>
      <c r="N3506" s="24">
        <v>1</v>
      </c>
      <c r="O3506" s="25">
        <v>0.1578</v>
      </c>
      <c r="P3506" s="23">
        <v>18.13</v>
      </c>
      <c r="Q3506" s="23">
        <f>M3506*N3506*(1-O3506)</f>
        <v>29.173808000000001</v>
      </c>
      <c r="R3506" s="23">
        <f>M3506*N3506*O3506</f>
        <v>5.4661920000000004</v>
      </c>
      <c r="S3506" s="23">
        <f>P3506*N3506</f>
        <v>18.13</v>
      </c>
      <c r="T3506" s="23">
        <f>Q3506-S3506</f>
        <v>11.043808000000002</v>
      </c>
      <c r="U3506" s="25">
        <f>IFERROR(T3506/Q3506,0)</f>
        <v>0.37855215884056004</v>
      </c>
      <c r="V3506" s="21" t="s">
        <v>125</v>
      </c>
      <c r="W3506" s="21" t="s">
        <v>136</v>
      </c>
    </row>
    <row r="3507" spans="1:23" ht="15" customHeight="1">
      <c r="A3507" s="21" t="s">
        <v>3986</v>
      </c>
      <c r="B3507" s="22">
        <v>45904</v>
      </c>
      <c r="C3507" s="21">
        <f>YEAR(B3507)</f>
        <v>2025</v>
      </c>
      <c r="D3507" s="21" t="str">
        <f>"Q"&amp;ROUNDUP(MONTH(B3507)/3,0)</f>
        <v>Q3</v>
      </c>
      <c r="E3507" s="21" t="s">
        <v>128</v>
      </c>
      <c r="F3507" s="21" t="s">
        <v>129</v>
      </c>
      <c r="G3507" s="21" t="s">
        <v>130</v>
      </c>
      <c r="H3507" s="21" t="s">
        <v>607</v>
      </c>
      <c r="I3507" s="21" t="s">
        <v>608</v>
      </c>
      <c r="J3507" s="21" t="s">
        <v>142</v>
      </c>
      <c r="K3507" s="21" t="s">
        <v>123</v>
      </c>
      <c r="L3507" s="21" t="s">
        <v>292</v>
      </c>
      <c r="M3507" s="23">
        <v>109.71</v>
      </c>
      <c r="N3507" s="24">
        <v>5</v>
      </c>
      <c r="O3507" s="25">
        <v>0.182</v>
      </c>
      <c r="P3507" s="23">
        <v>57.57</v>
      </c>
      <c r="Q3507" s="23">
        <f>M3507*N3507*(1-O3507)</f>
        <v>448.71390000000002</v>
      </c>
      <c r="R3507" s="23">
        <f>M3507*N3507*O3507</f>
        <v>99.836099999999988</v>
      </c>
      <c r="S3507" s="23">
        <f>P3507*N3507</f>
        <v>287.85000000000002</v>
      </c>
      <c r="T3507" s="23">
        <f>Q3507-S3507</f>
        <v>160.8639</v>
      </c>
      <c r="U3507" s="25">
        <f>IFERROR(T3507/Q3507,0)</f>
        <v>0.35849992612219056</v>
      </c>
      <c r="V3507" s="21" t="s">
        <v>125</v>
      </c>
      <c r="W3507" s="21" t="s">
        <v>126</v>
      </c>
    </row>
    <row r="3508" spans="1:23" ht="15" customHeight="1">
      <c r="A3508" s="21" t="s">
        <v>3987</v>
      </c>
      <c r="B3508" s="22">
        <v>45904</v>
      </c>
      <c r="C3508" s="21">
        <f>YEAR(B3508)</f>
        <v>2025</v>
      </c>
      <c r="D3508" s="21" t="str">
        <f>"Q"&amp;ROUNDUP(MONTH(B3508)/3,0)</f>
        <v>Q3</v>
      </c>
      <c r="E3508" s="21" t="s">
        <v>128</v>
      </c>
      <c r="F3508" s="21" t="s">
        <v>129</v>
      </c>
      <c r="G3508" s="21" t="s">
        <v>152</v>
      </c>
      <c r="H3508" s="21" t="s">
        <v>741</v>
      </c>
      <c r="I3508" s="21" t="s">
        <v>652</v>
      </c>
      <c r="J3508" s="21" t="s">
        <v>133</v>
      </c>
      <c r="K3508" s="21" t="s">
        <v>123</v>
      </c>
      <c r="L3508" s="21" t="s">
        <v>155</v>
      </c>
      <c r="M3508" s="23">
        <v>151</v>
      </c>
      <c r="N3508" s="24">
        <v>1</v>
      </c>
      <c r="O3508" s="25">
        <v>0.18690000000000001</v>
      </c>
      <c r="P3508" s="23">
        <v>82.19</v>
      </c>
      <c r="Q3508" s="23">
        <f>M3508*N3508*(1-O3508)</f>
        <v>122.77809999999999</v>
      </c>
      <c r="R3508" s="23">
        <f>M3508*N3508*O3508</f>
        <v>28.221900000000002</v>
      </c>
      <c r="S3508" s="23">
        <f>P3508*N3508</f>
        <v>82.19</v>
      </c>
      <c r="T3508" s="23">
        <f>Q3508-S3508</f>
        <v>40.588099999999997</v>
      </c>
      <c r="U3508" s="25">
        <f>IFERROR(T3508/Q3508,0)</f>
        <v>0.33058094236675756</v>
      </c>
      <c r="V3508" s="21" t="s">
        <v>125</v>
      </c>
      <c r="W3508" s="21" t="s">
        <v>172</v>
      </c>
    </row>
    <row r="3509" spans="1:23" ht="15" customHeight="1">
      <c r="A3509" s="21" t="s">
        <v>3988</v>
      </c>
      <c r="B3509" s="22">
        <v>45904</v>
      </c>
      <c r="C3509" s="21">
        <f>YEAR(B3509)</f>
        <v>2025</v>
      </c>
      <c r="D3509" s="21" t="str">
        <f>"Q"&amp;ROUNDUP(MONTH(B3509)/3,0)</f>
        <v>Q3</v>
      </c>
      <c r="E3509" s="21" t="s">
        <v>117</v>
      </c>
      <c r="F3509" s="21" t="s">
        <v>159</v>
      </c>
      <c r="G3509" s="21" t="s">
        <v>194</v>
      </c>
      <c r="H3509" s="21" t="s">
        <v>1099</v>
      </c>
      <c r="I3509" s="21" t="s">
        <v>371</v>
      </c>
      <c r="J3509" s="21" t="s">
        <v>142</v>
      </c>
      <c r="K3509" s="21" t="s">
        <v>165</v>
      </c>
      <c r="L3509" s="21" t="s">
        <v>166</v>
      </c>
      <c r="M3509" s="23">
        <v>75.98</v>
      </c>
      <c r="N3509" s="24">
        <v>16</v>
      </c>
      <c r="O3509" s="25">
        <v>0.26500000000000001</v>
      </c>
      <c r="P3509" s="23">
        <v>34.520000000000003</v>
      </c>
      <c r="Q3509" s="23">
        <f>M3509*N3509*(1-O3509)</f>
        <v>893.52480000000003</v>
      </c>
      <c r="R3509" s="23">
        <f>M3509*N3509*O3509</f>
        <v>322.15520000000004</v>
      </c>
      <c r="S3509" s="23">
        <f>P3509*N3509</f>
        <v>552.32000000000005</v>
      </c>
      <c r="T3509" s="23">
        <f>Q3509-S3509</f>
        <v>341.20479999999998</v>
      </c>
      <c r="U3509" s="25">
        <f>IFERROR(T3509/Q3509,0)</f>
        <v>0.38186382739460611</v>
      </c>
      <c r="V3509" s="21" t="s">
        <v>125</v>
      </c>
      <c r="W3509" s="21" t="s">
        <v>126</v>
      </c>
    </row>
    <row r="3510" spans="1:23" ht="15" customHeight="1">
      <c r="A3510" s="21" t="s">
        <v>3989</v>
      </c>
      <c r="B3510" s="22">
        <v>45904</v>
      </c>
      <c r="C3510" s="21">
        <f>YEAR(B3510)</f>
        <v>2025</v>
      </c>
      <c r="D3510" s="21" t="str">
        <f>"Q"&amp;ROUNDUP(MONTH(B3510)/3,0)</f>
        <v>Q3</v>
      </c>
      <c r="E3510" s="21" t="s">
        <v>138</v>
      </c>
      <c r="F3510" s="21" t="s">
        <v>118</v>
      </c>
      <c r="G3510" s="21" t="s">
        <v>139</v>
      </c>
      <c r="H3510" s="21" t="s">
        <v>147</v>
      </c>
      <c r="I3510" s="21" t="s">
        <v>148</v>
      </c>
      <c r="J3510" s="21" t="s">
        <v>122</v>
      </c>
      <c r="K3510" s="21" t="s">
        <v>149</v>
      </c>
      <c r="L3510" s="21" t="s">
        <v>150</v>
      </c>
      <c r="M3510" s="23">
        <v>34.25</v>
      </c>
      <c r="N3510" s="24">
        <v>1</v>
      </c>
      <c r="O3510" s="25">
        <v>0.25609999999999999</v>
      </c>
      <c r="P3510" s="23">
        <v>13.95</v>
      </c>
      <c r="Q3510" s="23">
        <f>M3510*N3510*(1-O3510)</f>
        <v>25.478574999999999</v>
      </c>
      <c r="R3510" s="23">
        <f>M3510*N3510*O3510</f>
        <v>8.7714250000000007</v>
      </c>
      <c r="S3510" s="23">
        <f>P3510*N3510</f>
        <v>13.95</v>
      </c>
      <c r="T3510" s="23">
        <f>Q3510-S3510</f>
        <v>11.528575</v>
      </c>
      <c r="U3510" s="25">
        <f>IFERROR(T3510/Q3510,0)</f>
        <v>0.4524811532827091</v>
      </c>
      <c r="V3510" s="21" t="s">
        <v>125</v>
      </c>
      <c r="W3510" s="21" t="s">
        <v>136</v>
      </c>
    </row>
    <row r="3511" spans="1:23" ht="15" customHeight="1">
      <c r="A3511" s="21" t="s">
        <v>3990</v>
      </c>
      <c r="B3511" s="22">
        <v>45904</v>
      </c>
      <c r="C3511" s="21">
        <f>YEAR(B3511)</f>
        <v>2025</v>
      </c>
      <c r="D3511" s="21" t="str">
        <f>"Q"&amp;ROUNDUP(MONTH(B3511)/3,0)</f>
        <v>Q3</v>
      </c>
      <c r="E3511" s="21" t="s">
        <v>117</v>
      </c>
      <c r="F3511" s="21" t="s">
        <v>129</v>
      </c>
      <c r="G3511" s="21" t="s">
        <v>194</v>
      </c>
      <c r="H3511" s="21" t="s">
        <v>284</v>
      </c>
      <c r="I3511" s="21" t="s">
        <v>269</v>
      </c>
      <c r="J3511" s="21" t="s">
        <v>122</v>
      </c>
      <c r="K3511" s="21" t="s">
        <v>165</v>
      </c>
      <c r="L3511" s="21" t="s">
        <v>180</v>
      </c>
      <c r="M3511" s="23">
        <v>68.25</v>
      </c>
      <c r="N3511" s="24">
        <v>5</v>
      </c>
      <c r="O3511" s="25">
        <v>0.17219999999999999</v>
      </c>
      <c r="P3511" s="23">
        <v>24.98</v>
      </c>
      <c r="Q3511" s="23">
        <f>M3511*N3511*(1-O3511)</f>
        <v>282.48674999999997</v>
      </c>
      <c r="R3511" s="23">
        <f>M3511*N3511*O3511</f>
        <v>58.763249999999999</v>
      </c>
      <c r="S3511" s="23">
        <f>P3511*N3511</f>
        <v>124.9</v>
      </c>
      <c r="T3511" s="23">
        <f>Q3511-S3511</f>
        <v>157.58674999999997</v>
      </c>
      <c r="U3511" s="25">
        <f>IFERROR(T3511/Q3511,0)</f>
        <v>0.55785536843763461</v>
      </c>
      <c r="V3511" s="21" t="s">
        <v>125</v>
      </c>
      <c r="W3511" s="21" t="s">
        <v>172</v>
      </c>
    </row>
    <row r="3512" spans="1:23" ht="15" customHeight="1">
      <c r="A3512" s="21" t="s">
        <v>3991</v>
      </c>
      <c r="B3512" s="22">
        <v>45905</v>
      </c>
      <c r="C3512" s="21">
        <f>YEAR(B3512)</f>
        <v>2025</v>
      </c>
      <c r="D3512" s="21" t="str">
        <f>"Q"&amp;ROUNDUP(MONTH(B3512)/3,0)</f>
        <v>Q3</v>
      </c>
      <c r="E3512" s="21" t="s">
        <v>188</v>
      </c>
      <c r="F3512" s="21" t="s">
        <v>118</v>
      </c>
      <c r="G3512" s="21" t="s">
        <v>189</v>
      </c>
      <c r="H3512" s="21" t="s">
        <v>131</v>
      </c>
      <c r="I3512" s="21" t="s">
        <v>132</v>
      </c>
      <c r="J3512" s="21" t="s">
        <v>133</v>
      </c>
      <c r="K3512" s="21" t="s">
        <v>165</v>
      </c>
      <c r="L3512" s="21" t="s">
        <v>180</v>
      </c>
      <c r="M3512" s="23">
        <v>103.06</v>
      </c>
      <c r="N3512" s="24">
        <v>3</v>
      </c>
      <c r="O3512" s="25">
        <v>0.25109999999999999</v>
      </c>
      <c r="P3512" s="23">
        <v>42.01</v>
      </c>
      <c r="Q3512" s="23">
        <f>M3512*N3512*(1-O3512)</f>
        <v>231.54490200000001</v>
      </c>
      <c r="R3512" s="23">
        <f>M3512*N3512*O3512</f>
        <v>77.635097999999999</v>
      </c>
      <c r="S3512" s="23">
        <f>P3512*N3512</f>
        <v>126.03</v>
      </c>
      <c r="T3512" s="23">
        <f>Q3512-S3512</f>
        <v>105.51490200000001</v>
      </c>
      <c r="U3512" s="25">
        <f>IFERROR(T3512/Q3512,0)</f>
        <v>0.45569952561512239</v>
      </c>
      <c r="V3512" s="21" t="s">
        <v>125</v>
      </c>
      <c r="W3512" s="21" t="s">
        <v>126</v>
      </c>
    </row>
    <row r="3513" spans="1:23" ht="15" customHeight="1">
      <c r="A3513" s="21" t="s">
        <v>3992</v>
      </c>
      <c r="B3513" s="22">
        <v>45905</v>
      </c>
      <c r="C3513" s="21">
        <f>YEAR(B3513)</f>
        <v>2025</v>
      </c>
      <c r="D3513" s="21" t="str">
        <f>"Q"&amp;ROUNDUP(MONTH(B3513)/3,0)</f>
        <v>Q3</v>
      </c>
      <c r="E3513" s="21" t="s">
        <v>117</v>
      </c>
      <c r="F3513" s="21" t="s">
        <v>118</v>
      </c>
      <c r="G3513" s="21" t="s">
        <v>194</v>
      </c>
      <c r="H3513" s="21" t="s">
        <v>572</v>
      </c>
      <c r="I3513" s="21" t="s">
        <v>573</v>
      </c>
      <c r="J3513" s="21" t="s">
        <v>142</v>
      </c>
      <c r="K3513" s="21" t="s">
        <v>165</v>
      </c>
      <c r="L3513" s="21" t="s">
        <v>213</v>
      </c>
      <c r="M3513" s="23">
        <v>114.7</v>
      </c>
      <c r="N3513" s="24">
        <v>1</v>
      </c>
      <c r="O3513" s="25">
        <v>0.1978</v>
      </c>
      <c r="P3513" s="23">
        <v>48.69</v>
      </c>
      <c r="Q3513" s="23">
        <f>M3513*N3513*(1-O3513)</f>
        <v>92.012340000000009</v>
      </c>
      <c r="R3513" s="23">
        <f>M3513*N3513*O3513</f>
        <v>22.687660000000001</v>
      </c>
      <c r="S3513" s="23">
        <f>P3513*N3513</f>
        <v>48.69</v>
      </c>
      <c r="T3513" s="23">
        <f>Q3513-S3513</f>
        <v>43.322340000000011</v>
      </c>
      <c r="U3513" s="25">
        <f>IFERROR(T3513/Q3513,0)</f>
        <v>0.47083184711963644</v>
      </c>
      <c r="V3513" s="21" t="s">
        <v>125</v>
      </c>
      <c r="W3513" s="21" t="s">
        <v>156</v>
      </c>
    </row>
    <row r="3514" spans="1:23" ht="15" customHeight="1">
      <c r="A3514" s="21" t="s">
        <v>3993</v>
      </c>
      <c r="B3514" s="22">
        <v>45905</v>
      </c>
      <c r="C3514" s="21">
        <f>YEAR(B3514)</f>
        <v>2025</v>
      </c>
      <c r="D3514" s="21" t="str">
        <f>"Q"&amp;ROUNDUP(MONTH(B3514)/3,0)</f>
        <v>Q3</v>
      </c>
      <c r="E3514" s="21" t="s">
        <v>138</v>
      </c>
      <c r="F3514" s="21" t="s">
        <v>159</v>
      </c>
      <c r="G3514" s="21" t="s">
        <v>146</v>
      </c>
      <c r="H3514" s="21" t="s">
        <v>168</v>
      </c>
      <c r="I3514" s="21" t="s">
        <v>169</v>
      </c>
      <c r="J3514" s="21" t="s">
        <v>122</v>
      </c>
      <c r="K3514" s="21" t="s">
        <v>123</v>
      </c>
      <c r="L3514" s="21" t="s">
        <v>263</v>
      </c>
      <c r="M3514" s="23">
        <v>206.59</v>
      </c>
      <c r="N3514" s="24">
        <v>20</v>
      </c>
      <c r="O3514" s="25">
        <v>0.15179999999999999</v>
      </c>
      <c r="P3514" s="23">
        <v>106.38</v>
      </c>
      <c r="Q3514" s="23">
        <f>M3514*N3514*(1-O3514)</f>
        <v>3504.5927600000005</v>
      </c>
      <c r="R3514" s="23">
        <f>M3514*N3514*O3514</f>
        <v>627.20723999999996</v>
      </c>
      <c r="S3514" s="23">
        <f>P3514*N3514</f>
        <v>2127.6</v>
      </c>
      <c r="T3514" s="23">
        <f>Q3514-S3514</f>
        <v>1376.9927600000005</v>
      </c>
      <c r="U3514" s="25">
        <f>IFERROR(T3514/Q3514,0)</f>
        <v>0.39291091841438386</v>
      </c>
      <c r="V3514" s="21" t="s">
        <v>125</v>
      </c>
      <c r="W3514" s="21" t="s">
        <v>156</v>
      </c>
    </row>
    <row r="3515" spans="1:23" ht="15" customHeight="1">
      <c r="A3515" s="21" t="s">
        <v>3994</v>
      </c>
      <c r="B3515" s="22">
        <v>45906</v>
      </c>
      <c r="C3515" s="21">
        <f>YEAR(B3515)</f>
        <v>2025</v>
      </c>
      <c r="D3515" s="21" t="str">
        <f>"Q"&amp;ROUNDUP(MONTH(B3515)/3,0)</f>
        <v>Q3</v>
      </c>
      <c r="E3515" s="21" t="s">
        <v>188</v>
      </c>
      <c r="F3515" s="21" t="s">
        <v>129</v>
      </c>
      <c r="G3515" s="21" t="s">
        <v>232</v>
      </c>
      <c r="H3515" s="21" t="s">
        <v>190</v>
      </c>
      <c r="I3515" s="21" t="s">
        <v>191</v>
      </c>
      <c r="J3515" s="21" t="s">
        <v>133</v>
      </c>
      <c r="K3515" s="21" t="s">
        <v>134</v>
      </c>
      <c r="L3515" s="21" t="s">
        <v>170</v>
      </c>
      <c r="M3515" s="23">
        <v>125.84</v>
      </c>
      <c r="N3515" s="24">
        <v>1</v>
      </c>
      <c r="O3515" s="25">
        <v>0.2757</v>
      </c>
      <c r="P3515" s="23">
        <v>65.78</v>
      </c>
      <c r="Q3515" s="23">
        <f>M3515*N3515*(1-O3515)</f>
        <v>91.145911999999996</v>
      </c>
      <c r="R3515" s="23">
        <f>M3515*N3515*O3515</f>
        <v>34.694088000000001</v>
      </c>
      <c r="S3515" s="23">
        <f>P3515*N3515</f>
        <v>65.78</v>
      </c>
      <c r="T3515" s="23">
        <f>Q3515-S3515</f>
        <v>25.365911999999994</v>
      </c>
      <c r="U3515" s="25">
        <f>IFERROR(T3515/Q3515,0)</f>
        <v>0.27830005146034409</v>
      </c>
      <c r="V3515" s="21" t="s">
        <v>125</v>
      </c>
      <c r="W3515" s="21" t="s">
        <v>126</v>
      </c>
    </row>
    <row r="3516" spans="1:23" ht="15" customHeight="1">
      <c r="A3516" s="21" t="s">
        <v>3995</v>
      </c>
      <c r="B3516" s="22">
        <v>45906</v>
      </c>
      <c r="C3516" s="21">
        <f>YEAR(B3516)</f>
        <v>2025</v>
      </c>
      <c r="D3516" s="21" t="str">
        <f>"Q"&amp;ROUNDUP(MONTH(B3516)/3,0)</f>
        <v>Q3</v>
      </c>
      <c r="E3516" s="21" t="s">
        <v>158</v>
      </c>
      <c r="F3516" s="21" t="s">
        <v>118</v>
      </c>
      <c r="G3516" s="21" t="s">
        <v>164</v>
      </c>
      <c r="H3516" s="21" t="s">
        <v>1083</v>
      </c>
      <c r="I3516" s="21" t="s">
        <v>1084</v>
      </c>
      <c r="J3516" s="21" t="s">
        <v>142</v>
      </c>
      <c r="K3516" s="21" t="s">
        <v>143</v>
      </c>
      <c r="L3516" s="21" t="s">
        <v>144</v>
      </c>
      <c r="M3516" s="23">
        <v>210.63</v>
      </c>
      <c r="N3516" s="24">
        <v>4</v>
      </c>
      <c r="O3516" s="25">
        <v>0.2198</v>
      </c>
      <c r="P3516" s="23">
        <v>120.37</v>
      </c>
      <c r="Q3516" s="23">
        <f>M3516*N3516*(1-O3516)</f>
        <v>657.33410400000002</v>
      </c>
      <c r="R3516" s="23">
        <f>M3516*N3516*O3516</f>
        <v>185.18589599999999</v>
      </c>
      <c r="S3516" s="23">
        <f>P3516*N3516</f>
        <v>481.48</v>
      </c>
      <c r="T3516" s="23">
        <f>Q3516-S3516</f>
        <v>175.85410400000001</v>
      </c>
      <c r="U3516" s="25">
        <f>IFERROR(T3516/Q3516,0)</f>
        <v>0.26752621373194413</v>
      </c>
      <c r="V3516" s="21" t="s">
        <v>125</v>
      </c>
      <c r="W3516" s="21" t="s">
        <v>136</v>
      </c>
    </row>
    <row r="3517" spans="1:23" ht="15" customHeight="1">
      <c r="A3517" s="21" t="s">
        <v>3996</v>
      </c>
      <c r="B3517" s="22">
        <v>45906</v>
      </c>
      <c r="C3517" s="21">
        <f>YEAR(B3517)</f>
        <v>2025</v>
      </c>
      <c r="D3517" s="21" t="str">
        <f>"Q"&amp;ROUNDUP(MONTH(B3517)/3,0)</f>
        <v>Q3</v>
      </c>
      <c r="E3517" s="21" t="s">
        <v>138</v>
      </c>
      <c r="F3517" s="21" t="s">
        <v>118</v>
      </c>
      <c r="G3517" s="21" t="s">
        <v>146</v>
      </c>
      <c r="H3517" s="21" t="s">
        <v>218</v>
      </c>
      <c r="I3517" s="21" t="s">
        <v>219</v>
      </c>
      <c r="J3517" s="21" t="s">
        <v>133</v>
      </c>
      <c r="K3517" s="21" t="s">
        <v>123</v>
      </c>
      <c r="L3517" s="21" t="s">
        <v>292</v>
      </c>
      <c r="M3517" s="23">
        <v>159.51</v>
      </c>
      <c r="N3517" s="24">
        <v>1</v>
      </c>
      <c r="O3517" s="25">
        <v>0.27050000000000002</v>
      </c>
      <c r="P3517" s="23">
        <v>72.73</v>
      </c>
      <c r="Q3517" s="23">
        <f>M3517*N3517*(1-O3517)</f>
        <v>116.362545</v>
      </c>
      <c r="R3517" s="23">
        <f>M3517*N3517*O3517</f>
        <v>43.147455000000001</v>
      </c>
      <c r="S3517" s="23">
        <f>P3517*N3517</f>
        <v>72.73</v>
      </c>
      <c r="T3517" s="23">
        <f>Q3517-S3517</f>
        <v>43.632544999999993</v>
      </c>
      <c r="U3517" s="25">
        <f>IFERROR(T3517/Q3517,0)</f>
        <v>0.3749707004087956</v>
      </c>
      <c r="V3517" s="21" t="s">
        <v>125</v>
      </c>
      <c r="W3517" s="21" t="s">
        <v>156</v>
      </c>
    </row>
    <row r="3518" spans="1:23" ht="15" customHeight="1">
      <c r="A3518" s="21" t="s">
        <v>3997</v>
      </c>
      <c r="B3518" s="22">
        <v>45906</v>
      </c>
      <c r="C3518" s="21">
        <f>YEAR(B3518)</f>
        <v>2025</v>
      </c>
      <c r="D3518" s="21" t="str">
        <f>"Q"&amp;ROUNDUP(MONTH(B3518)/3,0)</f>
        <v>Q3</v>
      </c>
      <c r="E3518" s="21" t="s">
        <v>188</v>
      </c>
      <c r="F3518" s="21" t="s">
        <v>118</v>
      </c>
      <c r="G3518" s="21" t="s">
        <v>232</v>
      </c>
      <c r="H3518" s="21" t="s">
        <v>1747</v>
      </c>
      <c r="I3518" s="21" t="s">
        <v>342</v>
      </c>
      <c r="J3518" s="21" t="s">
        <v>142</v>
      </c>
      <c r="K3518" s="21" t="s">
        <v>149</v>
      </c>
      <c r="L3518" s="21" t="s">
        <v>150</v>
      </c>
      <c r="M3518" s="23">
        <v>33.79</v>
      </c>
      <c r="N3518" s="24">
        <v>2</v>
      </c>
      <c r="O3518" s="25">
        <v>0.17979999999999999</v>
      </c>
      <c r="P3518" s="23">
        <v>14.31</v>
      </c>
      <c r="Q3518" s="23">
        <f>M3518*N3518*(1-O3518)</f>
        <v>55.429116</v>
      </c>
      <c r="R3518" s="23">
        <f>M3518*N3518*O3518</f>
        <v>12.150884</v>
      </c>
      <c r="S3518" s="23">
        <f>P3518*N3518</f>
        <v>28.62</v>
      </c>
      <c r="T3518" s="23">
        <f>Q3518-S3518</f>
        <v>26.809116</v>
      </c>
      <c r="U3518" s="25">
        <f>IFERROR(T3518/Q3518,0)</f>
        <v>0.48366486667404185</v>
      </c>
      <c r="V3518" s="21" t="s">
        <v>125</v>
      </c>
      <c r="W3518" s="21" t="s">
        <v>156</v>
      </c>
    </row>
    <row r="3519" spans="1:23" ht="15" customHeight="1">
      <c r="A3519" s="21" t="s">
        <v>3998</v>
      </c>
      <c r="B3519" s="22">
        <v>45906</v>
      </c>
      <c r="C3519" s="21">
        <f>YEAR(B3519)</f>
        <v>2025</v>
      </c>
      <c r="D3519" s="21" t="str">
        <f>"Q"&amp;ROUNDUP(MONTH(B3519)/3,0)</f>
        <v>Q3</v>
      </c>
      <c r="E3519" s="21" t="s">
        <v>158</v>
      </c>
      <c r="F3519" s="21" t="s">
        <v>159</v>
      </c>
      <c r="G3519" s="21" t="s">
        <v>164</v>
      </c>
      <c r="H3519" s="21" t="s">
        <v>207</v>
      </c>
      <c r="I3519" s="21" t="s">
        <v>208</v>
      </c>
      <c r="J3519" s="21" t="s">
        <v>122</v>
      </c>
      <c r="K3519" s="21" t="s">
        <v>143</v>
      </c>
      <c r="L3519" s="21" t="s">
        <v>252</v>
      </c>
      <c r="M3519" s="23">
        <v>138.74</v>
      </c>
      <c r="N3519" s="24">
        <v>20</v>
      </c>
      <c r="O3519" s="25">
        <v>0.1615</v>
      </c>
      <c r="P3519" s="23">
        <v>78.03</v>
      </c>
      <c r="Q3519" s="23">
        <f>M3519*N3519*(1-O3519)</f>
        <v>2326.6698000000001</v>
      </c>
      <c r="R3519" s="23">
        <f>M3519*N3519*O3519</f>
        <v>448.13020000000006</v>
      </c>
      <c r="S3519" s="23">
        <f>P3519*N3519</f>
        <v>1560.6</v>
      </c>
      <c r="T3519" s="23">
        <f>Q3519-S3519</f>
        <v>766.06980000000021</v>
      </c>
      <c r="U3519" s="25">
        <f>IFERROR(T3519/Q3519,0)</f>
        <v>0.32925591762097062</v>
      </c>
      <c r="V3519" s="21" t="s">
        <v>171</v>
      </c>
      <c r="W3519" s="21" t="s">
        <v>126</v>
      </c>
    </row>
    <row r="3520" spans="1:23" ht="15" customHeight="1">
      <c r="A3520" s="21" t="s">
        <v>3999</v>
      </c>
      <c r="B3520" s="22">
        <v>45906</v>
      </c>
      <c r="C3520" s="21">
        <f>YEAR(B3520)</f>
        <v>2025</v>
      </c>
      <c r="D3520" s="21" t="str">
        <f>"Q"&amp;ROUNDUP(MONTH(B3520)/3,0)</f>
        <v>Q3</v>
      </c>
      <c r="E3520" s="21" t="s">
        <v>188</v>
      </c>
      <c r="F3520" s="21" t="s">
        <v>118</v>
      </c>
      <c r="G3520" s="21" t="s">
        <v>189</v>
      </c>
      <c r="H3520" s="21" t="s">
        <v>776</v>
      </c>
      <c r="I3520" s="21" t="s">
        <v>777</v>
      </c>
      <c r="J3520" s="21" t="s">
        <v>142</v>
      </c>
      <c r="K3520" s="21" t="s">
        <v>123</v>
      </c>
      <c r="L3520" s="21" t="s">
        <v>226</v>
      </c>
      <c r="M3520" s="23">
        <v>136.16</v>
      </c>
      <c r="N3520" s="24">
        <v>4</v>
      </c>
      <c r="O3520" s="25">
        <v>0.1167</v>
      </c>
      <c r="P3520" s="23">
        <v>78.209999999999994</v>
      </c>
      <c r="Q3520" s="23">
        <f>M3520*N3520*(1-O3520)</f>
        <v>481.080512</v>
      </c>
      <c r="R3520" s="23">
        <f>M3520*N3520*O3520</f>
        <v>63.559487999999995</v>
      </c>
      <c r="S3520" s="23">
        <f>P3520*N3520</f>
        <v>312.83999999999997</v>
      </c>
      <c r="T3520" s="23">
        <f>Q3520-S3520</f>
        <v>168.24051200000002</v>
      </c>
      <c r="U3520" s="25">
        <f>IFERROR(T3520/Q3520,0)</f>
        <v>0.34971383750418894</v>
      </c>
      <c r="V3520" s="21" t="s">
        <v>125</v>
      </c>
      <c r="W3520" s="21" t="s">
        <v>156</v>
      </c>
    </row>
    <row r="3521" spans="1:23" ht="15" customHeight="1">
      <c r="A3521" s="21" t="s">
        <v>4000</v>
      </c>
      <c r="B3521" s="22">
        <v>45906</v>
      </c>
      <c r="C3521" s="21">
        <f>YEAR(B3521)</f>
        <v>2025</v>
      </c>
      <c r="D3521" s="21" t="str">
        <f>"Q"&amp;ROUNDUP(MONTH(B3521)/3,0)</f>
        <v>Q3</v>
      </c>
      <c r="E3521" s="21" t="s">
        <v>138</v>
      </c>
      <c r="F3521" s="21" t="s">
        <v>118</v>
      </c>
      <c r="G3521" s="21" t="s">
        <v>139</v>
      </c>
      <c r="H3521" s="21" t="s">
        <v>120</v>
      </c>
      <c r="I3521" s="21" t="s">
        <v>121</v>
      </c>
      <c r="J3521" s="21" t="s">
        <v>122</v>
      </c>
      <c r="K3521" s="21" t="s">
        <v>134</v>
      </c>
      <c r="L3521" s="21" t="s">
        <v>135</v>
      </c>
      <c r="M3521" s="23">
        <v>141.54</v>
      </c>
      <c r="N3521" s="24">
        <v>8</v>
      </c>
      <c r="O3521" s="25">
        <v>0.22950000000000001</v>
      </c>
      <c r="P3521" s="23">
        <v>86.9</v>
      </c>
      <c r="Q3521" s="23">
        <f>M3521*N3521*(1-O3521)</f>
        <v>872.45255999999995</v>
      </c>
      <c r="R3521" s="23">
        <f>M3521*N3521*O3521</f>
        <v>259.86743999999999</v>
      </c>
      <c r="S3521" s="23">
        <f>P3521*N3521</f>
        <v>695.2</v>
      </c>
      <c r="T3521" s="23">
        <f>Q3521-S3521</f>
        <v>177.2525599999999</v>
      </c>
      <c r="U3521" s="25">
        <f>IFERROR(T3521/Q3521,0)</f>
        <v>0.20316584319495826</v>
      </c>
      <c r="V3521" s="21" t="s">
        <v>125</v>
      </c>
      <c r="W3521" s="21" t="s">
        <v>156</v>
      </c>
    </row>
    <row r="3522" spans="1:23" ht="15" customHeight="1">
      <c r="A3522" s="21" t="s">
        <v>4001</v>
      </c>
      <c r="B3522" s="22">
        <v>45907</v>
      </c>
      <c r="C3522" s="21">
        <f>YEAR(B3522)</f>
        <v>2025</v>
      </c>
      <c r="D3522" s="21" t="str">
        <f>"Q"&amp;ROUNDUP(MONTH(B3522)/3,0)</f>
        <v>Q3</v>
      </c>
      <c r="E3522" s="21" t="s">
        <v>188</v>
      </c>
      <c r="F3522" s="21" t="s">
        <v>129</v>
      </c>
      <c r="G3522" s="21" t="s">
        <v>198</v>
      </c>
      <c r="H3522" s="21" t="s">
        <v>2511</v>
      </c>
      <c r="I3522" s="21" t="s">
        <v>154</v>
      </c>
      <c r="J3522" s="21" t="s">
        <v>142</v>
      </c>
      <c r="K3522" s="21" t="s">
        <v>143</v>
      </c>
      <c r="L3522" s="21" t="s">
        <v>230</v>
      </c>
      <c r="M3522" s="23">
        <v>267.44</v>
      </c>
      <c r="N3522" s="24">
        <v>4</v>
      </c>
      <c r="O3522" s="25">
        <v>0.19109999999999999</v>
      </c>
      <c r="P3522" s="23">
        <v>161.19999999999999</v>
      </c>
      <c r="Q3522" s="23">
        <f>M3522*N3522*(1-O3522)</f>
        <v>865.32886399999995</v>
      </c>
      <c r="R3522" s="23">
        <f>M3522*N3522*O3522</f>
        <v>204.43113599999998</v>
      </c>
      <c r="S3522" s="23">
        <f>P3522*N3522</f>
        <v>644.79999999999995</v>
      </c>
      <c r="T3522" s="23">
        <f>Q3522-S3522</f>
        <v>220.528864</v>
      </c>
      <c r="U3522" s="25">
        <f>IFERROR(T3522/Q3522,0)</f>
        <v>0.25484977235198297</v>
      </c>
      <c r="V3522" s="21" t="s">
        <v>125</v>
      </c>
      <c r="W3522" s="21" t="s">
        <v>172</v>
      </c>
    </row>
    <row r="3523" spans="1:23" ht="15" customHeight="1">
      <c r="A3523" s="21" t="s">
        <v>4002</v>
      </c>
      <c r="B3523" s="22">
        <v>45907</v>
      </c>
      <c r="C3523" s="21">
        <f>YEAR(B3523)</f>
        <v>2025</v>
      </c>
      <c r="D3523" s="21" t="str">
        <f>"Q"&amp;ROUNDUP(MONTH(B3523)/3,0)</f>
        <v>Q3</v>
      </c>
      <c r="E3523" s="21" t="s">
        <v>138</v>
      </c>
      <c r="F3523" s="21" t="s">
        <v>159</v>
      </c>
      <c r="G3523" s="21" t="s">
        <v>139</v>
      </c>
      <c r="H3523" s="21" t="s">
        <v>529</v>
      </c>
      <c r="I3523" s="21" t="s">
        <v>530</v>
      </c>
      <c r="J3523" s="21" t="s">
        <v>133</v>
      </c>
      <c r="K3523" s="21" t="s">
        <v>165</v>
      </c>
      <c r="L3523" s="21" t="s">
        <v>213</v>
      </c>
      <c r="M3523" s="23">
        <v>44.13</v>
      </c>
      <c r="N3523" s="24">
        <v>15</v>
      </c>
      <c r="O3523" s="25">
        <v>0.20669999999999999</v>
      </c>
      <c r="P3523" s="23">
        <v>20.9</v>
      </c>
      <c r="Q3523" s="23">
        <f>M3523*N3523*(1-O3523)</f>
        <v>525.12493500000005</v>
      </c>
      <c r="R3523" s="23">
        <f>M3523*N3523*O3523</f>
        <v>136.825065</v>
      </c>
      <c r="S3523" s="23">
        <f>P3523*N3523</f>
        <v>313.5</v>
      </c>
      <c r="T3523" s="23">
        <f>Q3523-S3523</f>
        <v>211.62493500000005</v>
      </c>
      <c r="U3523" s="25">
        <f>IFERROR(T3523/Q3523,0)</f>
        <v>0.40299921198752453</v>
      </c>
      <c r="V3523" s="21" t="s">
        <v>125</v>
      </c>
      <c r="W3523" s="21" t="s">
        <v>136</v>
      </c>
    </row>
    <row r="3524" spans="1:23" ht="15" customHeight="1">
      <c r="A3524" s="21" t="s">
        <v>4003</v>
      </c>
      <c r="B3524" s="22">
        <v>45907</v>
      </c>
      <c r="C3524" s="21">
        <f>YEAR(B3524)</f>
        <v>2025</v>
      </c>
      <c r="D3524" s="21" t="str">
        <f>"Q"&amp;ROUNDUP(MONTH(B3524)/3,0)</f>
        <v>Q3</v>
      </c>
      <c r="E3524" s="21" t="s">
        <v>117</v>
      </c>
      <c r="F3524" s="21" t="s">
        <v>118</v>
      </c>
      <c r="G3524" s="21" t="s">
        <v>119</v>
      </c>
      <c r="H3524" s="21" t="s">
        <v>240</v>
      </c>
      <c r="I3524" s="21" t="s">
        <v>241</v>
      </c>
      <c r="J3524" s="21" t="s">
        <v>133</v>
      </c>
      <c r="K3524" s="21" t="s">
        <v>134</v>
      </c>
      <c r="L3524" s="21" t="s">
        <v>170</v>
      </c>
      <c r="M3524" s="23">
        <v>131.03</v>
      </c>
      <c r="N3524" s="24">
        <v>4</v>
      </c>
      <c r="O3524" s="25">
        <v>0.19739999999999999</v>
      </c>
      <c r="P3524" s="23">
        <v>74.84</v>
      </c>
      <c r="Q3524" s="23">
        <f>M3524*N3524*(1-O3524)</f>
        <v>420.65871199999998</v>
      </c>
      <c r="R3524" s="23">
        <f>M3524*N3524*O3524</f>
        <v>103.461288</v>
      </c>
      <c r="S3524" s="23">
        <f>P3524*N3524</f>
        <v>299.36</v>
      </c>
      <c r="T3524" s="23">
        <f>Q3524-S3524</f>
        <v>121.29871199999997</v>
      </c>
      <c r="U3524" s="25">
        <f>IFERROR(T3524/Q3524,0)</f>
        <v>0.28835421337951506</v>
      </c>
      <c r="V3524" s="21" t="s">
        <v>125</v>
      </c>
      <c r="W3524" s="21" t="s">
        <v>126</v>
      </c>
    </row>
    <row r="3525" spans="1:23" ht="15" customHeight="1">
      <c r="A3525" s="21" t="s">
        <v>4004</v>
      </c>
      <c r="B3525" s="22">
        <v>45908</v>
      </c>
      <c r="C3525" s="21">
        <f>YEAR(B3525)</f>
        <v>2025</v>
      </c>
      <c r="D3525" s="21" t="str">
        <f>"Q"&amp;ROUNDUP(MONTH(B3525)/3,0)</f>
        <v>Q3</v>
      </c>
      <c r="E3525" s="21" t="s">
        <v>117</v>
      </c>
      <c r="F3525" s="21" t="s">
        <v>118</v>
      </c>
      <c r="G3525" s="21" t="s">
        <v>194</v>
      </c>
      <c r="H3525" s="21" t="s">
        <v>988</v>
      </c>
      <c r="I3525" s="21" t="s">
        <v>389</v>
      </c>
      <c r="J3525" s="21" t="s">
        <v>142</v>
      </c>
      <c r="K3525" s="21" t="s">
        <v>123</v>
      </c>
      <c r="L3525" s="21" t="s">
        <v>155</v>
      </c>
      <c r="M3525" s="23">
        <v>12.11</v>
      </c>
      <c r="N3525" s="24">
        <v>3</v>
      </c>
      <c r="O3525" s="25">
        <v>0.15310000000000001</v>
      </c>
      <c r="P3525" s="23">
        <v>6.99</v>
      </c>
      <c r="Q3525" s="23">
        <f>M3525*N3525*(1-O3525)</f>
        <v>30.767876999999999</v>
      </c>
      <c r="R3525" s="23">
        <f>M3525*N3525*O3525</f>
        <v>5.5621230000000006</v>
      </c>
      <c r="S3525" s="23">
        <f>P3525*N3525</f>
        <v>20.97</v>
      </c>
      <c r="T3525" s="23">
        <f>Q3525-S3525</f>
        <v>9.7978769999999997</v>
      </c>
      <c r="U3525" s="25">
        <f>IFERROR(T3525/Q3525,0)</f>
        <v>0.318445013284472</v>
      </c>
      <c r="V3525" s="21" t="s">
        <v>125</v>
      </c>
      <c r="W3525" s="21" t="s">
        <v>126</v>
      </c>
    </row>
    <row r="3526" spans="1:23" ht="15" customHeight="1">
      <c r="A3526" s="21" t="s">
        <v>4005</v>
      </c>
      <c r="B3526" s="22">
        <v>45908</v>
      </c>
      <c r="C3526" s="21">
        <f>YEAR(B3526)</f>
        <v>2025</v>
      </c>
      <c r="D3526" s="21" t="str">
        <f>"Q"&amp;ROUNDUP(MONTH(B3526)/3,0)</f>
        <v>Q3</v>
      </c>
      <c r="E3526" s="21" t="s">
        <v>188</v>
      </c>
      <c r="F3526" s="21" t="s">
        <v>129</v>
      </c>
      <c r="G3526" s="21" t="s">
        <v>198</v>
      </c>
      <c r="H3526" s="21" t="s">
        <v>1129</v>
      </c>
      <c r="I3526" s="21" t="s">
        <v>1130</v>
      </c>
      <c r="J3526" s="21" t="s">
        <v>142</v>
      </c>
      <c r="K3526" s="21" t="s">
        <v>123</v>
      </c>
      <c r="L3526" s="21" t="s">
        <v>124</v>
      </c>
      <c r="M3526" s="23">
        <v>228.49</v>
      </c>
      <c r="N3526" s="24">
        <v>2</v>
      </c>
      <c r="O3526" s="25">
        <v>0.1734</v>
      </c>
      <c r="P3526" s="23">
        <v>115.9</v>
      </c>
      <c r="Q3526" s="23">
        <f>M3526*N3526*(1-O3526)</f>
        <v>377.73966799999999</v>
      </c>
      <c r="R3526" s="23">
        <f>M3526*N3526*O3526</f>
        <v>79.240332000000009</v>
      </c>
      <c r="S3526" s="23">
        <f>P3526*N3526</f>
        <v>231.8</v>
      </c>
      <c r="T3526" s="23">
        <f>Q3526-S3526</f>
        <v>145.93966799999998</v>
      </c>
      <c r="U3526" s="25">
        <f>IFERROR(T3526/Q3526,0)</f>
        <v>0.38634986040174096</v>
      </c>
      <c r="V3526" s="21" t="s">
        <v>125</v>
      </c>
      <c r="W3526" s="21" t="s">
        <v>156</v>
      </c>
    </row>
    <row r="3527" spans="1:23" ht="15" customHeight="1">
      <c r="A3527" s="21" t="s">
        <v>4006</v>
      </c>
      <c r="B3527" s="22">
        <v>45908</v>
      </c>
      <c r="C3527" s="21">
        <f>YEAR(B3527)</f>
        <v>2025</v>
      </c>
      <c r="D3527" s="21" t="str">
        <f>"Q"&amp;ROUNDUP(MONTH(B3527)/3,0)</f>
        <v>Q3</v>
      </c>
      <c r="E3527" s="21" t="s">
        <v>128</v>
      </c>
      <c r="F3527" s="21" t="s">
        <v>129</v>
      </c>
      <c r="G3527" s="21" t="s">
        <v>152</v>
      </c>
      <c r="H3527" s="21" t="s">
        <v>301</v>
      </c>
      <c r="I3527" s="21" t="s">
        <v>302</v>
      </c>
      <c r="J3527" s="21" t="s">
        <v>133</v>
      </c>
      <c r="K3527" s="21" t="s">
        <v>123</v>
      </c>
      <c r="L3527" s="21" t="s">
        <v>226</v>
      </c>
      <c r="M3527" s="23">
        <v>128.13999999999999</v>
      </c>
      <c r="N3527" s="24">
        <v>2</v>
      </c>
      <c r="O3527" s="25">
        <v>0.20130000000000001</v>
      </c>
      <c r="P3527" s="23">
        <v>71.900000000000006</v>
      </c>
      <c r="Q3527" s="23">
        <f>M3527*N3527*(1-O3527)</f>
        <v>204.69083599999996</v>
      </c>
      <c r="R3527" s="23">
        <f>M3527*N3527*O3527</f>
        <v>51.589163999999997</v>
      </c>
      <c r="S3527" s="23">
        <f>P3527*N3527</f>
        <v>143.80000000000001</v>
      </c>
      <c r="T3527" s="23">
        <f>Q3527-S3527</f>
        <v>60.89083599999995</v>
      </c>
      <c r="U3527" s="25">
        <f>IFERROR(T3527/Q3527,0)</f>
        <v>0.29747709858393445</v>
      </c>
      <c r="V3527" s="21" t="s">
        <v>125</v>
      </c>
      <c r="W3527" s="21" t="s">
        <v>156</v>
      </c>
    </row>
    <row r="3528" spans="1:23" ht="15" customHeight="1">
      <c r="A3528" s="21" t="s">
        <v>4007</v>
      </c>
      <c r="B3528" s="22">
        <v>45908</v>
      </c>
      <c r="C3528" s="21">
        <f>YEAR(B3528)</f>
        <v>2025</v>
      </c>
      <c r="D3528" s="21" t="str">
        <f>"Q"&amp;ROUNDUP(MONTH(B3528)/3,0)</f>
        <v>Q3</v>
      </c>
      <c r="E3528" s="21" t="s">
        <v>128</v>
      </c>
      <c r="F3528" s="21" t="s">
        <v>159</v>
      </c>
      <c r="G3528" s="21" t="s">
        <v>130</v>
      </c>
      <c r="H3528" s="21" t="s">
        <v>275</v>
      </c>
      <c r="I3528" s="21" t="s">
        <v>276</v>
      </c>
      <c r="J3528" s="21" t="s">
        <v>142</v>
      </c>
      <c r="K3528" s="21" t="s">
        <v>143</v>
      </c>
      <c r="L3528" s="21" t="s">
        <v>322</v>
      </c>
      <c r="M3528" s="23">
        <v>211.97</v>
      </c>
      <c r="N3528" s="24">
        <v>12</v>
      </c>
      <c r="O3528" s="25">
        <v>0.1575</v>
      </c>
      <c r="P3528" s="23">
        <v>122.38</v>
      </c>
      <c r="Q3528" s="23">
        <f>M3528*N3528*(1-O3528)</f>
        <v>2143.0167000000001</v>
      </c>
      <c r="R3528" s="23">
        <f>M3528*N3528*O3528</f>
        <v>400.62329999999997</v>
      </c>
      <c r="S3528" s="23">
        <f>P3528*N3528</f>
        <v>1468.56</v>
      </c>
      <c r="T3528" s="23">
        <f>Q3528-S3528</f>
        <v>674.45670000000018</v>
      </c>
      <c r="U3528" s="25">
        <f>IFERROR(T3528/Q3528,0)</f>
        <v>0.31472302572350469</v>
      </c>
      <c r="V3528" s="21" t="s">
        <v>125</v>
      </c>
      <c r="W3528" s="21" t="s">
        <v>156</v>
      </c>
    </row>
    <row r="3529" spans="1:23" ht="15" customHeight="1">
      <c r="A3529" s="21" t="s">
        <v>4008</v>
      </c>
      <c r="B3529" s="22">
        <v>45908</v>
      </c>
      <c r="C3529" s="21">
        <f>YEAR(B3529)</f>
        <v>2025</v>
      </c>
      <c r="D3529" s="21" t="str">
        <f>"Q"&amp;ROUNDUP(MONTH(B3529)/3,0)</f>
        <v>Q3</v>
      </c>
      <c r="E3529" s="21" t="s">
        <v>117</v>
      </c>
      <c r="F3529" s="21" t="s">
        <v>129</v>
      </c>
      <c r="G3529" s="21" t="s">
        <v>194</v>
      </c>
      <c r="H3529" s="21" t="s">
        <v>284</v>
      </c>
      <c r="I3529" s="21" t="s">
        <v>269</v>
      </c>
      <c r="J3529" s="21" t="s">
        <v>122</v>
      </c>
      <c r="K3529" s="21" t="s">
        <v>165</v>
      </c>
      <c r="L3529" s="21" t="s">
        <v>166</v>
      </c>
      <c r="M3529" s="23">
        <v>93.63</v>
      </c>
      <c r="N3529" s="24">
        <v>1</v>
      </c>
      <c r="O3529" s="25">
        <v>0.24490000000000001</v>
      </c>
      <c r="P3529" s="23">
        <v>35.86</v>
      </c>
      <c r="Q3529" s="23">
        <f>M3529*N3529*(1-O3529)</f>
        <v>70.700012999999998</v>
      </c>
      <c r="R3529" s="23">
        <f>M3529*N3529*O3529</f>
        <v>22.929987000000001</v>
      </c>
      <c r="S3529" s="23">
        <f>P3529*N3529</f>
        <v>35.86</v>
      </c>
      <c r="T3529" s="23">
        <f>Q3529-S3529</f>
        <v>34.840012999999999</v>
      </c>
      <c r="U3529" s="25">
        <f>IFERROR(T3529/Q3529,0)</f>
        <v>0.49278651476344143</v>
      </c>
      <c r="V3529" s="21" t="s">
        <v>125</v>
      </c>
      <c r="W3529" s="21" t="s">
        <v>136</v>
      </c>
    </row>
    <row r="3530" spans="1:23" ht="15" customHeight="1">
      <c r="A3530" s="21" t="s">
        <v>4009</v>
      </c>
      <c r="B3530" s="22">
        <v>45909</v>
      </c>
      <c r="C3530" s="21">
        <f>YEAR(B3530)</f>
        <v>2025</v>
      </c>
      <c r="D3530" s="21" t="str">
        <f>"Q"&amp;ROUNDUP(MONTH(B3530)/3,0)</f>
        <v>Q3</v>
      </c>
      <c r="E3530" s="21" t="s">
        <v>188</v>
      </c>
      <c r="F3530" s="21" t="s">
        <v>129</v>
      </c>
      <c r="G3530" s="21" t="s">
        <v>189</v>
      </c>
      <c r="H3530" s="21" t="s">
        <v>895</v>
      </c>
      <c r="I3530" s="21" t="s">
        <v>896</v>
      </c>
      <c r="J3530" s="21" t="s">
        <v>133</v>
      </c>
      <c r="K3530" s="21" t="s">
        <v>149</v>
      </c>
      <c r="L3530" s="21" t="s">
        <v>205</v>
      </c>
      <c r="M3530" s="23">
        <v>32.81</v>
      </c>
      <c r="N3530" s="24">
        <v>1</v>
      </c>
      <c r="O3530" s="25">
        <v>0.21929999999999999</v>
      </c>
      <c r="P3530" s="23">
        <v>13.92</v>
      </c>
      <c r="Q3530" s="23">
        <f>M3530*N3530*(1-O3530)</f>
        <v>25.614767000000001</v>
      </c>
      <c r="R3530" s="23">
        <f>M3530*N3530*O3530</f>
        <v>7.195233</v>
      </c>
      <c r="S3530" s="23">
        <f>P3530*N3530</f>
        <v>13.92</v>
      </c>
      <c r="T3530" s="23">
        <f>Q3530-S3530</f>
        <v>11.694767000000001</v>
      </c>
      <c r="U3530" s="25">
        <f>IFERROR(T3530/Q3530,0)</f>
        <v>0.45656347371810957</v>
      </c>
      <c r="V3530" s="21" t="s">
        <v>125</v>
      </c>
      <c r="W3530" s="21" t="s">
        <v>172</v>
      </c>
    </row>
    <row r="3531" spans="1:23" ht="15" customHeight="1">
      <c r="A3531" s="21" t="s">
        <v>4010</v>
      </c>
      <c r="B3531" s="22">
        <v>45909</v>
      </c>
      <c r="C3531" s="21">
        <f>YEAR(B3531)</f>
        <v>2025</v>
      </c>
      <c r="D3531" s="21" t="str">
        <f>"Q"&amp;ROUNDUP(MONTH(B3531)/3,0)</f>
        <v>Q3</v>
      </c>
      <c r="E3531" s="21" t="s">
        <v>138</v>
      </c>
      <c r="F3531" s="21" t="s">
        <v>159</v>
      </c>
      <c r="G3531" s="21" t="s">
        <v>139</v>
      </c>
      <c r="H3531" s="21" t="s">
        <v>203</v>
      </c>
      <c r="I3531" s="21" t="s">
        <v>204</v>
      </c>
      <c r="J3531" s="21" t="s">
        <v>122</v>
      </c>
      <c r="K3531" s="21" t="s">
        <v>165</v>
      </c>
      <c r="L3531" s="21" t="s">
        <v>184</v>
      </c>
      <c r="M3531" s="23">
        <v>75.760000000000005</v>
      </c>
      <c r="N3531" s="24">
        <v>5</v>
      </c>
      <c r="O3531" s="25">
        <v>0.1578</v>
      </c>
      <c r="P3531" s="23">
        <v>30.74</v>
      </c>
      <c r="Q3531" s="23">
        <f>M3531*N3531*(1-O3531)</f>
        <v>319.02536000000003</v>
      </c>
      <c r="R3531" s="23">
        <f>M3531*N3531*O3531</f>
        <v>59.774639999999998</v>
      </c>
      <c r="S3531" s="23">
        <f>P3531*N3531</f>
        <v>153.69999999999999</v>
      </c>
      <c r="T3531" s="23">
        <f>Q3531-S3531</f>
        <v>165.32536000000005</v>
      </c>
      <c r="U3531" s="25">
        <f>IFERROR(T3531/Q3531,0)</f>
        <v>0.51822011892722264</v>
      </c>
      <c r="V3531" s="21" t="s">
        <v>125</v>
      </c>
      <c r="W3531" s="21" t="s">
        <v>172</v>
      </c>
    </row>
    <row r="3532" spans="1:23" ht="15" customHeight="1">
      <c r="A3532" s="21" t="s">
        <v>4011</v>
      </c>
      <c r="B3532" s="22">
        <v>45909</v>
      </c>
      <c r="C3532" s="21">
        <f>YEAR(B3532)</f>
        <v>2025</v>
      </c>
      <c r="D3532" s="21" t="str">
        <f>"Q"&amp;ROUNDUP(MONTH(B3532)/3,0)</f>
        <v>Q3</v>
      </c>
      <c r="E3532" s="21" t="s">
        <v>117</v>
      </c>
      <c r="F3532" s="21" t="s">
        <v>159</v>
      </c>
      <c r="G3532" s="21" t="s">
        <v>194</v>
      </c>
      <c r="H3532" s="21" t="s">
        <v>243</v>
      </c>
      <c r="I3532" s="21" t="s">
        <v>244</v>
      </c>
      <c r="J3532" s="21" t="s">
        <v>122</v>
      </c>
      <c r="K3532" s="21" t="s">
        <v>143</v>
      </c>
      <c r="L3532" s="21" t="s">
        <v>144</v>
      </c>
      <c r="M3532" s="23">
        <v>248.86</v>
      </c>
      <c r="N3532" s="24">
        <v>15</v>
      </c>
      <c r="O3532" s="25">
        <v>0.15920000000000001</v>
      </c>
      <c r="P3532" s="23">
        <v>166.58</v>
      </c>
      <c r="Q3532" s="23">
        <f>M3532*N3532*(1-O3532)</f>
        <v>3138.6223199999999</v>
      </c>
      <c r="R3532" s="23">
        <f>M3532*N3532*O3532</f>
        <v>594.27768000000003</v>
      </c>
      <c r="S3532" s="23">
        <f>P3532*N3532</f>
        <v>2498.7000000000003</v>
      </c>
      <c r="T3532" s="23">
        <f>Q3532-S3532</f>
        <v>639.92231999999967</v>
      </c>
      <c r="U3532" s="25">
        <f>IFERROR(T3532/Q3532,0)</f>
        <v>0.2038863726681201</v>
      </c>
      <c r="V3532" s="21" t="s">
        <v>125</v>
      </c>
      <c r="W3532" s="21" t="s">
        <v>136</v>
      </c>
    </row>
    <row r="3533" spans="1:23" ht="15" customHeight="1">
      <c r="A3533" s="21" t="s">
        <v>4012</v>
      </c>
      <c r="B3533" s="22">
        <v>45909</v>
      </c>
      <c r="C3533" s="21">
        <f>YEAR(B3533)</f>
        <v>2025</v>
      </c>
      <c r="D3533" s="21" t="str">
        <f>"Q"&amp;ROUNDUP(MONTH(B3533)/3,0)</f>
        <v>Q3</v>
      </c>
      <c r="E3533" s="21" t="s">
        <v>158</v>
      </c>
      <c r="F3533" s="21" t="s">
        <v>118</v>
      </c>
      <c r="G3533" s="21" t="s">
        <v>164</v>
      </c>
      <c r="H3533" s="21" t="s">
        <v>236</v>
      </c>
      <c r="I3533" s="21" t="s">
        <v>237</v>
      </c>
      <c r="J3533" s="21" t="s">
        <v>142</v>
      </c>
      <c r="K3533" s="21" t="s">
        <v>149</v>
      </c>
      <c r="L3533" s="21" t="s">
        <v>238</v>
      </c>
      <c r="M3533" s="23">
        <v>157.34</v>
      </c>
      <c r="N3533" s="24">
        <v>1</v>
      </c>
      <c r="O3533" s="25">
        <v>0.22059999999999999</v>
      </c>
      <c r="P3533" s="23">
        <v>85.83</v>
      </c>
      <c r="Q3533" s="23">
        <f>M3533*N3533*(1-O3533)</f>
        <v>122.630796</v>
      </c>
      <c r="R3533" s="23">
        <f>M3533*N3533*O3533</f>
        <v>34.709204</v>
      </c>
      <c r="S3533" s="23">
        <f>P3533*N3533</f>
        <v>85.83</v>
      </c>
      <c r="T3533" s="23">
        <f>Q3533-S3533</f>
        <v>36.800796000000005</v>
      </c>
      <c r="U3533" s="25">
        <f>IFERROR(T3533/Q3533,0)</f>
        <v>0.30009424386350719</v>
      </c>
      <c r="V3533" s="21" t="s">
        <v>125</v>
      </c>
      <c r="W3533" s="21" t="s">
        <v>172</v>
      </c>
    </row>
    <row r="3534" spans="1:23" ht="15" customHeight="1">
      <c r="A3534" s="21" t="s">
        <v>4013</v>
      </c>
      <c r="B3534" s="22">
        <v>45909</v>
      </c>
      <c r="C3534" s="21">
        <f>YEAR(B3534)</f>
        <v>2025</v>
      </c>
      <c r="D3534" s="21" t="str">
        <f>"Q"&amp;ROUNDUP(MONTH(B3534)/3,0)</f>
        <v>Q3</v>
      </c>
      <c r="E3534" s="21" t="s">
        <v>128</v>
      </c>
      <c r="F3534" s="21" t="s">
        <v>129</v>
      </c>
      <c r="G3534" s="21" t="s">
        <v>152</v>
      </c>
      <c r="H3534" s="21" t="s">
        <v>291</v>
      </c>
      <c r="I3534" s="21" t="s">
        <v>208</v>
      </c>
      <c r="J3534" s="21" t="s">
        <v>133</v>
      </c>
      <c r="K3534" s="21" t="s">
        <v>165</v>
      </c>
      <c r="L3534" s="21" t="s">
        <v>184</v>
      </c>
      <c r="M3534" s="23">
        <v>61.33</v>
      </c>
      <c r="N3534" s="24">
        <v>2</v>
      </c>
      <c r="O3534" s="25">
        <v>0.1668</v>
      </c>
      <c r="P3534" s="23">
        <v>29.54</v>
      </c>
      <c r="Q3534" s="23">
        <f>M3534*N3534*(1-O3534)</f>
        <v>102.200312</v>
      </c>
      <c r="R3534" s="23">
        <f>M3534*N3534*O3534</f>
        <v>20.459688</v>
      </c>
      <c r="S3534" s="23">
        <f>P3534*N3534</f>
        <v>59.08</v>
      </c>
      <c r="T3534" s="23">
        <f>Q3534-S3534</f>
        <v>43.120311999999998</v>
      </c>
      <c r="U3534" s="25">
        <f>IFERROR(T3534/Q3534,0)</f>
        <v>0.42191957300482608</v>
      </c>
      <c r="V3534" s="21" t="s">
        <v>125</v>
      </c>
      <c r="W3534" s="21" t="s">
        <v>136</v>
      </c>
    </row>
    <row r="3535" spans="1:23" ht="15" customHeight="1">
      <c r="A3535" s="21" t="s">
        <v>4014</v>
      </c>
      <c r="B3535" s="22">
        <v>45909</v>
      </c>
      <c r="C3535" s="21">
        <f>YEAR(B3535)</f>
        <v>2025</v>
      </c>
      <c r="D3535" s="21" t="str">
        <f>"Q"&amp;ROUNDUP(MONTH(B3535)/3,0)</f>
        <v>Q3</v>
      </c>
      <c r="E3535" s="21" t="s">
        <v>117</v>
      </c>
      <c r="F3535" s="21" t="s">
        <v>129</v>
      </c>
      <c r="G3535" s="21" t="s">
        <v>194</v>
      </c>
      <c r="H3535" s="21" t="s">
        <v>257</v>
      </c>
      <c r="I3535" s="21" t="s">
        <v>258</v>
      </c>
      <c r="J3535" s="21" t="s">
        <v>133</v>
      </c>
      <c r="K3535" s="21" t="s">
        <v>123</v>
      </c>
      <c r="L3535" s="21" t="s">
        <v>155</v>
      </c>
      <c r="M3535" s="23">
        <v>130.61000000000001</v>
      </c>
      <c r="N3535" s="24">
        <v>12</v>
      </c>
      <c r="O3535" s="25">
        <v>0.20619999999999999</v>
      </c>
      <c r="P3535" s="23">
        <v>63.62</v>
      </c>
      <c r="Q3535" s="23">
        <f>M3535*N3535*(1-O3535)</f>
        <v>1244.1386160000002</v>
      </c>
      <c r="R3535" s="23">
        <f>M3535*N3535*O3535</f>
        <v>323.18138400000004</v>
      </c>
      <c r="S3535" s="23">
        <f>P3535*N3535</f>
        <v>763.43999999999994</v>
      </c>
      <c r="T3535" s="23">
        <f>Q3535-S3535</f>
        <v>480.69861600000024</v>
      </c>
      <c r="U3535" s="25">
        <f>IFERROR(T3535/Q3535,0)</f>
        <v>0.38637062608464212</v>
      </c>
      <c r="V3535" s="21" t="s">
        <v>125</v>
      </c>
      <c r="W3535" s="21" t="s">
        <v>136</v>
      </c>
    </row>
    <row r="3536" spans="1:23" ht="15" customHeight="1">
      <c r="A3536" s="21" t="s">
        <v>4015</v>
      </c>
      <c r="B3536" s="22">
        <v>45909</v>
      </c>
      <c r="C3536" s="21">
        <f>YEAR(B3536)</f>
        <v>2025</v>
      </c>
      <c r="D3536" s="21" t="str">
        <f>"Q"&amp;ROUNDUP(MONTH(B3536)/3,0)</f>
        <v>Q3</v>
      </c>
      <c r="E3536" s="21" t="s">
        <v>128</v>
      </c>
      <c r="F3536" s="21" t="s">
        <v>118</v>
      </c>
      <c r="G3536" s="21" t="s">
        <v>152</v>
      </c>
      <c r="H3536" s="21" t="s">
        <v>337</v>
      </c>
      <c r="I3536" s="21" t="s">
        <v>338</v>
      </c>
      <c r="J3536" s="21" t="s">
        <v>133</v>
      </c>
      <c r="K3536" s="21" t="s">
        <v>165</v>
      </c>
      <c r="L3536" s="21" t="s">
        <v>180</v>
      </c>
      <c r="M3536" s="23">
        <v>131.77000000000001</v>
      </c>
      <c r="N3536" s="24">
        <v>1</v>
      </c>
      <c r="O3536" s="25">
        <v>0.23719999999999999</v>
      </c>
      <c r="P3536" s="23">
        <v>52.19</v>
      </c>
      <c r="Q3536" s="23">
        <f>M3536*N3536*(1-O3536)</f>
        <v>100.51415600000001</v>
      </c>
      <c r="R3536" s="23">
        <f>M3536*N3536*O3536</f>
        <v>31.255844000000003</v>
      </c>
      <c r="S3536" s="23">
        <f>P3536*N3536</f>
        <v>52.19</v>
      </c>
      <c r="T3536" s="23">
        <f>Q3536-S3536</f>
        <v>48.324156000000016</v>
      </c>
      <c r="U3536" s="25">
        <f>IFERROR(T3536/Q3536,0)</f>
        <v>0.48076965397789351</v>
      </c>
      <c r="V3536" s="21" t="s">
        <v>125</v>
      </c>
      <c r="W3536" s="21" t="s">
        <v>136</v>
      </c>
    </row>
    <row r="3537" spans="1:23" ht="15" customHeight="1">
      <c r="A3537" s="21" t="s">
        <v>4016</v>
      </c>
      <c r="B3537" s="22">
        <v>45909</v>
      </c>
      <c r="C3537" s="21">
        <f>YEAR(B3537)</f>
        <v>2025</v>
      </c>
      <c r="D3537" s="21" t="str">
        <f>"Q"&amp;ROUNDUP(MONTH(B3537)/3,0)</f>
        <v>Q3</v>
      </c>
      <c r="E3537" s="21" t="s">
        <v>117</v>
      </c>
      <c r="F3537" s="21" t="s">
        <v>118</v>
      </c>
      <c r="G3537" s="21" t="s">
        <v>194</v>
      </c>
      <c r="H3537" s="21" t="s">
        <v>120</v>
      </c>
      <c r="I3537" s="21" t="s">
        <v>121</v>
      </c>
      <c r="J3537" s="21" t="s">
        <v>122</v>
      </c>
      <c r="K3537" s="21" t="s">
        <v>149</v>
      </c>
      <c r="L3537" s="21" t="s">
        <v>150</v>
      </c>
      <c r="M3537" s="23">
        <v>137.58000000000001</v>
      </c>
      <c r="N3537" s="24">
        <v>1</v>
      </c>
      <c r="O3537" s="25">
        <v>0.2923</v>
      </c>
      <c r="P3537" s="23">
        <v>65.84</v>
      </c>
      <c r="Q3537" s="23">
        <f>M3537*N3537*(1-O3537)</f>
        <v>97.365366000000009</v>
      </c>
      <c r="R3537" s="23">
        <f>M3537*N3537*O3537</f>
        <v>40.214634000000004</v>
      </c>
      <c r="S3537" s="23">
        <f>P3537*N3537</f>
        <v>65.84</v>
      </c>
      <c r="T3537" s="23">
        <f>Q3537-S3537</f>
        <v>31.525366000000005</v>
      </c>
      <c r="U3537" s="25">
        <f>IFERROR(T3537/Q3537,0)</f>
        <v>0.3237841883118891</v>
      </c>
      <c r="V3537" s="21" t="s">
        <v>125</v>
      </c>
      <c r="W3537" s="21" t="s">
        <v>136</v>
      </c>
    </row>
    <row r="3538" spans="1:23" ht="15" customHeight="1">
      <c r="A3538" s="21" t="s">
        <v>4017</v>
      </c>
      <c r="B3538" s="22">
        <v>45909</v>
      </c>
      <c r="C3538" s="21">
        <f>YEAR(B3538)</f>
        <v>2025</v>
      </c>
      <c r="D3538" s="21" t="str">
        <f>"Q"&amp;ROUNDUP(MONTH(B3538)/3,0)</f>
        <v>Q3</v>
      </c>
      <c r="E3538" s="21" t="s">
        <v>158</v>
      </c>
      <c r="F3538" s="21" t="s">
        <v>129</v>
      </c>
      <c r="G3538" s="21" t="s">
        <v>160</v>
      </c>
      <c r="H3538" s="21" t="s">
        <v>250</v>
      </c>
      <c r="I3538" s="21" t="s">
        <v>251</v>
      </c>
      <c r="J3538" s="21" t="s">
        <v>142</v>
      </c>
      <c r="K3538" s="21" t="s">
        <v>143</v>
      </c>
      <c r="L3538" s="21" t="s">
        <v>252</v>
      </c>
      <c r="M3538" s="23">
        <v>167.76</v>
      </c>
      <c r="N3538" s="24">
        <v>3</v>
      </c>
      <c r="O3538" s="25">
        <v>0.18779999999999999</v>
      </c>
      <c r="P3538" s="23">
        <v>104.66</v>
      </c>
      <c r="Q3538" s="23">
        <f>M3538*N3538*(1-O3538)</f>
        <v>408.76401599999997</v>
      </c>
      <c r="R3538" s="23">
        <f>M3538*N3538*O3538</f>
        <v>94.515983999999989</v>
      </c>
      <c r="S3538" s="23">
        <f>P3538*N3538</f>
        <v>313.98</v>
      </c>
      <c r="T3538" s="23">
        <f>Q3538-S3538</f>
        <v>94.784015999999951</v>
      </c>
      <c r="U3538" s="25">
        <f>IFERROR(T3538/Q3538,0)</f>
        <v>0.23187954978894218</v>
      </c>
      <c r="V3538" s="21" t="s">
        <v>125</v>
      </c>
      <c r="W3538" s="21" t="s">
        <v>136</v>
      </c>
    </row>
    <row r="3539" spans="1:23" ht="15" customHeight="1">
      <c r="A3539" s="21" t="s">
        <v>4018</v>
      </c>
      <c r="B3539" s="22">
        <v>45910</v>
      </c>
      <c r="C3539" s="21">
        <f>YEAR(B3539)</f>
        <v>2025</v>
      </c>
      <c r="D3539" s="21" t="str">
        <f>"Q"&amp;ROUNDUP(MONTH(B3539)/3,0)</f>
        <v>Q3</v>
      </c>
      <c r="E3539" s="21" t="s">
        <v>188</v>
      </c>
      <c r="F3539" s="21" t="s">
        <v>159</v>
      </c>
      <c r="G3539" s="21" t="s">
        <v>189</v>
      </c>
      <c r="H3539" s="21" t="s">
        <v>804</v>
      </c>
      <c r="I3539" s="21" t="s">
        <v>805</v>
      </c>
      <c r="J3539" s="21" t="s">
        <v>142</v>
      </c>
      <c r="K3539" s="21" t="s">
        <v>123</v>
      </c>
      <c r="L3539" s="21" t="s">
        <v>292</v>
      </c>
      <c r="M3539" s="23">
        <v>118.84</v>
      </c>
      <c r="N3539" s="24">
        <v>16</v>
      </c>
      <c r="O3539" s="25">
        <v>0.18110000000000001</v>
      </c>
      <c r="P3539" s="23">
        <v>55.26</v>
      </c>
      <c r="Q3539" s="23">
        <f>M3539*N3539*(1-O3539)</f>
        <v>1557.0892160000001</v>
      </c>
      <c r="R3539" s="23">
        <f>M3539*N3539*O3539</f>
        <v>344.35078400000003</v>
      </c>
      <c r="S3539" s="23">
        <f>P3539*N3539</f>
        <v>884.16</v>
      </c>
      <c r="T3539" s="23">
        <f>Q3539-S3539</f>
        <v>672.92921600000011</v>
      </c>
      <c r="U3539" s="25">
        <f>IFERROR(T3539/Q3539,0)</f>
        <v>0.43217126487375279</v>
      </c>
      <c r="V3539" s="21" t="s">
        <v>125</v>
      </c>
      <c r="W3539" s="21" t="s">
        <v>126</v>
      </c>
    </row>
    <row r="3540" spans="1:23" ht="15" customHeight="1">
      <c r="A3540" s="21" t="s">
        <v>4019</v>
      </c>
      <c r="B3540" s="22">
        <v>45910</v>
      </c>
      <c r="C3540" s="21">
        <f>YEAR(B3540)</f>
        <v>2025</v>
      </c>
      <c r="D3540" s="21" t="str">
        <f>"Q"&amp;ROUNDUP(MONTH(B3540)/3,0)</f>
        <v>Q3</v>
      </c>
      <c r="E3540" s="21" t="s">
        <v>188</v>
      </c>
      <c r="F3540" s="21" t="s">
        <v>159</v>
      </c>
      <c r="G3540" s="21" t="s">
        <v>198</v>
      </c>
      <c r="H3540" s="21" t="s">
        <v>354</v>
      </c>
      <c r="I3540" s="21" t="s">
        <v>355</v>
      </c>
      <c r="J3540" s="21" t="s">
        <v>142</v>
      </c>
      <c r="K3540" s="21" t="s">
        <v>123</v>
      </c>
      <c r="L3540" s="21" t="s">
        <v>155</v>
      </c>
      <c r="M3540" s="23">
        <v>25.57</v>
      </c>
      <c r="N3540" s="24">
        <v>5</v>
      </c>
      <c r="O3540" s="25">
        <v>0.19259999999999999</v>
      </c>
      <c r="P3540" s="23">
        <v>14.1</v>
      </c>
      <c r="Q3540" s="23">
        <f>M3540*N3540*(1-O3540)</f>
        <v>103.22609</v>
      </c>
      <c r="R3540" s="23">
        <f>M3540*N3540*O3540</f>
        <v>24.623909999999999</v>
      </c>
      <c r="S3540" s="23">
        <f>P3540*N3540</f>
        <v>70.5</v>
      </c>
      <c r="T3540" s="23">
        <f>Q3540-S3540</f>
        <v>32.726089999999999</v>
      </c>
      <c r="U3540" s="25">
        <f>IFERROR(T3540/Q3540,0)</f>
        <v>0.31703312602463196</v>
      </c>
      <c r="V3540" s="21" t="s">
        <v>125</v>
      </c>
      <c r="W3540" s="21" t="s">
        <v>136</v>
      </c>
    </row>
    <row r="3541" spans="1:23" ht="15" customHeight="1">
      <c r="A3541" s="21" t="s">
        <v>4020</v>
      </c>
      <c r="B3541" s="22">
        <v>45910</v>
      </c>
      <c r="C3541" s="21">
        <f>YEAR(B3541)</f>
        <v>2025</v>
      </c>
      <c r="D3541" s="21" t="str">
        <f>"Q"&amp;ROUNDUP(MONTH(B3541)/3,0)</f>
        <v>Q3</v>
      </c>
      <c r="E3541" s="21" t="s">
        <v>117</v>
      </c>
      <c r="F3541" s="21" t="s">
        <v>129</v>
      </c>
      <c r="G3541" s="21" t="s">
        <v>119</v>
      </c>
      <c r="H3541" s="21" t="s">
        <v>1362</v>
      </c>
      <c r="I3541" s="21" t="s">
        <v>1363</v>
      </c>
      <c r="J3541" s="21" t="s">
        <v>142</v>
      </c>
      <c r="K3541" s="21" t="s">
        <v>149</v>
      </c>
      <c r="L3541" s="21" t="s">
        <v>205</v>
      </c>
      <c r="M3541" s="23">
        <v>58.19</v>
      </c>
      <c r="N3541" s="24">
        <v>2</v>
      </c>
      <c r="O3541" s="25">
        <v>0.15679999999999999</v>
      </c>
      <c r="P3541" s="23">
        <v>28.84</v>
      </c>
      <c r="Q3541" s="23">
        <f>M3541*N3541*(1-O3541)</f>
        <v>98.131615999999994</v>
      </c>
      <c r="R3541" s="23">
        <f>M3541*N3541*O3541</f>
        <v>18.248383999999998</v>
      </c>
      <c r="S3541" s="23">
        <f>P3541*N3541</f>
        <v>57.68</v>
      </c>
      <c r="T3541" s="23">
        <f>Q3541-S3541</f>
        <v>40.451615999999994</v>
      </c>
      <c r="U3541" s="25">
        <f>IFERROR(T3541/Q3541,0)</f>
        <v>0.41221797468412213</v>
      </c>
      <c r="V3541" s="21" t="s">
        <v>171</v>
      </c>
      <c r="W3541" s="21" t="s">
        <v>156</v>
      </c>
    </row>
    <row r="3542" spans="1:23" ht="15" customHeight="1">
      <c r="A3542" s="21" t="s">
        <v>4021</v>
      </c>
      <c r="B3542" s="22">
        <v>45910</v>
      </c>
      <c r="C3542" s="21">
        <f>YEAR(B3542)</f>
        <v>2025</v>
      </c>
      <c r="D3542" s="21" t="str">
        <f>"Q"&amp;ROUNDUP(MONTH(B3542)/3,0)</f>
        <v>Q3</v>
      </c>
      <c r="E3542" s="21" t="s">
        <v>128</v>
      </c>
      <c r="F3542" s="21" t="s">
        <v>159</v>
      </c>
      <c r="G3542" s="21" t="s">
        <v>152</v>
      </c>
      <c r="H3542" s="21" t="s">
        <v>203</v>
      </c>
      <c r="I3542" s="21" t="s">
        <v>204</v>
      </c>
      <c r="J3542" s="21" t="s">
        <v>122</v>
      </c>
      <c r="K3542" s="21" t="s">
        <v>123</v>
      </c>
      <c r="L3542" s="21" t="s">
        <v>124</v>
      </c>
      <c r="M3542" s="23">
        <v>119.42</v>
      </c>
      <c r="N3542" s="24">
        <v>5</v>
      </c>
      <c r="O3542" s="25">
        <v>0.18840000000000001</v>
      </c>
      <c r="P3542" s="23">
        <v>63.99</v>
      </c>
      <c r="Q3542" s="23">
        <f>M3542*N3542*(1-O3542)</f>
        <v>484.60636</v>
      </c>
      <c r="R3542" s="23">
        <f>M3542*N3542*O3542</f>
        <v>112.49364000000001</v>
      </c>
      <c r="S3542" s="23">
        <f>P3542*N3542</f>
        <v>319.95</v>
      </c>
      <c r="T3542" s="23">
        <f>Q3542-S3542</f>
        <v>164.65636000000001</v>
      </c>
      <c r="U3542" s="25">
        <f>IFERROR(T3542/Q3542,0)</f>
        <v>0.33977341939961336</v>
      </c>
      <c r="V3542" s="21" t="s">
        <v>125</v>
      </c>
      <c r="W3542" s="21" t="s">
        <v>136</v>
      </c>
    </row>
    <row r="3543" spans="1:23" ht="15" customHeight="1">
      <c r="A3543" s="21" t="s">
        <v>4022</v>
      </c>
      <c r="B3543" s="22">
        <v>45911</v>
      </c>
      <c r="C3543" s="21">
        <f>YEAR(B3543)</f>
        <v>2025</v>
      </c>
      <c r="D3543" s="21" t="str">
        <f>"Q"&amp;ROUNDUP(MONTH(B3543)/3,0)</f>
        <v>Q3</v>
      </c>
      <c r="E3543" s="21" t="s">
        <v>188</v>
      </c>
      <c r="F3543" s="21" t="s">
        <v>129</v>
      </c>
      <c r="G3543" s="21" t="s">
        <v>232</v>
      </c>
      <c r="H3543" s="21" t="s">
        <v>646</v>
      </c>
      <c r="I3543" s="21" t="s">
        <v>647</v>
      </c>
      <c r="J3543" s="21" t="s">
        <v>142</v>
      </c>
      <c r="K3543" s="21" t="s">
        <v>165</v>
      </c>
      <c r="L3543" s="21" t="s">
        <v>184</v>
      </c>
      <c r="M3543" s="23">
        <v>118.09</v>
      </c>
      <c r="N3543" s="24">
        <v>4</v>
      </c>
      <c r="O3543" s="25">
        <v>0.27110000000000001</v>
      </c>
      <c r="P3543" s="23">
        <v>49.09</v>
      </c>
      <c r="Q3543" s="23">
        <f>M3543*N3543*(1-O3543)</f>
        <v>344.30320399999999</v>
      </c>
      <c r="R3543" s="23">
        <f>M3543*N3543*O3543</f>
        <v>128.05679600000002</v>
      </c>
      <c r="S3543" s="23">
        <f>P3543*N3543</f>
        <v>196.36</v>
      </c>
      <c r="T3543" s="23">
        <f>Q3543-S3543</f>
        <v>147.94320399999998</v>
      </c>
      <c r="U3543" s="25">
        <f>IFERROR(T3543/Q3543,0)</f>
        <v>0.42968872285022358</v>
      </c>
      <c r="V3543" s="21" t="s">
        <v>125</v>
      </c>
      <c r="W3543" s="21" t="s">
        <v>136</v>
      </c>
    </row>
    <row r="3544" spans="1:23" ht="15" customHeight="1">
      <c r="A3544" s="21" t="s">
        <v>4023</v>
      </c>
      <c r="B3544" s="22">
        <v>45911</v>
      </c>
      <c r="C3544" s="21">
        <f>YEAR(B3544)</f>
        <v>2025</v>
      </c>
      <c r="D3544" s="21" t="str">
        <f>"Q"&amp;ROUNDUP(MONTH(B3544)/3,0)</f>
        <v>Q3</v>
      </c>
      <c r="E3544" s="21" t="s">
        <v>117</v>
      </c>
      <c r="F3544" s="21" t="s">
        <v>129</v>
      </c>
      <c r="G3544" s="21" t="s">
        <v>119</v>
      </c>
      <c r="H3544" s="21" t="s">
        <v>686</v>
      </c>
      <c r="I3544" s="21" t="s">
        <v>687</v>
      </c>
      <c r="J3544" s="21" t="s">
        <v>142</v>
      </c>
      <c r="K3544" s="21" t="s">
        <v>123</v>
      </c>
      <c r="L3544" s="21" t="s">
        <v>124</v>
      </c>
      <c r="M3544" s="23">
        <v>21.74</v>
      </c>
      <c r="N3544" s="24">
        <v>1</v>
      </c>
      <c r="O3544" s="25">
        <v>0.15859999999999999</v>
      </c>
      <c r="P3544" s="23">
        <v>11.56</v>
      </c>
      <c r="Q3544" s="23">
        <f>M3544*N3544*(1-O3544)</f>
        <v>18.292036</v>
      </c>
      <c r="R3544" s="23">
        <f>M3544*N3544*O3544</f>
        <v>3.4479639999999994</v>
      </c>
      <c r="S3544" s="23">
        <f>P3544*N3544</f>
        <v>11.56</v>
      </c>
      <c r="T3544" s="23">
        <f>Q3544-S3544</f>
        <v>6.732035999999999</v>
      </c>
      <c r="U3544" s="25">
        <f>IFERROR(T3544/Q3544,0)</f>
        <v>0.36803098353840979</v>
      </c>
      <c r="V3544" s="21" t="s">
        <v>125</v>
      </c>
      <c r="W3544" s="21" t="s">
        <v>136</v>
      </c>
    </row>
    <row r="3545" spans="1:23" ht="15" customHeight="1">
      <c r="A3545" s="21" t="s">
        <v>4024</v>
      </c>
      <c r="B3545" s="22">
        <v>45911</v>
      </c>
      <c r="C3545" s="21">
        <f>YEAR(B3545)</f>
        <v>2025</v>
      </c>
      <c r="D3545" s="21" t="str">
        <f>"Q"&amp;ROUNDUP(MONTH(B3545)/3,0)</f>
        <v>Q3</v>
      </c>
      <c r="E3545" s="21" t="s">
        <v>128</v>
      </c>
      <c r="F3545" s="21" t="s">
        <v>118</v>
      </c>
      <c r="G3545" s="21" t="s">
        <v>152</v>
      </c>
      <c r="H3545" s="21" t="s">
        <v>168</v>
      </c>
      <c r="I3545" s="21" t="s">
        <v>169</v>
      </c>
      <c r="J3545" s="21" t="s">
        <v>122</v>
      </c>
      <c r="K3545" s="21" t="s">
        <v>123</v>
      </c>
      <c r="L3545" s="21" t="s">
        <v>263</v>
      </c>
      <c r="M3545" s="23">
        <v>100.3</v>
      </c>
      <c r="N3545" s="24">
        <v>3</v>
      </c>
      <c r="O3545" s="25"/>
      <c r="P3545" s="23">
        <v>49.78</v>
      </c>
      <c r="Q3545" s="23">
        <f>M3545*N3545*(1-O3545)</f>
        <v>300.89999999999998</v>
      </c>
      <c r="R3545" s="23">
        <f>M3545*N3545*O3545</f>
        <v>0</v>
      </c>
      <c r="S3545" s="23">
        <f>P3545*N3545</f>
        <v>149.34</v>
      </c>
      <c r="T3545" s="23">
        <f>Q3545-S3545</f>
        <v>151.55999999999997</v>
      </c>
      <c r="U3545" s="25">
        <f>IFERROR(T3545/Q3545,0)</f>
        <v>0.50368893320039876</v>
      </c>
      <c r="V3545" s="21" t="s">
        <v>125</v>
      </c>
      <c r="W3545" s="21" t="s">
        <v>126</v>
      </c>
    </row>
    <row r="3546" spans="1:23" ht="15" customHeight="1">
      <c r="A3546" s="21" t="s">
        <v>4025</v>
      </c>
      <c r="B3546" s="22">
        <v>45911</v>
      </c>
      <c r="C3546" s="21">
        <f>YEAR(B3546)</f>
        <v>2025</v>
      </c>
      <c r="D3546" s="21" t="str">
        <f>"Q"&amp;ROUNDUP(MONTH(B3546)/3,0)</f>
        <v>Q3</v>
      </c>
      <c r="E3546" s="21" t="s">
        <v>128</v>
      </c>
      <c r="F3546" s="21" t="s">
        <v>118</v>
      </c>
      <c r="G3546" s="21" t="s">
        <v>130</v>
      </c>
      <c r="H3546" s="21" t="s">
        <v>354</v>
      </c>
      <c r="I3546" s="21" t="s">
        <v>355</v>
      </c>
      <c r="J3546" s="21" t="s">
        <v>142</v>
      </c>
      <c r="K3546" s="21" t="s">
        <v>143</v>
      </c>
      <c r="L3546" s="21" t="s">
        <v>252</v>
      </c>
      <c r="M3546" s="23">
        <v>171.78</v>
      </c>
      <c r="N3546" s="24">
        <v>1</v>
      </c>
      <c r="O3546" s="25">
        <v>0.16189999999999999</v>
      </c>
      <c r="P3546" s="23">
        <v>98.13</v>
      </c>
      <c r="Q3546" s="23">
        <f>M3546*N3546*(1-O3546)</f>
        <v>143.968818</v>
      </c>
      <c r="R3546" s="23">
        <f>M3546*N3546*O3546</f>
        <v>27.811181999999999</v>
      </c>
      <c r="S3546" s="23">
        <f>P3546*N3546</f>
        <v>98.13</v>
      </c>
      <c r="T3546" s="23">
        <f>Q3546-S3546</f>
        <v>45.838818000000003</v>
      </c>
      <c r="U3546" s="25">
        <f>IFERROR(T3546/Q3546,0)</f>
        <v>0.31839407058270081</v>
      </c>
      <c r="V3546" s="21" t="s">
        <v>125</v>
      </c>
      <c r="W3546" s="21" t="s">
        <v>136</v>
      </c>
    </row>
    <row r="3547" spans="1:23" ht="15" customHeight="1">
      <c r="A3547" s="21" t="s">
        <v>4026</v>
      </c>
      <c r="B3547" s="22">
        <v>45911</v>
      </c>
      <c r="C3547" s="21">
        <f>YEAR(B3547)</f>
        <v>2025</v>
      </c>
      <c r="D3547" s="21" t="str">
        <f>"Q"&amp;ROUNDUP(MONTH(B3547)/3,0)</f>
        <v>Q3</v>
      </c>
      <c r="E3547" s="21" t="s">
        <v>138</v>
      </c>
      <c r="F3547" s="21" t="s">
        <v>118</v>
      </c>
      <c r="G3547" s="21" t="s">
        <v>139</v>
      </c>
      <c r="H3547" s="21" t="s">
        <v>736</v>
      </c>
      <c r="I3547" s="21" t="s">
        <v>132</v>
      </c>
      <c r="J3547" s="21" t="s">
        <v>133</v>
      </c>
      <c r="K3547" s="21" t="s">
        <v>149</v>
      </c>
      <c r="L3547" s="21" t="s">
        <v>205</v>
      </c>
      <c r="M3547" s="23">
        <v>108.93</v>
      </c>
      <c r="N3547" s="24">
        <v>2</v>
      </c>
      <c r="O3547" s="25">
        <v>0.21360000000000001</v>
      </c>
      <c r="P3547" s="23">
        <v>53.92</v>
      </c>
      <c r="Q3547" s="23">
        <f>M3547*N3547*(1-O3547)</f>
        <v>171.32510400000001</v>
      </c>
      <c r="R3547" s="23">
        <f>M3547*N3547*O3547</f>
        <v>46.534896000000003</v>
      </c>
      <c r="S3547" s="23">
        <f>P3547*N3547</f>
        <v>107.84</v>
      </c>
      <c r="T3547" s="23">
        <f>Q3547-S3547</f>
        <v>63.485104000000007</v>
      </c>
      <c r="U3547" s="25">
        <f>IFERROR(T3547/Q3547,0)</f>
        <v>0.37055342455825974</v>
      </c>
      <c r="V3547" s="21" t="s">
        <v>125</v>
      </c>
      <c r="W3547" s="21" t="s">
        <v>136</v>
      </c>
    </row>
    <row r="3548" spans="1:23" ht="15" customHeight="1">
      <c r="A3548" s="21" t="s">
        <v>4027</v>
      </c>
      <c r="B3548" s="22">
        <v>45911</v>
      </c>
      <c r="C3548" s="21">
        <f>YEAR(B3548)</f>
        <v>2025</v>
      </c>
      <c r="D3548" s="21" t="str">
        <f>"Q"&amp;ROUNDUP(MONTH(B3548)/3,0)</f>
        <v>Q3</v>
      </c>
      <c r="E3548" s="21" t="s">
        <v>138</v>
      </c>
      <c r="F3548" s="21" t="s">
        <v>118</v>
      </c>
      <c r="G3548" s="21" t="s">
        <v>146</v>
      </c>
      <c r="H3548" s="21" t="s">
        <v>224</v>
      </c>
      <c r="I3548" s="21" t="s">
        <v>225</v>
      </c>
      <c r="J3548" s="21" t="s">
        <v>122</v>
      </c>
      <c r="K3548" s="21" t="s">
        <v>143</v>
      </c>
      <c r="L3548" s="21" t="s">
        <v>201</v>
      </c>
      <c r="M3548" s="23">
        <v>303.89999999999998</v>
      </c>
      <c r="N3548" s="24">
        <v>2</v>
      </c>
      <c r="O3548" s="25">
        <v>0.2036</v>
      </c>
      <c r="P3548" s="23">
        <v>167.62</v>
      </c>
      <c r="Q3548" s="23">
        <f>M3548*N3548*(1-O3548)</f>
        <v>484.05191999999994</v>
      </c>
      <c r="R3548" s="23">
        <f>M3548*N3548*O3548</f>
        <v>123.74807999999999</v>
      </c>
      <c r="S3548" s="23">
        <f>P3548*N3548</f>
        <v>335.24</v>
      </c>
      <c r="T3548" s="23">
        <f>Q3548-S3548</f>
        <v>148.81191999999993</v>
      </c>
      <c r="U3548" s="25">
        <f>IFERROR(T3548/Q3548,0)</f>
        <v>0.30742966580940317</v>
      </c>
      <c r="V3548" s="21" t="s">
        <v>125</v>
      </c>
      <c r="W3548" s="21" t="s">
        <v>126</v>
      </c>
    </row>
    <row r="3549" spans="1:23" ht="15" customHeight="1">
      <c r="A3549" s="21" t="s">
        <v>4028</v>
      </c>
      <c r="B3549" s="22">
        <v>45911</v>
      </c>
      <c r="C3549" s="21">
        <f>YEAR(B3549)</f>
        <v>2025</v>
      </c>
      <c r="D3549" s="21" t="str">
        <f>"Q"&amp;ROUNDUP(MONTH(B3549)/3,0)</f>
        <v>Q3</v>
      </c>
      <c r="E3549" s="21" t="s">
        <v>138</v>
      </c>
      <c r="F3549" s="21" t="s">
        <v>118</v>
      </c>
      <c r="G3549" s="21" t="s">
        <v>139</v>
      </c>
      <c r="H3549" s="21" t="s">
        <v>203</v>
      </c>
      <c r="I3549" s="21" t="s">
        <v>204</v>
      </c>
      <c r="J3549" s="21" t="s">
        <v>122</v>
      </c>
      <c r="K3549" s="21" t="s">
        <v>143</v>
      </c>
      <c r="L3549" s="21" t="s">
        <v>201</v>
      </c>
      <c r="M3549" s="23">
        <v>261.60000000000002</v>
      </c>
      <c r="N3549" s="24">
        <v>1</v>
      </c>
      <c r="O3549" s="25">
        <v>0.2492</v>
      </c>
      <c r="P3549" s="23">
        <v>146.75</v>
      </c>
      <c r="Q3549" s="23">
        <f>M3549*N3549*(1-O3549)</f>
        <v>196.40928000000002</v>
      </c>
      <c r="R3549" s="23">
        <f>M3549*N3549*O3549</f>
        <v>65.190720000000013</v>
      </c>
      <c r="S3549" s="23">
        <f>P3549*N3549</f>
        <v>146.75</v>
      </c>
      <c r="T3549" s="23">
        <f>Q3549-S3549</f>
        <v>49.659280000000024</v>
      </c>
      <c r="U3549" s="25">
        <f>IFERROR(T3549/Q3549,0)</f>
        <v>0.25283571122505016</v>
      </c>
      <c r="V3549" s="21" t="s">
        <v>125</v>
      </c>
      <c r="W3549" s="21" t="s">
        <v>136</v>
      </c>
    </row>
    <row r="3550" spans="1:23" ht="15" customHeight="1">
      <c r="A3550" s="21" t="s">
        <v>4029</v>
      </c>
      <c r="B3550" s="22">
        <v>45912</v>
      </c>
      <c r="C3550" s="21">
        <f>YEAR(B3550)</f>
        <v>2025</v>
      </c>
      <c r="D3550" s="21" t="str">
        <f>"Q"&amp;ROUNDUP(MONTH(B3550)/3,0)</f>
        <v>Q3</v>
      </c>
      <c r="E3550" s="21" t="s">
        <v>117</v>
      </c>
      <c r="F3550" s="21" t="s">
        <v>118</v>
      </c>
      <c r="G3550" s="21" t="s">
        <v>194</v>
      </c>
      <c r="H3550" s="21" t="s">
        <v>895</v>
      </c>
      <c r="I3550" s="21" t="s">
        <v>896</v>
      </c>
      <c r="J3550" s="21" t="s">
        <v>133</v>
      </c>
      <c r="K3550" s="21" t="s">
        <v>165</v>
      </c>
      <c r="L3550" s="21" t="s">
        <v>180</v>
      </c>
      <c r="M3550" s="23">
        <v>89.19</v>
      </c>
      <c r="N3550" s="24">
        <v>3</v>
      </c>
      <c r="O3550" s="25">
        <v>0.28210000000000002</v>
      </c>
      <c r="P3550" s="23">
        <v>31.8</v>
      </c>
      <c r="Q3550" s="23">
        <f>M3550*N3550*(1-O3550)</f>
        <v>192.088503</v>
      </c>
      <c r="R3550" s="23">
        <f>M3550*N3550*O3550</f>
        <v>75.481497000000005</v>
      </c>
      <c r="S3550" s="23">
        <f>P3550*N3550</f>
        <v>95.4</v>
      </c>
      <c r="T3550" s="23">
        <f>Q3550-S3550</f>
        <v>96.688502999999997</v>
      </c>
      <c r="U3550" s="25">
        <f>IFERROR(T3550/Q3550,0)</f>
        <v>0.50335393055772837</v>
      </c>
      <c r="V3550" s="21" t="s">
        <v>125</v>
      </c>
      <c r="W3550" s="21" t="s">
        <v>126</v>
      </c>
    </row>
    <row r="3551" spans="1:23" ht="15" customHeight="1">
      <c r="A3551" s="21" t="s">
        <v>4030</v>
      </c>
      <c r="B3551" s="22">
        <v>45912</v>
      </c>
      <c r="C3551" s="21">
        <f>YEAR(B3551)</f>
        <v>2025</v>
      </c>
      <c r="D3551" s="21" t="str">
        <f>"Q"&amp;ROUNDUP(MONTH(B3551)/3,0)</f>
        <v>Q3</v>
      </c>
      <c r="E3551" s="21" t="s">
        <v>138</v>
      </c>
      <c r="F3551" s="21" t="s">
        <v>129</v>
      </c>
      <c r="G3551" s="21" t="s">
        <v>139</v>
      </c>
      <c r="H3551" s="21" t="s">
        <v>120</v>
      </c>
      <c r="I3551" s="21" t="s">
        <v>121</v>
      </c>
      <c r="J3551" s="21" t="s">
        <v>122</v>
      </c>
      <c r="K3551" s="21" t="s">
        <v>134</v>
      </c>
      <c r="L3551" s="21" t="s">
        <v>170</v>
      </c>
      <c r="M3551" s="23">
        <v>84.1</v>
      </c>
      <c r="N3551" s="24">
        <v>3</v>
      </c>
      <c r="O3551" s="25">
        <v>0.18490000000000001</v>
      </c>
      <c r="P3551" s="23">
        <v>47.68</v>
      </c>
      <c r="Q3551" s="23">
        <f>M3551*N3551*(1-O3551)</f>
        <v>205.64972999999998</v>
      </c>
      <c r="R3551" s="23">
        <f>M3551*N3551*O3551</f>
        <v>46.650269999999999</v>
      </c>
      <c r="S3551" s="23">
        <f>P3551*N3551</f>
        <v>143.04</v>
      </c>
      <c r="T3551" s="23">
        <f>Q3551-S3551</f>
        <v>62.609729999999985</v>
      </c>
      <c r="U3551" s="25">
        <f>IFERROR(T3551/Q3551,0)</f>
        <v>0.30444839387827055</v>
      </c>
      <c r="V3551" s="21" t="s">
        <v>125</v>
      </c>
      <c r="W3551" s="21" t="s">
        <v>136</v>
      </c>
    </row>
    <row r="3552" spans="1:23" ht="15" customHeight="1">
      <c r="A3552" s="21" t="s">
        <v>4031</v>
      </c>
      <c r="B3552" s="22">
        <v>45912</v>
      </c>
      <c r="C3552" s="21">
        <f>YEAR(B3552)</f>
        <v>2025</v>
      </c>
      <c r="D3552" s="21" t="str">
        <f>"Q"&amp;ROUNDUP(MONTH(B3552)/3,0)</f>
        <v>Q3</v>
      </c>
      <c r="E3552" s="21" t="s">
        <v>128</v>
      </c>
      <c r="F3552" s="21" t="s">
        <v>129</v>
      </c>
      <c r="G3552" s="21" t="s">
        <v>130</v>
      </c>
      <c r="H3552" s="21" t="s">
        <v>218</v>
      </c>
      <c r="I3552" s="21" t="s">
        <v>219</v>
      </c>
      <c r="J3552" s="21" t="s">
        <v>133</v>
      </c>
      <c r="K3552" s="21" t="s">
        <v>149</v>
      </c>
      <c r="L3552" s="21" t="s">
        <v>238</v>
      </c>
      <c r="M3552" s="23">
        <v>261.43</v>
      </c>
      <c r="N3552" s="24">
        <v>1</v>
      </c>
      <c r="O3552" s="25">
        <v>0.23319999999999999</v>
      </c>
      <c r="P3552" s="23">
        <v>112.33</v>
      </c>
      <c r="Q3552" s="23">
        <f>M3552*N3552*(1-O3552)</f>
        <v>200.46452400000001</v>
      </c>
      <c r="R3552" s="23">
        <f>M3552*N3552*O3552</f>
        <v>60.965476000000002</v>
      </c>
      <c r="S3552" s="23">
        <f>P3552*N3552</f>
        <v>112.33</v>
      </c>
      <c r="T3552" s="23">
        <f>Q3552-S3552</f>
        <v>88.134524000000013</v>
      </c>
      <c r="U3552" s="25">
        <f>IFERROR(T3552/Q3552,0)</f>
        <v>0.43965147668721677</v>
      </c>
      <c r="V3552" s="21" t="s">
        <v>125</v>
      </c>
      <c r="W3552" s="21" t="s">
        <v>172</v>
      </c>
    </row>
    <row r="3553" spans="1:23" ht="15" customHeight="1">
      <c r="A3553" s="21" t="s">
        <v>4032</v>
      </c>
      <c r="B3553" s="22">
        <v>45913</v>
      </c>
      <c r="C3553" s="21">
        <f>YEAR(B3553)</f>
        <v>2025</v>
      </c>
      <c r="D3553" s="21" t="str">
        <f>"Q"&amp;ROUNDUP(MONTH(B3553)/3,0)</f>
        <v>Q3</v>
      </c>
      <c r="E3553" s="21" t="s">
        <v>117</v>
      </c>
      <c r="F3553" s="21" t="s">
        <v>159</v>
      </c>
      <c r="G3553" s="21" t="s">
        <v>194</v>
      </c>
      <c r="H3553" s="21" t="s">
        <v>203</v>
      </c>
      <c r="I3553" s="21" t="s">
        <v>204</v>
      </c>
      <c r="J3553" s="21" t="s">
        <v>122</v>
      </c>
      <c r="K3553" s="21" t="s">
        <v>123</v>
      </c>
      <c r="L3553" s="21" t="s">
        <v>263</v>
      </c>
      <c r="M3553" s="23">
        <v>94.9</v>
      </c>
      <c r="N3553" s="24">
        <v>10</v>
      </c>
      <c r="O3553" s="25">
        <v>0.14810000000000001</v>
      </c>
      <c r="P3553" s="23">
        <v>51.14</v>
      </c>
      <c r="Q3553" s="23">
        <f>M3553*N3553*(1-O3553)</f>
        <v>808.45309999999995</v>
      </c>
      <c r="R3553" s="23">
        <f>M3553*N3553*O3553</f>
        <v>140.54690000000002</v>
      </c>
      <c r="S3553" s="23">
        <f>P3553*N3553</f>
        <v>511.4</v>
      </c>
      <c r="T3553" s="23">
        <f>Q3553-S3553</f>
        <v>297.05309999999997</v>
      </c>
      <c r="U3553" s="25">
        <f>IFERROR(T3553/Q3553,0)</f>
        <v>0.36743393030467691</v>
      </c>
      <c r="V3553" s="21" t="s">
        <v>125</v>
      </c>
      <c r="W3553" s="21" t="s">
        <v>172</v>
      </c>
    </row>
    <row r="3554" spans="1:23" ht="15" customHeight="1">
      <c r="A3554" s="21" t="s">
        <v>4033</v>
      </c>
      <c r="B3554" s="22">
        <v>45913</v>
      </c>
      <c r="C3554" s="21">
        <f>YEAR(B3554)</f>
        <v>2025</v>
      </c>
      <c r="D3554" s="21" t="str">
        <f>"Q"&amp;ROUNDUP(MONTH(B3554)/3,0)</f>
        <v>Q3</v>
      </c>
      <c r="E3554" s="21" t="s">
        <v>138</v>
      </c>
      <c r="F3554" s="21" t="s">
        <v>118</v>
      </c>
      <c r="G3554" s="21" t="s">
        <v>146</v>
      </c>
      <c r="H3554" s="21" t="s">
        <v>203</v>
      </c>
      <c r="I3554" s="21" t="s">
        <v>204</v>
      </c>
      <c r="J3554" s="21" t="s">
        <v>122</v>
      </c>
      <c r="K3554" s="21" t="s">
        <v>143</v>
      </c>
      <c r="L3554" s="21" t="s">
        <v>201</v>
      </c>
      <c r="M3554" s="23">
        <v>279.02999999999997</v>
      </c>
      <c r="N3554" s="24">
        <v>1</v>
      </c>
      <c r="O3554" s="25">
        <v>0.1961</v>
      </c>
      <c r="P3554" s="23">
        <v>185.04</v>
      </c>
      <c r="Q3554" s="23">
        <f>M3554*N3554*(1-O3554)</f>
        <v>224.312217</v>
      </c>
      <c r="R3554" s="23">
        <f>M3554*N3554*O3554</f>
        <v>54.717782999999997</v>
      </c>
      <c r="S3554" s="23">
        <f>P3554*N3554</f>
        <v>185.04</v>
      </c>
      <c r="T3554" s="23">
        <f>Q3554-S3554</f>
        <v>39.272217000000012</v>
      </c>
      <c r="U3554" s="25">
        <f>IFERROR(T3554/Q3554,0)</f>
        <v>0.17507836855805323</v>
      </c>
      <c r="V3554" s="21" t="s">
        <v>125</v>
      </c>
      <c r="W3554" s="21" t="s">
        <v>156</v>
      </c>
    </row>
    <row r="3555" spans="1:23" ht="15" customHeight="1">
      <c r="A3555" s="21" t="s">
        <v>4034</v>
      </c>
      <c r="B3555" s="22">
        <v>45913</v>
      </c>
      <c r="C3555" s="21">
        <f>YEAR(B3555)</f>
        <v>2025</v>
      </c>
      <c r="D3555" s="21" t="str">
        <f>"Q"&amp;ROUNDUP(MONTH(B3555)/3,0)</f>
        <v>Q3</v>
      </c>
      <c r="E3555" s="21" t="s">
        <v>138</v>
      </c>
      <c r="F3555" s="21" t="s">
        <v>118</v>
      </c>
      <c r="G3555" s="21" t="s">
        <v>146</v>
      </c>
      <c r="H3555" s="21" t="s">
        <v>383</v>
      </c>
      <c r="I3555" s="21" t="s">
        <v>298</v>
      </c>
      <c r="J3555" s="21" t="s">
        <v>142</v>
      </c>
      <c r="K3555" s="21" t="s">
        <v>123</v>
      </c>
      <c r="L3555" s="21" t="s">
        <v>226</v>
      </c>
      <c r="M3555" s="23">
        <v>135.43</v>
      </c>
      <c r="N3555" s="24">
        <v>2</v>
      </c>
      <c r="O3555" s="25">
        <v>0.2321</v>
      </c>
      <c r="P3555" s="23">
        <v>77.760000000000005</v>
      </c>
      <c r="Q3555" s="23">
        <f>M3555*N3555*(1-O3555)</f>
        <v>207.99339400000002</v>
      </c>
      <c r="R3555" s="23">
        <f>M3555*N3555*O3555</f>
        <v>62.866606000000004</v>
      </c>
      <c r="S3555" s="23">
        <f>P3555*N3555</f>
        <v>155.52000000000001</v>
      </c>
      <c r="T3555" s="23">
        <f>Q3555-S3555</f>
        <v>52.473394000000013</v>
      </c>
      <c r="U3555" s="25">
        <f>IFERROR(T3555/Q3555,0)</f>
        <v>0.25228394513337288</v>
      </c>
      <c r="V3555" s="21" t="s">
        <v>125</v>
      </c>
      <c r="W3555" s="21" t="s">
        <v>126</v>
      </c>
    </row>
    <row r="3556" spans="1:23" ht="15" customHeight="1">
      <c r="A3556" s="21" t="s">
        <v>4035</v>
      </c>
      <c r="B3556" s="22">
        <v>45913</v>
      </c>
      <c r="C3556" s="21">
        <f>YEAR(B3556)</f>
        <v>2025</v>
      </c>
      <c r="D3556" s="21" t="str">
        <f>"Q"&amp;ROUNDUP(MONTH(B3556)/3,0)</f>
        <v>Q3</v>
      </c>
      <c r="E3556" s="21" t="s">
        <v>138</v>
      </c>
      <c r="F3556" s="21" t="s">
        <v>129</v>
      </c>
      <c r="G3556" s="21" t="s">
        <v>139</v>
      </c>
      <c r="H3556" s="21" t="s">
        <v>284</v>
      </c>
      <c r="I3556" s="21" t="s">
        <v>269</v>
      </c>
      <c r="J3556" s="21" t="s">
        <v>122</v>
      </c>
      <c r="K3556" s="21" t="s">
        <v>149</v>
      </c>
      <c r="L3556" s="21" t="s">
        <v>205</v>
      </c>
      <c r="M3556" s="23">
        <v>90.1</v>
      </c>
      <c r="N3556" s="24">
        <v>1</v>
      </c>
      <c r="O3556" s="25">
        <v>0.20250000000000001</v>
      </c>
      <c r="P3556" s="23">
        <v>39.43</v>
      </c>
      <c r="Q3556" s="23">
        <f>M3556*N3556*(1-O3556)</f>
        <v>71.854749999999996</v>
      </c>
      <c r="R3556" s="23">
        <f>M3556*N3556*O3556</f>
        <v>18.245249999999999</v>
      </c>
      <c r="S3556" s="23">
        <f>P3556*N3556</f>
        <v>39.43</v>
      </c>
      <c r="T3556" s="23">
        <f>Q3556-S3556</f>
        <v>32.424749999999996</v>
      </c>
      <c r="U3556" s="25">
        <f>IFERROR(T3556/Q3556,0)</f>
        <v>0.45125409245735315</v>
      </c>
      <c r="V3556" s="21" t="s">
        <v>125</v>
      </c>
      <c r="W3556" s="21" t="s">
        <v>156</v>
      </c>
    </row>
    <row r="3557" spans="1:23" ht="15" customHeight="1">
      <c r="A3557" s="21" t="s">
        <v>4036</v>
      </c>
      <c r="B3557" s="22">
        <v>45914</v>
      </c>
      <c r="C3557" s="21">
        <f>YEAR(B3557)</f>
        <v>2025</v>
      </c>
      <c r="D3557" s="21" t="str">
        <f>"Q"&amp;ROUNDUP(MONTH(B3557)/3,0)</f>
        <v>Q3</v>
      </c>
      <c r="E3557" s="21" t="s">
        <v>188</v>
      </c>
      <c r="F3557" s="21" t="s">
        <v>129</v>
      </c>
      <c r="G3557" s="21" t="s">
        <v>232</v>
      </c>
      <c r="H3557" s="21" t="s">
        <v>312</v>
      </c>
      <c r="I3557" s="21" t="s">
        <v>313</v>
      </c>
      <c r="J3557" s="21" t="s">
        <v>142</v>
      </c>
      <c r="K3557" s="21" t="s">
        <v>134</v>
      </c>
      <c r="L3557" s="21" t="s">
        <v>135</v>
      </c>
      <c r="M3557" s="23">
        <v>162.41</v>
      </c>
      <c r="N3557" s="24">
        <v>1</v>
      </c>
      <c r="O3557" s="25">
        <v>0.1852</v>
      </c>
      <c r="P3557" s="23">
        <v>92.41</v>
      </c>
      <c r="Q3557" s="23">
        <f>M3557*N3557*(1-O3557)</f>
        <v>132.33166799999998</v>
      </c>
      <c r="R3557" s="23">
        <f>M3557*N3557*O3557</f>
        <v>30.078332</v>
      </c>
      <c r="S3557" s="23">
        <f>P3557*N3557</f>
        <v>92.41</v>
      </c>
      <c r="T3557" s="23">
        <f>Q3557-S3557</f>
        <v>39.921667999999983</v>
      </c>
      <c r="U3557" s="25">
        <f>IFERROR(T3557/Q3557,0)</f>
        <v>0.3016788694902568</v>
      </c>
      <c r="V3557" s="21" t="s">
        <v>125</v>
      </c>
      <c r="W3557" s="21" t="s">
        <v>136</v>
      </c>
    </row>
    <row r="3558" spans="1:23" ht="15" customHeight="1">
      <c r="A3558" s="21" t="s">
        <v>4037</v>
      </c>
      <c r="B3558" s="22">
        <v>45914</v>
      </c>
      <c r="C3558" s="21">
        <f>YEAR(B3558)</f>
        <v>2025</v>
      </c>
      <c r="D3558" s="21" t="str">
        <f>"Q"&amp;ROUNDUP(MONTH(B3558)/3,0)</f>
        <v>Q3</v>
      </c>
      <c r="E3558" s="21" t="s">
        <v>158</v>
      </c>
      <c r="F3558" s="21" t="s">
        <v>118</v>
      </c>
      <c r="G3558" s="21" t="s">
        <v>160</v>
      </c>
      <c r="H3558" s="21" t="s">
        <v>218</v>
      </c>
      <c r="I3558" s="21" t="s">
        <v>219</v>
      </c>
      <c r="J3558" s="21" t="s">
        <v>133</v>
      </c>
      <c r="K3558" s="21" t="s">
        <v>134</v>
      </c>
      <c r="L3558" s="21" t="s">
        <v>192</v>
      </c>
      <c r="M3558" s="23">
        <v>54.13</v>
      </c>
      <c r="N3558" s="24">
        <v>2</v>
      </c>
      <c r="O3558" s="25">
        <v>0.24970000000000001</v>
      </c>
      <c r="P3558" s="23">
        <v>27.33</v>
      </c>
      <c r="Q3558" s="23">
        <f>M3558*N3558*(1-O3558)</f>
        <v>81.227478000000005</v>
      </c>
      <c r="R3558" s="23">
        <f>M3558*N3558*O3558</f>
        <v>27.032522</v>
      </c>
      <c r="S3558" s="23">
        <f>P3558*N3558</f>
        <v>54.66</v>
      </c>
      <c r="T3558" s="23">
        <f>Q3558-S3558</f>
        <v>26.567478000000008</v>
      </c>
      <c r="U3558" s="25">
        <f>IFERROR(T3558/Q3558,0)</f>
        <v>0.32707500779477611</v>
      </c>
      <c r="V3558" s="21" t="s">
        <v>125</v>
      </c>
      <c r="W3558" s="21" t="s">
        <v>126</v>
      </c>
    </row>
    <row r="3559" spans="1:23" ht="15" customHeight="1">
      <c r="A3559" s="21" t="s">
        <v>4038</v>
      </c>
      <c r="B3559" s="22">
        <v>45914</v>
      </c>
      <c r="C3559" s="21">
        <f>YEAR(B3559)</f>
        <v>2025</v>
      </c>
      <c r="D3559" s="21" t="str">
        <f>"Q"&amp;ROUNDUP(MONTH(B3559)/3,0)</f>
        <v>Q3</v>
      </c>
      <c r="E3559" s="21" t="s">
        <v>158</v>
      </c>
      <c r="F3559" s="21" t="s">
        <v>118</v>
      </c>
      <c r="G3559" s="21" t="s">
        <v>164</v>
      </c>
      <c r="H3559" s="21" t="s">
        <v>147</v>
      </c>
      <c r="I3559" s="21" t="s">
        <v>148</v>
      </c>
      <c r="J3559" s="21" t="s">
        <v>122</v>
      </c>
      <c r="K3559" s="21" t="s">
        <v>165</v>
      </c>
      <c r="L3559" s="21" t="s">
        <v>166</v>
      </c>
      <c r="M3559" s="23">
        <v>131.59</v>
      </c>
      <c r="N3559" s="24">
        <v>2</v>
      </c>
      <c r="O3559" s="25">
        <v>0.20419999999999999</v>
      </c>
      <c r="P3559" s="23">
        <v>52.11</v>
      </c>
      <c r="Q3559" s="23">
        <f>M3559*N3559*(1-O3559)</f>
        <v>209.43864400000001</v>
      </c>
      <c r="R3559" s="23">
        <f>M3559*N3559*O3559</f>
        <v>53.741355999999996</v>
      </c>
      <c r="S3559" s="23">
        <f>P3559*N3559</f>
        <v>104.22</v>
      </c>
      <c r="T3559" s="23">
        <f>Q3559-S3559</f>
        <v>105.21864400000001</v>
      </c>
      <c r="U3559" s="25">
        <f>IFERROR(T3559/Q3559,0)</f>
        <v>0.50238409679543194</v>
      </c>
      <c r="V3559" s="21" t="s">
        <v>125</v>
      </c>
      <c r="W3559" s="21" t="s">
        <v>172</v>
      </c>
    </row>
    <row r="3560" spans="1:23" ht="15" customHeight="1">
      <c r="A3560" s="21" t="s">
        <v>4039</v>
      </c>
      <c r="B3560" s="22">
        <v>45914</v>
      </c>
      <c r="C3560" s="21">
        <f>YEAR(B3560)</f>
        <v>2025</v>
      </c>
      <c r="D3560" s="21" t="str">
        <f>"Q"&amp;ROUNDUP(MONTH(B3560)/3,0)</f>
        <v>Q3</v>
      </c>
      <c r="E3560" s="21" t="s">
        <v>158</v>
      </c>
      <c r="F3560" s="21" t="s">
        <v>129</v>
      </c>
      <c r="G3560" s="21" t="s">
        <v>160</v>
      </c>
      <c r="H3560" s="21" t="s">
        <v>308</v>
      </c>
      <c r="I3560" s="21" t="s">
        <v>309</v>
      </c>
      <c r="J3560" s="21" t="s">
        <v>133</v>
      </c>
      <c r="K3560" s="21" t="s">
        <v>143</v>
      </c>
      <c r="L3560" s="21" t="s">
        <v>201</v>
      </c>
      <c r="M3560" s="23">
        <v>313.66000000000003</v>
      </c>
      <c r="N3560" s="24">
        <v>2</v>
      </c>
      <c r="O3560" s="25">
        <v>0.1893</v>
      </c>
      <c r="P3560" s="23">
        <v>183.86</v>
      </c>
      <c r="Q3560" s="23">
        <f>M3560*N3560*(1-O3560)</f>
        <v>508.56832400000002</v>
      </c>
      <c r="R3560" s="23">
        <f>M3560*N3560*O3560</f>
        <v>118.751676</v>
      </c>
      <c r="S3560" s="23">
        <f>P3560*N3560</f>
        <v>367.72</v>
      </c>
      <c r="T3560" s="23">
        <f>Q3560-S3560</f>
        <v>140.84832399999999</v>
      </c>
      <c r="U3560" s="25">
        <f>IFERROR(T3560/Q3560,0)</f>
        <v>0.27695064232903344</v>
      </c>
      <c r="V3560" s="21" t="s">
        <v>125</v>
      </c>
      <c r="W3560" s="21" t="s">
        <v>156</v>
      </c>
    </row>
    <row r="3561" spans="1:23" ht="15" customHeight="1">
      <c r="A3561" s="21" t="s">
        <v>4040</v>
      </c>
      <c r="B3561" s="22">
        <v>45915</v>
      </c>
      <c r="C3561" s="21">
        <f>YEAR(B3561)</f>
        <v>2025</v>
      </c>
      <c r="D3561" s="21" t="str">
        <f>"Q"&amp;ROUNDUP(MONTH(B3561)/3,0)</f>
        <v>Q3</v>
      </c>
      <c r="E3561" s="21" t="s">
        <v>128</v>
      </c>
      <c r="F3561" s="21" t="s">
        <v>129</v>
      </c>
      <c r="G3561" s="21" t="s">
        <v>152</v>
      </c>
      <c r="H3561" s="21" t="s">
        <v>228</v>
      </c>
      <c r="I3561" s="21" t="s">
        <v>229</v>
      </c>
      <c r="J3561" s="21" t="s">
        <v>133</v>
      </c>
      <c r="K3561" s="21" t="s">
        <v>134</v>
      </c>
      <c r="L3561" s="21" t="s">
        <v>339</v>
      </c>
      <c r="M3561" s="23">
        <v>48.13</v>
      </c>
      <c r="N3561" s="24">
        <v>12</v>
      </c>
      <c r="O3561" s="25">
        <v>0.23580000000000001</v>
      </c>
      <c r="P3561" s="23">
        <v>29.65</v>
      </c>
      <c r="Q3561" s="23">
        <f>M3561*N3561*(1-O3561)</f>
        <v>441.37135200000006</v>
      </c>
      <c r="R3561" s="23">
        <f>M3561*N3561*O3561</f>
        <v>136.18864800000003</v>
      </c>
      <c r="S3561" s="23">
        <f>P3561*N3561</f>
        <v>355.79999999999995</v>
      </c>
      <c r="T3561" s="23">
        <f>Q3561-S3561</f>
        <v>85.571352000000104</v>
      </c>
      <c r="U3561" s="25">
        <f>IFERROR(T3561/Q3561,0)</f>
        <v>0.19387609008207696</v>
      </c>
      <c r="V3561" s="21" t="s">
        <v>125</v>
      </c>
      <c r="W3561" s="21" t="s">
        <v>156</v>
      </c>
    </row>
    <row r="3562" spans="1:23" ht="15" customHeight="1">
      <c r="A3562" s="21" t="s">
        <v>4041</v>
      </c>
      <c r="B3562" s="22">
        <v>45915</v>
      </c>
      <c r="C3562" s="21">
        <f>YEAR(B3562)</f>
        <v>2025</v>
      </c>
      <c r="D3562" s="21" t="str">
        <f>"Q"&amp;ROUNDUP(MONTH(B3562)/3,0)</f>
        <v>Q3</v>
      </c>
      <c r="E3562" s="21" t="s">
        <v>138</v>
      </c>
      <c r="F3562" s="21" t="s">
        <v>129</v>
      </c>
      <c r="G3562" s="21" t="s">
        <v>146</v>
      </c>
      <c r="H3562" s="21" t="s">
        <v>186</v>
      </c>
      <c r="I3562" s="21" t="s">
        <v>162</v>
      </c>
      <c r="J3562" s="21" t="s">
        <v>133</v>
      </c>
      <c r="K3562" s="21" t="s">
        <v>134</v>
      </c>
      <c r="L3562" s="21" t="s">
        <v>299</v>
      </c>
      <c r="M3562" s="23">
        <v>51.41</v>
      </c>
      <c r="N3562" s="24">
        <v>1</v>
      </c>
      <c r="O3562" s="25">
        <v>0.2099</v>
      </c>
      <c r="P3562" s="23">
        <v>28.56</v>
      </c>
      <c r="Q3562" s="23">
        <f>M3562*N3562*(1-O3562)</f>
        <v>40.619040999999996</v>
      </c>
      <c r="R3562" s="23">
        <f>M3562*N3562*O3562</f>
        <v>10.790958999999999</v>
      </c>
      <c r="S3562" s="23">
        <f>P3562*N3562</f>
        <v>28.56</v>
      </c>
      <c r="T3562" s="23">
        <f>Q3562-S3562</f>
        <v>12.059040999999997</v>
      </c>
      <c r="U3562" s="25">
        <f>IFERROR(T3562/Q3562,0)</f>
        <v>0.29688147979663032</v>
      </c>
      <c r="V3562" s="21" t="s">
        <v>171</v>
      </c>
      <c r="W3562" s="21" t="s">
        <v>156</v>
      </c>
    </row>
    <row r="3563" spans="1:23" ht="15" customHeight="1">
      <c r="A3563" s="21" t="s">
        <v>4042</v>
      </c>
      <c r="B3563" s="22">
        <v>45915</v>
      </c>
      <c r="C3563" s="21">
        <f>YEAR(B3563)</f>
        <v>2025</v>
      </c>
      <c r="D3563" s="21" t="str">
        <f>"Q"&amp;ROUNDUP(MONTH(B3563)/3,0)</f>
        <v>Q3</v>
      </c>
      <c r="E3563" s="21" t="s">
        <v>138</v>
      </c>
      <c r="F3563" s="21" t="s">
        <v>129</v>
      </c>
      <c r="G3563" s="21" t="s">
        <v>139</v>
      </c>
      <c r="H3563" s="21" t="s">
        <v>257</v>
      </c>
      <c r="I3563" s="21" t="s">
        <v>258</v>
      </c>
      <c r="J3563" s="21" t="s">
        <v>133</v>
      </c>
      <c r="K3563" s="21" t="s">
        <v>165</v>
      </c>
      <c r="L3563" s="21" t="s">
        <v>166</v>
      </c>
      <c r="M3563" s="23">
        <v>59.32</v>
      </c>
      <c r="N3563" s="24">
        <v>1</v>
      </c>
      <c r="O3563" s="25">
        <v>0.1789</v>
      </c>
      <c r="P3563" s="23">
        <v>24.44</v>
      </c>
      <c r="Q3563" s="23">
        <f>M3563*N3563*(1-O3563)</f>
        <v>48.707651999999996</v>
      </c>
      <c r="R3563" s="23">
        <f>M3563*N3563*O3563</f>
        <v>10.612348000000001</v>
      </c>
      <c r="S3563" s="23">
        <f>P3563*N3563</f>
        <v>24.44</v>
      </c>
      <c r="T3563" s="23">
        <f>Q3563-S3563</f>
        <v>24.267651999999995</v>
      </c>
      <c r="U3563" s="25">
        <f>IFERROR(T3563/Q3563,0)</f>
        <v>0.49823079133438819</v>
      </c>
      <c r="V3563" s="21" t="s">
        <v>125</v>
      </c>
      <c r="W3563" s="21" t="s">
        <v>156</v>
      </c>
    </row>
    <row r="3564" spans="1:23" ht="15" customHeight="1">
      <c r="A3564" s="21" t="s">
        <v>4043</v>
      </c>
      <c r="B3564" s="22">
        <v>45915</v>
      </c>
      <c r="C3564" s="21">
        <f>YEAR(B3564)</f>
        <v>2025</v>
      </c>
      <c r="D3564" s="21" t="str">
        <f>"Q"&amp;ROUNDUP(MONTH(B3564)/3,0)</f>
        <v>Q3</v>
      </c>
      <c r="E3564" s="21" t="s">
        <v>128</v>
      </c>
      <c r="F3564" s="21" t="s">
        <v>159</v>
      </c>
      <c r="G3564" s="21" t="s">
        <v>130</v>
      </c>
      <c r="H3564" s="21" t="s">
        <v>301</v>
      </c>
      <c r="I3564" s="21" t="s">
        <v>302</v>
      </c>
      <c r="J3564" s="21" t="s">
        <v>133</v>
      </c>
      <c r="K3564" s="21" t="s">
        <v>123</v>
      </c>
      <c r="L3564" s="21" t="s">
        <v>226</v>
      </c>
      <c r="M3564" s="23">
        <v>88.4</v>
      </c>
      <c r="N3564" s="24">
        <v>15</v>
      </c>
      <c r="O3564" s="25">
        <v>0.16309999999999999</v>
      </c>
      <c r="P3564" s="23">
        <v>51.14</v>
      </c>
      <c r="Q3564" s="23">
        <f>M3564*N3564*(1-O3564)</f>
        <v>1109.7293999999999</v>
      </c>
      <c r="R3564" s="23">
        <f>M3564*N3564*O3564</f>
        <v>216.2706</v>
      </c>
      <c r="S3564" s="23">
        <f>P3564*N3564</f>
        <v>767.1</v>
      </c>
      <c r="T3564" s="23">
        <f>Q3564-S3564</f>
        <v>342.62939999999992</v>
      </c>
      <c r="U3564" s="25">
        <f>IFERROR(T3564/Q3564,0)</f>
        <v>0.30875040347673943</v>
      </c>
      <c r="V3564" s="21" t="s">
        <v>125</v>
      </c>
      <c r="W3564" s="21" t="s">
        <v>156</v>
      </c>
    </row>
    <row r="3565" spans="1:23" ht="15" customHeight="1">
      <c r="A3565" s="21" t="s">
        <v>4044</v>
      </c>
      <c r="B3565" s="22">
        <v>45915</v>
      </c>
      <c r="C3565" s="21">
        <f>YEAR(B3565)</f>
        <v>2025</v>
      </c>
      <c r="D3565" s="21" t="str">
        <f>"Q"&amp;ROUNDUP(MONTH(B3565)/3,0)</f>
        <v>Q3</v>
      </c>
      <c r="E3565" s="21" t="s">
        <v>138</v>
      </c>
      <c r="F3565" s="21" t="s">
        <v>118</v>
      </c>
      <c r="G3565" s="21" t="s">
        <v>146</v>
      </c>
      <c r="H3565" s="21" t="s">
        <v>736</v>
      </c>
      <c r="I3565" s="21" t="s">
        <v>132</v>
      </c>
      <c r="J3565" s="21" t="s">
        <v>133</v>
      </c>
      <c r="K3565" s="21" t="s">
        <v>143</v>
      </c>
      <c r="L3565" s="21" t="s">
        <v>201</v>
      </c>
      <c r="M3565" s="23">
        <v>241.31</v>
      </c>
      <c r="N3565" s="24">
        <v>12</v>
      </c>
      <c r="O3565" s="25">
        <v>0.25640000000000002</v>
      </c>
      <c r="P3565" s="23">
        <v>135.21</v>
      </c>
      <c r="Q3565" s="23">
        <f>M3565*N3565*(1-O3565)</f>
        <v>2153.2573920000004</v>
      </c>
      <c r="R3565" s="23">
        <f>M3565*N3565*O3565</f>
        <v>742.46260800000016</v>
      </c>
      <c r="S3565" s="23">
        <f>P3565*N3565</f>
        <v>1622.52</v>
      </c>
      <c r="T3565" s="23">
        <f>Q3565-S3565</f>
        <v>530.73739200000045</v>
      </c>
      <c r="U3565" s="25">
        <f>IFERROR(T3565/Q3565,0)</f>
        <v>0.24648116568499878</v>
      </c>
      <c r="V3565" s="21" t="s">
        <v>125</v>
      </c>
      <c r="W3565" s="21" t="s">
        <v>136</v>
      </c>
    </row>
    <row r="3566" spans="1:23" ht="15" customHeight="1">
      <c r="A3566" s="21" t="s">
        <v>4045</v>
      </c>
      <c r="B3566" s="22">
        <v>45915</v>
      </c>
      <c r="C3566" s="21">
        <f>YEAR(B3566)</f>
        <v>2025</v>
      </c>
      <c r="D3566" s="21" t="str">
        <f>"Q"&amp;ROUNDUP(MONTH(B3566)/3,0)</f>
        <v>Q3</v>
      </c>
      <c r="E3566" s="21" t="s">
        <v>128</v>
      </c>
      <c r="F3566" s="21" t="s">
        <v>129</v>
      </c>
      <c r="G3566" s="21" t="s">
        <v>130</v>
      </c>
      <c r="H3566" s="21" t="s">
        <v>147</v>
      </c>
      <c r="I3566" s="21" t="s">
        <v>148</v>
      </c>
      <c r="J3566" s="21" t="s">
        <v>122</v>
      </c>
      <c r="K3566" s="21" t="s">
        <v>134</v>
      </c>
      <c r="L3566" s="21" t="s">
        <v>192</v>
      </c>
      <c r="M3566" s="23">
        <v>201.31</v>
      </c>
      <c r="N3566" s="24">
        <v>1</v>
      </c>
      <c r="O3566" s="25">
        <v>0.1673</v>
      </c>
      <c r="P3566" s="23">
        <v>122.2</v>
      </c>
      <c r="Q3566" s="23">
        <f>M3566*N3566*(1-O3566)</f>
        <v>167.63083700000001</v>
      </c>
      <c r="R3566" s="23">
        <f>M3566*N3566*O3566</f>
        <v>33.679163000000003</v>
      </c>
      <c r="S3566" s="23">
        <f>P3566*N3566</f>
        <v>122.2</v>
      </c>
      <c r="T3566" s="23">
        <f>Q3566-S3566</f>
        <v>45.430837000000011</v>
      </c>
      <c r="U3566" s="25">
        <f>IFERROR(T3566/Q3566,0)</f>
        <v>0.27101718164182409</v>
      </c>
      <c r="V3566" s="21" t="s">
        <v>125</v>
      </c>
      <c r="W3566" s="21" t="s">
        <v>156</v>
      </c>
    </row>
    <row r="3567" spans="1:23" ht="15" customHeight="1">
      <c r="A3567" s="21" t="s">
        <v>4046</v>
      </c>
      <c r="B3567" s="22">
        <v>45915</v>
      </c>
      <c r="C3567" s="21">
        <f>YEAR(B3567)</f>
        <v>2025</v>
      </c>
      <c r="D3567" s="21" t="str">
        <f>"Q"&amp;ROUNDUP(MONTH(B3567)/3,0)</f>
        <v>Q3</v>
      </c>
      <c r="E3567" s="21" t="s">
        <v>158</v>
      </c>
      <c r="F3567" s="21" t="s">
        <v>129</v>
      </c>
      <c r="G3567" s="21" t="s">
        <v>160</v>
      </c>
      <c r="H3567" s="21" t="s">
        <v>529</v>
      </c>
      <c r="I3567" s="21" t="s">
        <v>530</v>
      </c>
      <c r="J3567" s="21" t="s">
        <v>133</v>
      </c>
      <c r="K3567" s="21" t="s">
        <v>123</v>
      </c>
      <c r="L3567" s="21" t="s">
        <v>124</v>
      </c>
      <c r="M3567" s="23">
        <v>183.21</v>
      </c>
      <c r="N3567" s="24">
        <v>3</v>
      </c>
      <c r="O3567" s="25">
        <v>0.20810000000000001</v>
      </c>
      <c r="P3567" s="23">
        <v>103.7</v>
      </c>
      <c r="Q3567" s="23">
        <f>M3567*N3567*(1-O3567)</f>
        <v>435.25199700000002</v>
      </c>
      <c r="R3567" s="23">
        <f>M3567*N3567*O3567</f>
        <v>114.37800300000001</v>
      </c>
      <c r="S3567" s="23">
        <f>P3567*N3567</f>
        <v>311.10000000000002</v>
      </c>
      <c r="T3567" s="23">
        <f>Q3567-S3567</f>
        <v>124.15199699999999</v>
      </c>
      <c r="U3567" s="25">
        <f>IFERROR(T3567/Q3567,0)</f>
        <v>0.28524164818478703</v>
      </c>
      <c r="V3567" s="21" t="s">
        <v>125</v>
      </c>
      <c r="W3567" s="21" t="s">
        <v>126</v>
      </c>
    </row>
    <row r="3568" spans="1:23" ht="15" customHeight="1">
      <c r="A3568" s="21" t="s">
        <v>4047</v>
      </c>
      <c r="B3568" s="22">
        <v>45915</v>
      </c>
      <c r="C3568" s="21">
        <f>YEAR(B3568)</f>
        <v>2025</v>
      </c>
      <c r="D3568" s="21" t="str">
        <f>"Q"&amp;ROUNDUP(MONTH(B3568)/3,0)</f>
        <v>Q3</v>
      </c>
      <c r="E3568" s="21" t="s">
        <v>117</v>
      </c>
      <c r="F3568" s="21" t="s">
        <v>129</v>
      </c>
      <c r="G3568" s="21" t="s">
        <v>194</v>
      </c>
      <c r="H3568" s="21" t="s">
        <v>207</v>
      </c>
      <c r="I3568" s="21" t="s">
        <v>208</v>
      </c>
      <c r="J3568" s="21" t="s">
        <v>122</v>
      </c>
      <c r="K3568" s="21" t="s">
        <v>134</v>
      </c>
      <c r="L3568" s="21" t="s">
        <v>339</v>
      </c>
      <c r="M3568" s="23">
        <v>114.54</v>
      </c>
      <c r="N3568" s="24">
        <v>3</v>
      </c>
      <c r="O3568" s="25">
        <v>0.16339999999999999</v>
      </c>
      <c r="P3568" s="23">
        <v>58.27</v>
      </c>
      <c r="Q3568" s="23">
        <f>M3568*N3568*(1-O3568)</f>
        <v>287.47249199999999</v>
      </c>
      <c r="R3568" s="23">
        <f>M3568*N3568*O3568</f>
        <v>56.147507999999995</v>
      </c>
      <c r="S3568" s="23">
        <f>P3568*N3568</f>
        <v>174.81</v>
      </c>
      <c r="T3568" s="23">
        <f>Q3568-S3568</f>
        <v>112.66249199999999</v>
      </c>
      <c r="U3568" s="25">
        <f>IFERROR(T3568/Q3568,0)</f>
        <v>0.3919070350564185</v>
      </c>
      <c r="V3568" s="21" t="s">
        <v>125</v>
      </c>
      <c r="W3568" s="21" t="s">
        <v>172</v>
      </c>
    </row>
    <row r="3569" spans="1:23" ht="15" customHeight="1">
      <c r="A3569" s="21" t="s">
        <v>4048</v>
      </c>
      <c r="B3569" s="22">
        <v>45916</v>
      </c>
      <c r="C3569" s="21">
        <f>YEAR(B3569)</f>
        <v>2025</v>
      </c>
      <c r="D3569" s="21" t="str">
        <f>"Q"&amp;ROUNDUP(MONTH(B3569)/3,0)</f>
        <v>Q3</v>
      </c>
      <c r="E3569" s="21" t="s">
        <v>117</v>
      </c>
      <c r="F3569" s="21" t="s">
        <v>129</v>
      </c>
      <c r="G3569" s="21" t="s">
        <v>194</v>
      </c>
      <c r="H3569" s="21" t="s">
        <v>724</v>
      </c>
      <c r="I3569" s="21" t="s">
        <v>216</v>
      </c>
      <c r="J3569" s="21" t="s">
        <v>133</v>
      </c>
      <c r="K3569" s="21" t="s">
        <v>123</v>
      </c>
      <c r="L3569" s="21" t="s">
        <v>292</v>
      </c>
      <c r="M3569" s="23">
        <v>214.11</v>
      </c>
      <c r="N3569" s="24">
        <v>8</v>
      </c>
      <c r="O3569" s="25">
        <v>0.1983</v>
      </c>
      <c r="P3569" s="23">
        <v>116.38</v>
      </c>
      <c r="Q3569" s="23">
        <f>M3569*N3569*(1-O3569)</f>
        <v>1373.2158959999999</v>
      </c>
      <c r="R3569" s="23">
        <f>M3569*N3569*O3569</f>
        <v>339.66410400000001</v>
      </c>
      <c r="S3569" s="23">
        <f>P3569*N3569</f>
        <v>931.04</v>
      </c>
      <c r="T3569" s="23">
        <f>Q3569-S3569</f>
        <v>442.17589599999997</v>
      </c>
      <c r="U3569" s="25">
        <f>IFERROR(T3569/Q3569,0)</f>
        <v>0.32200027489340977</v>
      </c>
      <c r="V3569" s="21" t="s">
        <v>125</v>
      </c>
      <c r="W3569" s="21" t="s">
        <v>156</v>
      </c>
    </row>
    <row r="3570" spans="1:23" ht="15" customHeight="1">
      <c r="A3570" s="21" t="s">
        <v>4049</v>
      </c>
      <c r="B3570" s="22">
        <v>45916</v>
      </c>
      <c r="C3570" s="21">
        <f>YEAR(B3570)</f>
        <v>2025</v>
      </c>
      <c r="D3570" s="21" t="str">
        <f>"Q"&amp;ROUNDUP(MONTH(B3570)/3,0)</f>
        <v>Q3</v>
      </c>
      <c r="E3570" s="21" t="s">
        <v>188</v>
      </c>
      <c r="F3570" s="21" t="s">
        <v>129</v>
      </c>
      <c r="G3570" s="21" t="s">
        <v>198</v>
      </c>
      <c r="H3570" s="21" t="s">
        <v>692</v>
      </c>
      <c r="I3570" s="21" t="s">
        <v>693</v>
      </c>
      <c r="J3570" s="21" t="s">
        <v>142</v>
      </c>
      <c r="K3570" s="21" t="s">
        <v>165</v>
      </c>
      <c r="L3570" s="21" t="s">
        <v>180</v>
      </c>
      <c r="M3570" s="23">
        <v>130.91999999999999</v>
      </c>
      <c r="N3570" s="24">
        <v>3</v>
      </c>
      <c r="O3570" s="25">
        <v>0.20730000000000001</v>
      </c>
      <c r="P3570" s="23">
        <v>57.7</v>
      </c>
      <c r="Q3570" s="23">
        <f>M3570*N3570*(1-O3570)</f>
        <v>311.34085199999998</v>
      </c>
      <c r="R3570" s="23">
        <f>M3570*N3570*O3570</f>
        <v>81.419148000000007</v>
      </c>
      <c r="S3570" s="23">
        <f>P3570*N3570</f>
        <v>173.10000000000002</v>
      </c>
      <c r="T3570" s="23">
        <f>Q3570-S3570</f>
        <v>138.24085199999996</v>
      </c>
      <c r="U3570" s="25">
        <f>IFERROR(T3570/Q3570,0)</f>
        <v>0.44401770956803305</v>
      </c>
      <c r="V3570" s="21" t="s">
        <v>125</v>
      </c>
      <c r="W3570" s="21" t="s">
        <v>156</v>
      </c>
    </row>
    <row r="3571" spans="1:23" ht="15" customHeight="1">
      <c r="A3571" s="21" t="s">
        <v>4050</v>
      </c>
      <c r="B3571" s="22">
        <v>45916</v>
      </c>
      <c r="C3571" s="21">
        <f>YEAR(B3571)</f>
        <v>2025</v>
      </c>
      <c r="D3571" s="21" t="str">
        <f>"Q"&amp;ROUNDUP(MONTH(B3571)/3,0)</f>
        <v>Q3</v>
      </c>
      <c r="E3571" s="21" t="s">
        <v>138</v>
      </c>
      <c r="F3571" s="21" t="s">
        <v>159</v>
      </c>
      <c r="G3571" s="21" t="s">
        <v>146</v>
      </c>
      <c r="H3571" s="21" t="s">
        <v>358</v>
      </c>
      <c r="I3571" s="21" t="s">
        <v>269</v>
      </c>
      <c r="J3571" s="21" t="s">
        <v>133</v>
      </c>
      <c r="K3571" s="21" t="s">
        <v>123</v>
      </c>
      <c r="L3571" s="21" t="s">
        <v>263</v>
      </c>
      <c r="M3571" s="23">
        <v>16.22</v>
      </c>
      <c r="N3571" s="24">
        <v>4</v>
      </c>
      <c r="O3571" s="25">
        <v>0.16339999999999999</v>
      </c>
      <c r="P3571" s="23">
        <v>7.87</v>
      </c>
      <c r="Q3571" s="23">
        <f>M3571*N3571*(1-O3571)</f>
        <v>54.278607999999998</v>
      </c>
      <c r="R3571" s="23">
        <f>M3571*N3571*O3571</f>
        <v>10.601391999999999</v>
      </c>
      <c r="S3571" s="23">
        <f>P3571*N3571</f>
        <v>31.48</v>
      </c>
      <c r="T3571" s="23">
        <f>Q3571-S3571</f>
        <v>22.798607999999998</v>
      </c>
      <c r="U3571" s="25">
        <f>IFERROR(T3571/Q3571,0)</f>
        <v>0.42002934194627833</v>
      </c>
      <c r="V3571" s="21" t="s">
        <v>125</v>
      </c>
      <c r="W3571" s="21" t="s">
        <v>156</v>
      </c>
    </row>
    <row r="3572" spans="1:23" ht="15" customHeight="1">
      <c r="A3572" s="21" t="s">
        <v>4051</v>
      </c>
      <c r="B3572" s="22">
        <v>45916</v>
      </c>
      <c r="C3572" s="21">
        <f>YEAR(B3572)</f>
        <v>2025</v>
      </c>
      <c r="D3572" s="21" t="str">
        <f>"Q"&amp;ROUNDUP(MONTH(B3572)/3,0)</f>
        <v>Q3</v>
      </c>
      <c r="E3572" s="21" t="s">
        <v>158</v>
      </c>
      <c r="F3572" s="21" t="s">
        <v>129</v>
      </c>
      <c r="G3572" s="21" t="s">
        <v>160</v>
      </c>
      <c r="H3572" s="21" t="s">
        <v>207</v>
      </c>
      <c r="I3572" s="21" t="s">
        <v>208</v>
      </c>
      <c r="J3572" s="21" t="s">
        <v>122</v>
      </c>
      <c r="K3572" s="21" t="s">
        <v>149</v>
      </c>
      <c r="L3572" s="21" t="s">
        <v>150</v>
      </c>
      <c r="M3572" s="23">
        <v>116.41</v>
      </c>
      <c r="N3572" s="24">
        <v>2</v>
      </c>
      <c r="O3572" s="25">
        <v>0.19370000000000001</v>
      </c>
      <c r="P3572" s="23">
        <v>60.83</v>
      </c>
      <c r="Q3572" s="23">
        <f>M3572*N3572*(1-O3572)</f>
        <v>187.72276600000001</v>
      </c>
      <c r="R3572" s="23">
        <f>M3572*N3572*O3572</f>
        <v>45.097234</v>
      </c>
      <c r="S3572" s="23">
        <f>P3572*N3572</f>
        <v>121.66</v>
      </c>
      <c r="T3572" s="23">
        <f>Q3572-S3572</f>
        <v>66.062766000000011</v>
      </c>
      <c r="U3572" s="25">
        <f>IFERROR(T3572/Q3572,0)</f>
        <v>0.351916644995525</v>
      </c>
      <c r="V3572" s="21" t="s">
        <v>125</v>
      </c>
      <c r="W3572" s="21" t="s">
        <v>136</v>
      </c>
    </row>
    <row r="3573" spans="1:23" ht="15" customHeight="1">
      <c r="A3573" s="21" t="s">
        <v>4052</v>
      </c>
      <c r="B3573" s="22">
        <v>45916</v>
      </c>
      <c r="C3573" s="21">
        <f>YEAR(B3573)</f>
        <v>2025</v>
      </c>
      <c r="D3573" s="21" t="str">
        <f>"Q"&amp;ROUNDUP(MONTH(B3573)/3,0)</f>
        <v>Q3</v>
      </c>
      <c r="E3573" s="21" t="s">
        <v>128</v>
      </c>
      <c r="F3573" s="21" t="s">
        <v>118</v>
      </c>
      <c r="G3573" s="21" t="s">
        <v>152</v>
      </c>
      <c r="H3573" s="21" t="s">
        <v>224</v>
      </c>
      <c r="I3573" s="21" t="s">
        <v>225</v>
      </c>
      <c r="J3573" s="21" t="s">
        <v>122</v>
      </c>
      <c r="K3573" s="21" t="s">
        <v>143</v>
      </c>
      <c r="L3573" s="21" t="s">
        <v>230</v>
      </c>
      <c r="M3573" s="23">
        <v>276.52999999999997</v>
      </c>
      <c r="N3573" s="24">
        <v>4</v>
      </c>
      <c r="O3573" s="25">
        <v>0.1943</v>
      </c>
      <c r="P3573" s="23">
        <v>152.27000000000001</v>
      </c>
      <c r="Q3573" s="23">
        <f>M3573*N3573*(1-O3573)</f>
        <v>891.20088399999986</v>
      </c>
      <c r="R3573" s="23">
        <f>M3573*N3573*O3573</f>
        <v>214.91911599999997</v>
      </c>
      <c r="S3573" s="23">
        <f>P3573*N3573</f>
        <v>609.08000000000004</v>
      </c>
      <c r="T3573" s="23">
        <f>Q3573-S3573</f>
        <v>282.12088399999982</v>
      </c>
      <c r="U3573" s="25">
        <f>IFERROR(T3573/Q3573,0)</f>
        <v>0.31656261687460341</v>
      </c>
      <c r="V3573" s="21" t="s">
        <v>125</v>
      </c>
      <c r="W3573" s="21" t="s">
        <v>156</v>
      </c>
    </row>
    <row r="3574" spans="1:23" ht="15" customHeight="1">
      <c r="A3574" s="21" t="s">
        <v>4053</v>
      </c>
      <c r="B3574" s="22">
        <v>45916</v>
      </c>
      <c r="C3574" s="21">
        <f>YEAR(B3574)</f>
        <v>2025</v>
      </c>
      <c r="D3574" s="21" t="str">
        <f>"Q"&amp;ROUNDUP(MONTH(B3574)/3,0)</f>
        <v>Q3</v>
      </c>
      <c r="E3574" s="21" t="s">
        <v>138</v>
      </c>
      <c r="F3574" s="21" t="s">
        <v>118</v>
      </c>
      <c r="G3574" s="21" t="s">
        <v>146</v>
      </c>
      <c r="H3574" s="21" t="s">
        <v>257</v>
      </c>
      <c r="I3574" s="21" t="s">
        <v>258</v>
      </c>
      <c r="J3574" s="21" t="s">
        <v>133</v>
      </c>
      <c r="K3574" s="21" t="s">
        <v>143</v>
      </c>
      <c r="L3574" s="21" t="s">
        <v>322</v>
      </c>
      <c r="M3574" s="23">
        <v>295.22000000000003</v>
      </c>
      <c r="N3574" s="24">
        <v>1</v>
      </c>
      <c r="O3574" s="25">
        <v>0.23269999999999999</v>
      </c>
      <c r="P3574" s="23">
        <v>169.6</v>
      </c>
      <c r="Q3574" s="23">
        <f>M3574*N3574*(1-O3574)</f>
        <v>226.52230600000001</v>
      </c>
      <c r="R3574" s="23">
        <f>M3574*N3574*O3574</f>
        <v>68.697693999999998</v>
      </c>
      <c r="S3574" s="23">
        <f>P3574*N3574</f>
        <v>169.6</v>
      </c>
      <c r="T3574" s="23">
        <f>Q3574-S3574</f>
        <v>56.92230600000002</v>
      </c>
      <c r="U3574" s="25">
        <f>IFERROR(T3574/Q3574,0)</f>
        <v>0.25128786213221765</v>
      </c>
      <c r="V3574" s="21" t="s">
        <v>125</v>
      </c>
      <c r="W3574" s="21" t="s">
        <v>172</v>
      </c>
    </row>
    <row r="3575" spans="1:23" ht="15" customHeight="1">
      <c r="A3575" s="21" t="s">
        <v>4054</v>
      </c>
      <c r="B3575" s="22">
        <v>45916</v>
      </c>
      <c r="C3575" s="21">
        <f>YEAR(B3575)</f>
        <v>2025</v>
      </c>
      <c r="D3575" s="21" t="str">
        <f>"Q"&amp;ROUNDUP(MONTH(B3575)/3,0)</f>
        <v>Q3</v>
      </c>
      <c r="E3575" s="21" t="s">
        <v>128</v>
      </c>
      <c r="F3575" s="21" t="s">
        <v>118</v>
      </c>
      <c r="G3575" s="21" t="s">
        <v>130</v>
      </c>
      <c r="H3575" s="21" t="s">
        <v>131</v>
      </c>
      <c r="I3575" s="21" t="s">
        <v>132</v>
      </c>
      <c r="J3575" s="21" t="s">
        <v>133</v>
      </c>
      <c r="K3575" s="21" t="s">
        <v>134</v>
      </c>
      <c r="L3575" s="21" t="s">
        <v>192</v>
      </c>
      <c r="M3575" s="23">
        <v>70.14</v>
      </c>
      <c r="N3575" s="24">
        <v>1</v>
      </c>
      <c r="O3575" s="25">
        <v>0.2641</v>
      </c>
      <c r="P3575" s="23">
        <v>41.18</v>
      </c>
      <c r="Q3575" s="23">
        <f>M3575*N3575*(1-O3575)</f>
        <v>51.616025999999998</v>
      </c>
      <c r="R3575" s="23">
        <f>M3575*N3575*O3575</f>
        <v>18.523973999999999</v>
      </c>
      <c r="S3575" s="23">
        <f>P3575*N3575</f>
        <v>41.18</v>
      </c>
      <c r="T3575" s="23">
        <f>Q3575-S3575</f>
        <v>10.436025999999998</v>
      </c>
      <c r="U3575" s="25">
        <f>IFERROR(T3575/Q3575,0)</f>
        <v>0.2021857707526728</v>
      </c>
      <c r="V3575" s="21" t="s">
        <v>125</v>
      </c>
      <c r="W3575" s="21" t="s">
        <v>136</v>
      </c>
    </row>
    <row r="3576" spans="1:23" ht="15" customHeight="1">
      <c r="A3576" s="21" t="s">
        <v>4055</v>
      </c>
      <c r="B3576" s="22">
        <v>45917</v>
      </c>
      <c r="C3576" s="21">
        <f>YEAR(B3576)</f>
        <v>2025</v>
      </c>
      <c r="D3576" s="21" t="str">
        <f>"Q"&amp;ROUNDUP(MONTH(B3576)/3,0)</f>
        <v>Q3</v>
      </c>
      <c r="E3576" s="21" t="s">
        <v>128</v>
      </c>
      <c r="F3576" s="21" t="s">
        <v>129</v>
      </c>
      <c r="G3576" s="21" t="s">
        <v>152</v>
      </c>
      <c r="H3576" s="21" t="s">
        <v>284</v>
      </c>
      <c r="I3576" s="21" t="s">
        <v>269</v>
      </c>
      <c r="J3576" s="21" t="s">
        <v>122</v>
      </c>
      <c r="K3576" s="21" t="s">
        <v>134</v>
      </c>
      <c r="L3576" s="21" t="s">
        <v>192</v>
      </c>
      <c r="M3576" s="23">
        <v>172.46</v>
      </c>
      <c r="N3576" s="24">
        <v>1</v>
      </c>
      <c r="O3576" s="25"/>
      <c r="P3576" s="23">
        <v>86.88</v>
      </c>
      <c r="Q3576" s="23">
        <f>M3576*N3576*(1-O3576)</f>
        <v>172.46</v>
      </c>
      <c r="R3576" s="23">
        <f>M3576*N3576*O3576</f>
        <v>0</v>
      </c>
      <c r="S3576" s="23">
        <f>P3576*N3576</f>
        <v>86.88</v>
      </c>
      <c r="T3576" s="23">
        <f>Q3576-S3576</f>
        <v>85.580000000000013</v>
      </c>
      <c r="U3576" s="25">
        <f>IFERROR(T3576/Q3576,0)</f>
        <v>0.4962310100892961</v>
      </c>
      <c r="V3576" s="21" t="s">
        <v>171</v>
      </c>
      <c r="W3576" s="21" t="s">
        <v>172</v>
      </c>
    </row>
    <row r="3577" spans="1:23" ht="15" customHeight="1">
      <c r="A3577" s="21" t="s">
        <v>4056</v>
      </c>
      <c r="B3577" s="22">
        <v>45917</v>
      </c>
      <c r="C3577" s="21">
        <f>YEAR(B3577)</f>
        <v>2025</v>
      </c>
      <c r="D3577" s="21" t="str">
        <f>"Q"&amp;ROUNDUP(MONTH(B3577)/3,0)</f>
        <v>Q3</v>
      </c>
      <c r="E3577" s="21" t="s">
        <v>117</v>
      </c>
      <c r="F3577" s="21" t="s">
        <v>129</v>
      </c>
      <c r="G3577" s="21" t="s">
        <v>119</v>
      </c>
      <c r="H3577" s="21" t="s">
        <v>364</v>
      </c>
      <c r="I3577" s="21" t="s">
        <v>365</v>
      </c>
      <c r="J3577" s="21" t="s">
        <v>142</v>
      </c>
      <c r="K3577" s="21" t="s">
        <v>165</v>
      </c>
      <c r="L3577" s="21" t="s">
        <v>180</v>
      </c>
      <c r="M3577" s="23">
        <v>112.37</v>
      </c>
      <c r="N3577" s="24">
        <v>1</v>
      </c>
      <c r="O3577" s="25">
        <v>0.19159999999999999</v>
      </c>
      <c r="P3577" s="23">
        <v>47.93</v>
      </c>
      <c r="Q3577" s="23">
        <f>M3577*N3577*(1-O3577)</f>
        <v>90.839908000000008</v>
      </c>
      <c r="R3577" s="23">
        <f>M3577*N3577*O3577</f>
        <v>21.530092</v>
      </c>
      <c r="S3577" s="23">
        <f>P3577*N3577</f>
        <v>47.93</v>
      </c>
      <c r="T3577" s="23">
        <f>Q3577-S3577</f>
        <v>42.909908000000009</v>
      </c>
      <c r="U3577" s="25">
        <f>IFERROR(T3577/Q3577,0)</f>
        <v>0.47236846607110178</v>
      </c>
      <c r="V3577" s="21" t="s">
        <v>125</v>
      </c>
      <c r="W3577" s="21" t="s">
        <v>126</v>
      </c>
    </row>
    <row r="3578" spans="1:23" ht="15" customHeight="1">
      <c r="A3578" s="21" t="s">
        <v>4057</v>
      </c>
      <c r="B3578" s="22">
        <v>45917</v>
      </c>
      <c r="C3578" s="21">
        <f>YEAR(B3578)</f>
        <v>2025</v>
      </c>
      <c r="D3578" s="21" t="str">
        <f>"Q"&amp;ROUNDUP(MONTH(B3578)/3,0)</f>
        <v>Q3</v>
      </c>
      <c r="E3578" s="21" t="s">
        <v>188</v>
      </c>
      <c r="F3578" s="21" t="s">
        <v>118</v>
      </c>
      <c r="G3578" s="21" t="s">
        <v>198</v>
      </c>
      <c r="H3578" s="21" t="s">
        <v>243</v>
      </c>
      <c r="I3578" s="21" t="s">
        <v>244</v>
      </c>
      <c r="J3578" s="21" t="s">
        <v>122</v>
      </c>
      <c r="K3578" s="21" t="s">
        <v>134</v>
      </c>
      <c r="L3578" s="21" t="s">
        <v>339</v>
      </c>
      <c r="M3578" s="23">
        <v>92.12</v>
      </c>
      <c r="N3578" s="24">
        <v>4</v>
      </c>
      <c r="O3578" s="25">
        <v>0.2457</v>
      </c>
      <c r="P3578" s="23">
        <v>54.24</v>
      </c>
      <c r="Q3578" s="23">
        <f>M3578*N3578*(1-O3578)</f>
        <v>277.94446399999998</v>
      </c>
      <c r="R3578" s="23">
        <f>M3578*N3578*O3578</f>
        <v>90.535536000000008</v>
      </c>
      <c r="S3578" s="23">
        <f>P3578*N3578</f>
        <v>216.96</v>
      </c>
      <c r="T3578" s="23">
        <f>Q3578-S3578</f>
        <v>60.984463999999974</v>
      </c>
      <c r="U3578" s="25">
        <f>IFERROR(T3578/Q3578,0)</f>
        <v>0.21941240750886112</v>
      </c>
      <c r="V3578" s="21" t="s">
        <v>125</v>
      </c>
      <c r="W3578" s="21" t="s">
        <v>126</v>
      </c>
    </row>
    <row r="3579" spans="1:23" ht="15" customHeight="1">
      <c r="A3579" s="21" t="s">
        <v>4058</v>
      </c>
      <c r="B3579" s="22">
        <v>45917</v>
      </c>
      <c r="C3579" s="21">
        <f>YEAR(B3579)</f>
        <v>2025</v>
      </c>
      <c r="D3579" s="21" t="str">
        <f>"Q"&amp;ROUNDUP(MONTH(B3579)/3,0)</f>
        <v>Q3</v>
      </c>
      <c r="E3579" s="21" t="s">
        <v>138</v>
      </c>
      <c r="F3579" s="21" t="s">
        <v>118</v>
      </c>
      <c r="G3579" s="21" t="s">
        <v>146</v>
      </c>
      <c r="H3579" s="21" t="s">
        <v>284</v>
      </c>
      <c r="I3579" s="21" t="s">
        <v>269</v>
      </c>
      <c r="J3579" s="21" t="s">
        <v>122</v>
      </c>
      <c r="K3579" s="21" t="s">
        <v>149</v>
      </c>
      <c r="L3579" s="21" t="s">
        <v>238</v>
      </c>
      <c r="M3579" s="23">
        <v>26.13</v>
      </c>
      <c r="N3579" s="24">
        <v>4</v>
      </c>
      <c r="O3579" s="25">
        <v>0.18990000000000001</v>
      </c>
      <c r="P3579" s="23">
        <v>10.87</v>
      </c>
      <c r="Q3579" s="23">
        <f>M3579*N3579*(1-O3579)</f>
        <v>84.671651999999995</v>
      </c>
      <c r="R3579" s="23">
        <f>M3579*N3579*O3579</f>
        <v>19.848348000000001</v>
      </c>
      <c r="S3579" s="23">
        <f>P3579*N3579</f>
        <v>43.48</v>
      </c>
      <c r="T3579" s="23">
        <f>Q3579-S3579</f>
        <v>41.191651999999998</v>
      </c>
      <c r="U3579" s="25">
        <f>IFERROR(T3579/Q3579,0)</f>
        <v>0.48648692953339329</v>
      </c>
      <c r="V3579" s="21" t="s">
        <v>125</v>
      </c>
      <c r="W3579" s="21" t="s">
        <v>156</v>
      </c>
    </row>
    <row r="3580" spans="1:23" ht="15" customHeight="1">
      <c r="A3580" s="21" t="s">
        <v>4059</v>
      </c>
      <c r="B3580" s="22">
        <v>45917</v>
      </c>
      <c r="C3580" s="21">
        <f>YEAR(B3580)</f>
        <v>2025</v>
      </c>
      <c r="D3580" s="21" t="str">
        <f>"Q"&amp;ROUNDUP(MONTH(B3580)/3,0)</f>
        <v>Q3</v>
      </c>
      <c r="E3580" s="21" t="s">
        <v>128</v>
      </c>
      <c r="F3580" s="21" t="s">
        <v>118</v>
      </c>
      <c r="G3580" s="21" t="s">
        <v>130</v>
      </c>
      <c r="H3580" s="21" t="s">
        <v>120</v>
      </c>
      <c r="I3580" s="21" t="s">
        <v>121</v>
      </c>
      <c r="J3580" s="21" t="s">
        <v>122</v>
      </c>
      <c r="K3580" s="21" t="s">
        <v>165</v>
      </c>
      <c r="L3580" s="21" t="s">
        <v>320</v>
      </c>
      <c r="M3580" s="23">
        <v>19.899999999999999</v>
      </c>
      <c r="N3580" s="24">
        <v>1</v>
      </c>
      <c r="O3580" s="25">
        <v>0.26269999999999999</v>
      </c>
      <c r="P3580" s="23">
        <v>9.35</v>
      </c>
      <c r="Q3580" s="23">
        <f>M3580*N3580*(1-O3580)</f>
        <v>14.672270000000001</v>
      </c>
      <c r="R3580" s="23">
        <f>M3580*N3580*O3580</f>
        <v>5.2277299999999993</v>
      </c>
      <c r="S3580" s="23">
        <f>P3580*N3580</f>
        <v>9.35</v>
      </c>
      <c r="T3580" s="23">
        <f>Q3580-S3580</f>
        <v>5.3222700000000014</v>
      </c>
      <c r="U3580" s="25">
        <f>IFERROR(T3580/Q3580,0)</f>
        <v>0.36274346096411808</v>
      </c>
      <c r="V3580" s="21" t="s">
        <v>125</v>
      </c>
      <c r="W3580" s="21" t="s">
        <v>136</v>
      </c>
    </row>
    <row r="3581" spans="1:23" ht="15" customHeight="1">
      <c r="A3581" s="21" t="s">
        <v>4060</v>
      </c>
      <c r="B3581" s="22">
        <v>45918</v>
      </c>
      <c r="C3581" s="21">
        <f>YEAR(B3581)</f>
        <v>2025</v>
      </c>
      <c r="D3581" s="21" t="str">
        <f>"Q"&amp;ROUNDUP(MONTH(B3581)/3,0)</f>
        <v>Q3</v>
      </c>
      <c r="E3581" s="21" t="s">
        <v>128</v>
      </c>
      <c r="F3581" s="21" t="s">
        <v>159</v>
      </c>
      <c r="G3581" s="21" t="s">
        <v>130</v>
      </c>
      <c r="H3581" s="21" t="s">
        <v>383</v>
      </c>
      <c r="I3581" s="21" t="s">
        <v>298</v>
      </c>
      <c r="J3581" s="21" t="s">
        <v>142</v>
      </c>
      <c r="K3581" s="21" t="s">
        <v>123</v>
      </c>
      <c r="L3581" s="21" t="s">
        <v>155</v>
      </c>
      <c r="M3581" s="23">
        <v>30.45</v>
      </c>
      <c r="N3581" s="24">
        <v>8</v>
      </c>
      <c r="O3581" s="25">
        <v>0.17580000000000001</v>
      </c>
      <c r="P3581" s="23">
        <v>15.36</v>
      </c>
      <c r="Q3581" s="23">
        <f>M3581*N3581*(1-O3581)</f>
        <v>200.77512000000002</v>
      </c>
      <c r="R3581" s="23">
        <f>M3581*N3581*O3581</f>
        <v>42.82488</v>
      </c>
      <c r="S3581" s="23">
        <f>P3581*N3581</f>
        <v>122.88</v>
      </c>
      <c r="T3581" s="23">
        <f>Q3581-S3581</f>
        <v>77.89512000000002</v>
      </c>
      <c r="U3581" s="25">
        <f>IFERROR(T3581/Q3581,0)</f>
        <v>0.38797197581054871</v>
      </c>
      <c r="V3581" s="21" t="s">
        <v>125</v>
      </c>
      <c r="W3581" s="21" t="s">
        <v>136</v>
      </c>
    </row>
    <row r="3582" spans="1:23" ht="15" customHeight="1">
      <c r="A3582" s="21" t="s">
        <v>4061</v>
      </c>
      <c r="B3582" s="22">
        <v>45918</v>
      </c>
      <c r="C3582" s="21">
        <f>YEAR(B3582)</f>
        <v>2025</v>
      </c>
      <c r="D3582" s="21" t="str">
        <f>"Q"&amp;ROUNDUP(MONTH(B3582)/3,0)</f>
        <v>Q3</v>
      </c>
      <c r="E3582" s="21" t="s">
        <v>128</v>
      </c>
      <c r="F3582" s="21" t="s">
        <v>118</v>
      </c>
      <c r="G3582" s="21" t="s">
        <v>130</v>
      </c>
      <c r="H3582" s="21" t="s">
        <v>224</v>
      </c>
      <c r="I3582" s="21" t="s">
        <v>225</v>
      </c>
      <c r="J3582" s="21" t="s">
        <v>122</v>
      </c>
      <c r="K3582" s="21" t="s">
        <v>143</v>
      </c>
      <c r="L3582" s="21" t="s">
        <v>144</v>
      </c>
      <c r="M3582" s="23">
        <v>262.55</v>
      </c>
      <c r="N3582" s="24">
        <v>2</v>
      </c>
      <c r="O3582" s="25">
        <v>0.22259999999999999</v>
      </c>
      <c r="P3582" s="23">
        <v>167.51</v>
      </c>
      <c r="Q3582" s="23">
        <f>M3582*N3582*(1-O3582)</f>
        <v>408.21274</v>
      </c>
      <c r="R3582" s="23">
        <f>M3582*N3582*O3582</f>
        <v>116.88726</v>
      </c>
      <c r="S3582" s="23">
        <f>P3582*N3582</f>
        <v>335.02</v>
      </c>
      <c r="T3582" s="23">
        <f>Q3582-S3582</f>
        <v>73.192740000000015</v>
      </c>
      <c r="U3582" s="25">
        <f>IFERROR(T3582/Q3582,0)</f>
        <v>0.17930047945098435</v>
      </c>
      <c r="V3582" s="21" t="s">
        <v>125</v>
      </c>
      <c r="W3582" s="21" t="s">
        <v>156</v>
      </c>
    </row>
    <row r="3583" spans="1:23" ht="15" customHeight="1">
      <c r="A3583" s="21" t="s">
        <v>4062</v>
      </c>
      <c r="B3583" s="22">
        <v>45918</v>
      </c>
      <c r="C3583" s="21">
        <f>YEAR(B3583)</f>
        <v>2025</v>
      </c>
      <c r="D3583" s="21" t="str">
        <f>"Q"&amp;ROUNDUP(MONTH(B3583)/3,0)</f>
        <v>Q3</v>
      </c>
      <c r="E3583" s="21" t="s">
        <v>188</v>
      </c>
      <c r="F3583" s="21" t="s">
        <v>118</v>
      </c>
      <c r="G3583" s="21" t="s">
        <v>232</v>
      </c>
      <c r="H3583" s="21" t="s">
        <v>203</v>
      </c>
      <c r="I3583" s="21" t="s">
        <v>204</v>
      </c>
      <c r="J3583" s="21" t="s">
        <v>122</v>
      </c>
      <c r="K3583" s="21" t="s">
        <v>165</v>
      </c>
      <c r="L3583" s="21" t="s">
        <v>320</v>
      </c>
      <c r="M3583" s="23">
        <v>42.08</v>
      </c>
      <c r="N3583" s="24">
        <v>2</v>
      </c>
      <c r="O3583" s="25">
        <v>0.1525</v>
      </c>
      <c r="P3583" s="23">
        <v>18.79</v>
      </c>
      <c r="Q3583" s="23">
        <f>M3583*N3583*(1-O3583)</f>
        <v>71.325599999999994</v>
      </c>
      <c r="R3583" s="23">
        <f>M3583*N3583*O3583</f>
        <v>12.834399999999999</v>
      </c>
      <c r="S3583" s="23">
        <f>P3583*N3583</f>
        <v>37.58</v>
      </c>
      <c r="T3583" s="23">
        <f>Q3583-S3583</f>
        <v>33.745599999999996</v>
      </c>
      <c r="U3583" s="25">
        <f>IFERROR(T3583/Q3583,0)</f>
        <v>0.47312045044135626</v>
      </c>
      <c r="V3583" s="21" t="s">
        <v>125</v>
      </c>
      <c r="W3583" s="21" t="s">
        <v>156</v>
      </c>
    </row>
    <row r="3584" spans="1:23" ht="15" customHeight="1">
      <c r="A3584" s="21" t="s">
        <v>4063</v>
      </c>
      <c r="B3584" s="22">
        <v>45918</v>
      </c>
      <c r="C3584" s="21">
        <f>YEAR(B3584)</f>
        <v>2025</v>
      </c>
      <c r="D3584" s="21" t="str">
        <f>"Q"&amp;ROUNDUP(MONTH(B3584)/3,0)</f>
        <v>Q3</v>
      </c>
      <c r="E3584" s="21" t="s">
        <v>138</v>
      </c>
      <c r="F3584" s="21" t="s">
        <v>129</v>
      </c>
      <c r="G3584" s="21" t="s">
        <v>139</v>
      </c>
      <c r="H3584" s="21" t="s">
        <v>305</v>
      </c>
      <c r="I3584" s="21" t="s">
        <v>306</v>
      </c>
      <c r="J3584" s="21" t="s">
        <v>142</v>
      </c>
      <c r="K3584" s="21" t="s">
        <v>149</v>
      </c>
      <c r="L3584" s="21" t="s">
        <v>205</v>
      </c>
      <c r="M3584" s="23">
        <v>207.09</v>
      </c>
      <c r="N3584" s="24">
        <v>1</v>
      </c>
      <c r="O3584" s="25">
        <v>0.24590000000000001</v>
      </c>
      <c r="P3584" s="23">
        <v>103.22</v>
      </c>
      <c r="Q3584" s="23">
        <f>M3584*N3584*(1-O3584)</f>
        <v>156.16656900000001</v>
      </c>
      <c r="R3584" s="23">
        <f>M3584*N3584*O3584</f>
        <v>50.923431000000001</v>
      </c>
      <c r="S3584" s="23">
        <f>P3584*N3584</f>
        <v>103.22</v>
      </c>
      <c r="T3584" s="23">
        <f>Q3584-S3584</f>
        <v>52.946569000000011</v>
      </c>
      <c r="U3584" s="25">
        <f>IFERROR(T3584/Q3584,0)</f>
        <v>0.33903907436168368</v>
      </c>
      <c r="V3584" s="21" t="s">
        <v>125</v>
      </c>
      <c r="W3584" s="21" t="s">
        <v>136</v>
      </c>
    </row>
    <row r="3585" spans="1:23" ht="15" customHeight="1">
      <c r="A3585" s="21" t="s">
        <v>4064</v>
      </c>
      <c r="B3585" s="22">
        <v>45918</v>
      </c>
      <c r="C3585" s="21">
        <f>YEAR(B3585)</f>
        <v>2025</v>
      </c>
      <c r="D3585" s="21" t="str">
        <f>"Q"&amp;ROUNDUP(MONTH(B3585)/3,0)</f>
        <v>Q3</v>
      </c>
      <c r="E3585" s="21" t="s">
        <v>188</v>
      </c>
      <c r="F3585" s="21" t="s">
        <v>129</v>
      </c>
      <c r="G3585" s="21" t="s">
        <v>189</v>
      </c>
      <c r="H3585" s="21" t="s">
        <v>284</v>
      </c>
      <c r="I3585" s="21" t="s">
        <v>269</v>
      </c>
      <c r="J3585" s="21" t="s">
        <v>122</v>
      </c>
      <c r="K3585" s="21" t="s">
        <v>134</v>
      </c>
      <c r="L3585" s="21" t="s">
        <v>135</v>
      </c>
      <c r="M3585" s="23">
        <v>36.9</v>
      </c>
      <c r="N3585" s="24">
        <v>5</v>
      </c>
      <c r="O3585" s="25">
        <v>0.18940000000000001</v>
      </c>
      <c r="P3585" s="23">
        <v>18.89</v>
      </c>
      <c r="Q3585" s="23">
        <f>M3585*N3585*(1-O3585)</f>
        <v>149.5557</v>
      </c>
      <c r="R3585" s="23">
        <f>M3585*N3585*O3585</f>
        <v>34.944300000000005</v>
      </c>
      <c r="S3585" s="23">
        <f>P3585*N3585</f>
        <v>94.45</v>
      </c>
      <c r="T3585" s="23">
        <f>Q3585-S3585</f>
        <v>55.105699999999999</v>
      </c>
      <c r="U3585" s="25">
        <f>IFERROR(T3585/Q3585,0)</f>
        <v>0.36846271990970586</v>
      </c>
      <c r="V3585" s="21" t="s">
        <v>125</v>
      </c>
      <c r="W3585" s="21" t="s">
        <v>156</v>
      </c>
    </row>
    <row r="3586" spans="1:23" ht="15" customHeight="1">
      <c r="A3586" s="21" t="s">
        <v>4065</v>
      </c>
      <c r="B3586" s="22">
        <v>45918</v>
      </c>
      <c r="C3586" s="21">
        <f>YEAR(B3586)</f>
        <v>2025</v>
      </c>
      <c r="D3586" s="21" t="str">
        <f>"Q"&amp;ROUNDUP(MONTH(B3586)/3,0)</f>
        <v>Q3</v>
      </c>
      <c r="E3586" s="21" t="s">
        <v>158</v>
      </c>
      <c r="F3586" s="21" t="s">
        <v>118</v>
      </c>
      <c r="G3586" s="21" t="s">
        <v>164</v>
      </c>
      <c r="H3586" s="21" t="s">
        <v>2147</v>
      </c>
      <c r="I3586" s="21" t="s">
        <v>2148</v>
      </c>
      <c r="J3586" s="21" t="s">
        <v>142</v>
      </c>
      <c r="K3586" s="21" t="s">
        <v>143</v>
      </c>
      <c r="L3586" s="21" t="s">
        <v>144</v>
      </c>
      <c r="M3586" s="23">
        <v>195.89</v>
      </c>
      <c r="N3586" s="24">
        <v>5</v>
      </c>
      <c r="O3586" s="25">
        <v>0.17730000000000001</v>
      </c>
      <c r="P3586" s="23">
        <v>112.59</v>
      </c>
      <c r="Q3586" s="23">
        <f>M3586*N3586*(1-O3586)</f>
        <v>805.79351499999996</v>
      </c>
      <c r="R3586" s="23">
        <f>M3586*N3586*O3586</f>
        <v>173.656485</v>
      </c>
      <c r="S3586" s="23">
        <f>P3586*N3586</f>
        <v>562.95000000000005</v>
      </c>
      <c r="T3586" s="23">
        <f>Q3586-S3586</f>
        <v>242.84351499999991</v>
      </c>
      <c r="U3586" s="25">
        <f>IFERROR(T3586/Q3586,0)</f>
        <v>0.30137189053947638</v>
      </c>
      <c r="V3586" s="21" t="s">
        <v>125</v>
      </c>
      <c r="W3586" s="21" t="s">
        <v>126</v>
      </c>
    </row>
    <row r="3587" spans="1:23" ht="15" customHeight="1">
      <c r="A3587" s="21" t="s">
        <v>4066</v>
      </c>
      <c r="B3587" s="22">
        <v>45918</v>
      </c>
      <c r="C3587" s="21">
        <f>YEAR(B3587)</f>
        <v>2025</v>
      </c>
      <c r="D3587" s="21" t="str">
        <f>"Q"&amp;ROUNDUP(MONTH(B3587)/3,0)</f>
        <v>Q3</v>
      </c>
      <c r="E3587" s="21" t="s">
        <v>117</v>
      </c>
      <c r="F3587" s="21" t="s">
        <v>129</v>
      </c>
      <c r="G3587" s="21" t="s">
        <v>119</v>
      </c>
      <c r="H3587" s="21" t="s">
        <v>131</v>
      </c>
      <c r="I3587" s="21" t="s">
        <v>132</v>
      </c>
      <c r="J3587" s="21" t="s">
        <v>133</v>
      </c>
      <c r="K3587" s="21" t="s">
        <v>123</v>
      </c>
      <c r="L3587" s="21" t="s">
        <v>263</v>
      </c>
      <c r="M3587" s="23">
        <v>231.5</v>
      </c>
      <c r="N3587" s="24">
        <v>2</v>
      </c>
      <c r="O3587" s="25">
        <v>0.183</v>
      </c>
      <c r="P3587" s="23">
        <v>112.69</v>
      </c>
      <c r="Q3587" s="23">
        <f>M3587*N3587*(1-O3587)</f>
        <v>378.27099999999996</v>
      </c>
      <c r="R3587" s="23">
        <f>M3587*N3587*O3587</f>
        <v>84.728999999999999</v>
      </c>
      <c r="S3587" s="23">
        <f>P3587*N3587</f>
        <v>225.38</v>
      </c>
      <c r="T3587" s="23">
        <f>Q3587-S3587</f>
        <v>152.89099999999996</v>
      </c>
      <c r="U3587" s="25">
        <f>IFERROR(T3587/Q3587,0)</f>
        <v>0.40418377300929753</v>
      </c>
      <c r="V3587" s="21" t="s">
        <v>125</v>
      </c>
      <c r="W3587" s="21" t="s">
        <v>156</v>
      </c>
    </row>
    <row r="3588" spans="1:23" ht="15" customHeight="1">
      <c r="A3588" s="21" t="s">
        <v>4067</v>
      </c>
      <c r="B3588" s="22">
        <v>45918</v>
      </c>
      <c r="C3588" s="21">
        <f>YEAR(B3588)</f>
        <v>2025</v>
      </c>
      <c r="D3588" s="21" t="str">
        <f>"Q"&amp;ROUNDUP(MONTH(B3588)/3,0)</f>
        <v>Q3</v>
      </c>
      <c r="E3588" s="21" t="s">
        <v>138</v>
      </c>
      <c r="F3588" s="21" t="s">
        <v>159</v>
      </c>
      <c r="G3588" s="21" t="s">
        <v>139</v>
      </c>
      <c r="H3588" s="21" t="s">
        <v>520</v>
      </c>
      <c r="I3588" s="21" t="s">
        <v>521</v>
      </c>
      <c r="J3588" s="21" t="s">
        <v>142</v>
      </c>
      <c r="K3588" s="21" t="s">
        <v>134</v>
      </c>
      <c r="L3588" s="21" t="s">
        <v>192</v>
      </c>
      <c r="M3588" s="23">
        <v>157.36000000000001</v>
      </c>
      <c r="N3588" s="24">
        <v>20</v>
      </c>
      <c r="O3588" s="25">
        <v>0.1893</v>
      </c>
      <c r="P3588" s="23">
        <v>85.22</v>
      </c>
      <c r="Q3588" s="23">
        <f>M3588*N3588*(1-O3588)</f>
        <v>2551.4350400000003</v>
      </c>
      <c r="R3588" s="23">
        <f>M3588*N3588*O3588</f>
        <v>595.76496000000009</v>
      </c>
      <c r="S3588" s="23">
        <f>P3588*N3588</f>
        <v>1704.4</v>
      </c>
      <c r="T3588" s="23">
        <f>Q3588-S3588</f>
        <v>847.03504000000021</v>
      </c>
      <c r="U3588" s="25">
        <f>IFERROR(T3588/Q3588,0)</f>
        <v>0.33198377647114236</v>
      </c>
      <c r="V3588" s="21" t="s">
        <v>125</v>
      </c>
      <c r="W3588" s="21" t="s">
        <v>156</v>
      </c>
    </row>
    <row r="3589" spans="1:23" ht="15" customHeight="1">
      <c r="A3589" s="21" t="s">
        <v>4068</v>
      </c>
      <c r="B3589" s="22">
        <v>45918</v>
      </c>
      <c r="C3589" s="21">
        <f>YEAR(B3589)</f>
        <v>2025</v>
      </c>
      <c r="D3589" s="21" t="str">
        <f>"Q"&amp;ROUNDUP(MONTH(B3589)/3,0)</f>
        <v>Q3</v>
      </c>
      <c r="E3589" s="21" t="s">
        <v>128</v>
      </c>
      <c r="F3589" s="21" t="s">
        <v>129</v>
      </c>
      <c r="G3589" s="21" t="s">
        <v>130</v>
      </c>
      <c r="H3589" s="21" t="s">
        <v>291</v>
      </c>
      <c r="I3589" s="21" t="s">
        <v>208</v>
      </c>
      <c r="J3589" s="21" t="s">
        <v>133</v>
      </c>
      <c r="K3589" s="21" t="s">
        <v>134</v>
      </c>
      <c r="L3589" s="21" t="s">
        <v>192</v>
      </c>
      <c r="M3589" s="23">
        <v>120.03</v>
      </c>
      <c r="N3589" s="24">
        <v>5</v>
      </c>
      <c r="O3589" s="25">
        <v>0.2354</v>
      </c>
      <c r="P3589" s="23">
        <v>70.64</v>
      </c>
      <c r="Q3589" s="23">
        <f>M3589*N3589*(1-O3589)</f>
        <v>458.87468999999993</v>
      </c>
      <c r="R3589" s="23">
        <f>M3589*N3589*O3589</f>
        <v>141.27530999999999</v>
      </c>
      <c r="S3589" s="23">
        <f>P3589*N3589</f>
        <v>353.2</v>
      </c>
      <c r="T3589" s="23">
        <f>Q3589-S3589</f>
        <v>105.67468999999994</v>
      </c>
      <c r="U3589" s="25">
        <f>IFERROR(T3589/Q3589,0)</f>
        <v>0.23029095372420727</v>
      </c>
      <c r="V3589" s="21" t="s">
        <v>125</v>
      </c>
      <c r="W3589" s="21" t="s">
        <v>172</v>
      </c>
    </row>
    <row r="3590" spans="1:23" ht="15" customHeight="1">
      <c r="A3590" s="21" t="s">
        <v>4069</v>
      </c>
      <c r="B3590" s="22">
        <v>45918</v>
      </c>
      <c r="C3590" s="21">
        <f>YEAR(B3590)</f>
        <v>2025</v>
      </c>
      <c r="D3590" s="21" t="str">
        <f>"Q"&amp;ROUNDUP(MONTH(B3590)/3,0)</f>
        <v>Q3</v>
      </c>
      <c r="E3590" s="21" t="s">
        <v>128</v>
      </c>
      <c r="F3590" s="21" t="s">
        <v>118</v>
      </c>
      <c r="G3590" s="21" t="s">
        <v>130</v>
      </c>
      <c r="H3590" s="21" t="s">
        <v>331</v>
      </c>
      <c r="I3590" s="21" t="s">
        <v>332</v>
      </c>
      <c r="J3590" s="21" t="s">
        <v>133</v>
      </c>
      <c r="K3590" s="21" t="s">
        <v>143</v>
      </c>
      <c r="L3590" s="21" t="s">
        <v>144</v>
      </c>
      <c r="M3590" s="23">
        <v>287.67</v>
      </c>
      <c r="N3590" s="24">
        <v>1</v>
      </c>
      <c r="O3590" s="25">
        <v>0.2344</v>
      </c>
      <c r="P3590" s="23">
        <v>164.58</v>
      </c>
      <c r="Q3590" s="23">
        <f>M3590*N3590*(1-O3590)</f>
        <v>220.24015200000002</v>
      </c>
      <c r="R3590" s="23">
        <f>M3590*N3590*O3590</f>
        <v>67.429848000000007</v>
      </c>
      <c r="S3590" s="23">
        <f>P3590*N3590</f>
        <v>164.58</v>
      </c>
      <c r="T3590" s="23">
        <f>Q3590-S3590</f>
        <v>55.660152000000011</v>
      </c>
      <c r="U3590" s="25">
        <f>IFERROR(T3590/Q3590,0)</f>
        <v>0.25272481649940021</v>
      </c>
      <c r="V3590" s="21" t="s">
        <v>125</v>
      </c>
      <c r="W3590" s="21" t="s">
        <v>136</v>
      </c>
    </row>
    <row r="3591" spans="1:23" ht="15" customHeight="1">
      <c r="A3591" s="21" t="s">
        <v>4070</v>
      </c>
      <c r="B3591" s="22">
        <v>45918</v>
      </c>
      <c r="C3591" s="21">
        <f>YEAR(B3591)</f>
        <v>2025</v>
      </c>
      <c r="D3591" s="21" t="str">
        <f>"Q"&amp;ROUNDUP(MONTH(B3591)/3,0)</f>
        <v>Q3</v>
      </c>
      <c r="E3591" s="21" t="s">
        <v>128</v>
      </c>
      <c r="F3591" s="21" t="s">
        <v>118</v>
      </c>
      <c r="G3591" s="21" t="s">
        <v>152</v>
      </c>
      <c r="H3591" s="21" t="s">
        <v>337</v>
      </c>
      <c r="I3591" s="21" t="s">
        <v>338</v>
      </c>
      <c r="J3591" s="21" t="s">
        <v>133</v>
      </c>
      <c r="K3591" s="21" t="s">
        <v>149</v>
      </c>
      <c r="L3591" s="21" t="s">
        <v>273</v>
      </c>
      <c r="M3591" s="23">
        <v>43.58</v>
      </c>
      <c r="N3591" s="24">
        <v>12</v>
      </c>
      <c r="O3591" s="25">
        <v>0.22059999999999999</v>
      </c>
      <c r="P3591" s="23">
        <v>21.94</v>
      </c>
      <c r="Q3591" s="23">
        <f>M3591*N3591*(1-O3591)</f>
        <v>407.59502400000002</v>
      </c>
      <c r="R3591" s="23">
        <f>M3591*N3591*O3591</f>
        <v>115.364976</v>
      </c>
      <c r="S3591" s="23">
        <f>P3591*N3591</f>
        <v>263.28000000000003</v>
      </c>
      <c r="T3591" s="23">
        <f>Q3591-S3591</f>
        <v>144.31502399999999</v>
      </c>
      <c r="U3591" s="25">
        <f>IFERROR(T3591/Q3591,0)</f>
        <v>0.35406473460775123</v>
      </c>
      <c r="V3591" s="21" t="s">
        <v>125</v>
      </c>
      <c r="W3591" s="21" t="s">
        <v>172</v>
      </c>
    </row>
    <row r="3592" spans="1:23" ht="15" customHeight="1">
      <c r="A3592" s="21" t="s">
        <v>4071</v>
      </c>
      <c r="B3592" s="22">
        <v>45919</v>
      </c>
      <c r="C3592" s="21">
        <f>YEAR(B3592)</f>
        <v>2025</v>
      </c>
      <c r="D3592" s="21" t="str">
        <f>"Q"&amp;ROUNDUP(MONTH(B3592)/3,0)</f>
        <v>Q3</v>
      </c>
      <c r="E3592" s="21" t="s">
        <v>117</v>
      </c>
      <c r="F3592" s="21" t="s">
        <v>159</v>
      </c>
      <c r="G3592" s="21" t="s">
        <v>119</v>
      </c>
      <c r="H3592" s="21" t="s">
        <v>706</v>
      </c>
      <c r="I3592" s="21" t="s">
        <v>707</v>
      </c>
      <c r="J3592" s="21" t="s">
        <v>142</v>
      </c>
      <c r="K3592" s="21" t="s">
        <v>149</v>
      </c>
      <c r="L3592" s="21" t="s">
        <v>150</v>
      </c>
      <c r="M3592" s="23">
        <v>223.21</v>
      </c>
      <c r="N3592" s="24">
        <v>9</v>
      </c>
      <c r="O3592" s="25">
        <v>0.20530000000000001</v>
      </c>
      <c r="P3592" s="23">
        <v>92.26</v>
      </c>
      <c r="Q3592" s="23">
        <f>M3592*N3592*(1-O3592)</f>
        <v>1596.4648830000001</v>
      </c>
      <c r="R3592" s="23">
        <f>M3592*N3592*O3592</f>
        <v>412.42511700000006</v>
      </c>
      <c r="S3592" s="23">
        <f>P3592*N3592</f>
        <v>830.34</v>
      </c>
      <c r="T3592" s="23">
        <f>Q3592-S3592</f>
        <v>766.12488300000007</v>
      </c>
      <c r="U3592" s="25">
        <f>IFERROR(T3592/Q3592,0)</f>
        <v>0.47988834026861588</v>
      </c>
      <c r="V3592" s="21" t="s">
        <v>125</v>
      </c>
      <c r="W3592" s="21" t="s">
        <v>136</v>
      </c>
    </row>
    <row r="3593" spans="1:23" ht="15" customHeight="1">
      <c r="A3593" s="21" t="s">
        <v>4072</v>
      </c>
      <c r="B3593" s="22">
        <v>45919</v>
      </c>
      <c r="C3593" s="21">
        <f>YEAR(B3593)</f>
        <v>2025</v>
      </c>
      <c r="D3593" s="21" t="str">
        <f>"Q"&amp;ROUNDUP(MONTH(B3593)/3,0)</f>
        <v>Q3</v>
      </c>
      <c r="E3593" s="21" t="s">
        <v>117</v>
      </c>
      <c r="F3593" s="21" t="s">
        <v>129</v>
      </c>
      <c r="G3593" s="21" t="s">
        <v>119</v>
      </c>
      <c r="H3593" s="21" t="s">
        <v>520</v>
      </c>
      <c r="I3593" s="21" t="s">
        <v>521</v>
      </c>
      <c r="J3593" s="21" t="s">
        <v>142</v>
      </c>
      <c r="K3593" s="21" t="s">
        <v>143</v>
      </c>
      <c r="L3593" s="21" t="s">
        <v>322</v>
      </c>
      <c r="M3593" s="23">
        <v>158.69</v>
      </c>
      <c r="N3593" s="24">
        <v>1</v>
      </c>
      <c r="O3593" s="25">
        <v>0.21060000000000001</v>
      </c>
      <c r="P3593" s="23">
        <v>87.91</v>
      </c>
      <c r="Q3593" s="23">
        <f>M3593*N3593*(1-O3593)</f>
        <v>125.269886</v>
      </c>
      <c r="R3593" s="23">
        <f>M3593*N3593*O3593</f>
        <v>33.420113999999998</v>
      </c>
      <c r="S3593" s="23">
        <f>P3593*N3593</f>
        <v>87.91</v>
      </c>
      <c r="T3593" s="23">
        <f>Q3593-S3593</f>
        <v>37.359886000000003</v>
      </c>
      <c r="U3593" s="25">
        <f>IFERROR(T3593/Q3593,0)</f>
        <v>0.29823517201891603</v>
      </c>
      <c r="V3593" s="21" t="s">
        <v>125</v>
      </c>
      <c r="W3593" s="21" t="s">
        <v>156</v>
      </c>
    </row>
    <row r="3594" spans="1:23" ht="15" customHeight="1">
      <c r="A3594" s="21" t="s">
        <v>4073</v>
      </c>
      <c r="B3594" s="22">
        <v>45919</v>
      </c>
      <c r="C3594" s="21">
        <f>YEAR(B3594)</f>
        <v>2025</v>
      </c>
      <c r="D3594" s="21" t="str">
        <f>"Q"&amp;ROUNDUP(MONTH(B3594)/3,0)</f>
        <v>Q3</v>
      </c>
      <c r="E3594" s="21" t="s">
        <v>117</v>
      </c>
      <c r="F3594" s="21" t="s">
        <v>129</v>
      </c>
      <c r="G3594" s="21" t="s">
        <v>119</v>
      </c>
      <c r="H3594" s="21" t="s">
        <v>284</v>
      </c>
      <c r="I3594" s="21" t="s">
        <v>269</v>
      </c>
      <c r="J3594" s="21" t="s">
        <v>122</v>
      </c>
      <c r="K3594" s="21" t="s">
        <v>143</v>
      </c>
      <c r="L3594" s="21" t="s">
        <v>201</v>
      </c>
      <c r="M3594" s="23">
        <v>60.31</v>
      </c>
      <c r="N3594" s="24">
        <v>1</v>
      </c>
      <c r="O3594" s="25">
        <v>0.2051</v>
      </c>
      <c r="P3594" s="23">
        <v>33.26</v>
      </c>
      <c r="Q3594" s="23">
        <f>M3594*N3594*(1-O3594)</f>
        <v>47.940418999999999</v>
      </c>
      <c r="R3594" s="23">
        <f>M3594*N3594*O3594</f>
        <v>12.369581</v>
      </c>
      <c r="S3594" s="23">
        <f>P3594*N3594</f>
        <v>33.26</v>
      </c>
      <c r="T3594" s="23">
        <f>Q3594-S3594</f>
        <v>14.680419000000001</v>
      </c>
      <c r="U3594" s="25">
        <f>IFERROR(T3594/Q3594,0)</f>
        <v>0.30622216714459671</v>
      </c>
      <c r="V3594" s="21" t="s">
        <v>125</v>
      </c>
      <c r="W3594" s="21" t="s">
        <v>136</v>
      </c>
    </row>
    <row r="3595" spans="1:23" ht="15" customHeight="1">
      <c r="A3595" s="21" t="s">
        <v>4074</v>
      </c>
      <c r="B3595" s="22">
        <v>45919</v>
      </c>
      <c r="C3595" s="21">
        <f>YEAR(B3595)</f>
        <v>2025</v>
      </c>
      <c r="D3595" s="21" t="str">
        <f>"Q"&amp;ROUNDUP(MONTH(B3595)/3,0)</f>
        <v>Q3</v>
      </c>
      <c r="E3595" s="21" t="s">
        <v>117</v>
      </c>
      <c r="F3595" s="21" t="s">
        <v>129</v>
      </c>
      <c r="G3595" s="21" t="s">
        <v>119</v>
      </c>
      <c r="H3595" s="21" t="s">
        <v>370</v>
      </c>
      <c r="I3595" s="21" t="s">
        <v>371</v>
      </c>
      <c r="J3595" s="21" t="s">
        <v>133</v>
      </c>
      <c r="K3595" s="21" t="s">
        <v>134</v>
      </c>
      <c r="L3595" s="21" t="s">
        <v>299</v>
      </c>
      <c r="M3595" s="23">
        <v>180.02</v>
      </c>
      <c r="N3595" s="24">
        <v>4</v>
      </c>
      <c r="O3595" s="25">
        <v>0.18590000000000001</v>
      </c>
      <c r="P3595" s="23">
        <v>91.9</v>
      </c>
      <c r="Q3595" s="23">
        <f>M3595*N3595*(1-O3595)</f>
        <v>586.21712800000012</v>
      </c>
      <c r="R3595" s="23">
        <f>M3595*N3595*O3595</f>
        <v>133.86287200000001</v>
      </c>
      <c r="S3595" s="23">
        <f>P3595*N3595</f>
        <v>367.6</v>
      </c>
      <c r="T3595" s="23">
        <f>Q3595-S3595</f>
        <v>218.61712800000009</v>
      </c>
      <c r="U3595" s="25">
        <f>IFERROR(T3595/Q3595,0)</f>
        <v>0.37292859174186405</v>
      </c>
      <c r="V3595" s="21" t="s">
        <v>125</v>
      </c>
      <c r="W3595" s="21" t="s">
        <v>172</v>
      </c>
    </row>
    <row r="3596" spans="1:23" ht="15" customHeight="1">
      <c r="A3596" s="21" t="s">
        <v>4075</v>
      </c>
      <c r="B3596" s="22">
        <v>45919</v>
      </c>
      <c r="C3596" s="21">
        <f>YEAR(B3596)</f>
        <v>2025</v>
      </c>
      <c r="D3596" s="21" t="str">
        <f>"Q"&amp;ROUNDUP(MONTH(B3596)/3,0)</f>
        <v>Q3</v>
      </c>
      <c r="E3596" s="21" t="s">
        <v>128</v>
      </c>
      <c r="F3596" s="21" t="s">
        <v>129</v>
      </c>
      <c r="G3596" s="21" t="s">
        <v>152</v>
      </c>
      <c r="H3596" s="21" t="s">
        <v>851</v>
      </c>
      <c r="I3596" s="21" t="s">
        <v>852</v>
      </c>
      <c r="J3596" s="21" t="s">
        <v>142</v>
      </c>
      <c r="K3596" s="21" t="s">
        <v>134</v>
      </c>
      <c r="L3596" s="21" t="s">
        <v>299</v>
      </c>
      <c r="M3596" s="23">
        <v>85.48</v>
      </c>
      <c r="N3596" s="24">
        <v>1</v>
      </c>
      <c r="O3596" s="25">
        <v>0.13100000000000001</v>
      </c>
      <c r="P3596" s="23">
        <v>50.27</v>
      </c>
      <c r="Q3596" s="23">
        <f>M3596*N3596*(1-O3596)</f>
        <v>74.282120000000006</v>
      </c>
      <c r="R3596" s="23">
        <f>M3596*N3596*O3596</f>
        <v>11.197880000000001</v>
      </c>
      <c r="S3596" s="23">
        <f>P3596*N3596</f>
        <v>50.27</v>
      </c>
      <c r="T3596" s="23">
        <f>Q3596-S3596</f>
        <v>24.012120000000003</v>
      </c>
      <c r="U3596" s="25">
        <f>IFERROR(T3596/Q3596,0)</f>
        <v>0.32325571752664034</v>
      </c>
      <c r="V3596" s="21" t="s">
        <v>125</v>
      </c>
      <c r="W3596" s="21" t="s">
        <v>172</v>
      </c>
    </row>
    <row r="3597" spans="1:23" ht="15" customHeight="1">
      <c r="A3597" s="21" t="s">
        <v>4076</v>
      </c>
      <c r="B3597" s="22">
        <v>45919</v>
      </c>
      <c r="C3597" s="21">
        <f>YEAR(B3597)</f>
        <v>2025</v>
      </c>
      <c r="D3597" s="21" t="str">
        <f>"Q"&amp;ROUNDUP(MONTH(B3597)/3,0)</f>
        <v>Q3</v>
      </c>
      <c r="E3597" s="21" t="s">
        <v>138</v>
      </c>
      <c r="F3597" s="21" t="s">
        <v>159</v>
      </c>
      <c r="G3597" s="21" t="s">
        <v>139</v>
      </c>
      <c r="H3597" s="21" t="s">
        <v>199</v>
      </c>
      <c r="I3597" s="21" t="s">
        <v>200</v>
      </c>
      <c r="J3597" s="21" t="s">
        <v>133</v>
      </c>
      <c r="K3597" s="21" t="s">
        <v>149</v>
      </c>
      <c r="L3597" s="21" t="s">
        <v>176</v>
      </c>
      <c r="M3597" s="23">
        <v>130.47</v>
      </c>
      <c r="N3597" s="24">
        <v>15</v>
      </c>
      <c r="O3597" s="25">
        <v>0.20399999999999999</v>
      </c>
      <c r="P3597" s="23">
        <v>56.01</v>
      </c>
      <c r="Q3597" s="23">
        <f>M3597*N3597*(1-O3597)</f>
        <v>1557.8117999999999</v>
      </c>
      <c r="R3597" s="23">
        <f>M3597*N3597*O3597</f>
        <v>399.23819999999995</v>
      </c>
      <c r="S3597" s="23">
        <f>P3597*N3597</f>
        <v>840.15</v>
      </c>
      <c r="T3597" s="23">
        <f>Q3597-S3597</f>
        <v>717.66179999999997</v>
      </c>
      <c r="U3597" s="25">
        <f>IFERROR(T3597/Q3597,0)</f>
        <v>0.46068581583474971</v>
      </c>
      <c r="V3597" s="21" t="s">
        <v>125</v>
      </c>
      <c r="W3597" s="21" t="s">
        <v>156</v>
      </c>
    </row>
    <row r="3598" spans="1:23" ht="15" customHeight="1">
      <c r="A3598" s="21" t="s">
        <v>4077</v>
      </c>
      <c r="B3598" s="22">
        <v>45919</v>
      </c>
      <c r="C3598" s="21">
        <f>YEAR(B3598)</f>
        <v>2025</v>
      </c>
      <c r="D3598" s="21" t="str">
        <f>"Q"&amp;ROUNDUP(MONTH(B3598)/3,0)</f>
        <v>Q3</v>
      </c>
      <c r="E3598" s="21" t="s">
        <v>188</v>
      </c>
      <c r="F3598" s="21" t="s">
        <v>118</v>
      </c>
      <c r="G3598" s="21" t="s">
        <v>198</v>
      </c>
      <c r="H3598" s="21" t="s">
        <v>1129</v>
      </c>
      <c r="I3598" s="21" t="s">
        <v>1130</v>
      </c>
      <c r="J3598" s="21" t="s">
        <v>142</v>
      </c>
      <c r="K3598" s="21" t="s">
        <v>149</v>
      </c>
      <c r="L3598" s="21" t="s">
        <v>273</v>
      </c>
      <c r="M3598" s="23">
        <v>118.96</v>
      </c>
      <c r="N3598" s="24">
        <v>3</v>
      </c>
      <c r="O3598" s="25">
        <v>0.23780000000000001</v>
      </c>
      <c r="P3598" s="23">
        <v>50.12</v>
      </c>
      <c r="Q3598" s="23">
        <f>M3598*N3598*(1-O3598)</f>
        <v>272.013936</v>
      </c>
      <c r="R3598" s="23">
        <f>M3598*N3598*O3598</f>
        <v>84.866064000000009</v>
      </c>
      <c r="S3598" s="23">
        <f>P3598*N3598</f>
        <v>150.35999999999999</v>
      </c>
      <c r="T3598" s="23">
        <f>Q3598-S3598</f>
        <v>121.65393600000002</v>
      </c>
      <c r="U3598" s="25">
        <f>IFERROR(T3598/Q3598,0)</f>
        <v>0.44723420347110454</v>
      </c>
      <c r="V3598" s="21" t="s">
        <v>125</v>
      </c>
      <c r="W3598" s="21" t="s">
        <v>156</v>
      </c>
    </row>
    <row r="3599" spans="1:23" ht="15" customHeight="1">
      <c r="A3599" s="21" t="s">
        <v>4078</v>
      </c>
      <c r="B3599" s="22">
        <v>45919</v>
      </c>
      <c r="C3599" s="21">
        <f>YEAR(B3599)</f>
        <v>2025</v>
      </c>
      <c r="D3599" s="21" t="str">
        <f>"Q"&amp;ROUNDUP(MONTH(B3599)/3,0)</f>
        <v>Q3</v>
      </c>
      <c r="E3599" s="21" t="s">
        <v>188</v>
      </c>
      <c r="F3599" s="21" t="s">
        <v>129</v>
      </c>
      <c r="G3599" s="21" t="s">
        <v>232</v>
      </c>
      <c r="H3599" s="21" t="s">
        <v>1289</v>
      </c>
      <c r="I3599" s="21" t="s">
        <v>219</v>
      </c>
      <c r="J3599" s="21" t="s">
        <v>142</v>
      </c>
      <c r="K3599" s="21" t="s">
        <v>134</v>
      </c>
      <c r="L3599" s="21" t="s">
        <v>192</v>
      </c>
      <c r="M3599" s="23">
        <v>199.37</v>
      </c>
      <c r="N3599" s="24">
        <v>2</v>
      </c>
      <c r="O3599" s="25">
        <v>0.21190000000000001</v>
      </c>
      <c r="P3599" s="23">
        <v>102.28</v>
      </c>
      <c r="Q3599" s="23">
        <f>M3599*N3599*(1-O3599)</f>
        <v>314.24699400000003</v>
      </c>
      <c r="R3599" s="23">
        <f>M3599*N3599*O3599</f>
        <v>84.493006000000008</v>
      </c>
      <c r="S3599" s="23">
        <f>P3599*N3599</f>
        <v>204.56</v>
      </c>
      <c r="T3599" s="23">
        <f>Q3599-S3599</f>
        <v>109.68699400000003</v>
      </c>
      <c r="U3599" s="25">
        <f>IFERROR(T3599/Q3599,0)</f>
        <v>0.34904707473510477</v>
      </c>
      <c r="V3599" s="21" t="s">
        <v>125</v>
      </c>
      <c r="W3599" s="21" t="s">
        <v>156</v>
      </c>
    </row>
    <row r="3600" spans="1:23" ht="15" customHeight="1">
      <c r="A3600" s="21" t="s">
        <v>4079</v>
      </c>
      <c r="B3600" s="22">
        <v>45920</v>
      </c>
      <c r="C3600" s="21">
        <f>YEAR(B3600)</f>
        <v>2025</v>
      </c>
      <c r="D3600" s="21" t="str">
        <f>"Q"&amp;ROUNDUP(MONTH(B3600)/3,0)</f>
        <v>Q3</v>
      </c>
      <c r="E3600" s="21" t="s">
        <v>117</v>
      </c>
      <c r="F3600" s="21" t="s">
        <v>129</v>
      </c>
      <c r="G3600" s="21" t="s">
        <v>119</v>
      </c>
      <c r="H3600" s="21" t="s">
        <v>240</v>
      </c>
      <c r="I3600" s="21" t="s">
        <v>241</v>
      </c>
      <c r="J3600" s="21" t="s">
        <v>133</v>
      </c>
      <c r="K3600" s="21" t="s">
        <v>149</v>
      </c>
      <c r="L3600" s="21" t="s">
        <v>273</v>
      </c>
      <c r="M3600" s="23">
        <v>239.7</v>
      </c>
      <c r="N3600" s="24">
        <v>2</v>
      </c>
      <c r="O3600" s="25">
        <v>0.16650000000000001</v>
      </c>
      <c r="P3600" s="23">
        <v>115.27</v>
      </c>
      <c r="Q3600" s="23">
        <f>M3600*N3600*(1-O3600)</f>
        <v>399.57990000000001</v>
      </c>
      <c r="R3600" s="23">
        <f>M3600*N3600*O3600</f>
        <v>79.820099999999996</v>
      </c>
      <c r="S3600" s="23">
        <f>P3600*N3600</f>
        <v>230.54</v>
      </c>
      <c r="T3600" s="23">
        <f>Q3600-S3600</f>
        <v>169.03990000000002</v>
      </c>
      <c r="U3600" s="25">
        <f>IFERROR(T3600/Q3600,0)</f>
        <v>0.42304405201562945</v>
      </c>
      <c r="V3600" s="21" t="s">
        <v>125</v>
      </c>
      <c r="W3600" s="21" t="s">
        <v>136</v>
      </c>
    </row>
    <row r="3601" spans="1:23" ht="15" customHeight="1">
      <c r="A3601" s="21" t="s">
        <v>4080</v>
      </c>
      <c r="B3601" s="22">
        <v>45920</v>
      </c>
      <c r="C3601" s="21">
        <f>YEAR(B3601)</f>
        <v>2025</v>
      </c>
      <c r="D3601" s="21" t="str">
        <f>"Q"&amp;ROUNDUP(MONTH(B3601)/3,0)</f>
        <v>Q3</v>
      </c>
      <c r="E3601" s="21" t="s">
        <v>188</v>
      </c>
      <c r="F3601" s="21" t="s">
        <v>118</v>
      </c>
      <c r="G3601" s="21" t="s">
        <v>189</v>
      </c>
      <c r="H3601" s="21" t="s">
        <v>680</v>
      </c>
      <c r="I3601" s="21" t="s">
        <v>681</v>
      </c>
      <c r="J3601" s="21" t="s">
        <v>142</v>
      </c>
      <c r="K3601" s="21" t="s">
        <v>149</v>
      </c>
      <c r="L3601" s="21" t="s">
        <v>176</v>
      </c>
      <c r="M3601" s="23">
        <v>181.17</v>
      </c>
      <c r="N3601" s="24">
        <v>2</v>
      </c>
      <c r="O3601" s="25">
        <v>0.23180000000000001</v>
      </c>
      <c r="P3601" s="23">
        <v>79.56</v>
      </c>
      <c r="Q3601" s="23">
        <f>M3601*N3601*(1-O3601)</f>
        <v>278.34958799999998</v>
      </c>
      <c r="R3601" s="23">
        <f>M3601*N3601*O3601</f>
        <v>83.990411999999992</v>
      </c>
      <c r="S3601" s="23">
        <f>P3601*N3601</f>
        <v>159.12</v>
      </c>
      <c r="T3601" s="23">
        <f>Q3601-S3601</f>
        <v>119.22958799999998</v>
      </c>
      <c r="U3601" s="25">
        <f>IFERROR(T3601/Q3601,0)</f>
        <v>0.4283447619114133</v>
      </c>
      <c r="V3601" s="21" t="s">
        <v>125</v>
      </c>
      <c r="W3601" s="21" t="s">
        <v>172</v>
      </c>
    </row>
    <row r="3602" spans="1:23" ht="15" customHeight="1">
      <c r="A3602" s="21" t="s">
        <v>4081</v>
      </c>
      <c r="B3602" s="22">
        <v>45920</v>
      </c>
      <c r="C3602" s="21">
        <f>YEAR(B3602)</f>
        <v>2025</v>
      </c>
      <c r="D3602" s="21" t="str">
        <f>"Q"&amp;ROUNDUP(MONTH(B3602)/3,0)</f>
        <v>Q3</v>
      </c>
      <c r="E3602" s="21" t="s">
        <v>138</v>
      </c>
      <c r="F3602" s="21" t="s">
        <v>118</v>
      </c>
      <c r="G3602" s="21" t="s">
        <v>139</v>
      </c>
      <c r="H3602" s="21" t="s">
        <v>1099</v>
      </c>
      <c r="I3602" s="21" t="s">
        <v>371</v>
      </c>
      <c r="J3602" s="21" t="s">
        <v>142</v>
      </c>
      <c r="K3602" s="21" t="s">
        <v>123</v>
      </c>
      <c r="L3602" s="21" t="s">
        <v>226</v>
      </c>
      <c r="M3602" s="23">
        <v>18.739999999999998</v>
      </c>
      <c r="N3602" s="24">
        <v>4</v>
      </c>
      <c r="O3602" s="25">
        <v>0.22839999999999999</v>
      </c>
      <c r="P3602" s="23">
        <v>8.7100000000000009</v>
      </c>
      <c r="Q3602" s="23">
        <f>M3602*N3602*(1-O3602)</f>
        <v>57.839136000000003</v>
      </c>
      <c r="R3602" s="23">
        <f>M3602*N3602*O3602</f>
        <v>17.120863999999997</v>
      </c>
      <c r="S3602" s="23">
        <f>P3602*N3602</f>
        <v>34.840000000000003</v>
      </c>
      <c r="T3602" s="23">
        <f>Q3602-S3602</f>
        <v>22.999136</v>
      </c>
      <c r="U3602" s="25">
        <f>IFERROR(T3602/Q3602,0)</f>
        <v>0.39763968811705624</v>
      </c>
      <c r="V3602" s="21" t="s">
        <v>125</v>
      </c>
      <c r="W3602" s="21" t="s">
        <v>126</v>
      </c>
    </row>
    <row r="3603" spans="1:23" ht="15" customHeight="1">
      <c r="A3603" s="21" t="s">
        <v>4082</v>
      </c>
      <c r="B3603" s="22">
        <v>45920</v>
      </c>
      <c r="C3603" s="21">
        <f>YEAR(B3603)</f>
        <v>2025</v>
      </c>
      <c r="D3603" s="21" t="str">
        <f>"Q"&amp;ROUNDUP(MONTH(B3603)/3,0)</f>
        <v>Q3</v>
      </c>
      <c r="E3603" s="21" t="s">
        <v>117</v>
      </c>
      <c r="F3603" s="21" t="s">
        <v>159</v>
      </c>
      <c r="G3603" s="21" t="s">
        <v>194</v>
      </c>
      <c r="H3603" s="21" t="s">
        <v>218</v>
      </c>
      <c r="I3603" s="21" t="s">
        <v>219</v>
      </c>
      <c r="J3603" s="21" t="s">
        <v>133</v>
      </c>
      <c r="K3603" s="21" t="s">
        <v>123</v>
      </c>
      <c r="L3603" s="21" t="s">
        <v>292</v>
      </c>
      <c r="M3603" s="23">
        <v>143.43</v>
      </c>
      <c r="N3603" s="24">
        <v>15</v>
      </c>
      <c r="O3603" s="25">
        <v>0.1772</v>
      </c>
      <c r="P3603" s="23">
        <v>69.510000000000005</v>
      </c>
      <c r="Q3603" s="23">
        <f>M3603*N3603*(1-O3603)</f>
        <v>1770.2130600000003</v>
      </c>
      <c r="R3603" s="23">
        <f>M3603*N3603*O3603</f>
        <v>381.23694000000006</v>
      </c>
      <c r="S3603" s="23">
        <f>P3603*N3603</f>
        <v>1042.6500000000001</v>
      </c>
      <c r="T3603" s="23">
        <f>Q3603-S3603</f>
        <v>727.56306000000018</v>
      </c>
      <c r="U3603" s="25">
        <f>IFERROR(T3603/Q3603,0)</f>
        <v>0.41100310264347506</v>
      </c>
      <c r="V3603" s="21" t="s">
        <v>125</v>
      </c>
      <c r="W3603" s="21" t="s">
        <v>172</v>
      </c>
    </row>
    <row r="3604" spans="1:23" ht="15" customHeight="1">
      <c r="A3604" s="21" t="s">
        <v>4083</v>
      </c>
      <c r="B3604" s="22">
        <v>45920</v>
      </c>
      <c r="C3604" s="21">
        <f>YEAR(B3604)</f>
        <v>2025</v>
      </c>
      <c r="D3604" s="21" t="str">
        <f>"Q"&amp;ROUNDUP(MONTH(B3604)/3,0)</f>
        <v>Q3</v>
      </c>
      <c r="E3604" s="21" t="s">
        <v>117</v>
      </c>
      <c r="F3604" s="21" t="s">
        <v>129</v>
      </c>
      <c r="G3604" s="21" t="s">
        <v>119</v>
      </c>
      <c r="H3604" s="21" t="s">
        <v>182</v>
      </c>
      <c r="I3604" s="21" t="s">
        <v>183</v>
      </c>
      <c r="J3604" s="21" t="s">
        <v>122</v>
      </c>
      <c r="K3604" s="21" t="s">
        <v>165</v>
      </c>
      <c r="L3604" s="21" t="s">
        <v>320</v>
      </c>
      <c r="M3604" s="23">
        <v>78.81</v>
      </c>
      <c r="N3604" s="24">
        <v>2</v>
      </c>
      <c r="O3604" s="25">
        <v>0.18559999999999999</v>
      </c>
      <c r="P3604" s="23">
        <v>30.99</v>
      </c>
      <c r="Q3604" s="23">
        <f>M3604*N3604*(1-O3604)</f>
        <v>128.36572800000002</v>
      </c>
      <c r="R3604" s="23">
        <f>M3604*N3604*O3604</f>
        <v>29.254272</v>
      </c>
      <c r="S3604" s="23">
        <f>P3604*N3604</f>
        <v>61.98</v>
      </c>
      <c r="T3604" s="23">
        <f>Q3604-S3604</f>
        <v>66.385728000000029</v>
      </c>
      <c r="U3604" s="25">
        <f>IFERROR(T3604/Q3604,0)</f>
        <v>0.51716084218367087</v>
      </c>
      <c r="V3604" s="21" t="s">
        <v>125</v>
      </c>
      <c r="W3604" s="21" t="s">
        <v>136</v>
      </c>
    </row>
    <row r="3605" spans="1:23" ht="15" customHeight="1">
      <c r="A3605" s="21" t="s">
        <v>4084</v>
      </c>
      <c r="B3605" s="22">
        <v>45920</v>
      </c>
      <c r="C3605" s="21">
        <f>YEAR(B3605)</f>
        <v>2025</v>
      </c>
      <c r="D3605" s="21" t="str">
        <f>"Q"&amp;ROUNDUP(MONTH(B3605)/3,0)</f>
        <v>Q3</v>
      </c>
      <c r="E3605" s="21" t="s">
        <v>128</v>
      </c>
      <c r="F3605" s="21" t="s">
        <v>118</v>
      </c>
      <c r="G3605" s="21" t="s">
        <v>130</v>
      </c>
      <c r="H3605" s="21" t="s">
        <v>190</v>
      </c>
      <c r="I3605" s="21" t="s">
        <v>191</v>
      </c>
      <c r="J3605" s="21" t="s">
        <v>133</v>
      </c>
      <c r="K3605" s="21" t="s">
        <v>149</v>
      </c>
      <c r="L3605" s="21" t="s">
        <v>238</v>
      </c>
      <c r="M3605" s="23">
        <v>262.5</v>
      </c>
      <c r="N3605" s="24">
        <v>3</v>
      </c>
      <c r="O3605" s="25">
        <v>0.161</v>
      </c>
      <c r="P3605" s="23">
        <v>133.86000000000001</v>
      </c>
      <c r="Q3605" s="23">
        <f>M3605*N3605*(1-O3605)</f>
        <v>660.71249999999998</v>
      </c>
      <c r="R3605" s="23">
        <f>M3605*N3605*O3605</f>
        <v>126.78750000000001</v>
      </c>
      <c r="S3605" s="23">
        <f>P3605*N3605</f>
        <v>401.58000000000004</v>
      </c>
      <c r="T3605" s="23">
        <f>Q3605-S3605</f>
        <v>259.13249999999994</v>
      </c>
      <c r="U3605" s="25">
        <f>IFERROR(T3605/Q3605,0)</f>
        <v>0.39220160054486625</v>
      </c>
      <c r="V3605" s="21" t="s">
        <v>125</v>
      </c>
      <c r="W3605" s="21" t="s">
        <v>172</v>
      </c>
    </row>
    <row r="3606" spans="1:23" ht="15" customHeight="1">
      <c r="A3606" s="21" t="s">
        <v>4085</v>
      </c>
      <c r="B3606" s="22">
        <v>45921</v>
      </c>
      <c r="C3606" s="21">
        <f>YEAR(B3606)</f>
        <v>2025</v>
      </c>
      <c r="D3606" s="21" t="str">
        <f>"Q"&amp;ROUNDUP(MONTH(B3606)/3,0)</f>
        <v>Q3</v>
      </c>
      <c r="E3606" s="21" t="s">
        <v>188</v>
      </c>
      <c r="F3606" s="21" t="s">
        <v>118</v>
      </c>
      <c r="G3606" s="21" t="s">
        <v>189</v>
      </c>
      <c r="H3606" s="21" t="s">
        <v>425</v>
      </c>
      <c r="I3606" s="21" t="s">
        <v>426</v>
      </c>
      <c r="J3606" s="21" t="s">
        <v>133</v>
      </c>
      <c r="K3606" s="21" t="s">
        <v>165</v>
      </c>
      <c r="L3606" s="21" t="s">
        <v>184</v>
      </c>
      <c r="M3606" s="23">
        <v>64.930000000000007</v>
      </c>
      <c r="N3606" s="24">
        <v>2</v>
      </c>
      <c r="O3606" s="25">
        <v>0.24879999999999999</v>
      </c>
      <c r="P3606" s="23">
        <v>23.09</v>
      </c>
      <c r="Q3606" s="23">
        <f>M3606*N3606*(1-O3606)</f>
        <v>97.550832000000014</v>
      </c>
      <c r="R3606" s="23">
        <f>M3606*N3606*O3606</f>
        <v>32.309168</v>
      </c>
      <c r="S3606" s="23">
        <f>P3606*N3606</f>
        <v>46.18</v>
      </c>
      <c r="T3606" s="23">
        <f>Q3606-S3606</f>
        <v>51.370832000000014</v>
      </c>
      <c r="U3606" s="25">
        <f>IFERROR(T3606/Q3606,0)</f>
        <v>0.52660578025618487</v>
      </c>
      <c r="V3606" s="21" t="s">
        <v>125</v>
      </c>
      <c r="W3606" s="21" t="s">
        <v>126</v>
      </c>
    </row>
    <row r="3607" spans="1:23" ht="15" customHeight="1">
      <c r="A3607" s="21" t="s">
        <v>4086</v>
      </c>
      <c r="B3607" s="22">
        <v>45921</v>
      </c>
      <c r="C3607" s="21">
        <f>YEAR(B3607)</f>
        <v>2025</v>
      </c>
      <c r="D3607" s="21" t="str">
        <f>"Q"&amp;ROUNDUP(MONTH(B3607)/3,0)</f>
        <v>Q3</v>
      </c>
      <c r="E3607" s="21" t="s">
        <v>138</v>
      </c>
      <c r="F3607" s="21" t="s">
        <v>129</v>
      </c>
      <c r="G3607" s="21" t="s">
        <v>139</v>
      </c>
      <c r="H3607" s="21" t="s">
        <v>190</v>
      </c>
      <c r="I3607" s="21" t="s">
        <v>191</v>
      </c>
      <c r="J3607" s="21" t="s">
        <v>133</v>
      </c>
      <c r="K3607" s="21" t="s">
        <v>143</v>
      </c>
      <c r="L3607" s="21" t="s">
        <v>322</v>
      </c>
      <c r="M3607" s="23">
        <v>54.7</v>
      </c>
      <c r="N3607" s="24">
        <v>5</v>
      </c>
      <c r="O3607" s="25">
        <v>0.15409999999999999</v>
      </c>
      <c r="P3607" s="23">
        <v>30.95</v>
      </c>
      <c r="Q3607" s="23">
        <f>M3607*N3607*(1-O3607)</f>
        <v>231.35364999999999</v>
      </c>
      <c r="R3607" s="23">
        <f>M3607*N3607*O3607</f>
        <v>42.146349999999998</v>
      </c>
      <c r="S3607" s="23">
        <f>P3607*N3607</f>
        <v>154.75</v>
      </c>
      <c r="T3607" s="23">
        <f>Q3607-S3607</f>
        <v>76.603649999999988</v>
      </c>
      <c r="U3607" s="25">
        <f>IFERROR(T3607/Q3607,0)</f>
        <v>0.33111061787873236</v>
      </c>
      <c r="V3607" s="21" t="s">
        <v>125</v>
      </c>
      <c r="W3607" s="21" t="s">
        <v>156</v>
      </c>
    </row>
    <row r="3608" spans="1:23" ht="15" customHeight="1">
      <c r="A3608" s="21" t="s">
        <v>4087</v>
      </c>
      <c r="B3608" s="22">
        <v>45921</v>
      </c>
      <c r="C3608" s="21">
        <f>YEAR(B3608)</f>
        <v>2025</v>
      </c>
      <c r="D3608" s="21" t="str">
        <f>"Q"&amp;ROUNDUP(MONTH(B3608)/3,0)</f>
        <v>Q3</v>
      </c>
      <c r="E3608" s="21" t="s">
        <v>128</v>
      </c>
      <c r="F3608" s="21" t="s">
        <v>118</v>
      </c>
      <c r="G3608" s="21" t="s">
        <v>152</v>
      </c>
      <c r="H3608" s="21" t="s">
        <v>207</v>
      </c>
      <c r="I3608" s="21" t="s">
        <v>208</v>
      </c>
      <c r="J3608" s="21" t="s">
        <v>122</v>
      </c>
      <c r="K3608" s="21" t="s">
        <v>123</v>
      </c>
      <c r="L3608" s="21" t="s">
        <v>155</v>
      </c>
      <c r="M3608" s="23">
        <v>227.2</v>
      </c>
      <c r="N3608" s="24">
        <v>1</v>
      </c>
      <c r="O3608" s="25">
        <v>0.20710000000000001</v>
      </c>
      <c r="P3608" s="23">
        <v>127.14</v>
      </c>
      <c r="Q3608" s="23">
        <f>M3608*N3608*(1-O3608)</f>
        <v>180.14687999999998</v>
      </c>
      <c r="R3608" s="23">
        <f>M3608*N3608*O3608</f>
        <v>47.05312</v>
      </c>
      <c r="S3608" s="23">
        <f>P3608*N3608</f>
        <v>127.14</v>
      </c>
      <c r="T3608" s="23">
        <f>Q3608-S3608</f>
        <v>53.006879999999981</v>
      </c>
      <c r="U3608" s="25">
        <f>IFERROR(T3608/Q3608,0)</f>
        <v>0.29424256473384375</v>
      </c>
      <c r="V3608" s="21" t="s">
        <v>125</v>
      </c>
      <c r="W3608" s="21" t="s">
        <v>172</v>
      </c>
    </row>
    <row r="3609" spans="1:23" ht="15" customHeight="1">
      <c r="A3609" s="21" t="s">
        <v>4088</v>
      </c>
      <c r="B3609" s="22">
        <v>45921</v>
      </c>
      <c r="C3609" s="21">
        <f>YEAR(B3609)</f>
        <v>2025</v>
      </c>
      <c r="D3609" s="21" t="str">
        <f>"Q"&amp;ROUNDUP(MONTH(B3609)/3,0)</f>
        <v>Q3</v>
      </c>
      <c r="E3609" s="21" t="s">
        <v>117</v>
      </c>
      <c r="F3609" s="21" t="s">
        <v>129</v>
      </c>
      <c r="G3609" s="21" t="s">
        <v>119</v>
      </c>
      <c r="H3609" s="21" t="s">
        <v>2152</v>
      </c>
      <c r="I3609" s="21" t="s">
        <v>2153</v>
      </c>
      <c r="J3609" s="21" t="s">
        <v>142</v>
      </c>
      <c r="K3609" s="21" t="s">
        <v>143</v>
      </c>
      <c r="L3609" s="21" t="s">
        <v>252</v>
      </c>
      <c r="M3609" s="23">
        <v>191.37</v>
      </c>
      <c r="N3609" s="24">
        <v>1</v>
      </c>
      <c r="O3609" s="25">
        <v>0.15559999999999999</v>
      </c>
      <c r="P3609" s="23">
        <v>109.83</v>
      </c>
      <c r="Q3609" s="23">
        <f>M3609*N3609*(1-O3609)</f>
        <v>161.592828</v>
      </c>
      <c r="R3609" s="23">
        <f>M3609*N3609*O3609</f>
        <v>29.777172</v>
      </c>
      <c r="S3609" s="23">
        <f>P3609*N3609</f>
        <v>109.83</v>
      </c>
      <c r="T3609" s="23">
        <f>Q3609-S3609</f>
        <v>51.762827999999999</v>
      </c>
      <c r="U3609" s="25">
        <f>IFERROR(T3609/Q3609,0)</f>
        <v>0.32032874627331853</v>
      </c>
      <c r="V3609" s="21" t="s">
        <v>125</v>
      </c>
      <c r="W3609" s="21" t="s">
        <v>156</v>
      </c>
    </row>
    <row r="3610" spans="1:23" ht="15" customHeight="1">
      <c r="A3610" s="21" t="s">
        <v>4089</v>
      </c>
      <c r="B3610" s="22">
        <v>45921</v>
      </c>
      <c r="C3610" s="21">
        <f>YEAR(B3610)</f>
        <v>2025</v>
      </c>
      <c r="D3610" s="21" t="str">
        <f>"Q"&amp;ROUNDUP(MONTH(B3610)/3,0)</f>
        <v>Q3</v>
      </c>
      <c r="E3610" s="21" t="s">
        <v>138</v>
      </c>
      <c r="F3610" s="21" t="s">
        <v>129</v>
      </c>
      <c r="G3610" s="21" t="s">
        <v>146</v>
      </c>
      <c r="H3610" s="21" t="s">
        <v>284</v>
      </c>
      <c r="I3610" s="21" t="s">
        <v>269</v>
      </c>
      <c r="J3610" s="21" t="s">
        <v>122</v>
      </c>
      <c r="K3610" s="21" t="s">
        <v>165</v>
      </c>
      <c r="L3610" s="21" t="s">
        <v>166</v>
      </c>
      <c r="M3610" s="23">
        <v>127.71</v>
      </c>
      <c r="N3610" s="24">
        <v>8</v>
      </c>
      <c r="O3610" s="25">
        <v>0.15140000000000001</v>
      </c>
      <c r="P3610" s="23">
        <v>57.96</v>
      </c>
      <c r="Q3610" s="23">
        <f>M3610*N3610*(1-O3610)</f>
        <v>866.99764800000003</v>
      </c>
      <c r="R3610" s="23">
        <f>M3610*N3610*O3610</f>
        <v>154.68235200000001</v>
      </c>
      <c r="S3610" s="23">
        <f>P3610*N3610</f>
        <v>463.68</v>
      </c>
      <c r="T3610" s="23">
        <f>Q3610-S3610</f>
        <v>403.31764800000002</v>
      </c>
      <c r="U3610" s="25">
        <f>IFERROR(T3610/Q3610,0)</f>
        <v>0.46518886058154568</v>
      </c>
      <c r="V3610" s="21" t="s">
        <v>125</v>
      </c>
      <c r="W3610" s="21" t="s">
        <v>126</v>
      </c>
    </row>
    <row r="3611" spans="1:23" ht="15" customHeight="1">
      <c r="A3611" s="21" t="s">
        <v>4090</v>
      </c>
      <c r="B3611" s="22">
        <v>45921</v>
      </c>
      <c r="C3611" s="21">
        <f>YEAR(B3611)</f>
        <v>2025</v>
      </c>
      <c r="D3611" s="21" t="str">
        <f>"Q"&amp;ROUNDUP(MONTH(B3611)/3,0)</f>
        <v>Q3</v>
      </c>
      <c r="E3611" s="21" t="s">
        <v>128</v>
      </c>
      <c r="F3611" s="21" t="s">
        <v>129</v>
      </c>
      <c r="G3611" s="21" t="s">
        <v>152</v>
      </c>
      <c r="H3611" s="21" t="s">
        <v>243</v>
      </c>
      <c r="I3611" s="21" t="s">
        <v>244</v>
      </c>
      <c r="J3611" s="21" t="s">
        <v>122</v>
      </c>
      <c r="K3611" s="21" t="s">
        <v>134</v>
      </c>
      <c r="L3611" s="21" t="s">
        <v>170</v>
      </c>
      <c r="M3611" s="23">
        <v>26</v>
      </c>
      <c r="N3611" s="24">
        <v>1</v>
      </c>
      <c r="O3611" s="25">
        <v>0.22040000000000001</v>
      </c>
      <c r="P3611" s="23">
        <v>15.54</v>
      </c>
      <c r="Q3611" s="23">
        <f>M3611*N3611*(1-O3611)</f>
        <v>20.269600000000001</v>
      </c>
      <c r="R3611" s="23">
        <f>M3611*N3611*O3611</f>
        <v>5.7304000000000004</v>
      </c>
      <c r="S3611" s="23">
        <f>P3611*N3611</f>
        <v>15.54</v>
      </c>
      <c r="T3611" s="23">
        <f>Q3611-S3611</f>
        <v>4.7296000000000014</v>
      </c>
      <c r="U3611" s="25">
        <f>IFERROR(T3611/Q3611,0)</f>
        <v>0.23333464893239142</v>
      </c>
      <c r="V3611" s="21" t="s">
        <v>125</v>
      </c>
      <c r="W3611" s="21" t="s">
        <v>136</v>
      </c>
    </row>
    <row r="3612" spans="1:23" ht="15" customHeight="1">
      <c r="A3612" s="21" t="s">
        <v>4091</v>
      </c>
      <c r="B3612" s="22">
        <v>45922</v>
      </c>
      <c r="C3612" s="21">
        <f>YEAR(B3612)</f>
        <v>2025</v>
      </c>
      <c r="D3612" s="21" t="str">
        <f>"Q"&amp;ROUNDUP(MONTH(B3612)/3,0)</f>
        <v>Q3</v>
      </c>
      <c r="E3612" s="21" t="s">
        <v>188</v>
      </c>
      <c r="F3612" s="21" t="s">
        <v>118</v>
      </c>
      <c r="G3612" s="21" t="s">
        <v>189</v>
      </c>
      <c r="H3612" s="21" t="s">
        <v>497</v>
      </c>
      <c r="I3612" s="21" t="s">
        <v>225</v>
      </c>
      <c r="J3612" s="21" t="s">
        <v>142</v>
      </c>
      <c r="K3612" s="21" t="s">
        <v>149</v>
      </c>
      <c r="L3612" s="21" t="s">
        <v>238</v>
      </c>
      <c r="M3612" s="23">
        <v>33.18</v>
      </c>
      <c r="N3612" s="24">
        <v>1</v>
      </c>
      <c r="O3612" s="25">
        <v>0.27179999999999999</v>
      </c>
      <c r="P3612" s="23">
        <v>18.04</v>
      </c>
      <c r="Q3612" s="23">
        <f>M3612*N3612*(1-O3612)</f>
        <v>24.161676</v>
      </c>
      <c r="R3612" s="23">
        <f>M3612*N3612*O3612</f>
        <v>9.0183239999999998</v>
      </c>
      <c r="S3612" s="23">
        <f>P3612*N3612</f>
        <v>18.04</v>
      </c>
      <c r="T3612" s="23">
        <f>Q3612-S3612</f>
        <v>6.1216760000000008</v>
      </c>
      <c r="U3612" s="25">
        <f>IFERROR(T3612/Q3612,0)</f>
        <v>0.25336305312595042</v>
      </c>
      <c r="V3612" s="21" t="s">
        <v>125</v>
      </c>
      <c r="W3612" s="21" t="s">
        <v>156</v>
      </c>
    </row>
    <row r="3613" spans="1:23" ht="15" customHeight="1">
      <c r="A3613" s="21" t="s">
        <v>4092</v>
      </c>
      <c r="B3613" s="22">
        <v>45922</v>
      </c>
      <c r="C3613" s="21">
        <f>YEAR(B3613)</f>
        <v>2025</v>
      </c>
      <c r="D3613" s="21" t="str">
        <f>"Q"&amp;ROUNDUP(MONTH(B3613)/3,0)</f>
        <v>Q3</v>
      </c>
      <c r="E3613" s="21" t="s">
        <v>188</v>
      </c>
      <c r="F3613" s="21" t="s">
        <v>129</v>
      </c>
      <c r="G3613" s="21" t="s">
        <v>189</v>
      </c>
      <c r="H3613" s="21" t="s">
        <v>218</v>
      </c>
      <c r="I3613" s="21" t="s">
        <v>219</v>
      </c>
      <c r="J3613" s="21" t="s">
        <v>133</v>
      </c>
      <c r="K3613" s="21" t="s">
        <v>134</v>
      </c>
      <c r="L3613" s="21" t="s">
        <v>170</v>
      </c>
      <c r="M3613" s="23">
        <v>147.61000000000001</v>
      </c>
      <c r="N3613" s="24">
        <v>1</v>
      </c>
      <c r="O3613" s="25">
        <v>0.1124</v>
      </c>
      <c r="P3613" s="23">
        <v>89.31</v>
      </c>
      <c r="Q3613" s="23">
        <f>M3613*N3613*(1-O3613)</f>
        <v>131.01863600000001</v>
      </c>
      <c r="R3613" s="23">
        <f>M3613*N3613*O3613</f>
        <v>16.591364000000002</v>
      </c>
      <c r="S3613" s="23">
        <f>P3613*N3613</f>
        <v>89.31</v>
      </c>
      <c r="T3613" s="23">
        <f>Q3613-S3613</f>
        <v>41.708636000000013</v>
      </c>
      <c r="U3613" s="25">
        <f>IFERROR(T3613/Q3613,0)</f>
        <v>0.31834124727111346</v>
      </c>
      <c r="V3613" s="21" t="s">
        <v>125</v>
      </c>
      <c r="W3613" s="21" t="s">
        <v>136</v>
      </c>
    </row>
    <row r="3614" spans="1:23" ht="15" customHeight="1">
      <c r="A3614" s="21" t="s">
        <v>4093</v>
      </c>
      <c r="B3614" s="22">
        <v>45922</v>
      </c>
      <c r="C3614" s="21">
        <f>YEAR(B3614)</f>
        <v>2025</v>
      </c>
      <c r="D3614" s="21" t="str">
        <f>"Q"&amp;ROUNDUP(MONTH(B3614)/3,0)</f>
        <v>Q3</v>
      </c>
      <c r="E3614" s="21" t="s">
        <v>117</v>
      </c>
      <c r="F3614" s="21" t="s">
        <v>118</v>
      </c>
      <c r="G3614" s="21" t="s">
        <v>119</v>
      </c>
      <c r="H3614" s="21" t="s">
        <v>1335</v>
      </c>
      <c r="I3614" s="21" t="s">
        <v>342</v>
      </c>
      <c r="J3614" s="21" t="s">
        <v>142</v>
      </c>
      <c r="K3614" s="21" t="s">
        <v>165</v>
      </c>
      <c r="L3614" s="21" t="s">
        <v>213</v>
      </c>
      <c r="M3614" s="23">
        <v>81.510000000000005</v>
      </c>
      <c r="N3614" s="24">
        <v>3</v>
      </c>
      <c r="O3614" s="25">
        <v>0.25700000000000001</v>
      </c>
      <c r="P3614" s="23">
        <v>29.51</v>
      </c>
      <c r="Q3614" s="23">
        <f>M3614*N3614*(1-O3614)</f>
        <v>181.68579000000003</v>
      </c>
      <c r="R3614" s="23">
        <f>M3614*N3614*O3614</f>
        <v>62.844210000000011</v>
      </c>
      <c r="S3614" s="23">
        <f>P3614*N3614</f>
        <v>88.53</v>
      </c>
      <c r="T3614" s="23">
        <f>Q3614-S3614</f>
        <v>93.155790000000025</v>
      </c>
      <c r="U3614" s="25">
        <f>IFERROR(T3614/Q3614,0)</f>
        <v>0.51273019205299442</v>
      </c>
      <c r="V3614" s="21" t="s">
        <v>125</v>
      </c>
      <c r="W3614" s="21" t="s">
        <v>126</v>
      </c>
    </row>
    <row r="3615" spans="1:23" ht="15" customHeight="1">
      <c r="A3615" s="21" t="s">
        <v>4094</v>
      </c>
      <c r="B3615" s="22">
        <v>45922</v>
      </c>
      <c r="C3615" s="21">
        <f>YEAR(B3615)</f>
        <v>2025</v>
      </c>
      <c r="D3615" s="21" t="str">
        <f>"Q"&amp;ROUNDUP(MONTH(B3615)/3,0)</f>
        <v>Q3</v>
      </c>
      <c r="E3615" s="21" t="s">
        <v>128</v>
      </c>
      <c r="F3615" s="21" t="s">
        <v>118</v>
      </c>
      <c r="G3615" s="21" t="s">
        <v>130</v>
      </c>
      <c r="H3615" s="21" t="s">
        <v>199</v>
      </c>
      <c r="I3615" s="21" t="s">
        <v>200</v>
      </c>
      <c r="J3615" s="21" t="s">
        <v>133</v>
      </c>
      <c r="K3615" s="21" t="s">
        <v>165</v>
      </c>
      <c r="L3615" s="21" t="s">
        <v>320</v>
      </c>
      <c r="M3615" s="23">
        <v>43.74</v>
      </c>
      <c r="N3615" s="24">
        <v>1</v>
      </c>
      <c r="O3615" s="25">
        <v>0.24129999999999999</v>
      </c>
      <c r="P3615" s="23">
        <v>19.47</v>
      </c>
      <c r="Q3615" s="23">
        <f>M3615*N3615*(1-O3615)</f>
        <v>33.185538000000001</v>
      </c>
      <c r="R3615" s="23">
        <f>M3615*N3615*O3615</f>
        <v>10.554461999999999</v>
      </c>
      <c r="S3615" s="23">
        <f>P3615*N3615</f>
        <v>19.47</v>
      </c>
      <c r="T3615" s="23">
        <f>Q3615-S3615</f>
        <v>13.715538000000002</v>
      </c>
      <c r="U3615" s="25">
        <f>IFERROR(T3615/Q3615,0)</f>
        <v>0.41329864834495078</v>
      </c>
      <c r="V3615" s="21" t="s">
        <v>125</v>
      </c>
      <c r="W3615" s="21" t="s">
        <v>136</v>
      </c>
    </row>
    <row r="3616" spans="1:23" ht="15" customHeight="1">
      <c r="A3616" s="21" t="s">
        <v>4095</v>
      </c>
      <c r="B3616" s="22">
        <v>45922</v>
      </c>
      <c r="C3616" s="21">
        <f>YEAR(B3616)</f>
        <v>2025</v>
      </c>
      <c r="D3616" s="21" t="str">
        <f>"Q"&amp;ROUNDUP(MONTH(B3616)/3,0)</f>
        <v>Q3</v>
      </c>
      <c r="E3616" s="21" t="s">
        <v>138</v>
      </c>
      <c r="F3616" s="21" t="s">
        <v>118</v>
      </c>
      <c r="G3616" s="21" t="s">
        <v>146</v>
      </c>
      <c r="H3616" s="21" t="s">
        <v>1250</v>
      </c>
      <c r="I3616" s="21" t="s">
        <v>1251</v>
      </c>
      <c r="J3616" s="21" t="s">
        <v>133</v>
      </c>
      <c r="K3616" s="21" t="s">
        <v>149</v>
      </c>
      <c r="L3616" s="21" t="s">
        <v>205</v>
      </c>
      <c r="M3616" s="23">
        <v>93.48</v>
      </c>
      <c r="N3616" s="24">
        <v>8</v>
      </c>
      <c r="O3616" s="25">
        <v>0.21190000000000001</v>
      </c>
      <c r="P3616" s="23">
        <v>47.4</v>
      </c>
      <c r="Q3616" s="23">
        <f>M3616*N3616*(1-O3616)</f>
        <v>589.372704</v>
      </c>
      <c r="R3616" s="23">
        <f>M3616*N3616*O3616</f>
        <v>158.467296</v>
      </c>
      <c r="S3616" s="23">
        <f>P3616*N3616</f>
        <v>379.2</v>
      </c>
      <c r="T3616" s="23">
        <f>Q3616-S3616</f>
        <v>210.17270400000001</v>
      </c>
      <c r="U3616" s="25">
        <f>IFERROR(T3616/Q3616,0)</f>
        <v>0.35660406831463987</v>
      </c>
      <c r="V3616" s="21" t="s">
        <v>125</v>
      </c>
      <c r="W3616" s="21" t="s">
        <v>172</v>
      </c>
    </row>
    <row r="3617" spans="1:23" ht="15" customHeight="1">
      <c r="A3617" s="21" t="s">
        <v>4096</v>
      </c>
      <c r="B3617" s="22">
        <v>45922</v>
      </c>
      <c r="C3617" s="21">
        <f>YEAR(B3617)</f>
        <v>2025</v>
      </c>
      <c r="D3617" s="21" t="str">
        <f>"Q"&amp;ROUNDUP(MONTH(B3617)/3,0)</f>
        <v>Q3</v>
      </c>
      <c r="E3617" s="21" t="s">
        <v>117</v>
      </c>
      <c r="F3617" s="21" t="s">
        <v>129</v>
      </c>
      <c r="G3617" s="21" t="s">
        <v>194</v>
      </c>
      <c r="H3617" s="21" t="s">
        <v>120</v>
      </c>
      <c r="I3617" s="21" t="s">
        <v>121</v>
      </c>
      <c r="J3617" s="21" t="s">
        <v>122</v>
      </c>
      <c r="K3617" s="21" t="s">
        <v>165</v>
      </c>
      <c r="L3617" s="21" t="s">
        <v>320</v>
      </c>
      <c r="M3617" s="23">
        <v>136.47999999999999</v>
      </c>
      <c r="N3617" s="24">
        <v>1</v>
      </c>
      <c r="O3617" s="25">
        <v>0.13159999999999999</v>
      </c>
      <c r="P3617" s="23">
        <v>64.02</v>
      </c>
      <c r="Q3617" s="23">
        <f>M3617*N3617*(1-O3617)</f>
        <v>118.519232</v>
      </c>
      <c r="R3617" s="23">
        <f>M3617*N3617*O3617</f>
        <v>17.960767999999998</v>
      </c>
      <c r="S3617" s="23">
        <f>P3617*N3617</f>
        <v>64.02</v>
      </c>
      <c r="T3617" s="23">
        <f>Q3617-S3617</f>
        <v>54.499232000000006</v>
      </c>
      <c r="U3617" s="25">
        <f>IFERROR(T3617/Q3617,0)</f>
        <v>0.45983450179629926</v>
      </c>
      <c r="V3617" s="21" t="s">
        <v>125</v>
      </c>
      <c r="W3617" s="21" t="s">
        <v>156</v>
      </c>
    </row>
    <row r="3618" spans="1:23" ht="15" customHeight="1">
      <c r="A3618" s="21" t="s">
        <v>4097</v>
      </c>
      <c r="B3618" s="22">
        <v>45922</v>
      </c>
      <c r="C3618" s="21">
        <f>YEAR(B3618)</f>
        <v>2025</v>
      </c>
      <c r="D3618" s="21" t="str">
        <f>"Q"&amp;ROUNDUP(MONTH(B3618)/3,0)</f>
        <v>Q3</v>
      </c>
      <c r="E3618" s="21" t="s">
        <v>128</v>
      </c>
      <c r="F3618" s="21" t="s">
        <v>118</v>
      </c>
      <c r="G3618" s="21" t="s">
        <v>152</v>
      </c>
      <c r="H3618" s="21" t="s">
        <v>741</v>
      </c>
      <c r="I3618" s="21" t="s">
        <v>652</v>
      </c>
      <c r="J3618" s="21" t="s">
        <v>133</v>
      </c>
      <c r="K3618" s="21" t="s">
        <v>165</v>
      </c>
      <c r="L3618" s="21" t="s">
        <v>320</v>
      </c>
      <c r="M3618" s="23">
        <v>87.99</v>
      </c>
      <c r="N3618" s="24">
        <v>2</v>
      </c>
      <c r="O3618" s="25">
        <v>0.20849999999999999</v>
      </c>
      <c r="P3618" s="23">
        <v>33.14</v>
      </c>
      <c r="Q3618" s="23">
        <f>M3618*N3618*(1-O3618)</f>
        <v>139.28816999999998</v>
      </c>
      <c r="R3618" s="23">
        <f>M3618*N3618*O3618</f>
        <v>36.691829999999996</v>
      </c>
      <c r="S3618" s="23">
        <f>P3618*N3618</f>
        <v>66.28</v>
      </c>
      <c r="T3618" s="23">
        <f>Q3618-S3618</f>
        <v>73.008169999999978</v>
      </c>
      <c r="U3618" s="25">
        <f>IFERROR(T3618/Q3618,0)</f>
        <v>0.52415197931023139</v>
      </c>
      <c r="V3618" s="21" t="s">
        <v>125</v>
      </c>
      <c r="W3618" s="21" t="s">
        <v>126</v>
      </c>
    </row>
    <row r="3619" spans="1:23" ht="15" customHeight="1">
      <c r="A3619" s="21" t="s">
        <v>4098</v>
      </c>
      <c r="B3619" s="22">
        <v>45922</v>
      </c>
      <c r="C3619" s="21">
        <f>YEAR(B3619)</f>
        <v>2025</v>
      </c>
      <c r="D3619" s="21" t="str">
        <f>"Q"&amp;ROUNDUP(MONTH(B3619)/3,0)</f>
        <v>Q3</v>
      </c>
      <c r="E3619" s="21" t="s">
        <v>138</v>
      </c>
      <c r="F3619" s="21" t="s">
        <v>118</v>
      </c>
      <c r="G3619" s="21" t="s">
        <v>146</v>
      </c>
      <c r="H3619" s="21" t="s">
        <v>561</v>
      </c>
      <c r="I3619" s="21" t="s">
        <v>562</v>
      </c>
      <c r="J3619" s="21" t="s">
        <v>142</v>
      </c>
      <c r="K3619" s="21" t="s">
        <v>143</v>
      </c>
      <c r="L3619" s="21" t="s">
        <v>252</v>
      </c>
      <c r="M3619" s="23">
        <v>143.26</v>
      </c>
      <c r="N3619" s="24">
        <v>1</v>
      </c>
      <c r="O3619" s="25">
        <v>0.19339999999999999</v>
      </c>
      <c r="P3619" s="23">
        <v>88.21</v>
      </c>
      <c r="Q3619" s="23">
        <f>M3619*N3619*(1-O3619)</f>
        <v>115.55351599999999</v>
      </c>
      <c r="R3619" s="23">
        <f>M3619*N3619*O3619</f>
        <v>27.706483999999996</v>
      </c>
      <c r="S3619" s="23">
        <f>P3619*N3619</f>
        <v>88.21</v>
      </c>
      <c r="T3619" s="23">
        <f>Q3619-S3619</f>
        <v>27.343515999999994</v>
      </c>
      <c r="U3619" s="25">
        <f>IFERROR(T3619/Q3619,0)</f>
        <v>0.23663075730209712</v>
      </c>
      <c r="V3619" s="21" t="s">
        <v>125</v>
      </c>
      <c r="W3619" s="21" t="s">
        <v>136</v>
      </c>
    </row>
    <row r="3620" spans="1:23" ht="15" customHeight="1">
      <c r="A3620" s="21" t="s">
        <v>4099</v>
      </c>
      <c r="B3620" s="22">
        <v>45922</v>
      </c>
      <c r="C3620" s="21">
        <f>YEAR(B3620)</f>
        <v>2025</v>
      </c>
      <c r="D3620" s="21" t="str">
        <f>"Q"&amp;ROUNDUP(MONTH(B3620)/3,0)</f>
        <v>Q3</v>
      </c>
      <c r="E3620" s="21" t="s">
        <v>128</v>
      </c>
      <c r="F3620" s="21" t="s">
        <v>129</v>
      </c>
      <c r="G3620" s="21" t="s">
        <v>130</v>
      </c>
      <c r="H3620" s="21" t="s">
        <v>240</v>
      </c>
      <c r="I3620" s="21" t="s">
        <v>241</v>
      </c>
      <c r="J3620" s="21" t="s">
        <v>133</v>
      </c>
      <c r="K3620" s="21" t="s">
        <v>165</v>
      </c>
      <c r="L3620" s="21" t="s">
        <v>320</v>
      </c>
      <c r="M3620" s="23">
        <v>120.81</v>
      </c>
      <c r="N3620" s="24">
        <v>3</v>
      </c>
      <c r="O3620" s="25">
        <v>0.2225</v>
      </c>
      <c r="P3620" s="23">
        <v>59.95</v>
      </c>
      <c r="Q3620" s="23">
        <f>M3620*N3620*(1-O3620)</f>
        <v>281.78932500000002</v>
      </c>
      <c r="R3620" s="23">
        <f>M3620*N3620*O3620</f>
        <v>80.640675000000002</v>
      </c>
      <c r="S3620" s="23">
        <f>P3620*N3620</f>
        <v>179.85000000000002</v>
      </c>
      <c r="T3620" s="23">
        <f>Q3620-S3620</f>
        <v>101.939325</v>
      </c>
      <c r="U3620" s="25">
        <f>IFERROR(T3620/Q3620,0)</f>
        <v>0.36175722767354651</v>
      </c>
      <c r="V3620" s="21" t="s">
        <v>125</v>
      </c>
      <c r="W3620" s="21" t="s">
        <v>172</v>
      </c>
    </row>
    <row r="3621" spans="1:23" ht="15" customHeight="1">
      <c r="A3621" s="21" t="s">
        <v>4100</v>
      </c>
      <c r="B3621" s="22">
        <v>45922</v>
      </c>
      <c r="C3621" s="21">
        <f>YEAR(B3621)</f>
        <v>2025</v>
      </c>
      <c r="D3621" s="21" t="str">
        <f>"Q"&amp;ROUNDUP(MONTH(B3621)/3,0)</f>
        <v>Q3</v>
      </c>
      <c r="E3621" s="21" t="s">
        <v>158</v>
      </c>
      <c r="F3621" s="21" t="s">
        <v>129</v>
      </c>
      <c r="G3621" s="21" t="s">
        <v>164</v>
      </c>
      <c r="H3621" s="21" t="s">
        <v>207</v>
      </c>
      <c r="I3621" s="21" t="s">
        <v>208</v>
      </c>
      <c r="J3621" s="21" t="s">
        <v>122</v>
      </c>
      <c r="K3621" s="21" t="s">
        <v>165</v>
      </c>
      <c r="L3621" s="21" t="s">
        <v>213</v>
      </c>
      <c r="M3621" s="23">
        <v>133.35</v>
      </c>
      <c r="N3621" s="24">
        <v>4</v>
      </c>
      <c r="O3621" s="25">
        <v>0.20810000000000001</v>
      </c>
      <c r="P3621" s="23">
        <v>51.84</v>
      </c>
      <c r="Q3621" s="23">
        <f>M3621*N3621*(1-O3621)</f>
        <v>422.39946000000003</v>
      </c>
      <c r="R3621" s="23">
        <f>M3621*N3621*O3621</f>
        <v>111.00054</v>
      </c>
      <c r="S3621" s="23">
        <f>P3621*N3621</f>
        <v>207.36</v>
      </c>
      <c r="T3621" s="23">
        <f>Q3621-S3621</f>
        <v>215.03946000000002</v>
      </c>
      <c r="U3621" s="25">
        <f>IFERROR(T3621/Q3621,0)</f>
        <v>0.50909028150746216</v>
      </c>
      <c r="V3621" s="21" t="s">
        <v>125</v>
      </c>
      <c r="W3621" s="21" t="s">
        <v>136</v>
      </c>
    </row>
    <row r="3622" spans="1:23" ht="15" customHeight="1">
      <c r="A3622" s="21" t="s">
        <v>4101</v>
      </c>
      <c r="B3622" s="22">
        <v>45923</v>
      </c>
      <c r="C3622" s="21">
        <f>YEAR(B3622)</f>
        <v>2025</v>
      </c>
      <c r="D3622" s="21" t="str">
        <f>"Q"&amp;ROUNDUP(MONTH(B3622)/3,0)</f>
        <v>Q3</v>
      </c>
      <c r="E3622" s="21" t="s">
        <v>117</v>
      </c>
      <c r="F3622" s="21" t="s">
        <v>129</v>
      </c>
      <c r="G3622" s="21" t="s">
        <v>194</v>
      </c>
      <c r="H3622" s="21" t="s">
        <v>147</v>
      </c>
      <c r="I3622" s="21" t="s">
        <v>148</v>
      </c>
      <c r="J3622" s="21" t="s">
        <v>122</v>
      </c>
      <c r="K3622" s="21" t="s">
        <v>165</v>
      </c>
      <c r="L3622" s="21" t="s">
        <v>213</v>
      </c>
      <c r="M3622" s="23">
        <v>99.39</v>
      </c>
      <c r="N3622" s="24">
        <v>2</v>
      </c>
      <c r="O3622" s="25">
        <v>0.17849999999999999</v>
      </c>
      <c r="P3622" s="23">
        <v>39.83</v>
      </c>
      <c r="Q3622" s="23">
        <f>M3622*N3622*(1-O3622)</f>
        <v>163.29777000000001</v>
      </c>
      <c r="R3622" s="23">
        <f>M3622*N3622*O3622</f>
        <v>35.482230000000001</v>
      </c>
      <c r="S3622" s="23">
        <f>P3622*N3622</f>
        <v>79.66</v>
      </c>
      <c r="T3622" s="23">
        <f>Q3622-S3622</f>
        <v>83.637770000000017</v>
      </c>
      <c r="U3622" s="25">
        <f>IFERROR(T3622/Q3622,0)</f>
        <v>0.51217949883822667</v>
      </c>
      <c r="V3622" s="21" t="s">
        <v>125</v>
      </c>
      <c r="W3622" s="21" t="s">
        <v>156</v>
      </c>
    </row>
    <row r="3623" spans="1:23" ht="15" customHeight="1">
      <c r="A3623" s="21" t="s">
        <v>4102</v>
      </c>
      <c r="B3623" s="22">
        <v>45923</v>
      </c>
      <c r="C3623" s="21">
        <f>YEAR(B3623)</f>
        <v>2025</v>
      </c>
      <c r="D3623" s="21" t="str">
        <f>"Q"&amp;ROUNDUP(MONTH(B3623)/3,0)</f>
        <v>Q3</v>
      </c>
      <c r="E3623" s="21" t="s">
        <v>138</v>
      </c>
      <c r="F3623" s="21" t="s">
        <v>118</v>
      </c>
      <c r="G3623" s="21" t="s">
        <v>146</v>
      </c>
      <c r="H3623" s="21" t="s">
        <v>2547</v>
      </c>
      <c r="I3623" s="21" t="s">
        <v>896</v>
      </c>
      <c r="J3623" s="21" t="s">
        <v>142</v>
      </c>
      <c r="K3623" s="21" t="s">
        <v>149</v>
      </c>
      <c r="L3623" s="21" t="s">
        <v>150</v>
      </c>
      <c r="M3623" s="23">
        <v>252.11</v>
      </c>
      <c r="N3623" s="24">
        <v>2</v>
      </c>
      <c r="O3623" s="25">
        <v>0.17380000000000001</v>
      </c>
      <c r="P3623" s="23">
        <v>114.48</v>
      </c>
      <c r="Q3623" s="23">
        <f>M3623*N3623*(1-O3623)</f>
        <v>416.58656400000007</v>
      </c>
      <c r="R3623" s="23">
        <f>M3623*N3623*O3623</f>
        <v>87.633436000000003</v>
      </c>
      <c r="S3623" s="23">
        <f>P3623*N3623</f>
        <v>228.96</v>
      </c>
      <c r="T3623" s="23">
        <f>Q3623-S3623</f>
        <v>187.62656400000006</v>
      </c>
      <c r="U3623" s="25">
        <f>IFERROR(T3623/Q3623,0)</f>
        <v>0.45039033952136781</v>
      </c>
      <c r="V3623" s="21" t="s">
        <v>125</v>
      </c>
      <c r="W3623" s="21" t="s">
        <v>156</v>
      </c>
    </row>
    <row r="3624" spans="1:23" ht="15" customHeight="1">
      <c r="A3624" s="21" t="s">
        <v>4103</v>
      </c>
      <c r="B3624" s="22">
        <v>45923</v>
      </c>
      <c r="C3624" s="21">
        <f>YEAR(B3624)</f>
        <v>2025</v>
      </c>
      <c r="D3624" s="21" t="str">
        <f>"Q"&amp;ROUNDUP(MONTH(B3624)/3,0)</f>
        <v>Q3</v>
      </c>
      <c r="E3624" s="21" t="s">
        <v>138</v>
      </c>
      <c r="F3624" s="21" t="s">
        <v>159</v>
      </c>
      <c r="G3624" s="21" t="s">
        <v>146</v>
      </c>
      <c r="H3624" s="21" t="s">
        <v>131</v>
      </c>
      <c r="I3624" s="21" t="s">
        <v>132</v>
      </c>
      <c r="J3624" s="21" t="s">
        <v>133</v>
      </c>
      <c r="K3624" s="21" t="s">
        <v>134</v>
      </c>
      <c r="L3624" s="21" t="s">
        <v>192</v>
      </c>
      <c r="M3624" s="23">
        <v>89.15</v>
      </c>
      <c r="N3624" s="24">
        <v>36</v>
      </c>
      <c r="O3624" s="25">
        <v>0.18029999999999999</v>
      </c>
      <c r="P3624" s="23">
        <v>54.56</v>
      </c>
      <c r="Q3624" s="23">
        <f>M3624*N3624*(1-O3624)</f>
        <v>2630.7451799999999</v>
      </c>
      <c r="R3624" s="23">
        <f>M3624*N3624*O3624</f>
        <v>578.65481999999997</v>
      </c>
      <c r="S3624" s="23">
        <f>P3624*N3624</f>
        <v>1964.16</v>
      </c>
      <c r="T3624" s="23">
        <f>Q3624-S3624</f>
        <v>666.58517999999981</v>
      </c>
      <c r="U3624" s="25">
        <f>IFERROR(T3624/Q3624,0)</f>
        <v>0.25338264802978744</v>
      </c>
      <c r="V3624" s="21" t="s">
        <v>125</v>
      </c>
      <c r="W3624" s="21" t="s">
        <v>156</v>
      </c>
    </row>
    <row r="3625" spans="1:23" ht="15" customHeight="1">
      <c r="A3625" s="21" t="s">
        <v>4104</v>
      </c>
      <c r="B3625" s="22">
        <v>45924</v>
      </c>
      <c r="C3625" s="21">
        <f>YEAR(B3625)</f>
        <v>2025</v>
      </c>
      <c r="D3625" s="21" t="str">
        <f>"Q"&amp;ROUNDUP(MONTH(B3625)/3,0)</f>
        <v>Q3</v>
      </c>
      <c r="E3625" s="21" t="s">
        <v>128</v>
      </c>
      <c r="F3625" s="21" t="s">
        <v>118</v>
      </c>
      <c r="G3625" s="21" t="s">
        <v>152</v>
      </c>
      <c r="H3625" s="21" t="s">
        <v>457</v>
      </c>
      <c r="I3625" s="21" t="s">
        <v>458</v>
      </c>
      <c r="J3625" s="21" t="s">
        <v>133</v>
      </c>
      <c r="K3625" s="21" t="s">
        <v>143</v>
      </c>
      <c r="L3625" s="21" t="s">
        <v>252</v>
      </c>
      <c r="M3625" s="23">
        <v>63.68</v>
      </c>
      <c r="N3625" s="24">
        <v>1</v>
      </c>
      <c r="O3625" s="25">
        <v>0.21290000000000001</v>
      </c>
      <c r="P3625" s="23">
        <v>43.2</v>
      </c>
      <c r="Q3625" s="23">
        <f>M3625*N3625*(1-O3625)</f>
        <v>50.122528000000003</v>
      </c>
      <c r="R3625" s="23">
        <f>M3625*N3625*O3625</f>
        <v>13.557472000000001</v>
      </c>
      <c r="S3625" s="23">
        <f>P3625*N3625</f>
        <v>43.2</v>
      </c>
      <c r="T3625" s="23">
        <f>Q3625-S3625</f>
        <v>6.9225279999999998</v>
      </c>
      <c r="U3625" s="25">
        <f>IFERROR(T3625/Q3625,0)</f>
        <v>0.13811210799263754</v>
      </c>
      <c r="V3625" s="21" t="s">
        <v>125</v>
      </c>
      <c r="W3625" s="21" t="s">
        <v>136</v>
      </c>
    </row>
    <row r="3626" spans="1:23" ht="15" customHeight="1">
      <c r="A3626" s="21" t="s">
        <v>4105</v>
      </c>
      <c r="B3626" s="22">
        <v>45924</v>
      </c>
      <c r="C3626" s="21">
        <f>YEAR(B3626)</f>
        <v>2025</v>
      </c>
      <c r="D3626" s="21" t="str">
        <f>"Q"&amp;ROUNDUP(MONTH(B3626)/3,0)</f>
        <v>Q3</v>
      </c>
      <c r="E3626" s="21" t="s">
        <v>138</v>
      </c>
      <c r="F3626" s="21" t="s">
        <v>118</v>
      </c>
      <c r="G3626" s="21" t="s">
        <v>139</v>
      </c>
      <c r="H3626" s="21" t="s">
        <v>190</v>
      </c>
      <c r="I3626" s="21" t="s">
        <v>191</v>
      </c>
      <c r="J3626" s="21" t="s">
        <v>133</v>
      </c>
      <c r="K3626" s="21" t="s">
        <v>134</v>
      </c>
      <c r="L3626" s="21" t="s">
        <v>135</v>
      </c>
      <c r="M3626" s="23">
        <v>123.57</v>
      </c>
      <c r="N3626" s="24">
        <v>4</v>
      </c>
      <c r="O3626" s="25">
        <v>0.23619999999999999</v>
      </c>
      <c r="P3626" s="23">
        <v>66.77</v>
      </c>
      <c r="Q3626" s="23">
        <f>M3626*N3626*(1-O3626)</f>
        <v>377.53106400000001</v>
      </c>
      <c r="R3626" s="23">
        <f>M3626*N3626*O3626</f>
        <v>116.74893599999999</v>
      </c>
      <c r="S3626" s="23">
        <f>P3626*N3626</f>
        <v>267.08</v>
      </c>
      <c r="T3626" s="23">
        <f>Q3626-S3626</f>
        <v>110.45106400000003</v>
      </c>
      <c r="U3626" s="25">
        <f>IFERROR(T3626/Q3626,0)</f>
        <v>0.2925615254801921</v>
      </c>
      <c r="V3626" s="21" t="s">
        <v>125</v>
      </c>
      <c r="W3626" s="21" t="s">
        <v>136</v>
      </c>
    </row>
    <row r="3627" spans="1:23" ht="15" customHeight="1">
      <c r="A3627" s="21" t="s">
        <v>4106</v>
      </c>
      <c r="B3627" s="22">
        <v>45924</v>
      </c>
      <c r="C3627" s="21">
        <f>YEAR(B3627)</f>
        <v>2025</v>
      </c>
      <c r="D3627" s="21" t="str">
        <f>"Q"&amp;ROUNDUP(MONTH(B3627)/3,0)</f>
        <v>Q3</v>
      </c>
      <c r="E3627" s="21" t="s">
        <v>138</v>
      </c>
      <c r="F3627" s="21" t="s">
        <v>129</v>
      </c>
      <c r="G3627" s="21" t="s">
        <v>139</v>
      </c>
      <c r="H3627" s="21" t="s">
        <v>168</v>
      </c>
      <c r="I3627" s="21" t="s">
        <v>169</v>
      </c>
      <c r="J3627" s="21" t="s">
        <v>122</v>
      </c>
      <c r="K3627" s="21" t="s">
        <v>123</v>
      </c>
      <c r="L3627" s="21" t="s">
        <v>226</v>
      </c>
      <c r="M3627" s="23">
        <v>47.63</v>
      </c>
      <c r="N3627" s="24">
        <v>3</v>
      </c>
      <c r="O3627" s="25">
        <v>0.1241</v>
      </c>
      <c r="P3627" s="23">
        <v>22.01</v>
      </c>
      <c r="Q3627" s="23">
        <f>M3627*N3627*(1-O3627)</f>
        <v>125.15735100000002</v>
      </c>
      <c r="R3627" s="23">
        <f>M3627*N3627*O3627</f>
        <v>17.732649000000002</v>
      </c>
      <c r="S3627" s="23">
        <f>P3627*N3627</f>
        <v>66.03</v>
      </c>
      <c r="T3627" s="23">
        <f>Q3627-S3627</f>
        <v>59.127351000000019</v>
      </c>
      <c r="U3627" s="25">
        <f>IFERROR(T3627/Q3627,0)</f>
        <v>0.47242411674245172</v>
      </c>
      <c r="V3627" s="21" t="s">
        <v>125</v>
      </c>
      <c r="W3627" s="21" t="s">
        <v>136</v>
      </c>
    </row>
    <row r="3628" spans="1:23" ht="15" customHeight="1">
      <c r="A3628" s="21" t="s">
        <v>4107</v>
      </c>
      <c r="B3628" s="22">
        <v>45924</v>
      </c>
      <c r="C3628" s="21">
        <f>YEAR(B3628)</f>
        <v>2025</v>
      </c>
      <c r="D3628" s="21" t="str">
        <f>"Q"&amp;ROUNDUP(MONTH(B3628)/3,0)</f>
        <v>Q3</v>
      </c>
      <c r="E3628" s="21" t="s">
        <v>188</v>
      </c>
      <c r="F3628" s="21" t="s">
        <v>159</v>
      </c>
      <c r="G3628" s="21" t="s">
        <v>189</v>
      </c>
      <c r="H3628" s="21" t="s">
        <v>271</v>
      </c>
      <c r="I3628" s="21" t="s">
        <v>272</v>
      </c>
      <c r="J3628" s="21" t="s">
        <v>133</v>
      </c>
      <c r="K3628" s="21" t="s">
        <v>165</v>
      </c>
      <c r="L3628" s="21" t="s">
        <v>184</v>
      </c>
      <c r="M3628" s="23">
        <v>125.92</v>
      </c>
      <c r="N3628" s="24">
        <v>20</v>
      </c>
      <c r="O3628" s="25">
        <v>0.1173</v>
      </c>
      <c r="P3628" s="23">
        <v>55.44</v>
      </c>
      <c r="Q3628" s="23">
        <f>M3628*N3628*(1-O3628)</f>
        <v>2222.9916800000001</v>
      </c>
      <c r="R3628" s="23">
        <f>M3628*N3628*O3628</f>
        <v>295.40832</v>
      </c>
      <c r="S3628" s="23">
        <f>P3628*N3628</f>
        <v>1108.8</v>
      </c>
      <c r="T3628" s="23">
        <f>Q3628-S3628</f>
        <v>1114.1916800000001</v>
      </c>
      <c r="U3628" s="25">
        <f>IFERROR(T3628/Q3628,0)</f>
        <v>0.5012127080925467</v>
      </c>
      <c r="V3628" s="21" t="s">
        <v>125</v>
      </c>
      <c r="W3628" s="21" t="s">
        <v>136</v>
      </c>
    </row>
    <row r="3629" spans="1:23" ht="15" customHeight="1">
      <c r="A3629" s="21" t="s">
        <v>4108</v>
      </c>
      <c r="B3629" s="22">
        <v>45924</v>
      </c>
      <c r="C3629" s="21">
        <f>YEAR(B3629)</f>
        <v>2025</v>
      </c>
      <c r="D3629" s="21" t="str">
        <f>"Q"&amp;ROUNDUP(MONTH(B3629)/3,0)</f>
        <v>Q3</v>
      </c>
      <c r="E3629" s="21" t="s">
        <v>117</v>
      </c>
      <c r="F3629" s="21" t="s">
        <v>118</v>
      </c>
      <c r="G3629" s="21" t="s">
        <v>194</v>
      </c>
      <c r="H3629" s="21" t="s">
        <v>120</v>
      </c>
      <c r="I3629" s="21" t="s">
        <v>121</v>
      </c>
      <c r="J3629" s="21" t="s">
        <v>122</v>
      </c>
      <c r="K3629" s="21" t="s">
        <v>134</v>
      </c>
      <c r="L3629" s="21" t="s">
        <v>135</v>
      </c>
      <c r="M3629" s="23">
        <v>121.7</v>
      </c>
      <c r="N3629" s="24">
        <v>1</v>
      </c>
      <c r="O3629" s="25">
        <v>0.22309999999999999</v>
      </c>
      <c r="P3629" s="23">
        <v>68.61</v>
      </c>
      <c r="Q3629" s="23">
        <f>M3629*N3629*(1-O3629)</f>
        <v>94.548730000000006</v>
      </c>
      <c r="R3629" s="23">
        <f>M3629*N3629*O3629</f>
        <v>27.15127</v>
      </c>
      <c r="S3629" s="23">
        <f>P3629*N3629</f>
        <v>68.61</v>
      </c>
      <c r="T3629" s="23">
        <f>Q3629-S3629</f>
        <v>25.938730000000007</v>
      </c>
      <c r="U3629" s="25">
        <f>IFERROR(T3629/Q3629,0)</f>
        <v>0.27434244754001458</v>
      </c>
      <c r="V3629" s="21" t="s">
        <v>125</v>
      </c>
      <c r="W3629" s="21" t="s">
        <v>172</v>
      </c>
    </row>
    <row r="3630" spans="1:23" ht="15" customHeight="1">
      <c r="A3630" s="21" t="s">
        <v>4109</v>
      </c>
      <c r="B3630" s="22">
        <v>45924</v>
      </c>
      <c r="C3630" s="21">
        <f>YEAR(B3630)</f>
        <v>2025</v>
      </c>
      <c r="D3630" s="21" t="str">
        <f>"Q"&amp;ROUNDUP(MONTH(B3630)/3,0)</f>
        <v>Q3</v>
      </c>
      <c r="E3630" s="21" t="s">
        <v>128</v>
      </c>
      <c r="F3630" s="21" t="s">
        <v>118</v>
      </c>
      <c r="G3630" s="21" t="s">
        <v>130</v>
      </c>
      <c r="H3630" s="21" t="s">
        <v>526</v>
      </c>
      <c r="I3630" s="21" t="s">
        <v>527</v>
      </c>
      <c r="J3630" s="21" t="s">
        <v>133</v>
      </c>
      <c r="K3630" s="21" t="s">
        <v>165</v>
      </c>
      <c r="L3630" s="21" t="s">
        <v>184</v>
      </c>
      <c r="M3630" s="23">
        <v>78.760000000000005</v>
      </c>
      <c r="N3630" s="24">
        <v>1</v>
      </c>
      <c r="O3630" s="25">
        <v>0.23830000000000001</v>
      </c>
      <c r="P3630" s="23">
        <v>29.31</v>
      </c>
      <c r="Q3630" s="23">
        <f>M3630*N3630*(1-O3630)</f>
        <v>59.991492000000008</v>
      </c>
      <c r="R3630" s="23">
        <f>M3630*N3630*O3630</f>
        <v>18.768508000000001</v>
      </c>
      <c r="S3630" s="23">
        <f>P3630*N3630</f>
        <v>29.31</v>
      </c>
      <c r="T3630" s="23">
        <f>Q3630-S3630</f>
        <v>30.681492000000009</v>
      </c>
      <c r="U3630" s="25">
        <f>IFERROR(T3630/Q3630,0)</f>
        <v>0.51143072087622032</v>
      </c>
      <c r="V3630" s="21" t="s">
        <v>125</v>
      </c>
      <c r="W3630" s="21" t="s">
        <v>172</v>
      </c>
    </row>
    <row r="3631" spans="1:23" ht="15" customHeight="1">
      <c r="A3631" s="21" t="s">
        <v>4110</v>
      </c>
      <c r="B3631" s="22">
        <v>45924</v>
      </c>
      <c r="C3631" s="21">
        <f>YEAR(B3631)</f>
        <v>2025</v>
      </c>
      <c r="D3631" s="21" t="str">
        <f>"Q"&amp;ROUNDUP(MONTH(B3631)/3,0)</f>
        <v>Q3</v>
      </c>
      <c r="E3631" s="21" t="s">
        <v>188</v>
      </c>
      <c r="F3631" s="21" t="s">
        <v>129</v>
      </c>
      <c r="G3631" s="21" t="s">
        <v>198</v>
      </c>
      <c r="H3631" s="21" t="s">
        <v>392</v>
      </c>
      <c r="I3631" s="21" t="s">
        <v>393</v>
      </c>
      <c r="J3631" s="21" t="s">
        <v>142</v>
      </c>
      <c r="K3631" s="21" t="s">
        <v>143</v>
      </c>
      <c r="L3631" s="21" t="s">
        <v>230</v>
      </c>
      <c r="M3631" s="23">
        <v>300.16000000000003</v>
      </c>
      <c r="N3631" s="24">
        <v>1</v>
      </c>
      <c r="O3631" s="25">
        <v>0.1804</v>
      </c>
      <c r="P3631" s="23">
        <v>166.93</v>
      </c>
      <c r="Q3631" s="23">
        <f>M3631*N3631*(1-O3631)</f>
        <v>246.01113600000002</v>
      </c>
      <c r="R3631" s="23">
        <f>M3631*N3631*O3631</f>
        <v>54.148864000000003</v>
      </c>
      <c r="S3631" s="23">
        <f>P3631*N3631</f>
        <v>166.93</v>
      </c>
      <c r="T3631" s="23">
        <f>Q3631-S3631</f>
        <v>79.081136000000015</v>
      </c>
      <c r="U3631" s="25">
        <f>IFERROR(T3631/Q3631,0)</f>
        <v>0.32145348087006925</v>
      </c>
      <c r="V3631" s="21" t="s">
        <v>125</v>
      </c>
      <c r="W3631" s="21" t="s">
        <v>136</v>
      </c>
    </row>
    <row r="3632" spans="1:23" ht="15" customHeight="1">
      <c r="A3632" s="21" t="s">
        <v>4111</v>
      </c>
      <c r="B3632" s="22">
        <v>45925</v>
      </c>
      <c r="C3632" s="21">
        <f>YEAR(B3632)</f>
        <v>2025</v>
      </c>
      <c r="D3632" s="21" t="str">
        <f>"Q"&amp;ROUNDUP(MONTH(B3632)/3,0)</f>
        <v>Q3</v>
      </c>
      <c r="E3632" s="21" t="s">
        <v>188</v>
      </c>
      <c r="F3632" s="21" t="s">
        <v>129</v>
      </c>
      <c r="G3632" s="21" t="s">
        <v>189</v>
      </c>
      <c r="H3632" s="21" t="s">
        <v>291</v>
      </c>
      <c r="I3632" s="21" t="s">
        <v>208</v>
      </c>
      <c r="J3632" s="21" t="s">
        <v>133</v>
      </c>
      <c r="K3632" s="21" t="s">
        <v>149</v>
      </c>
      <c r="L3632" s="21" t="s">
        <v>205</v>
      </c>
      <c r="M3632" s="23">
        <v>230.73</v>
      </c>
      <c r="N3632" s="24">
        <v>2</v>
      </c>
      <c r="O3632" s="25">
        <v>0.14369999999999999</v>
      </c>
      <c r="P3632" s="23">
        <v>100.83</v>
      </c>
      <c r="Q3632" s="23">
        <f>M3632*N3632*(1-O3632)</f>
        <v>395.14819800000004</v>
      </c>
      <c r="R3632" s="23">
        <f>M3632*N3632*O3632</f>
        <v>66.311802</v>
      </c>
      <c r="S3632" s="23">
        <f>P3632*N3632</f>
        <v>201.66</v>
      </c>
      <c r="T3632" s="23">
        <f>Q3632-S3632</f>
        <v>193.48819800000004</v>
      </c>
      <c r="U3632" s="25">
        <f>IFERROR(T3632/Q3632,0)</f>
        <v>0.48965982631154509</v>
      </c>
      <c r="V3632" s="21" t="s">
        <v>125</v>
      </c>
      <c r="W3632" s="21" t="s">
        <v>126</v>
      </c>
    </row>
    <row r="3633" spans="1:23" ht="15" customHeight="1">
      <c r="A3633" s="21" t="s">
        <v>4112</v>
      </c>
      <c r="B3633" s="22">
        <v>45925</v>
      </c>
      <c r="C3633" s="21">
        <f>YEAR(B3633)</f>
        <v>2025</v>
      </c>
      <c r="D3633" s="21" t="str">
        <f>"Q"&amp;ROUNDUP(MONTH(B3633)/3,0)</f>
        <v>Q3</v>
      </c>
      <c r="E3633" s="21" t="s">
        <v>117</v>
      </c>
      <c r="F3633" s="21" t="s">
        <v>129</v>
      </c>
      <c r="G3633" s="21" t="s">
        <v>119</v>
      </c>
      <c r="H3633" s="21" t="s">
        <v>284</v>
      </c>
      <c r="I3633" s="21" t="s">
        <v>269</v>
      </c>
      <c r="J3633" s="21" t="s">
        <v>122</v>
      </c>
      <c r="K3633" s="21" t="s">
        <v>123</v>
      </c>
      <c r="L3633" s="21" t="s">
        <v>226</v>
      </c>
      <c r="M3633" s="23">
        <v>43.65</v>
      </c>
      <c r="N3633" s="24">
        <v>8</v>
      </c>
      <c r="O3633" s="25">
        <v>0.18240000000000001</v>
      </c>
      <c r="P3633" s="23">
        <v>24.41</v>
      </c>
      <c r="Q3633" s="23">
        <f>M3633*N3633*(1-O3633)</f>
        <v>285.50592</v>
      </c>
      <c r="R3633" s="23">
        <f>M3633*N3633*O3633</f>
        <v>63.69408</v>
      </c>
      <c r="S3633" s="23">
        <f>P3633*N3633</f>
        <v>195.28</v>
      </c>
      <c r="T3633" s="23">
        <f>Q3633-S3633</f>
        <v>90.225920000000002</v>
      </c>
      <c r="U3633" s="25">
        <f>IFERROR(T3633/Q3633,0)</f>
        <v>0.31602118793193501</v>
      </c>
      <c r="V3633" s="21" t="s">
        <v>125</v>
      </c>
      <c r="W3633" s="21" t="s">
        <v>136</v>
      </c>
    </row>
    <row r="3634" spans="1:23" ht="15" customHeight="1">
      <c r="A3634" s="21" t="s">
        <v>4113</v>
      </c>
      <c r="B3634" s="22">
        <v>45925</v>
      </c>
      <c r="C3634" s="21">
        <f>YEAR(B3634)</f>
        <v>2025</v>
      </c>
      <c r="D3634" s="21" t="str">
        <f>"Q"&amp;ROUNDUP(MONTH(B3634)/3,0)</f>
        <v>Q3</v>
      </c>
      <c r="E3634" s="21" t="s">
        <v>128</v>
      </c>
      <c r="F3634" s="21" t="s">
        <v>129</v>
      </c>
      <c r="G3634" s="21" t="s">
        <v>152</v>
      </c>
      <c r="H3634" s="21" t="s">
        <v>221</v>
      </c>
      <c r="I3634" s="21" t="s">
        <v>222</v>
      </c>
      <c r="J3634" s="21" t="s">
        <v>133</v>
      </c>
      <c r="K3634" s="21" t="s">
        <v>134</v>
      </c>
      <c r="L3634" s="21" t="s">
        <v>339</v>
      </c>
      <c r="M3634" s="23">
        <v>210.57</v>
      </c>
      <c r="N3634" s="24">
        <v>4</v>
      </c>
      <c r="O3634" s="25">
        <v>0.23280000000000001</v>
      </c>
      <c r="P3634" s="23">
        <v>129.63999999999999</v>
      </c>
      <c r="Q3634" s="23">
        <f>M3634*N3634*(1-O3634)</f>
        <v>646.19721600000003</v>
      </c>
      <c r="R3634" s="23">
        <f>M3634*N3634*O3634</f>
        <v>196.082784</v>
      </c>
      <c r="S3634" s="23">
        <f>P3634*N3634</f>
        <v>518.55999999999995</v>
      </c>
      <c r="T3634" s="23">
        <f>Q3634-S3634</f>
        <v>127.63721600000008</v>
      </c>
      <c r="U3634" s="25">
        <f>IFERROR(T3634/Q3634,0)</f>
        <v>0.19752052908875434</v>
      </c>
      <c r="V3634" s="21" t="s">
        <v>125</v>
      </c>
      <c r="W3634" s="21" t="s">
        <v>126</v>
      </c>
    </row>
    <row r="3635" spans="1:23" ht="15" customHeight="1">
      <c r="A3635" s="21" t="s">
        <v>4114</v>
      </c>
      <c r="B3635" s="22">
        <v>45925</v>
      </c>
      <c r="C3635" s="21">
        <f>YEAR(B3635)</f>
        <v>2025</v>
      </c>
      <c r="D3635" s="21" t="str">
        <f>"Q"&amp;ROUNDUP(MONTH(B3635)/3,0)</f>
        <v>Q3</v>
      </c>
      <c r="E3635" s="21" t="s">
        <v>117</v>
      </c>
      <c r="F3635" s="21" t="s">
        <v>129</v>
      </c>
      <c r="G3635" s="21" t="s">
        <v>194</v>
      </c>
      <c r="H3635" s="21" t="s">
        <v>240</v>
      </c>
      <c r="I3635" s="21" t="s">
        <v>241</v>
      </c>
      <c r="J3635" s="21" t="s">
        <v>133</v>
      </c>
      <c r="K3635" s="21" t="s">
        <v>149</v>
      </c>
      <c r="L3635" s="21" t="s">
        <v>238</v>
      </c>
      <c r="M3635" s="23">
        <v>291.36</v>
      </c>
      <c r="N3635" s="24">
        <v>1</v>
      </c>
      <c r="O3635" s="25">
        <v>0.15579999999999999</v>
      </c>
      <c r="P3635" s="23">
        <v>150.25</v>
      </c>
      <c r="Q3635" s="23">
        <f>M3635*N3635*(1-O3635)</f>
        <v>245.96611200000004</v>
      </c>
      <c r="R3635" s="23">
        <f>M3635*N3635*O3635</f>
        <v>45.393887999999997</v>
      </c>
      <c r="S3635" s="23">
        <f>P3635*N3635</f>
        <v>150.25</v>
      </c>
      <c r="T3635" s="23">
        <f>Q3635-S3635</f>
        <v>95.716112000000038</v>
      </c>
      <c r="U3635" s="25">
        <f>IFERROR(T3635/Q3635,0)</f>
        <v>0.38914349306785817</v>
      </c>
      <c r="V3635" s="21" t="s">
        <v>125</v>
      </c>
      <c r="W3635" s="21" t="s">
        <v>136</v>
      </c>
    </row>
    <row r="3636" spans="1:23" ht="15" customHeight="1">
      <c r="A3636" s="21" t="s">
        <v>4115</v>
      </c>
      <c r="B3636" s="22">
        <v>45925</v>
      </c>
      <c r="C3636" s="21">
        <f>YEAR(B3636)</f>
        <v>2025</v>
      </c>
      <c r="D3636" s="21" t="str">
        <f>"Q"&amp;ROUNDUP(MONTH(B3636)/3,0)</f>
        <v>Q3</v>
      </c>
      <c r="E3636" s="21" t="s">
        <v>188</v>
      </c>
      <c r="F3636" s="21" t="s">
        <v>159</v>
      </c>
      <c r="G3636" s="21" t="s">
        <v>232</v>
      </c>
      <c r="H3636" s="21" t="s">
        <v>203</v>
      </c>
      <c r="I3636" s="21" t="s">
        <v>204</v>
      </c>
      <c r="J3636" s="21" t="s">
        <v>122</v>
      </c>
      <c r="K3636" s="21" t="s">
        <v>143</v>
      </c>
      <c r="L3636" s="21" t="s">
        <v>230</v>
      </c>
      <c r="M3636" s="23">
        <v>100.41</v>
      </c>
      <c r="N3636" s="24">
        <v>9</v>
      </c>
      <c r="O3636" s="25">
        <v>0.16139999999999999</v>
      </c>
      <c r="P3636" s="23">
        <v>60.8</v>
      </c>
      <c r="Q3636" s="23">
        <f>M3636*N3636*(1-O3636)</f>
        <v>757.83443399999999</v>
      </c>
      <c r="R3636" s="23">
        <f>M3636*N3636*O3636</f>
        <v>145.85556599999998</v>
      </c>
      <c r="S3636" s="23">
        <f>P3636*N3636</f>
        <v>547.19999999999993</v>
      </c>
      <c r="T3636" s="23">
        <f>Q3636-S3636</f>
        <v>210.63443400000006</v>
      </c>
      <c r="U3636" s="25">
        <f>IFERROR(T3636/Q3636,0)</f>
        <v>0.27794254859630735</v>
      </c>
      <c r="V3636" s="21" t="s">
        <v>125</v>
      </c>
      <c r="W3636" s="21" t="s">
        <v>126</v>
      </c>
    </row>
    <row r="3637" spans="1:23" ht="15" customHeight="1">
      <c r="A3637" s="21" t="s">
        <v>4116</v>
      </c>
      <c r="B3637" s="22">
        <v>45926</v>
      </c>
      <c r="C3637" s="21">
        <f>YEAR(B3637)</f>
        <v>2025</v>
      </c>
      <c r="D3637" s="21" t="str">
        <f>"Q"&amp;ROUNDUP(MONTH(B3637)/3,0)</f>
        <v>Q3</v>
      </c>
      <c r="E3637" s="21" t="s">
        <v>188</v>
      </c>
      <c r="F3637" s="21" t="s">
        <v>129</v>
      </c>
      <c r="G3637" s="21" t="s">
        <v>232</v>
      </c>
      <c r="H3637" s="21" t="s">
        <v>1250</v>
      </c>
      <c r="I3637" s="21" t="s">
        <v>1251</v>
      </c>
      <c r="J3637" s="21" t="s">
        <v>133</v>
      </c>
      <c r="K3637" s="21" t="s">
        <v>123</v>
      </c>
      <c r="L3637" s="21" t="s">
        <v>155</v>
      </c>
      <c r="M3637" s="23">
        <v>160.62</v>
      </c>
      <c r="N3637" s="24">
        <v>2</v>
      </c>
      <c r="O3637" s="25">
        <v>0.183</v>
      </c>
      <c r="P3637" s="23">
        <v>88.67</v>
      </c>
      <c r="Q3637" s="23">
        <f>M3637*N3637*(1-O3637)</f>
        <v>262.45308</v>
      </c>
      <c r="R3637" s="23">
        <f>M3637*N3637*O3637</f>
        <v>58.786920000000002</v>
      </c>
      <c r="S3637" s="23">
        <f>P3637*N3637</f>
        <v>177.34</v>
      </c>
      <c r="T3637" s="23">
        <f>Q3637-S3637</f>
        <v>85.113079999999997</v>
      </c>
      <c r="U3637" s="25">
        <f>IFERROR(T3637/Q3637,0)</f>
        <v>0.32429827076138712</v>
      </c>
      <c r="V3637" s="21" t="s">
        <v>125</v>
      </c>
      <c r="W3637" s="21" t="s">
        <v>126</v>
      </c>
    </row>
    <row r="3638" spans="1:23" ht="15" customHeight="1">
      <c r="A3638" s="21" t="s">
        <v>4117</v>
      </c>
      <c r="B3638" s="22">
        <v>45926</v>
      </c>
      <c r="C3638" s="21">
        <f>YEAR(B3638)</f>
        <v>2025</v>
      </c>
      <c r="D3638" s="21" t="str">
        <f>"Q"&amp;ROUNDUP(MONTH(B3638)/3,0)</f>
        <v>Q3</v>
      </c>
      <c r="E3638" s="21" t="s">
        <v>117</v>
      </c>
      <c r="F3638" s="21" t="s">
        <v>118</v>
      </c>
      <c r="G3638" s="21" t="s">
        <v>119</v>
      </c>
      <c r="H3638" s="21" t="s">
        <v>561</v>
      </c>
      <c r="I3638" s="21" t="s">
        <v>562</v>
      </c>
      <c r="J3638" s="21" t="s">
        <v>142</v>
      </c>
      <c r="K3638" s="21" t="s">
        <v>149</v>
      </c>
      <c r="L3638" s="21" t="s">
        <v>238</v>
      </c>
      <c r="M3638" s="23">
        <v>265.01</v>
      </c>
      <c r="N3638" s="24">
        <v>1</v>
      </c>
      <c r="O3638" s="25">
        <v>0.25419999999999998</v>
      </c>
      <c r="P3638" s="23">
        <v>119.1</v>
      </c>
      <c r="Q3638" s="23">
        <f>M3638*N3638*(1-O3638)</f>
        <v>197.64445799999999</v>
      </c>
      <c r="R3638" s="23">
        <f>M3638*N3638*O3638</f>
        <v>67.365541999999991</v>
      </c>
      <c r="S3638" s="23">
        <f>P3638*N3638</f>
        <v>119.1</v>
      </c>
      <c r="T3638" s="23">
        <f>Q3638-S3638</f>
        <v>78.544457999999992</v>
      </c>
      <c r="U3638" s="25">
        <f>IFERROR(T3638/Q3638,0)</f>
        <v>0.39740278475200147</v>
      </c>
      <c r="V3638" s="21" t="s">
        <v>125</v>
      </c>
      <c r="W3638" s="21" t="s">
        <v>156</v>
      </c>
    </row>
    <row r="3639" spans="1:23" ht="15" customHeight="1">
      <c r="A3639" s="21" t="s">
        <v>4118</v>
      </c>
      <c r="B3639" s="22">
        <v>45926</v>
      </c>
      <c r="C3639" s="21">
        <f>YEAR(B3639)</f>
        <v>2025</v>
      </c>
      <c r="D3639" s="21" t="str">
        <f>"Q"&amp;ROUNDUP(MONTH(B3639)/3,0)</f>
        <v>Q3</v>
      </c>
      <c r="E3639" s="21" t="s">
        <v>117</v>
      </c>
      <c r="F3639" s="21" t="s">
        <v>118</v>
      </c>
      <c r="G3639" s="21" t="s">
        <v>194</v>
      </c>
      <c r="H3639" s="21" t="s">
        <v>182</v>
      </c>
      <c r="I3639" s="21" t="s">
        <v>183</v>
      </c>
      <c r="J3639" s="21" t="s">
        <v>122</v>
      </c>
      <c r="K3639" s="21" t="s">
        <v>134</v>
      </c>
      <c r="L3639" s="21" t="s">
        <v>299</v>
      </c>
      <c r="M3639" s="23">
        <v>138.07</v>
      </c>
      <c r="N3639" s="24">
        <v>5</v>
      </c>
      <c r="O3639" s="25">
        <v>0.23019999999999999</v>
      </c>
      <c r="P3639" s="23">
        <v>71.400000000000006</v>
      </c>
      <c r="Q3639" s="23">
        <f>M3639*N3639*(1-O3639)</f>
        <v>531.43142999999998</v>
      </c>
      <c r="R3639" s="23">
        <f>M3639*N3639*O3639</f>
        <v>158.91856999999996</v>
      </c>
      <c r="S3639" s="23">
        <f>P3639*N3639</f>
        <v>357</v>
      </c>
      <c r="T3639" s="23">
        <f>Q3639-S3639</f>
        <v>174.43142999999998</v>
      </c>
      <c r="U3639" s="25">
        <f>IFERROR(T3639/Q3639,0)</f>
        <v>0.32822941992723309</v>
      </c>
      <c r="V3639" s="21" t="s">
        <v>171</v>
      </c>
      <c r="W3639" s="21" t="s">
        <v>172</v>
      </c>
    </row>
    <row r="3640" spans="1:23" ht="15" customHeight="1">
      <c r="A3640" s="21" t="s">
        <v>4119</v>
      </c>
      <c r="B3640" s="22">
        <v>45926</v>
      </c>
      <c r="C3640" s="21">
        <f>YEAR(B3640)</f>
        <v>2025</v>
      </c>
      <c r="D3640" s="21" t="str">
        <f>"Q"&amp;ROUNDUP(MONTH(B3640)/3,0)</f>
        <v>Q3</v>
      </c>
      <c r="E3640" s="21" t="s">
        <v>138</v>
      </c>
      <c r="F3640" s="21" t="s">
        <v>129</v>
      </c>
      <c r="G3640" s="21" t="s">
        <v>146</v>
      </c>
      <c r="H3640" s="21" t="s">
        <v>287</v>
      </c>
      <c r="I3640" s="21" t="s">
        <v>288</v>
      </c>
      <c r="J3640" s="21" t="s">
        <v>133</v>
      </c>
      <c r="K3640" s="21" t="s">
        <v>165</v>
      </c>
      <c r="L3640" s="21" t="s">
        <v>180</v>
      </c>
      <c r="M3640" s="23">
        <v>34.6</v>
      </c>
      <c r="N3640" s="24">
        <v>1</v>
      </c>
      <c r="O3640" s="25">
        <v>0.13389999999999999</v>
      </c>
      <c r="P3640" s="23">
        <v>17.18</v>
      </c>
      <c r="Q3640" s="23">
        <f>M3640*N3640*(1-O3640)</f>
        <v>29.96706</v>
      </c>
      <c r="R3640" s="23">
        <f>M3640*N3640*O3640</f>
        <v>4.6329399999999996</v>
      </c>
      <c r="S3640" s="23">
        <f>P3640*N3640</f>
        <v>17.18</v>
      </c>
      <c r="T3640" s="23">
        <f>Q3640-S3640</f>
        <v>12.78706</v>
      </c>
      <c r="U3640" s="25">
        <f>IFERROR(T3640/Q3640,0)</f>
        <v>0.42670385416520673</v>
      </c>
      <c r="V3640" s="21" t="s">
        <v>125</v>
      </c>
      <c r="W3640" s="21" t="s">
        <v>172</v>
      </c>
    </row>
    <row r="3641" spans="1:23" ht="15" customHeight="1">
      <c r="A3641" s="21" t="s">
        <v>4120</v>
      </c>
      <c r="B3641" s="22">
        <v>45926</v>
      </c>
      <c r="C3641" s="21">
        <f>YEAR(B3641)</f>
        <v>2025</v>
      </c>
      <c r="D3641" s="21" t="str">
        <f>"Q"&amp;ROUNDUP(MONTH(B3641)/3,0)</f>
        <v>Q3</v>
      </c>
      <c r="E3641" s="21" t="s">
        <v>128</v>
      </c>
      <c r="F3641" s="21" t="s">
        <v>159</v>
      </c>
      <c r="G3641" s="21" t="s">
        <v>130</v>
      </c>
      <c r="H3641" s="21" t="s">
        <v>131</v>
      </c>
      <c r="I3641" s="21" t="s">
        <v>132</v>
      </c>
      <c r="J3641" s="21" t="s">
        <v>133</v>
      </c>
      <c r="K3641" s="21" t="s">
        <v>123</v>
      </c>
      <c r="L3641" s="21" t="s">
        <v>226</v>
      </c>
      <c r="M3641" s="23">
        <v>63.8</v>
      </c>
      <c r="N3641" s="24">
        <v>20</v>
      </c>
      <c r="O3641" s="25">
        <v>0.193</v>
      </c>
      <c r="P3641" s="23">
        <v>36.049999999999997</v>
      </c>
      <c r="Q3641" s="23">
        <f>M3641*N3641*(1-O3641)</f>
        <v>1029.732</v>
      </c>
      <c r="R3641" s="23">
        <f>M3641*N3641*O3641</f>
        <v>246.268</v>
      </c>
      <c r="S3641" s="23">
        <f>P3641*N3641</f>
        <v>721</v>
      </c>
      <c r="T3641" s="23">
        <f>Q3641-S3641</f>
        <v>308.73199999999997</v>
      </c>
      <c r="U3641" s="25">
        <f>IFERROR(T3641/Q3641,0)</f>
        <v>0.29981781667462987</v>
      </c>
      <c r="V3641" s="21" t="s">
        <v>125</v>
      </c>
      <c r="W3641" s="21" t="s">
        <v>172</v>
      </c>
    </row>
    <row r="3642" spans="1:23" ht="15" customHeight="1">
      <c r="A3642" s="21" t="s">
        <v>4121</v>
      </c>
      <c r="B3642" s="22">
        <v>45926</v>
      </c>
      <c r="C3642" s="21">
        <f>YEAR(B3642)</f>
        <v>2025</v>
      </c>
      <c r="D3642" s="21" t="str">
        <f>"Q"&amp;ROUNDUP(MONTH(B3642)/3,0)</f>
        <v>Q3</v>
      </c>
      <c r="E3642" s="21" t="s">
        <v>128</v>
      </c>
      <c r="F3642" s="21" t="s">
        <v>129</v>
      </c>
      <c r="G3642" s="21" t="s">
        <v>152</v>
      </c>
      <c r="H3642" s="21" t="s">
        <v>240</v>
      </c>
      <c r="I3642" s="21" t="s">
        <v>241</v>
      </c>
      <c r="J3642" s="21" t="s">
        <v>133</v>
      </c>
      <c r="K3642" s="21" t="s">
        <v>134</v>
      </c>
      <c r="L3642" s="21" t="s">
        <v>192</v>
      </c>
      <c r="M3642" s="23">
        <v>72.16</v>
      </c>
      <c r="N3642" s="24">
        <v>1</v>
      </c>
      <c r="O3642" s="25">
        <v>0.1376</v>
      </c>
      <c r="P3642" s="23">
        <v>44.4</v>
      </c>
      <c r="Q3642" s="23">
        <f>M3642*N3642*(1-O3642)</f>
        <v>62.230784</v>
      </c>
      <c r="R3642" s="23">
        <f>M3642*N3642*O3642</f>
        <v>9.9292160000000003</v>
      </c>
      <c r="S3642" s="23">
        <f>P3642*N3642</f>
        <v>44.4</v>
      </c>
      <c r="T3642" s="23">
        <f>Q3642-S3642</f>
        <v>17.830784000000001</v>
      </c>
      <c r="U3642" s="25">
        <f>IFERROR(T3642/Q3642,0)</f>
        <v>0.28652674534841149</v>
      </c>
      <c r="V3642" s="21" t="s">
        <v>125</v>
      </c>
      <c r="W3642" s="21" t="s">
        <v>126</v>
      </c>
    </row>
    <row r="3643" spans="1:23" ht="15" customHeight="1">
      <c r="A3643" s="21" t="s">
        <v>4122</v>
      </c>
      <c r="B3643" s="22">
        <v>45926</v>
      </c>
      <c r="C3643" s="21">
        <f>YEAR(B3643)</f>
        <v>2025</v>
      </c>
      <c r="D3643" s="21" t="str">
        <f>"Q"&amp;ROUNDUP(MONTH(B3643)/3,0)</f>
        <v>Q3</v>
      </c>
      <c r="E3643" s="21" t="s">
        <v>188</v>
      </c>
      <c r="F3643" s="21" t="s">
        <v>159</v>
      </c>
      <c r="G3643" s="21" t="s">
        <v>232</v>
      </c>
      <c r="H3643" s="21" t="s">
        <v>341</v>
      </c>
      <c r="I3643" s="21" t="s">
        <v>342</v>
      </c>
      <c r="J3643" s="21" t="s">
        <v>142</v>
      </c>
      <c r="K3643" s="21" t="s">
        <v>123</v>
      </c>
      <c r="L3643" s="21" t="s">
        <v>292</v>
      </c>
      <c r="M3643" s="23">
        <v>60.32</v>
      </c>
      <c r="N3643" s="24">
        <v>3</v>
      </c>
      <c r="O3643" s="25">
        <v>0.249</v>
      </c>
      <c r="P3643" s="23">
        <v>32.520000000000003</v>
      </c>
      <c r="Q3643" s="23">
        <f>M3643*N3643*(1-O3643)</f>
        <v>135.90096</v>
      </c>
      <c r="R3643" s="23">
        <f>M3643*N3643*O3643</f>
        <v>45.059040000000003</v>
      </c>
      <c r="S3643" s="23">
        <f>P3643*N3643</f>
        <v>97.56</v>
      </c>
      <c r="T3643" s="23">
        <f>Q3643-S3643</f>
        <v>38.340959999999995</v>
      </c>
      <c r="U3643" s="25">
        <f>IFERROR(T3643/Q3643,0)</f>
        <v>0.28212427638480253</v>
      </c>
      <c r="V3643" s="21" t="s">
        <v>125</v>
      </c>
      <c r="W3643" s="21" t="s">
        <v>156</v>
      </c>
    </row>
    <row r="3644" spans="1:23" ht="15" customHeight="1">
      <c r="A3644" s="21" t="s">
        <v>4123</v>
      </c>
      <c r="B3644" s="22">
        <v>45926</v>
      </c>
      <c r="C3644" s="21">
        <f>YEAR(B3644)</f>
        <v>2025</v>
      </c>
      <c r="D3644" s="21" t="str">
        <f>"Q"&amp;ROUNDUP(MONTH(B3644)/3,0)</f>
        <v>Q3</v>
      </c>
      <c r="E3644" s="21" t="s">
        <v>117</v>
      </c>
      <c r="F3644" s="21" t="s">
        <v>129</v>
      </c>
      <c r="G3644" s="21" t="s">
        <v>119</v>
      </c>
      <c r="H3644" s="21" t="s">
        <v>520</v>
      </c>
      <c r="I3644" s="21" t="s">
        <v>521</v>
      </c>
      <c r="J3644" s="21" t="s">
        <v>142</v>
      </c>
      <c r="K3644" s="21" t="s">
        <v>143</v>
      </c>
      <c r="L3644" s="21" t="s">
        <v>201</v>
      </c>
      <c r="M3644" s="23">
        <v>191.14</v>
      </c>
      <c r="N3644" s="24">
        <v>2</v>
      </c>
      <c r="O3644" s="25">
        <v>0.20730000000000001</v>
      </c>
      <c r="P3644" s="23">
        <v>105.72</v>
      </c>
      <c r="Q3644" s="23">
        <f>M3644*N3644*(1-O3644)</f>
        <v>303.03335599999997</v>
      </c>
      <c r="R3644" s="23">
        <f>M3644*N3644*O3644</f>
        <v>79.246644000000003</v>
      </c>
      <c r="S3644" s="23">
        <f>P3644*N3644</f>
        <v>211.44</v>
      </c>
      <c r="T3644" s="23">
        <f>Q3644-S3644</f>
        <v>91.593355999999972</v>
      </c>
      <c r="U3644" s="25">
        <f>IFERROR(T3644/Q3644,0)</f>
        <v>0.3022550296410273</v>
      </c>
      <c r="V3644" s="21" t="s">
        <v>125</v>
      </c>
      <c r="W3644" s="21" t="s">
        <v>126</v>
      </c>
    </row>
    <row r="3645" spans="1:23" ht="15" customHeight="1">
      <c r="A3645" s="21" t="s">
        <v>4124</v>
      </c>
      <c r="B3645" s="22">
        <v>45927</v>
      </c>
      <c r="C3645" s="21">
        <f>YEAR(B3645)</f>
        <v>2025</v>
      </c>
      <c r="D3645" s="21" t="str">
        <f>"Q"&amp;ROUNDUP(MONTH(B3645)/3,0)</f>
        <v>Q3</v>
      </c>
      <c r="E3645" s="21" t="s">
        <v>128</v>
      </c>
      <c r="F3645" s="21" t="s">
        <v>118</v>
      </c>
      <c r="G3645" s="21" t="s">
        <v>152</v>
      </c>
      <c r="H3645" s="21" t="s">
        <v>240</v>
      </c>
      <c r="I3645" s="21" t="s">
        <v>241</v>
      </c>
      <c r="J3645" s="21" t="s">
        <v>133</v>
      </c>
      <c r="K3645" s="21" t="s">
        <v>123</v>
      </c>
      <c r="L3645" s="21" t="s">
        <v>155</v>
      </c>
      <c r="M3645" s="23">
        <v>222.5</v>
      </c>
      <c r="N3645" s="24">
        <v>4</v>
      </c>
      <c r="O3645" s="25">
        <v>0.2402</v>
      </c>
      <c r="P3645" s="23">
        <v>126.29</v>
      </c>
      <c r="Q3645" s="23">
        <f>M3645*N3645*(1-O3645)</f>
        <v>676.22199999999998</v>
      </c>
      <c r="R3645" s="23">
        <f>M3645*N3645*O3645</f>
        <v>213.77799999999999</v>
      </c>
      <c r="S3645" s="23">
        <f>P3645*N3645</f>
        <v>505.16</v>
      </c>
      <c r="T3645" s="23">
        <f>Q3645-S3645</f>
        <v>171.06199999999995</v>
      </c>
      <c r="U3645" s="25">
        <f>IFERROR(T3645/Q3645,0)</f>
        <v>0.25296722082393053</v>
      </c>
      <c r="V3645" s="21" t="s">
        <v>125</v>
      </c>
      <c r="W3645" s="21" t="s">
        <v>172</v>
      </c>
    </row>
    <row r="3646" spans="1:23" ht="15" customHeight="1">
      <c r="A3646" s="21" t="s">
        <v>4125</v>
      </c>
      <c r="B3646" s="22">
        <v>45927</v>
      </c>
      <c r="C3646" s="21">
        <f>YEAR(B3646)</f>
        <v>2025</v>
      </c>
      <c r="D3646" s="21" t="str">
        <f>"Q"&amp;ROUNDUP(MONTH(B3646)/3,0)</f>
        <v>Q3</v>
      </c>
      <c r="E3646" s="21" t="s">
        <v>138</v>
      </c>
      <c r="F3646" s="21" t="s">
        <v>118</v>
      </c>
      <c r="G3646" s="21" t="s">
        <v>139</v>
      </c>
      <c r="H3646" s="21" t="s">
        <v>221</v>
      </c>
      <c r="I3646" s="21" t="s">
        <v>222</v>
      </c>
      <c r="J3646" s="21" t="s">
        <v>133</v>
      </c>
      <c r="K3646" s="21" t="s">
        <v>149</v>
      </c>
      <c r="L3646" s="21" t="s">
        <v>176</v>
      </c>
      <c r="M3646" s="23">
        <v>222.9</v>
      </c>
      <c r="N3646" s="24">
        <v>1</v>
      </c>
      <c r="O3646" s="25">
        <v>0.26690000000000003</v>
      </c>
      <c r="P3646" s="23">
        <v>104.99</v>
      </c>
      <c r="Q3646" s="23">
        <f>M3646*N3646*(1-O3646)</f>
        <v>163.40799000000001</v>
      </c>
      <c r="R3646" s="23">
        <f>M3646*N3646*O3646</f>
        <v>59.492010000000008</v>
      </c>
      <c r="S3646" s="23">
        <f>P3646*N3646</f>
        <v>104.99</v>
      </c>
      <c r="T3646" s="23">
        <f>Q3646-S3646</f>
        <v>58.417990000000017</v>
      </c>
      <c r="U3646" s="25">
        <f>IFERROR(T3646/Q3646,0)</f>
        <v>0.35749775760658958</v>
      </c>
      <c r="V3646" s="21" t="s">
        <v>125</v>
      </c>
      <c r="W3646" s="21" t="s">
        <v>156</v>
      </c>
    </row>
    <row r="3647" spans="1:23" ht="15" customHeight="1">
      <c r="A3647" s="21" t="s">
        <v>4126</v>
      </c>
      <c r="B3647" s="22">
        <v>45927</v>
      </c>
      <c r="C3647" s="21">
        <f>YEAR(B3647)</f>
        <v>2025</v>
      </c>
      <c r="D3647" s="21" t="str">
        <f>"Q"&amp;ROUNDUP(MONTH(B3647)/3,0)</f>
        <v>Q3</v>
      </c>
      <c r="E3647" s="21" t="s">
        <v>138</v>
      </c>
      <c r="F3647" s="21" t="s">
        <v>118</v>
      </c>
      <c r="G3647" s="21" t="s">
        <v>139</v>
      </c>
      <c r="H3647" s="21" t="s">
        <v>666</v>
      </c>
      <c r="I3647" s="21" t="s">
        <v>667</v>
      </c>
      <c r="J3647" s="21" t="s">
        <v>142</v>
      </c>
      <c r="K3647" s="21" t="s">
        <v>165</v>
      </c>
      <c r="L3647" s="21" t="s">
        <v>166</v>
      </c>
      <c r="M3647" s="23">
        <v>112.66</v>
      </c>
      <c r="N3647" s="24">
        <v>1</v>
      </c>
      <c r="O3647" s="25">
        <v>0.2999</v>
      </c>
      <c r="P3647" s="23">
        <v>42.45</v>
      </c>
      <c r="Q3647" s="23">
        <f>M3647*N3647*(1-O3647)</f>
        <v>78.873265999999987</v>
      </c>
      <c r="R3647" s="23">
        <f>M3647*N3647*O3647</f>
        <v>33.786733999999996</v>
      </c>
      <c r="S3647" s="23">
        <f>P3647*N3647</f>
        <v>42.45</v>
      </c>
      <c r="T3647" s="23">
        <f>Q3647-S3647</f>
        <v>36.423265999999984</v>
      </c>
      <c r="U3647" s="25">
        <f>IFERROR(T3647/Q3647,0)</f>
        <v>0.46179482411695733</v>
      </c>
      <c r="V3647" s="21" t="s">
        <v>125</v>
      </c>
      <c r="W3647" s="21" t="s">
        <v>172</v>
      </c>
    </row>
    <row r="3648" spans="1:23" ht="15" customHeight="1">
      <c r="A3648" s="21" t="s">
        <v>4127</v>
      </c>
      <c r="B3648" s="22">
        <v>45927</v>
      </c>
      <c r="C3648" s="21">
        <f>YEAR(B3648)</f>
        <v>2025</v>
      </c>
      <c r="D3648" s="21" t="str">
        <f>"Q"&amp;ROUNDUP(MONTH(B3648)/3,0)</f>
        <v>Q3</v>
      </c>
      <c r="E3648" s="21" t="s">
        <v>158</v>
      </c>
      <c r="F3648" s="21" t="s">
        <v>129</v>
      </c>
      <c r="G3648" s="21" t="s">
        <v>160</v>
      </c>
      <c r="H3648" s="21" t="s">
        <v>331</v>
      </c>
      <c r="I3648" s="21" t="s">
        <v>332</v>
      </c>
      <c r="J3648" s="21" t="s">
        <v>133</v>
      </c>
      <c r="K3648" s="21" t="s">
        <v>165</v>
      </c>
      <c r="L3648" s="21" t="s">
        <v>166</v>
      </c>
      <c r="M3648" s="23">
        <v>116.4</v>
      </c>
      <c r="N3648" s="24">
        <v>8</v>
      </c>
      <c r="O3648" s="25">
        <v>0.2102</v>
      </c>
      <c r="P3648" s="23">
        <v>42.43</v>
      </c>
      <c r="Q3648" s="23">
        <f>M3648*N3648*(1-O3648)</f>
        <v>735.46176000000014</v>
      </c>
      <c r="R3648" s="23">
        <f>M3648*N3648*O3648</f>
        <v>195.73824000000002</v>
      </c>
      <c r="S3648" s="23">
        <f>P3648*N3648</f>
        <v>339.44</v>
      </c>
      <c r="T3648" s="23">
        <f>Q3648-S3648</f>
        <v>396.02176000000014</v>
      </c>
      <c r="U3648" s="25">
        <f>IFERROR(T3648/Q3648,0)</f>
        <v>0.53846682660972078</v>
      </c>
      <c r="V3648" s="21" t="s">
        <v>125</v>
      </c>
      <c r="W3648" s="21" t="s">
        <v>172</v>
      </c>
    </row>
    <row r="3649" spans="1:23" ht="15" customHeight="1">
      <c r="A3649" s="21" t="s">
        <v>4128</v>
      </c>
      <c r="B3649" s="22">
        <v>45927</v>
      </c>
      <c r="C3649" s="21">
        <f>YEAR(B3649)</f>
        <v>2025</v>
      </c>
      <c r="D3649" s="21" t="str">
        <f>"Q"&amp;ROUNDUP(MONTH(B3649)/3,0)</f>
        <v>Q3</v>
      </c>
      <c r="E3649" s="21" t="s">
        <v>128</v>
      </c>
      <c r="F3649" s="21" t="s">
        <v>159</v>
      </c>
      <c r="G3649" s="21" t="s">
        <v>130</v>
      </c>
      <c r="H3649" s="21" t="s">
        <v>940</v>
      </c>
      <c r="I3649" s="21" t="s">
        <v>154</v>
      </c>
      <c r="J3649" s="21" t="s">
        <v>142</v>
      </c>
      <c r="K3649" s="21" t="s">
        <v>134</v>
      </c>
      <c r="L3649" s="21" t="s">
        <v>135</v>
      </c>
      <c r="M3649" s="23">
        <v>21.41</v>
      </c>
      <c r="N3649" s="24">
        <v>32</v>
      </c>
      <c r="O3649" s="25">
        <v>0.18410000000000001</v>
      </c>
      <c r="P3649" s="23">
        <v>11.53</v>
      </c>
      <c r="Q3649" s="23">
        <f>M3649*N3649*(1-O3649)</f>
        <v>558.98940800000003</v>
      </c>
      <c r="R3649" s="23">
        <f>M3649*N3649*O3649</f>
        <v>126.13059200000001</v>
      </c>
      <c r="S3649" s="23">
        <f>P3649*N3649</f>
        <v>368.96</v>
      </c>
      <c r="T3649" s="23">
        <f>Q3649-S3649</f>
        <v>190.02940800000005</v>
      </c>
      <c r="U3649" s="25">
        <f>IFERROR(T3649/Q3649,0)</f>
        <v>0.33995171514949357</v>
      </c>
      <c r="V3649" s="21" t="s">
        <v>125</v>
      </c>
      <c r="W3649" s="21" t="s">
        <v>136</v>
      </c>
    </row>
    <row r="3650" spans="1:23" ht="15" customHeight="1">
      <c r="A3650" s="21" t="s">
        <v>4129</v>
      </c>
      <c r="B3650" s="22">
        <v>45927</v>
      </c>
      <c r="C3650" s="21">
        <f>YEAR(B3650)</f>
        <v>2025</v>
      </c>
      <c r="D3650" s="21" t="str">
        <f>"Q"&amp;ROUNDUP(MONTH(B3650)/3,0)</f>
        <v>Q3</v>
      </c>
      <c r="E3650" s="21" t="s">
        <v>117</v>
      </c>
      <c r="F3650" s="21" t="s">
        <v>129</v>
      </c>
      <c r="G3650" s="21" t="s">
        <v>194</v>
      </c>
      <c r="H3650" s="21" t="s">
        <v>243</v>
      </c>
      <c r="I3650" s="21" t="s">
        <v>244</v>
      </c>
      <c r="J3650" s="21" t="s">
        <v>122</v>
      </c>
      <c r="K3650" s="21" t="s">
        <v>143</v>
      </c>
      <c r="L3650" s="21" t="s">
        <v>201</v>
      </c>
      <c r="M3650" s="23">
        <v>191.07</v>
      </c>
      <c r="N3650" s="24">
        <v>1</v>
      </c>
      <c r="O3650" s="25">
        <v>0.19189999999999999</v>
      </c>
      <c r="P3650" s="23">
        <v>115.38</v>
      </c>
      <c r="Q3650" s="23">
        <f>M3650*N3650*(1-O3650)</f>
        <v>154.40366700000001</v>
      </c>
      <c r="R3650" s="23">
        <f>M3650*N3650*O3650</f>
        <v>36.666332999999995</v>
      </c>
      <c r="S3650" s="23">
        <f>P3650*N3650</f>
        <v>115.38</v>
      </c>
      <c r="T3650" s="23">
        <f>Q3650-S3650</f>
        <v>39.023667000000017</v>
      </c>
      <c r="U3650" s="25">
        <f>IFERROR(T3650/Q3650,0)</f>
        <v>0.2527379547274613</v>
      </c>
      <c r="V3650" s="21" t="s">
        <v>125</v>
      </c>
      <c r="W3650" s="21" t="s">
        <v>126</v>
      </c>
    </row>
    <row r="3651" spans="1:23" ht="15" customHeight="1">
      <c r="A3651" s="21" t="s">
        <v>4130</v>
      </c>
      <c r="B3651" s="22">
        <v>45927</v>
      </c>
      <c r="C3651" s="21">
        <f>YEAR(B3651)</f>
        <v>2025</v>
      </c>
      <c r="D3651" s="21" t="str">
        <f>"Q"&amp;ROUNDUP(MONTH(B3651)/3,0)</f>
        <v>Q3</v>
      </c>
      <c r="E3651" s="21" t="s">
        <v>128</v>
      </c>
      <c r="F3651" s="21" t="s">
        <v>118</v>
      </c>
      <c r="G3651" s="21" t="s">
        <v>130</v>
      </c>
      <c r="H3651" s="21" t="s">
        <v>284</v>
      </c>
      <c r="I3651" s="21" t="s">
        <v>269</v>
      </c>
      <c r="J3651" s="21" t="s">
        <v>122</v>
      </c>
      <c r="K3651" s="21" t="s">
        <v>143</v>
      </c>
      <c r="L3651" s="21" t="s">
        <v>201</v>
      </c>
      <c r="M3651" s="23">
        <v>222.08</v>
      </c>
      <c r="N3651" s="24">
        <v>2</v>
      </c>
      <c r="O3651" s="25">
        <v>0.16350000000000001</v>
      </c>
      <c r="P3651" s="23">
        <v>140.08000000000001</v>
      </c>
      <c r="Q3651" s="23">
        <f>M3651*N3651*(1-O3651)</f>
        <v>371.53984000000003</v>
      </c>
      <c r="R3651" s="23">
        <f>M3651*N3651*O3651</f>
        <v>72.620160000000013</v>
      </c>
      <c r="S3651" s="23">
        <f>P3651*N3651</f>
        <v>280.16000000000003</v>
      </c>
      <c r="T3651" s="23">
        <f>Q3651-S3651</f>
        <v>91.379840000000002</v>
      </c>
      <c r="U3651" s="25">
        <f>IFERROR(T3651/Q3651,0)</f>
        <v>0.24594896741087038</v>
      </c>
      <c r="V3651" s="21" t="s">
        <v>125</v>
      </c>
      <c r="W3651" s="21" t="s">
        <v>156</v>
      </c>
    </row>
    <row r="3652" spans="1:23" ht="15" customHeight="1">
      <c r="A3652" s="21" t="s">
        <v>4131</v>
      </c>
      <c r="B3652" s="22">
        <v>45928</v>
      </c>
      <c r="C3652" s="21">
        <f>YEAR(B3652)</f>
        <v>2025</v>
      </c>
      <c r="D3652" s="21" t="str">
        <f>"Q"&amp;ROUNDUP(MONTH(B3652)/3,0)</f>
        <v>Q3</v>
      </c>
      <c r="E3652" s="21" t="s">
        <v>128</v>
      </c>
      <c r="F3652" s="21" t="s">
        <v>118</v>
      </c>
      <c r="G3652" s="21" t="s">
        <v>152</v>
      </c>
      <c r="H3652" s="21" t="s">
        <v>572</v>
      </c>
      <c r="I3652" s="21" t="s">
        <v>573</v>
      </c>
      <c r="J3652" s="21" t="s">
        <v>142</v>
      </c>
      <c r="K3652" s="21" t="s">
        <v>143</v>
      </c>
      <c r="L3652" s="21" t="s">
        <v>230</v>
      </c>
      <c r="M3652" s="23">
        <v>42.46</v>
      </c>
      <c r="N3652" s="24">
        <v>4</v>
      </c>
      <c r="O3652" s="25">
        <v>0.23780000000000001</v>
      </c>
      <c r="P3652" s="23">
        <v>26.18</v>
      </c>
      <c r="Q3652" s="23">
        <f>M3652*N3652*(1-O3652)</f>
        <v>129.45204799999999</v>
      </c>
      <c r="R3652" s="23">
        <f>M3652*N3652*O3652</f>
        <v>40.387952000000006</v>
      </c>
      <c r="S3652" s="23">
        <f>P3652*N3652</f>
        <v>104.72</v>
      </c>
      <c r="T3652" s="23">
        <f>Q3652-S3652</f>
        <v>24.732047999999992</v>
      </c>
      <c r="U3652" s="25">
        <f>IFERROR(T3652/Q3652,0)</f>
        <v>0.19105180939277217</v>
      </c>
      <c r="V3652" s="21" t="s">
        <v>125</v>
      </c>
      <c r="W3652" s="21" t="s">
        <v>156</v>
      </c>
    </row>
    <row r="3653" spans="1:23" ht="15" customHeight="1">
      <c r="A3653" s="21" t="s">
        <v>4132</v>
      </c>
      <c r="B3653" s="22">
        <v>45928</v>
      </c>
      <c r="C3653" s="21">
        <f>YEAR(B3653)</f>
        <v>2025</v>
      </c>
      <c r="D3653" s="21" t="str">
        <f>"Q"&amp;ROUNDUP(MONTH(B3653)/3,0)</f>
        <v>Q3</v>
      </c>
      <c r="E3653" s="21" t="s">
        <v>117</v>
      </c>
      <c r="F3653" s="21" t="s">
        <v>118</v>
      </c>
      <c r="G3653" s="21" t="s">
        <v>194</v>
      </c>
      <c r="H3653" s="21" t="s">
        <v>203</v>
      </c>
      <c r="I3653" s="21" t="s">
        <v>204</v>
      </c>
      <c r="J3653" s="21" t="s">
        <v>122</v>
      </c>
      <c r="K3653" s="21" t="s">
        <v>123</v>
      </c>
      <c r="L3653" s="21" t="s">
        <v>226</v>
      </c>
      <c r="M3653" s="23">
        <v>132.38</v>
      </c>
      <c r="N3653" s="24">
        <v>2</v>
      </c>
      <c r="O3653" s="25">
        <v>0.25679999999999997</v>
      </c>
      <c r="P3653" s="23">
        <v>65.67</v>
      </c>
      <c r="Q3653" s="23">
        <f>M3653*N3653*(1-O3653)</f>
        <v>196.769632</v>
      </c>
      <c r="R3653" s="23">
        <f>M3653*N3653*O3653</f>
        <v>67.990367999999989</v>
      </c>
      <c r="S3653" s="23">
        <f>P3653*N3653</f>
        <v>131.34</v>
      </c>
      <c r="T3653" s="23">
        <f>Q3653-S3653</f>
        <v>65.429631999999998</v>
      </c>
      <c r="U3653" s="25">
        <f>IFERROR(T3653/Q3653,0)</f>
        <v>0.33251895292460576</v>
      </c>
      <c r="V3653" s="21" t="s">
        <v>125</v>
      </c>
      <c r="W3653" s="21" t="s">
        <v>136</v>
      </c>
    </row>
    <row r="3654" spans="1:23" ht="15" customHeight="1">
      <c r="A3654" s="21" t="s">
        <v>4133</v>
      </c>
      <c r="B3654" s="22">
        <v>45928</v>
      </c>
      <c r="C3654" s="21">
        <f>YEAR(B3654)</f>
        <v>2025</v>
      </c>
      <c r="D3654" s="21" t="str">
        <f>"Q"&amp;ROUNDUP(MONTH(B3654)/3,0)</f>
        <v>Q3</v>
      </c>
      <c r="E3654" s="21" t="s">
        <v>188</v>
      </c>
      <c r="F3654" s="21" t="s">
        <v>129</v>
      </c>
      <c r="G3654" s="21" t="s">
        <v>198</v>
      </c>
      <c r="H3654" s="21" t="s">
        <v>243</v>
      </c>
      <c r="I3654" s="21" t="s">
        <v>244</v>
      </c>
      <c r="J3654" s="21" t="s">
        <v>122</v>
      </c>
      <c r="K3654" s="21" t="s">
        <v>143</v>
      </c>
      <c r="L3654" s="21" t="s">
        <v>252</v>
      </c>
      <c r="M3654" s="23">
        <v>160.96</v>
      </c>
      <c r="N3654" s="24">
        <v>2</v>
      </c>
      <c r="O3654" s="25">
        <v>0.11409999999999999</v>
      </c>
      <c r="P3654" s="23">
        <v>102.51</v>
      </c>
      <c r="Q3654" s="23">
        <f>M3654*N3654*(1-O3654)</f>
        <v>285.18892800000003</v>
      </c>
      <c r="R3654" s="23">
        <f>M3654*N3654*O3654</f>
        <v>36.731071999999998</v>
      </c>
      <c r="S3654" s="23">
        <f>P3654*N3654</f>
        <v>205.02</v>
      </c>
      <c r="T3654" s="23">
        <f>Q3654-S3654</f>
        <v>80.168928000000022</v>
      </c>
      <c r="U3654" s="25">
        <f>IFERROR(T3654/Q3654,0)</f>
        <v>0.28110813614755764</v>
      </c>
      <c r="V3654" s="21" t="s">
        <v>125</v>
      </c>
      <c r="W3654" s="21" t="s">
        <v>156</v>
      </c>
    </row>
    <row r="3655" spans="1:23" ht="15" customHeight="1">
      <c r="A3655" s="21" t="s">
        <v>4134</v>
      </c>
      <c r="B3655" s="22">
        <v>45928</v>
      </c>
      <c r="C3655" s="21">
        <f>YEAR(B3655)</f>
        <v>2025</v>
      </c>
      <c r="D3655" s="21" t="str">
        <f>"Q"&amp;ROUNDUP(MONTH(B3655)/3,0)</f>
        <v>Q3</v>
      </c>
      <c r="E3655" s="21" t="s">
        <v>138</v>
      </c>
      <c r="F3655" s="21" t="s">
        <v>129</v>
      </c>
      <c r="G3655" s="21" t="s">
        <v>146</v>
      </c>
      <c r="H3655" s="21" t="s">
        <v>182</v>
      </c>
      <c r="I3655" s="21" t="s">
        <v>183</v>
      </c>
      <c r="J3655" s="21" t="s">
        <v>122</v>
      </c>
      <c r="K3655" s="21" t="s">
        <v>134</v>
      </c>
      <c r="L3655" s="21" t="s">
        <v>170</v>
      </c>
      <c r="M3655" s="23">
        <v>113.75</v>
      </c>
      <c r="N3655" s="24">
        <v>2</v>
      </c>
      <c r="O3655" s="25">
        <v>0.12520000000000001</v>
      </c>
      <c r="P3655" s="23">
        <v>62.89</v>
      </c>
      <c r="Q3655" s="23">
        <f>M3655*N3655*(1-O3655)</f>
        <v>199.017</v>
      </c>
      <c r="R3655" s="23">
        <f>M3655*N3655*O3655</f>
        <v>28.483000000000001</v>
      </c>
      <c r="S3655" s="23">
        <f>P3655*N3655</f>
        <v>125.78</v>
      </c>
      <c r="T3655" s="23">
        <f>Q3655-S3655</f>
        <v>73.236999999999995</v>
      </c>
      <c r="U3655" s="25">
        <f>IFERROR(T3655/Q3655,0)</f>
        <v>0.36799368898134327</v>
      </c>
      <c r="V3655" s="21" t="s">
        <v>125</v>
      </c>
      <c r="W3655" s="21" t="s">
        <v>172</v>
      </c>
    </row>
    <row r="3656" spans="1:23" ht="15" customHeight="1">
      <c r="A3656" s="21" t="s">
        <v>4135</v>
      </c>
      <c r="B3656" s="22">
        <v>45928</v>
      </c>
      <c r="C3656" s="21">
        <f>YEAR(B3656)</f>
        <v>2025</v>
      </c>
      <c r="D3656" s="21" t="str">
        <f>"Q"&amp;ROUNDUP(MONTH(B3656)/3,0)</f>
        <v>Q3</v>
      </c>
      <c r="E3656" s="21" t="s">
        <v>138</v>
      </c>
      <c r="F3656" s="21" t="s">
        <v>159</v>
      </c>
      <c r="G3656" s="21" t="s">
        <v>146</v>
      </c>
      <c r="H3656" s="21" t="s">
        <v>182</v>
      </c>
      <c r="I3656" s="21" t="s">
        <v>183</v>
      </c>
      <c r="J3656" s="21" t="s">
        <v>122</v>
      </c>
      <c r="K3656" s="21" t="s">
        <v>149</v>
      </c>
      <c r="L3656" s="21" t="s">
        <v>176</v>
      </c>
      <c r="M3656" s="23">
        <v>56.9</v>
      </c>
      <c r="N3656" s="24">
        <v>10</v>
      </c>
      <c r="O3656" s="25">
        <v>0.24440000000000001</v>
      </c>
      <c r="P3656" s="23">
        <v>26.83</v>
      </c>
      <c r="Q3656" s="23">
        <f>M3656*N3656*(1-O3656)</f>
        <v>429.93640000000005</v>
      </c>
      <c r="R3656" s="23">
        <f>M3656*N3656*O3656</f>
        <v>139.06360000000001</v>
      </c>
      <c r="S3656" s="23">
        <f>P3656*N3656</f>
        <v>268.29999999999995</v>
      </c>
      <c r="T3656" s="23">
        <f>Q3656-S3656</f>
        <v>161.63640000000009</v>
      </c>
      <c r="U3656" s="25">
        <f>IFERROR(T3656/Q3656,0)</f>
        <v>0.37595421090189174</v>
      </c>
      <c r="V3656" s="21" t="s">
        <v>125</v>
      </c>
      <c r="W3656" s="21" t="s">
        <v>156</v>
      </c>
    </row>
    <row r="3657" spans="1:23" ht="15" customHeight="1">
      <c r="A3657" s="21" t="s">
        <v>4136</v>
      </c>
      <c r="B3657" s="22">
        <v>45928</v>
      </c>
      <c r="C3657" s="21">
        <f>YEAR(B3657)</f>
        <v>2025</v>
      </c>
      <c r="D3657" s="21" t="str">
        <f>"Q"&amp;ROUNDUP(MONTH(B3657)/3,0)</f>
        <v>Q3</v>
      </c>
      <c r="E3657" s="21" t="s">
        <v>188</v>
      </c>
      <c r="F3657" s="21" t="s">
        <v>129</v>
      </c>
      <c r="G3657" s="21" t="s">
        <v>198</v>
      </c>
      <c r="H3657" s="21" t="s">
        <v>221</v>
      </c>
      <c r="I3657" s="21" t="s">
        <v>222</v>
      </c>
      <c r="J3657" s="21" t="s">
        <v>133</v>
      </c>
      <c r="K3657" s="21" t="s">
        <v>143</v>
      </c>
      <c r="L3657" s="21" t="s">
        <v>322</v>
      </c>
      <c r="M3657" s="23">
        <v>37.229999999999997</v>
      </c>
      <c r="N3657" s="24">
        <v>3</v>
      </c>
      <c r="O3657" s="25">
        <v>0.1779</v>
      </c>
      <c r="P3657" s="23">
        <v>21.8</v>
      </c>
      <c r="Q3657" s="23">
        <f>M3657*N3657*(1-O3657)</f>
        <v>91.820349000000007</v>
      </c>
      <c r="R3657" s="23">
        <f>M3657*N3657*O3657</f>
        <v>19.869651000000001</v>
      </c>
      <c r="S3657" s="23">
        <f>P3657*N3657</f>
        <v>65.400000000000006</v>
      </c>
      <c r="T3657" s="23">
        <f>Q3657-S3657</f>
        <v>26.420349000000002</v>
      </c>
      <c r="U3657" s="25">
        <f>IFERROR(T3657/Q3657,0)</f>
        <v>0.28773958373867647</v>
      </c>
      <c r="V3657" s="21" t="s">
        <v>125</v>
      </c>
      <c r="W3657" s="21" t="s">
        <v>136</v>
      </c>
    </row>
    <row r="3658" spans="1:23" ht="15" customHeight="1">
      <c r="A3658" s="21" t="s">
        <v>4137</v>
      </c>
      <c r="B3658" s="22">
        <v>45928</v>
      </c>
      <c r="C3658" s="21">
        <f>YEAR(B3658)</f>
        <v>2025</v>
      </c>
      <c r="D3658" s="21" t="str">
        <f>"Q"&amp;ROUNDUP(MONTH(B3658)/3,0)</f>
        <v>Q3</v>
      </c>
      <c r="E3658" s="21" t="s">
        <v>138</v>
      </c>
      <c r="F3658" s="21" t="s">
        <v>129</v>
      </c>
      <c r="G3658" s="21" t="s">
        <v>139</v>
      </c>
      <c r="H3658" s="21" t="s">
        <v>182</v>
      </c>
      <c r="I3658" s="21" t="s">
        <v>183</v>
      </c>
      <c r="J3658" s="21" t="s">
        <v>122</v>
      </c>
      <c r="K3658" s="21" t="s">
        <v>149</v>
      </c>
      <c r="L3658" s="21" t="s">
        <v>238</v>
      </c>
      <c r="M3658" s="23">
        <v>142.85</v>
      </c>
      <c r="N3658" s="24">
        <v>2</v>
      </c>
      <c r="O3658" s="25">
        <v>0.2311</v>
      </c>
      <c r="P3658" s="23">
        <v>70.44</v>
      </c>
      <c r="Q3658" s="23">
        <f>M3658*N3658*(1-O3658)</f>
        <v>219.67473000000001</v>
      </c>
      <c r="R3658" s="23">
        <f>M3658*N3658*O3658</f>
        <v>66.025269999999992</v>
      </c>
      <c r="S3658" s="23">
        <f>P3658*N3658</f>
        <v>140.88</v>
      </c>
      <c r="T3658" s="23">
        <f>Q3658-S3658</f>
        <v>78.794730000000015</v>
      </c>
      <c r="U3658" s="25">
        <f>IFERROR(T3658/Q3658,0)</f>
        <v>0.35868818411658004</v>
      </c>
      <c r="V3658" s="21" t="s">
        <v>125</v>
      </c>
      <c r="W3658" s="21" t="s">
        <v>126</v>
      </c>
    </row>
    <row r="3659" spans="1:23" ht="15" customHeight="1">
      <c r="A3659" s="21" t="s">
        <v>4138</v>
      </c>
      <c r="B3659" s="22">
        <v>45929</v>
      </c>
      <c r="C3659" s="21">
        <f>YEAR(B3659)</f>
        <v>2025</v>
      </c>
      <c r="D3659" s="21" t="str">
        <f>"Q"&amp;ROUNDUP(MONTH(B3659)/3,0)</f>
        <v>Q3</v>
      </c>
      <c r="E3659" s="21" t="s">
        <v>138</v>
      </c>
      <c r="F3659" s="21" t="s">
        <v>118</v>
      </c>
      <c r="G3659" s="21" t="s">
        <v>139</v>
      </c>
      <c r="H3659" s="21" t="s">
        <v>318</v>
      </c>
      <c r="I3659" s="21" t="s">
        <v>319</v>
      </c>
      <c r="J3659" s="21" t="s">
        <v>122</v>
      </c>
      <c r="K3659" s="21" t="s">
        <v>134</v>
      </c>
      <c r="L3659" s="21" t="s">
        <v>192</v>
      </c>
      <c r="M3659" s="23">
        <v>118.2</v>
      </c>
      <c r="N3659" s="24">
        <v>4</v>
      </c>
      <c r="O3659" s="25">
        <v>0.2321</v>
      </c>
      <c r="P3659" s="23">
        <v>59.98</v>
      </c>
      <c r="Q3659" s="23">
        <f>M3659*N3659*(1-O3659)</f>
        <v>363.06312000000003</v>
      </c>
      <c r="R3659" s="23">
        <f>M3659*N3659*O3659</f>
        <v>109.73688</v>
      </c>
      <c r="S3659" s="23">
        <f>P3659*N3659</f>
        <v>239.92</v>
      </c>
      <c r="T3659" s="23">
        <f>Q3659-S3659</f>
        <v>123.14312000000004</v>
      </c>
      <c r="U3659" s="25">
        <f>IFERROR(T3659/Q3659,0)</f>
        <v>0.33917826740430157</v>
      </c>
      <c r="V3659" s="21" t="s">
        <v>125</v>
      </c>
      <c r="W3659" s="21" t="s">
        <v>136</v>
      </c>
    </row>
    <row r="3660" spans="1:23" ht="15" customHeight="1">
      <c r="A3660" s="21" t="s">
        <v>4139</v>
      </c>
      <c r="B3660" s="22">
        <v>45929</v>
      </c>
      <c r="C3660" s="21">
        <f>YEAR(B3660)</f>
        <v>2025</v>
      </c>
      <c r="D3660" s="21" t="str">
        <f>"Q"&amp;ROUNDUP(MONTH(B3660)/3,0)</f>
        <v>Q3</v>
      </c>
      <c r="E3660" s="21" t="s">
        <v>158</v>
      </c>
      <c r="F3660" s="21" t="s">
        <v>129</v>
      </c>
      <c r="G3660" s="21" t="s">
        <v>160</v>
      </c>
      <c r="H3660" s="21" t="s">
        <v>331</v>
      </c>
      <c r="I3660" s="21" t="s">
        <v>332</v>
      </c>
      <c r="J3660" s="21" t="s">
        <v>133</v>
      </c>
      <c r="K3660" s="21" t="s">
        <v>143</v>
      </c>
      <c r="L3660" s="21" t="s">
        <v>230</v>
      </c>
      <c r="M3660" s="23">
        <v>103.17</v>
      </c>
      <c r="N3660" s="24">
        <v>12</v>
      </c>
      <c r="O3660" s="25">
        <v>0.1643</v>
      </c>
      <c r="P3660" s="23">
        <v>56.8</v>
      </c>
      <c r="Q3660" s="23">
        <f>M3660*N3660*(1-O3660)</f>
        <v>1034.630028</v>
      </c>
      <c r="R3660" s="23">
        <f>M3660*N3660*O3660</f>
        <v>203.40997199999998</v>
      </c>
      <c r="S3660" s="23">
        <f>P3660*N3660</f>
        <v>681.59999999999991</v>
      </c>
      <c r="T3660" s="23">
        <f>Q3660-S3660</f>
        <v>353.03002800000013</v>
      </c>
      <c r="U3660" s="25">
        <f>IFERROR(T3660/Q3660,0)</f>
        <v>0.34121378506907218</v>
      </c>
      <c r="V3660" s="21" t="s">
        <v>125</v>
      </c>
      <c r="W3660" s="21" t="s">
        <v>172</v>
      </c>
    </row>
    <row r="3661" spans="1:23" ht="15" customHeight="1">
      <c r="A3661" s="21" t="s">
        <v>4140</v>
      </c>
      <c r="B3661" s="22">
        <v>45929</v>
      </c>
      <c r="C3661" s="21">
        <f>YEAR(B3661)</f>
        <v>2025</v>
      </c>
      <c r="D3661" s="21" t="str">
        <f>"Q"&amp;ROUNDUP(MONTH(B3661)/3,0)</f>
        <v>Q3</v>
      </c>
      <c r="E3661" s="21" t="s">
        <v>128</v>
      </c>
      <c r="F3661" s="21" t="s">
        <v>118</v>
      </c>
      <c r="G3661" s="21" t="s">
        <v>130</v>
      </c>
      <c r="H3661" s="21" t="s">
        <v>457</v>
      </c>
      <c r="I3661" s="21" t="s">
        <v>458</v>
      </c>
      <c r="J3661" s="21" t="s">
        <v>133</v>
      </c>
      <c r="K3661" s="21" t="s">
        <v>143</v>
      </c>
      <c r="L3661" s="21" t="s">
        <v>201</v>
      </c>
      <c r="M3661" s="23">
        <v>177.57</v>
      </c>
      <c r="N3661" s="24">
        <v>1</v>
      </c>
      <c r="O3661" s="25">
        <v>0.2359</v>
      </c>
      <c r="P3661" s="23">
        <v>98.86</v>
      </c>
      <c r="Q3661" s="23">
        <f>M3661*N3661*(1-O3661)</f>
        <v>135.68123699999998</v>
      </c>
      <c r="R3661" s="23">
        <f>M3661*N3661*O3661</f>
        <v>41.888762999999997</v>
      </c>
      <c r="S3661" s="23">
        <f>P3661*N3661</f>
        <v>98.86</v>
      </c>
      <c r="T3661" s="23">
        <f>Q3661-S3661</f>
        <v>36.821236999999982</v>
      </c>
      <c r="U3661" s="25">
        <f>IFERROR(T3661/Q3661,0)</f>
        <v>0.27138046360824369</v>
      </c>
      <c r="V3661" s="21" t="s">
        <v>125</v>
      </c>
      <c r="W3661" s="21" t="s">
        <v>172</v>
      </c>
    </row>
    <row r="3662" spans="1:23" ht="15" customHeight="1">
      <c r="A3662" s="21" t="s">
        <v>4141</v>
      </c>
      <c r="B3662" s="22">
        <v>45929</v>
      </c>
      <c r="C3662" s="21">
        <f>YEAR(B3662)</f>
        <v>2025</v>
      </c>
      <c r="D3662" s="21" t="str">
        <f>"Q"&amp;ROUNDUP(MONTH(B3662)/3,0)</f>
        <v>Q3</v>
      </c>
      <c r="E3662" s="21" t="s">
        <v>138</v>
      </c>
      <c r="F3662" s="21" t="s">
        <v>159</v>
      </c>
      <c r="G3662" s="21" t="s">
        <v>139</v>
      </c>
      <c r="H3662" s="21" t="s">
        <v>233</v>
      </c>
      <c r="I3662" s="21" t="s">
        <v>234</v>
      </c>
      <c r="J3662" s="21" t="s">
        <v>142</v>
      </c>
      <c r="K3662" s="21" t="s">
        <v>165</v>
      </c>
      <c r="L3662" s="21" t="s">
        <v>184</v>
      </c>
      <c r="M3662" s="23">
        <v>36.479999999999997</v>
      </c>
      <c r="N3662" s="24">
        <v>3</v>
      </c>
      <c r="O3662" s="25">
        <v>0.19980000000000001</v>
      </c>
      <c r="P3662" s="23">
        <v>14.06</v>
      </c>
      <c r="Q3662" s="23">
        <f>M3662*N3662*(1-O3662)</f>
        <v>87.573887999999997</v>
      </c>
      <c r="R3662" s="23">
        <f>M3662*N3662*O3662</f>
        <v>21.866112000000001</v>
      </c>
      <c r="S3662" s="23">
        <f>P3662*N3662</f>
        <v>42.18</v>
      </c>
      <c r="T3662" s="23">
        <f>Q3662-S3662</f>
        <v>45.393887999999997</v>
      </c>
      <c r="U3662" s="25">
        <f>IFERROR(T3662/Q3662,0)</f>
        <v>0.51834957927184866</v>
      </c>
      <c r="V3662" s="21" t="s">
        <v>125</v>
      </c>
      <c r="W3662" s="21" t="s">
        <v>156</v>
      </c>
    </row>
    <row r="3663" spans="1:23" ht="15" customHeight="1">
      <c r="A3663" s="21" t="s">
        <v>4142</v>
      </c>
      <c r="B3663" s="22">
        <v>45929</v>
      </c>
      <c r="C3663" s="21">
        <f>YEAR(B3663)</f>
        <v>2025</v>
      </c>
      <c r="D3663" s="21" t="str">
        <f>"Q"&amp;ROUNDUP(MONTH(B3663)/3,0)</f>
        <v>Q3</v>
      </c>
      <c r="E3663" s="21" t="s">
        <v>117</v>
      </c>
      <c r="F3663" s="21" t="s">
        <v>159</v>
      </c>
      <c r="G3663" s="21" t="s">
        <v>194</v>
      </c>
      <c r="H3663" s="21" t="s">
        <v>377</v>
      </c>
      <c r="I3663" s="21" t="s">
        <v>378</v>
      </c>
      <c r="J3663" s="21" t="s">
        <v>133</v>
      </c>
      <c r="K3663" s="21" t="s">
        <v>143</v>
      </c>
      <c r="L3663" s="21" t="s">
        <v>252</v>
      </c>
      <c r="M3663" s="23">
        <v>97.49</v>
      </c>
      <c r="N3663" s="24">
        <v>4</v>
      </c>
      <c r="O3663" s="25">
        <v>0.1535</v>
      </c>
      <c r="P3663" s="23">
        <v>56.69</v>
      </c>
      <c r="Q3663" s="23">
        <f>M3663*N3663*(1-O3663)</f>
        <v>330.10113999999999</v>
      </c>
      <c r="R3663" s="23">
        <f>M3663*N3663*O3663</f>
        <v>59.858859999999993</v>
      </c>
      <c r="S3663" s="23">
        <f>P3663*N3663</f>
        <v>226.76</v>
      </c>
      <c r="T3663" s="23">
        <f>Q3663-S3663</f>
        <v>103.34114</v>
      </c>
      <c r="U3663" s="25">
        <f>IFERROR(T3663/Q3663,0)</f>
        <v>0.31305902185009116</v>
      </c>
      <c r="V3663" s="21" t="s">
        <v>125</v>
      </c>
      <c r="W3663" s="21" t="s">
        <v>172</v>
      </c>
    </row>
    <row r="3664" spans="1:23" ht="15" customHeight="1">
      <c r="A3664" s="21" t="s">
        <v>4143</v>
      </c>
      <c r="B3664" s="22">
        <v>45929</v>
      </c>
      <c r="C3664" s="21">
        <f>YEAR(B3664)</f>
        <v>2025</v>
      </c>
      <c r="D3664" s="21" t="str">
        <f>"Q"&amp;ROUNDUP(MONTH(B3664)/3,0)</f>
        <v>Q3</v>
      </c>
      <c r="E3664" s="21" t="s">
        <v>128</v>
      </c>
      <c r="F3664" s="21" t="s">
        <v>129</v>
      </c>
      <c r="G3664" s="21" t="s">
        <v>130</v>
      </c>
      <c r="H3664" s="21" t="s">
        <v>182</v>
      </c>
      <c r="I3664" s="21" t="s">
        <v>183</v>
      </c>
      <c r="J3664" s="21" t="s">
        <v>122</v>
      </c>
      <c r="K3664" s="21" t="s">
        <v>134</v>
      </c>
      <c r="L3664" s="21" t="s">
        <v>339</v>
      </c>
      <c r="M3664" s="23">
        <v>125.04</v>
      </c>
      <c r="N3664" s="24">
        <v>2</v>
      </c>
      <c r="O3664" s="25">
        <v>0.21099999999999999</v>
      </c>
      <c r="P3664" s="23">
        <v>67.95</v>
      </c>
      <c r="Q3664" s="23">
        <f>M3664*N3664*(1-O3664)</f>
        <v>197.31312000000003</v>
      </c>
      <c r="R3664" s="23">
        <f>M3664*N3664*O3664</f>
        <v>52.76688</v>
      </c>
      <c r="S3664" s="23">
        <f>P3664*N3664</f>
        <v>135.9</v>
      </c>
      <c r="T3664" s="23">
        <f>Q3664-S3664</f>
        <v>61.413120000000021</v>
      </c>
      <c r="U3664" s="25">
        <f>IFERROR(T3664/Q3664,0)</f>
        <v>0.31124701692416606</v>
      </c>
      <c r="V3664" s="21" t="s">
        <v>125</v>
      </c>
      <c r="W3664" s="21" t="s">
        <v>136</v>
      </c>
    </row>
    <row r="3665" spans="1:23" ht="15" customHeight="1">
      <c r="A3665" s="21" t="s">
        <v>4144</v>
      </c>
      <c r="B3665" s="22">
        <v>45929</v>
      </c>
      <c r="C3665" s="21">
        <f>YEAR(B3665)</f>
        <v>2025</v>
      </c>
      <c r="D3665" s="21" t="str">
        <f>"Q"&amp;ROUNDUP(MONTH(B3665)/3,0)</f>
        <v>Q3</v>
      </c>
      <c r="E3665" s="21" t="s">
        <v>128</v>
      </c>
      <c r="F3665" s="21" t="s">
        <v>129</v>
      </c>
      <c r="G3665" s="21" t="s">
        <v>152</v>
      </c>
      <c r="H3665" s="21" t="s">
        <v>607</v>
      </c>
      <c r="I3665" s="21" t="s">
        <v>608</v>
      </c>
      <c r="J3665" s="21" t="s">
        <v>142</v>
      </c>
      <c r="K3665" s="21" t="s">
        <v>134</v>
      </c>
      <c r="L3665" s="21" t="s">
        <v>192</v>
      </c>
      <c r="M3665" s="23">
        <v>95.84</v>
      </c>
      <c r="N3665" s="24">
        <v>1</v>
      </c>
      <c r="O3665" s="25">
        <v>0.23669999999999999</v>
      </c>
      <c r="P3665" s="23">
        <v>53.54</v>
      </c>
      <c r="Q3665" s="23">
        <f>M3665*N3665*(1-O3665)</f>
        <v>73.154672000000005</v>
      </c>
      <c r="R3665" s="23">
        <f>M3665*N3665*O3665</f>
        <v>22.685328000000002</v>
      </c>
      <c r="S3665" s="23">
        <f>P3665*N3665</f>
        <v>53.54</v>
      </c>
      <c r="T3665" s="23">
        <f>Q3665-S3665</f>
        <v>19.614672000000006</v>
      </c>
      <c r="U3665" s="25">
        <f>IFERROR(T3665/Q3665,0)</f>
        <v>0.26812603301672933</v>
      </c>
      <c r="V3665" s="21" t="s">
        <v>125</v>
      </c>
      <c r="W3665" s="21" t="s">
        <v>136</v>
      </c>
    </row>
    <row r="3666" spans="1:23" ht="15" customHeight="1">
      <c r="A3666" s="21" t="s">
        <v>4145</v>
      </c>
      <c r="B3666" s="22">
        <v>45930</v>
      </c>
      <c r="C3666" s="21">
        <f>YEAR(B3666)</f>
        <v>2025</v>
      </c>
      <c r="D3666" s="21" t="str">
        <f>"Q"&amp;ROUNDUP(MONTH(B3666)/3,0)</f>
        <v>Q3</v>
      </c>
      <c r="E3666" s="21" t="s">
        <v>188</v>
      </c>
      <c r="F3666" s="21" t="s">
        <v>118</v>
      </c>
      <c r="G3666" s="21" t="s">
        <v>198</v>
      </c>
      <c r="H3666" s="21" t="s">
        <v>578</v>
      </c>
      <c r="I3666" s="21" t="s">
        <v>368</v>
      </c>
      <c r="J3666" s="21" t="s">
        <v>133</v>
      </c>
      <c r="K3666" s="21" t="s">
        <v>134</v>
      </c>
      <c r="L3666" s="21" t="s">
        <v>170</v>
      </c>
      <c r="M3666" s="23">
        <v>183.26</v>
      </c>
      <c r="N3666" s="24">
        <v>1</v>
      </c>
      <c r="O3666" s="25">
        <v>0.20780000000000001</v>
      </c>
      <c r="P3666" s="23">
        <v>103.96</v>
      </c>
      <c r="Q3666" s="23">
        <f>M3666*N3666*(1-O3666)</f>
        <v>145.178572</v>
      </c>
      <c r="R3666" s="23">
        <f>M3666*N3666*O3666</f>
        <v>38.081428000000002</v>
      </c>
      <c r="S3666" s="23">
        <f>P3666*N3666</f>
        <v>103.96</v>
      </c>
      <c r="T3666" s="23">
        <f>Q3666-S3666</f>
        <v>41.218572000000009</v>
      </c>
      <c r="U3666" s="25">
        <f>IFERROR(T3666/Q3666,0)</f>
        <v>0.28391636198212505</v>
      </c>
      <c r="V3666" s="21" t="s">
        <v>125</v>
      </c>
      <c r="W3666" s="21" t="s">
        <v>156</v>
      </c>
    </row>
    <row r="3667" spans="1:23" ht="15" customHeight="1">
      <c r="A3667" s="21" t="s">
        <v>4146</v>
      </c>
      <c r="B3667" s="22">
        <v>45930</v>
      </c>
      <c r="C3667" s="21">
        <f>YEAR(B3667)</f>
        <v>2025</v>
      </c>
      <c r="D3667" s="21" t="str">
        <f>"Q"&amp;ROUNDUP(MONTH(B3667)/3,0)</f>
        <v>Q3</v>
      </c>
      <c r="E3667" s="21" t="s">
        <v>188</v>
      </c>
      <c r="F3667" s="21" t="s">
        <v>118</v>
      </c>
      <c r="G3667" s="21" t="s">
        <v>198</v>
      </c>
      <c r="H3667" s="21" t="s">
        <v>724</v>
      </c>
      <c r="I3667" s="21" t="s">
        <v>216</v>
      </c>
      <c r="J3667" s="21" t="s">
        <v>133</v>
      </c>
      <c r="K3667" s="21" t="s">
        <v>123</v>
      </c>
      <c r="L3667" s="21" t="s">
        <v>263</v>
      </c>
      <c r="M3667" s="23">
        <v>42.23</v>
      </c>
      <c r="N3667" s="24">
        <v>2</v>
      </c>
      <c r="O3667" s="25">
        <v>0.19950000000000001</v>
      </c>
      <c r="P3667" s="23">
        <v>19.84</v>
      </c>
      <c r="Q3667" s="23">
        <f>M3667*N3667*(1-O3667)</f>
        <v>67.610229999999987</v>
      </c>
      <c r="R3667" s="23">
        <f>M3667*N3667*O3667</f>
        <v>16.849769999999999</v>
      </c>
      <c r="S3667" s="23">
        <f>P3667*N3667</f>
        <v>39.68</v>
      </c>
      <c r="T3667" s="23">
        <f>Q3667-S3667</f>
        <v>27.930229999999987</v>
      </c>
      <c r="U3667" s="25">
        <f>IFERROR(T3667/Q3667,0)</f>
        <v>0.41310656686125741</v>
      </c>
      <c r="V3667" s="21" t="s">
        <v>125</v>
      </c>
      <c r="W3667" s="21" t="s">
        <v>126</v>
      </c>
    </row>
    <row r="3668" spans="1:23" ht="15" customHeight="1">
      <c r="A3668" s="21" t="s">
        <v>4147</v>
      </c>
      <c r="B3668" s="22">
        <v>45930</v>
      </c>
      <c r="C3668" s="21">
        <f>YEAR(B3668)</f>
        <v>2025</v>
      </c>
      <c r="D3668" s="21" t="str">
        <f>"Q"&amp;ROUNDUP(MONTH(B3668)/3,0)</f>
        <v>Q3</v>
      </c>
      <c r="E3668" s="21" t="s">
        <v>138</v>
      </c>
      <c r="F3668" s="21" t="s">
        <v>159</v>
      </c>
      <c r="G3668" s="21" t="s">
        <v>139</v>
      </c>
      <c r="H3668" s="21" t="s">
        <v>240</v>
      </c>
      <c r="I3668" s="21" t="s">
        <v>241</v>
      </c>
      <c r="J3668" s="21" t="s">
        <v>133</v>
      </c>
      <c r="K3668" s="21" t="s">
        <v>165</v>
      </c>
      <c r="L3668" s="21" t="s">
        <v>320</v>
      </c>
      <c r="M3668" s="23">
        <v>70.91</v>
      </c>
      <c r="N3668" s="24">
        <v>5</v>
      </c>
      <c r="O3668" s="25">
        <v>0.218</v>
      </c>
      <c r="P3668" s="23">
        <v>29.56</v>
      </c>
      <c r="Q3668" s="23">
        <f>M3668*N3668*(1-O3668)</f>
        <v>277.25809999999996</v>
      </c>
      <c r="R3668" s="23">
        <f>M3668*N3668*O3668</f>
        <v>77.291899999999984</v>
      </c>
      <c r="S3668" s="23">
        <f>P3668*N3668</f>
        <v>147.79999999999998</v>
      </c>
      <c r="T3668" s="23">
        <f>Q3668-S3668</f>
        <v>129.45809999999997</v>
      </c>
      <c r="U3668" s="25">
        <f>IFERROR(T3668/Q3668,0)</f>
        <v>0.46692269765968963</v>
      </c>
      <c r="V3668" s="21" t="s">
        <v>171</v>
      </c>
      <c r="W3668" s="21" t="s">
        <v>172</v>
      </c>
    </row>
    <row r="3669" spans="1:23" ht="15" customHeight="1">
      <c r="A3669" s="21" t="s">
        <v>4148</v>
      </c>
      <c r="B3669" s="22">
        <v>45930</v>
      </c>
      <c r="C3669" s="21">
        <f>YEAR(B3669)</f>
        <v>2025</v>
      </c>
      <c r="D3669" s="21" t="str">
        <f>"Q"&amp;ROUNDUP(MONTH(B3669)/3,0)</f>
        <v>Q3</v>
      </c>
      <c r="E3669" s="21" t="s">
        <v>128</v>
      </c>
      <c r="F3669" s="21" t="s">
        <v>159</v>
      </c>
      <c r="G3669" s="21" t="s">
        <v>152</v>
      </c>
      <c r="H3669" s="21" t="s">
        <v>520</v>
      </c>
      <c r="I3669" s="21" t="s">
        <v>521</v>
      </c>
      <c r="J3669" s="21" t="s">
        <v>142</v>
      </c>
      <c r="K3669" s="21" t="s">
        <v>123</v>
      </c>
      <c r="L3669" s="21" t="s">
        <v>226</v>
      </c>
      <c r="M3669" s="23">
        <v>192.85</v>
      </c>
      <c r="N3669" s="24">
        <v>12</v>
      </c>
      <c r="O3669" s="25">
        <v>0.1396</v>
      </c>
      <c r="P3669" s="23">
        <v>90.12</v>
      </c>
      <c r="Q3669" s="23">
        <f>M3669*N3669*(1-O3669)</f>
        <v>1991.13768</v>
      </c>
      <c r="R3669" s="23">
        <f>M3669*N3669*O3669</f>
        <v>323.06232</v>
      </c>
      <c r="S3669" s="23">
        <f>P3669*N3669</f>
        <v>1081.44</v>
      </c>
      <c r="T3669" s="23">
        <f>Q3669-S3669</f>
        <v>909.69767999999999</v>
      </c>
      <c r="U3669" s="25">
        <f>IFERROR(T3669/Q3669,0)</f>
        <v>0.45687331877522402</v>
      </c>
      <c r="V3669" s="21" t="s">
        <v>125</v>
      </c>
      <c r="W3669" s="21" t="s">
        <v>172</v>
      </c>
    </row>
    <row r="3670" spans="1:23" ht="15" customHeight="1">
      <c r="A3670" s="21" t="s">
        <v>4149</v>
      </c>
      <c r="B3670" s="22">
        <v>45930</v>
      </c>
      <c r="C3670" s="21">
        <f>YEAR(B3670)</f>
        <v>2025</v>
      </c>
      <c r="D3670" s="21" t="str">
        <f>"Q"&amp;ROUNDUP(MONTH(B3670)/3,0)</f>
        <v>Q3</v>
      </c>
      <c r="E3670" s="21" t="s">
        <v>158</v>
      </c>
      <c r="F3670" s="21" t="s">
        <v>129</v>
      </c>
      <c r="G3670" s="21" t="s">
        <v>160</v>
      </c>
      <c r="H3670" s="21" t="s">
        <v>182</v>
      </c>
      <c r="I3670" s="21" t="s">
        <v>183</v>
      </c>
      <c r="J3670" s="21" t="s">
        <v>122</v>
      </c>
      <c r="K3670" s="21" t="s">
        <v>149</v>
      </c>
      <c r="L3670" s="21" t="s">
        <v>273</v>
      </c>
      <c r="M3670" s="23">
        <v>166.7</v>
      </c>
      <c r="N3670" s="24">
        <v>3</v>
      </c>
      <c r="O3670" s="25">
        <v>0.2288</v>
      </c>
      <c r="P3670" s="23">
        <v>76.98</v>
      </c>
      <c r="Q3670" s="23">
        <f>M3670*N3670*(1-O3670)</f>
        <v>385.67711999999995</v>
      </c>
      <c r="R3670" s="23">
        <f>M3670*N3670*O3670</f>
        <v>114.42287999999999</v>
      </c>
      <c r="S3670" s="23">
        <f>P3670*N3670</f>
        <v>230.94</v>
      </c>
      <c r="T3670" s="23">
        <f>Q3670-S3670</f>
        <v>154.73711999999995</v>
      </c>
      <c r="U3670" s="25">
        <f>IFERROR(T3670/Q3670,0)</f>
        <v>0.40120896982429233</v>
      </c>
      <c r="V3670" s="21" t="s">
        <v>125</v>
      </c>
      <c r="W3670" s="21" t="s">
        <v>126</v>
      </c>
    </row>
    <row r="3671" spans="1:23" ht="15" customHeight="1">
      <c r="A3671" s="21" t="s">
        <v>4150</v>
      </c>
      <c r="B3671" s="22">
        <v>45930</v>
      </c>
      <c r="C3671" s="21">
        <f>YEAR(B3671)</f>
        <v>2025</v>
      </c>
      <c r="D3671" s="21" t="str">
        <f>"Q"&amp;ROUNDUP(MONTH(B3671)/3,0)</f>
        <v>Q3</v>
      </c>
      <c r="E3671" s="21" t="s">
        <v>117</v>
      </c>
      <c r="F3671" s="21" t="s">
        <v>159</v>
      </c>
      <c r="G3671" s="21" t="s">
        <v>194</v>
      </c>
      <c r="H3671" s="21" t="s">
        <v>207</v>
      </c>
      <c r="I3671" s="21" t="s">
        <v>208</v>
      </c>
      <c r="J3671" s="21" t="s">
        <v>122</v>
      </c>
      <c r="K3671" s="21" t="s">
        <v>123</v>
      </c>
      <c r="L3671" s="21" t="s">
        <v>292</v>
      </c>
      <c r="M3671" s="23">
        <v>252.16</v>
      </c>
      <c r="N3671" s="24">
        <v>40</v>
      </c>
      <c r="O3671" s="25">
        <v>0.19259999999999999</v>
      </c>
      <c r="P3671" s="23">
        <v>127.95</v>
      </c>
      <c r="Q3671" s="23">
        <f>M3671*N3671*(1-O3671)</f>
        <v>8143.75936</v>
      </c>
      <c r="R3671" s="23">
        <f>M3671*N3671*O3671</f>
        <v>1942.6406399999998</v>
      </c>
      <c r="S3671" s="23">
        <f>P3671*N3671</f>
        <v>5118</v>
      </c>
      <c r="T3671" s="23">
        <f>Q3671-S3671</f>
        <v>3025.75936</v>
      </c>
      <c r="U3671" s="25">
        <f>IFERROR(T3671/Q3671,0)</f>
        <v>0.37154331632903259</v>
      </c>
      <c r="V3671" s="21" t="s">
        <v>125</v>
      </c>
      <c r="W3671" s="21" t="s">
        <v>136</v>
      </c>
    </row>
    <row r="3672" spans="1:23" ht="15" customHeight="1">
      <c r="A3672" s="21" t="s">
        <v>4151</v>
      </c>
      <c r="B3672" s="22">
        <v>45930</v>
      </c>
      <c r="C3672" s="21">
        <f>YEAR(B3672)</f>
        <v>2025</v>
      </c>
      <c r="D3672" s="21" t="str">
        <f>"Q"&amp;ROUNDUP(MONTH(B3672)/3,0)</f>
        <v>Q3</v>
      </c>
      <c r="E3672" s="21" t="s">
        <v>128</v>
      </c>
      <c r="F3672" s="21" t="s">
        <v>129</v>
      </c>
      <c r="G3672" s="21" t="s">
        <v>130</v>
      </c>
      <c r="H3672" s="21" t="s">
        <v>1015</v>
      </c>
      <c r="I3672" s="21" t="s">
        <v>1016</v>
      </c>
      <c r="J3672" s="21" t="s">
        <v>142</v>
      </c>
      <c r="K3672" s="21" t="s">
        <v>123</v>
      </c>
      <c r="L3672" s="21" t="s">
        <v>226</v>
      </c>
      <c r="M3672" s="23">
        <v>254.58</v>
      </c>
      <c r="N3672" s="24">
        <v>8</v>
      </c>
      <c r="O3672" s="25">
        <v>0.18529999999999999</v>
      </c>
      <c r="P3672" s="23">
        <v>124.15</v>
      </c>
      <c r="Q3672" s="23">
        <f>M3672*N3672*(1-O3672)</f>
        <v>1659.2506080000001</v>
      </c>
      <c r="R3672" s="23">
        <f>M3672*N3672*O3672</f>
        <v>377.38939199999999</v>
      </c>
      <c r="S3672" s="23">
        <f>P3672*N3672</f>
        <v>993.2</v>
      </c>
      <c r="T3672" s="23">
        <f>Q3672-S3672</f>
        <v>666.05060800000001</v>
      </c>
      <c r="U3672" s="25">
        <f>IFERROR(T3672/Q3672,0)</f>
        <v>0.40141652188564392</v>
      </c>
      <c r="V3672" s="21" t="s">
        <v>125</v>
      </c>
      <c r="W3672" s="21" t="s">
        <v>136</v>
      </c>
    </row>
    <row r="3673" spans="1:23" ht="15" customHeight="1">
      <c r="A3673" s="21" t="s">
        <v>4152</v>
      </c>
      <c r="B3673" s="22">
        <v>45930</v>
      </c>
      <c r="C3673" s="21">
        <f>YEAR(B3673)</f>
        <v>2025</v>
      </c>
      <c r="D3673" s="21" t="str">
        <f>"Q"&amp;ROUNDUP(MONTH(B3673)/3,0)</f>
        <v>Q3</v>
      </c>
      <c r="E3673" s="21" t="s">
        <v>117</v>
      </c>
      <c r="F3673" s="21" t="s">
        <v>159</v>
      </c>
      <c r="G3673" s="21" t="s">
        <v>119</v>
      </c>
      <c r="H3673" s="21" t="s">
        <v>601</v>
      </c>
      <c r="I3673" s="21" t="s">
        <v>602</v>
      </c>
      <c r="J3673" s="21" t="s">
        <v>142</v>
      </c>
      <c r="K3673" s="21" t="s">
        <v>123</v>
      </c>
      <c r="L3673" s="21" t="s">
        <v>155</v>
      </c>
      <c r="M3673" s="23">
        <v>132.59</v>
      </c>
      <c r="N3673" s="24">
        <v>9</v>
      </c>
      <c r="O3673" s="25">
        <v>0.1603</v>
      </c>
      <c r="P3673" s="23">
        <v>73.36</v>
      </c>
      <c r="Q3673" s="23">
        <f>M3673*N3673*(1-O3673)</f>
        <v>1002.0224069999999</v>
      </c>
      <c r="R3673" s="23">
        <f>M3673*N3673*O3673</f>
        <v>191.28759299999999</v>
      </c>
      <c r="S3673" s="23">
        <f>P3673*N3673</f>
        <v>660.24</v>
      </c>
      <c r="T3673" s="23">
        <f>Q3673-S3673</f>
        <v>341.78240699999992</v>
      </c>
      <c r="U3673" s="25">
        <f>IFERROR(T3673/Q3673,0)</f>
        <v>0.34109257898062151</v>
      </c>
      <c r="V3673" s="21" t="s">
        <v>125</v>
      </c>
      <c r="W3673" s="21" t="s">
        <v>172</v>
      </c>
    </row>
    <row r="3674" spans="1:23" ht="15" customHeight="1">
      <c r="A3674" s="21" t="s">
        <v>4153</v>
      </c>
      <c r="B3674" s="22">
        <v>45931</v>
      </c>
      <c r="C3674" s="21">
        <f>YEAR(B3674)</f>
        <v>2025</v>
      </c>
      <c r="D3674" s="21" t="str">
        <f>"Q"&amp;ROUNDUP(MONTH(B3674)/3,0)</f>
        <v>Q4</v>
      </c>
      <c r="E3674" s="21" t="s">
        <v>117</v>
      </c>
      <c r="F3674" s="21" t="s">
        <v>118</v>
      </c>
      <c r="G3674" s="21" t="s">
        <v>119</v>
      </c>
      <c r="H3674" s="21" t="s">
        <v>583</v>
      </c>
      <c r="I3674" s="21" t="s">
        <v>584</v>
      </c>
      <c r="J3674" s="21" t="s">
        <v>133</v>
      </c>
      <c r="K3674" s="21" t="s">
        <v>143</v>
      </c>
      <c r="L3674" s="21" t="s">
        <v>230</v>
      </c>
      <c r="M3674" s="23">
        <v>164.01</v>
      </c>
      <c r="N3674" s="24">
        <v>1</v>
      </c>
      <c r="O3674" s="25">
        <v>0.1951</v>
      </c>
      <c r="P3674" s="23">
        <v>102</v>
      </c>
      <c r="Q3674" s="23">
        <f>M3674*N3674*(1-O3674)</f>
        <v>132.01164899999998</v>
      </c>
      <c r="R3674" s="23">
        <f>M3674*N3674*O3674</f>
        <v>31.998350999999996</v>
      </c>
      <c r="S3674" s="23">
        <f>P3674*N3674</f>
        <v>102</v>
      </c>
      <c r="T3674" s="23">
        <f>Q3674-S3674</f>
        <v>30.011648999999977</v>
      </c>
      <c r="U3674" s="25">
        <f>IFERROR(T3674/Q3674,0)</f>
        <v>0.22734091443702806</v>
      </c>
      <c r="V3674" s="21" t="s">
        <v>171</v>
      </c>
      <c r="W3674" s="21" t="s">
        <v>172</v>
      </c>
    </row>
    <row r="3675" spans="1:23" ht="15" customHeight="1">
      <c r="A3675" s="21" t="s">
        <v>4154</v>
      </c>
      <c r="B3675" s="22">
        <v>45931</v>
      </c>
      <c r="C3675" s="21">
        <f>YEAR(B3675)</f>
        <v>2025</v>
      </c>
      <c r="D3675" s="21" t="str">
        <f>"Q"&amp;ROUNDUP(MONTH(B3675)/3,0)</f>
        <v>Q4</v>
      </c>
      <c r="E3675" s="21" t="s">
        <v>188</v>
      </c>
      <c r="F3675" s="21" t="s">
        <v>159</v>
      </c>
      <c r="G3675" s="21" t="s">
        <v>198</v>
      </c>
      <c r="H3675" s="21" t="s">
        <v>224</v>
      </c>
      <c r="I3675" s="21" t="s">
        <v>225</v>
      </c>
      <c r="J3675" s="21" t="s">
        <v>122</v>
      </c>
      <c r="K3675" s="21" t="s">
        <v>165</v>
      </c>
      <c r="L3675" s="21" t="s">
        <v>180</v>
      </c>
      <c r="M3675" s="23">
        <v>131.36000000000001</v>
      </c>
      <c r="N3675" s="24">
        <v>4</v>
      </c>
      <c r="O3675" s="25">
        <v>0.15409999999999999</v>
      </c>
      <c r="P3675" s="23">
        <v>56.65</v>
      </c>
      <c r="Q3675" s="23">
        <f>M3675*N3675*(1-O3675)</f>
        <v>444.46969600000006</v>
      </c>
      <c r="R3675" s="23">
        <f>M3675*N3675*O3675</f>
        <v>80.970303999999999</v>
      </c>
      <c r="S3675" s="23">
        <f>P3675*N3675</f>
        <v>226.6</v>
      </c>
      <c r="T3675" s="23">
        <f>Q3675-S3675</f>
        <v>217.86969600000006</v>
      </c>
      <c r="U3675" s="25">
        <f>IFERROR(T3675/Q3675,0)</f>
        <v>0.49017896599186828</v>
      </c>
      <c r="V3675" s="21" t="s">
        <v>125</v>
      </c>
      <c r="W3675" s="21" t="s">
        <v>172</v>
      </c>
    </row>
    <row r="3676" spans="1:23" ht="15" customHeight="1">
      <c r="A3676" s="21" t="s">
        <v>4155</v>
      </c>
      <c r="B3676" s="22">
        <v>45931</v>
      </c>
      <c r="C3676" s="21">
        <f>YEAR(B3676)</f>
        <v>2025</v>
      </c>
      <c r="D3676" s="21" t="str">
        <f>"Q"&amp;ROUNDUP(MONTH(B3676)/3,0)</f>
        <v>Q4</v>
      </c>
      <c r="E3676" s="21" t="s">
        <v>128</v>
      </c>
      <c r="F3676" s="21" t="s">
        <v>118</v>
      </c>
      <c r="G3676" s="21" t="s">
        <v>152</v>
      </c>
      <c r="H3676" s="21" t="s">
        <v>240</v>
      </c>
      <c r="I3676" s="21" t="s">
        <v>241</v>
      </c>
      <c r="J3676" s="21" t="s">
        <v>133</v>
      </c>
      <c r="K3676" s="21" t="s">
        <v>143</v>
      </c>
      <c r="L3676" s="21" t="s">
        <v>230</v>
      </c>
      <c r="M3676" s="23">
        <v>118.93</v>
      </c>
      <c r="N3676" s="24">
        <v>3</v>
      </c>
      <c r="O3676" s="25"/>
      <c r="P3676" s="23">
        <v>67.56</v>
      </c>
      <c r="Q3676" s="23">
        <f>M3676*N3676*(1-O3676)</f>
        <v>356.79</v>
      </c>
      <c r="R3676" s="23">
        <f>M3676*N3676*O3676</f>
        <v>0</v>
      </c>
      <c r="S3676" s="23">
        <f>P3676*N3676</f>
        <v>202.68</v>
      </c>
      <c r="T3676" s="23">
        <f>Q3676-S3676</f>
        <v>154.11000000000001</v>
      </c>
      <c r="U3676" s="25">
        <f>IFERROR(T3676/Q3676,0)</f>
        <v>0.4319347515345161</v>
      </c>
      <c r="V3676" s="21" t="s">
        <v>125</v>
      </c>
      <c r="W3676" s="21" t="s">
        <v>126</v>
      </c>
    </row>
    <row r="3677" spans="1:23" ht="15" customHeight="1">
      <c r="A3677" s="21" t="s">
        <v>4156</v>
      </c>
      <c r="B3677" s="22">
        <v>45932</v>
      </c>
      <c r="C3677" s="21">
        <f>YEAR(B3677)</f>
        <v>2025</v>
      </c>
      <c r="D3677" s="21" t="str">
        <f>"Q"&amp;ROUNDUP(MONTH(B3677)/3,0)</f>
        <v>Q4</v>
      </c>
      <c r="E3677" s="21" t="s">
        <v>138</v>
      </c>
      <c r="F3677" s="21" t="s">
        <v>129</v>
      </c>
      <c r="G3677" s="21" t="s">
        <v>146</v>
      </c>
      <c r="H3677" s="21" t="s">
        <v>287</v>
      </c>
      <c r="I3677" s="21" t="s">
        <v>288</v>
      </c>
      <c r="J3677" s="21" t="s">
        <v>133</v>
      </c>
      <c r="K3677" s="21" t="s">
        <v>165</v>
      </c>
      <c r="L3677" s="21" t="s">
        <v>166</v>
      </c>
      <c r="M3677" s="23">
        <v>40.76</v>
      </c>
      <c r="N3677" s="24">
        <v>1</v>
      </c>
      <c r="O3677" s="25">
        <v>0.26429999999999998</v>
      </c>
      <c r="P3677" s="23">
        <v>15.51</v>
      </c>
      <c r="Q3677" s="23">
        <f>M3677*N3677*(1-O3677)</f>
        <v>29.987131999999999</v>
      </c>
      <c r="R3677" s="23">
        <f>M3677*N3677*O3677</f>
        <v>10.772867999999999</v>
      </c>
      <c r="S3677" s="23">
        <f>P3677*N3677</f>
        <v>15.51</v>
      </c>
      <c r="T3677" s="23">
        <f>Q3677-S3677</f>
        <v>14.477131999999999</v>
      </c>
      <c r="U3677" s="25">
        <f>IFERROR(T3677/Q3677,0)</f>
        <v>0.48277814630622229</v>
      </c>
      <c r="V3677" s="21" t="s">
        <v>125</v>
      </c>
      <c r="W3677" s="21" t="s">
        <v>172</v>
      </c>
    </row>
    <row r="3678" spans="1:23" ht="15" customHeight="1">
      <c r="A3678" s="21" t="s">
        <v>4157</v>
      </c>
      <c r="B3678" s="22">
        <v>45932</v>
      </c>
      <c r="C3678" s="21">
        <f>YEAR(B3678)</f>
        <v>2025</v>
      </c>
      <c r="D3678" s="21" t="str">
        <f>"Q"&amp;ROUNDUP(MONTH(B3678)/3,0)</f>
        <v>Q4</v>
      </c>
      <c r="E3678" s="21" t="s">
        <v>188</v>
      </c>
      <c r="F3678" s="21" t="s">
        <v>118</v>
      </c>
      <c r="G3678" s="21" t="s">
        <v>189</v>
      </c>
      <c r="H3678" s="21" t="s">
        <v>1048</v>
      </c>
      <c r="I3678" s="21" t="s">
        <v>179</v>
      </c>
      <c r="J3678" s="21" t="s">
        <v>133</v>
      </c>
      <c r="K3678" s="21" t="s">
        <v>165</v>
      </c>
      <c r="L3678" s="21" t="s">
        <v>320</v>
      </c>
      <c r="M3678" s="23">
        <v>96.61</v>
      </c>
      <c r="N3678" s="24">
        <v>1</v>
      </c>
      <c r="O3678" s="25">
        <v>0.2213</v>
      </c>
      <c r="P3678" s="23">
        <v>44.7</v>
      </c>
      <c r="Q3678" s="23">
        <f>M3678*N3678*(1-O3678)</f>
        <v>75.230206999999993</v>
      </c>
      <c r="R3678" s="23">
        <f>M3678*N3678*O3678</f>
        <v>21.379792999999999</v>
      </c>
      <c r="S3678" s="23">
        <f>P3678*N3678</f>
        <v>44.7</v>
      </c>
      <c r="T3678" s="23">
        <f>Q3678-S3678</f>
        <v>30.53020699999999</v>
      </c>
      <c r="U3678" s="25">
        <f>IFERROR(T3678/Q3678,0)</f>
        <v>0.40582378033334393</v>
      </c>
      <c r="V3678" s="21" t="s">
        <v>125</v>
      </c>
      <c r="W3678" s="21" t="s">
        <v>126</v>
      </c>
    </row>
    <row r="3679" spans="1:23" ht="15" customHeight="1">
      <c r="A3679" s="21" t="s">
        <v>4158</v>
      </c>
      <c r="B3679" s="22">
        <v>45932</v>
      </c>
      <c r="C3679" s="21">
        <f>YEAR(B3679)</f>
        <v>2025</v>
      </c>
      <c r="D3679" s="21" t="str">
        <f>"Q"&amp;ROUNDUP(MONTH(B3679)/3,0)</f>
        <v>Q4</v>
      </c>
      <c r="E3679" s="21" t="s">
        <v>138</v>
      </c>
      <c r="F3679" s="21" t="s">
        <v>159</v>
      </c>
      <c r="G3679" s="21" t="s">
        <v>146</v>
      </c>
      <c r="H3679" s="21" t="s">
        <v>250</v>
      </c>
      <c r="I3679" s="21" t="s">
        <v>251</v>
      </c>
      <c r="J3679" s="21" t="s">
        <v>142</v>
      </c>
      <c r="K3679" s="21" t="s">
        <v>149</v>
      </c>
      <c r="L3679" s="21" t="s">
        <v>150</v>
      </c>
      <c r="M3679" s="23">
        <v>104.52</v>
      </c>
      <c r="N3679" s="24">
        <v>12</v>
      </c>
      <c r="O3679" s="25">
        <v>0.15740000000000001</v>
      </c>
      <c r="P3679" s="23">
        <v>48.67</v>
      </c>
      <c r="Q3679" s="23">
        <f>M3679*N3679*(1-O3679)</f>
        <v>1056.8226240000001</v>
      </c>
      <c r="R3679" s="23">
        <f>M3679*N3679*O3679</f>
        <v>197.41737600000002</v>
      </c>
      <c r="S3679" s="23">
        <f>P3679*N3679</f>
        <v>584.04</v>
      </c>
      <c r="T3679" s="23">
        <f>Q3679-S3679</f>
        <v>472.78262400000017</v>
      </c>
      <c r="U3679" s="25">
        <f>IFERROR(T3679/Q3679,0)</f>
        <v>0.44736232293225409</v>
      </c>
      <c r="V3679" s="21" t="s">
        <v>125</v>
      </c>
      <c r="W3679" s="21" t="s">
        <v>172</v>
      </c>
    </row>
    <row r="3680" spans="1:23" ht="15" customHeight="1">
      <c r="A3680" s="21" t="s">
        <v>4159</v>
      </c>
      <c r="B3680" s="22">
        <v>45932</v>
      </c>
      <c r="C3680" s="21">
        <f>YEAR(B3680)</f>
        <v>2025</v>
      </c>
      <c r="D3680" s="21" t="str">
        <f>"Q"&amp;ROUNDUP(MONTH(B3680)/3,0)</f>
        <v>Q4</v>
      </c>
      <c r="E3680" s="21" t="s">
        <v>128</v>
      </c>
      <c r="F3680" s="21" t="s">
        <v>159</v>
      </c>
      <c r="G3680" s="21" t="s">
        <v>152</v>
      </c>
      <c r="H3680" s="21" t="s">
        <v>153</v>
      </c>
      <c r="I3680" s="21" t="s">
        <v>154</v>
      </c>
      <c r="J3680" s="21" t="s">
        <v>133</v>
      </c>
      <c r="K3680" s="21" t="s">
        <v>123</v>
      </c>
      <c r="L3680" s="21" t="s">
        <v>292</v>
      </c>
      <c r="M3680" s="23">
        <v>82.24</v>
      </c>
      <c r="N3680" s="24">
        <v>20</v>
      </c>
      <c r="O3680" s="25">
        <v>0.14430000000000001</v>
      </c>
      <c r="P3680" s="23">
        <v>42.04</v>
      </c>
      <c r="Q3680" s="23">
        <f>M3680*N3680*(1-O3680)</f>
        <v>1407.4553599999999</v>
      </c>
      <c r="R3680" s="23">
        <f>M3680*N3680*O3680</f>
        <v>237.34464000000003</v>
      </c>
      <c r="S3680" s="23">
        <f>P3680*N3680</f>
        <v>840.8</v>
      </c>
      <c r="T3680" s="23">
        <f>Q3680-S3680</f>
        <v>566.65535999999997</v>
      </c>
      <c r="U3680" s="25">
        <f>IFERROR(T3680/Q3680,0)</f>
        <v>0.40260982771062809</v>
      </c>
      <c r="V3680" s="21" t="s">
        <v>125</v>
      </c>
      <c r="W3680" s="21" t="s">
        <v>126</v>
      </c>
    </row>
    <row r="3681" spans="1:23" ht="15" customHeight="1">
      <c r="A3681" s="21" t="s">
        <v>4160</v>
      </c>
      <c r="B3681" s="22">
        <v>45932</v>
      </c>
      <c r="C3681" s="21">
        <f>YEAR(B3681)</f>
        <v>2025</v>
      </c>
      <c r="D3681" s="21" t="str">
        <f>"Q"&amp;ROUNDUP(MONTH(B3681)/3,0)</f>
        <v>Q4</v>
      </c>
      <c r="E3681" s="21" t="s">
        <v>188</v>
      </c>
      <c r="F3681" s="21" t="s">
        <v>118</v>
      </c>
      <c r="G3681" s="21" t="s">
        <v>189</v>
      </c>
      <c r="H3681" s="21" t="s">
        <v>168</v>
      </c>
      <c r="I3681" s="21" t="s">
        <v>169</v>
      </c>
      <c r="J3681" s="21" t="s">
        <v>122</v>
      </c>
      <c r="K3681" s="21" t="s">
        <v>149</v>
      </c>
      <c r="L3681" s="21" t="s">
        <v>238</v>
      </c>
      <c r="M3681" s="23">
        <v>49.88</v>
      </c>
      <c r="N3681" s="24">
        <v>1</v>
      </c>
      <c r="O3681" s="25">
        <v>0.2263</v>
      </c>
      <c r="P3681" s="23">
        <v>26.27</v>
      </c>
      <c r="Q3681" s="23">
        <f>M3681*N3681*(1-O3681)</f>
        <v>38.592156000000003</v>
      </c>
      <c r="R3681" s="23">
        <f>M3681*N3681*O3681</f>
        <v>11.287844</v>
      </c>
      <c r="S3681" s="23">
        <f>P3681*N3681</f>
        <v>26.27</v>
      </c>
      <c r="T3681" s="23">
        <f>Q3681-S3681</f>
        <v>12.322156000000003</v>
      </c>
      <c r="U3681" s="25">
        <f>IFERROR(T3681/Q3681,0)</f>
        <v>0.31929172342690576</v>
      </c>
      <c r="V3681" s="21" t="s">
        <v>125</v>
      </c>
      <c r="W3681" s="21" t="s">
        <v>126</v>
      </c>
    </row>
    <row r="3682" spans="1:23" ht="15" customHeight="1">
      <c r="A3682" s="21" t="s">
        <v>4160</v>
      </c>
      <c r="B3682" s="22">
        <v>45933</v>
      </c>
      <c r="C3682" s="21">
        <f>YEAR(B3682)</f>
        <v>2025</v>
      </c>
      <c r="D3682" s="21" t="str">
        <f>"Q"&amp;ROUNDUP(MONTH(B3682)/3,0)</f>
        <v>Q4</v>
      </c>
      <c r="E3682" s="21" t="s">
        <v>117</v>
      </c>
      <c r="F3682" s="21" t="s">
        <v>118</v>
      </c>
      <c r="G3682" s="21" t="s">
        <v>194</v>
      </c>
      <c r="H3682" s="21" t="s">
        <v>140</v>
      </c>
      <c r="I3682" s="21" t="s">
        <v>141</v>
      </c>
      <c r="J3682" s="21" t="s">
        <v>142</v>
      </c>
      <c r="K3682" s="21" t="s">
        <v>134</v>
      </c>
      <c r="L3682" s="21" t="s">
        <v>170</v>
      </c>
      <c r="M3682" s="23">
        <v>190.65</v>
      </c>
      <c r="N3682" s="24">
        <v>4</v>
      </c>
      <c r="O3682" s="25">
        <v>0.30359999999999998</v>
      </c>
      <c r="P3682" s="23">
        <v>111.51</v>
      </c>
      <c r="Q3682" s="23">
        <f>M3682*N3682*(1-O3682)</f>
        <v>531.07464000000004</v>
      </c>
      <c r="R3682" s="23">
        <f>M3682*N3682*O3682</f>
        <v>231.52536000000001</v>
      </c>
      <c r="S3682" s="23">
        <f>P3682*N3682</f>
        <v>446.04</v>
      </c>
      <c r="T3682" s="23">
        <f>Q3682-S3682</f>
        <v>85.034640000000024</v>
      </c>
      <c r="U3682" s="25">
        <f>IFERROR(T3682/Q3682,0)</f>
        <v>0.1601180579814544</v>
      </c>
      <c r="V3682" s="21" t="s">
        <v>125</v>
      </c>
      <c r="W3682" s="21" t="s">
        <v>126</v>
      </c>
    </row>
    <row r="3683" spans="1:23" ht="15" customHeight="1">
      <c r="A3683" s="21" t="s">
        <v>4161</v>
      </c>
      <c r="B3683" s="22">
        <v>45933</v>
      </c>
      <c r="C3683" s="21">
        <f>YEAR(B3683)</f>
        <v>2025</v>
      </c>
      <c r="D3683" s="21" t="str">
        <f>"Q"&amp;ROUNDUP(MONTH(B3683)/3,0)</f>
        <v>Q4</v>
      </c>
      <c r="E3683" s="21" t="s">
        <v>117</v>
      </c>
      <c r="F3683" s="21" t="s">
        <v>118</v>
      </c>
      <c r="G3683" s="21" t="s">
        <v>194</v>
      </c>
      <c r="H3683" s="21" t="s">
        <v>120</v>
      </c>
      <c r="I3683" s="21" t="s">
        <v>121</v>
      </c>
      <c r="J3683" s="21" t="s">
        <v>122</v>
      </c>
      <c r="K3683" s="21" t="s">
        <v>149</v>
      </c>
      <c r="L3683" s="21" t="s">
        <v>176</v>
      </c>
      <c r="M3683" s="23">
        <v>155.63</v>
      </c>
      <c r="N3683" s="24">
        <v>4</v>
      </c>
      <c r="O3683" s="25">
        <v>0.2306</v>
      </c>
      <c r="P3683" s="23">
        <v>79.06</v>
      </c>
      <c r="Q3683" s="23">
        <f>M3683*N3683*(1-O3683)</f>
        <v>478.96688799999998</v>
      </c>
      <c r="R3683" s="23">
        <f>M3683*N3683*O3683</f>
        <v>143.553112</v>
      </c>
      <c r="S3683" s="23">
        <f>P3683*N3683</f>
        <v>316.24</v>
      </c>
      <c r="T3683" s="23">
        <f>Q3683-S3683</f>
        <v>162.72688799999997</v>
      </c>
      <c r="U3683" s="25">
        <f>IFERROR(T3683/Q3683,0)</f>
        <v>0.33974559009599004</v>
      </c>
      <c r="V3683" s="21" t="s">
        <v>125</v>
      </c>
      <c r="W3683" s="21" t="s">
        <v>156</v>
      </c>
    </row>
    <row r="3684" spans="1:23" ht="15" customHeight="1">
      <c r="A3684" s="21" t="s">
        <v>4162</v>
      </c>
      <c r="B3684" s="22">
        <v>45933</v>
      </c>
      <c r="C3684" s="21">
        <f>YEAR(B3684)</f>
        <v>2025</v>
      </c>
      <c r="D3684" s="21" t="str">
        <f>"Q"&amp;ROUNDUP(MONTH(B3684)/3,0)</f>
        <v>Q4</v>
      </c>
      <c r="E3684" s="21" t="s">
        <v>128</v>
      </c>
      <c r="F3684" s="21" t="s">
        <v>118</v>
      </c>
      <c r="G3684" s="21" t="s">
        <v>152</v>
      </c>
      <c r="H3684" s="21" t="s">
        <v>199</v>
      </c>
      <c r="I3684" s="21" t="s">
        <v>200</v>
      </c>
      <c r="J3684" s="21" t="s">
        <v>133</v>
      </c>
      <c r="K3684" s="21" t="s">
        <v>165</v>
      </c>
      <c r="L3684" s="21" t="s">
        <v>180</v>
      </c>
      <c r="M3684" s="23">
        <v>74.400000000000006</v>
      </c>
      <c r="N3684" s="24">
        <v>1</v>
      </c>
      <c r="O3684" s="25">
        <v>0.16689999999999999</v>
      </c>
      <c r="P3684" s="23">
        <v>35.93</v>
      </c>
      <c r="Q3684" s="23">
        <f>M3684*N3684*(1-O3684)</f>
        <v>61.982640000000004</v>
      </c>
      <c r="R3684" s="23">
        <f>M3684*N3684*O3684</f>
        <v>12.41736</v>
      </c>
      <c r="S3684" s="23">
        <f>P3684*N3684</f>
        <v>35.93</v>
      </c>
      <c r="T3684" s="23">
        <f>Q3684-S3684</f>
        <v>26.052640000000004</v>
      </c>
      <c r="U3684" s="25">
        <f>IFERROR(T3684/Q3684,0)</f>
        <v>0.42032156100482332</v>
      </c>
      <c r="V3684" s="21" t="s">
        <v>125</v>
      </c>
      <c r="W3684" s="21" t="s">
        <v>172</v>
      </c>
    </row>
    <row r="3685" spans="1:23" ht="15" customHeight="1">
      <c r="A3685" s="21" t="s">
        <v>4163</v>
      </c>
      <c r="B3685" s="22">
        <v>45933</v>
      </c>
      <c r="C3685" s="21">
        <f>YEAR(B3685)</f>
        <v>2025</v>
      </c>
      <c r="D3685" s="21" t="str">
        <f>"Q"&amp;ROUNDUP(MONTH(B3685)/3,0)</f>
        <v>Q4</v>
      </c>
      <c r="E3685" s="21" t="s">
        <v>188</v>
      </c>
      <c r="F3685" s="21" t="s">
        <v>129</v>
      </c>
      <c r="G3685" s="21" t="s">
        <v>198</v>
      </c>
      <c r="H3685" s="21" t="s">
        <v>607</v>
      </c>
      <c r="I3685" s="21" t="s">
        <v>608</v>
      </c>
      <c r="J3685" s="21" t="s">
        <v>142</v>
      </c>
      <c r="K3685" s="21" t="s">
        <v>123</v>
      </c>
      <c r="L3685" s="21" t="s">
        <v>226</v>
      </c>
      <c r="M3685" s="23">
        <v>73.86</v>
      </c>
      <c r="N3685" s="24">
        <v>5</v>
      </c>
      <c r="O3685" s="25">
        <v>0.1716</v>
      </c>
      <c r="P3685" s="23">
        <v>39.85</v>
      </c>
      <c r="Q3685" s="23">
        <f>M3685*N3685*(1-O3685)</f>
        <v>305.92812000000004</v>
      </c>
      <c r="R3685" s="23">
        <f>M3685*N3685*O3685</f>
        <v>63.371880000000004</v>
      </c>
      <c r="S3685" s="23">
        <f>P3685*N3685</f>
        <v>199.25</v>
      </c>
      <c r="T3685" s="23">
        <f>Q3685-S3685</f>
        <v>106.67812000000004</v>
      </c>
      <c r="U3685" s="25">
        <f>IFERROR(T3685/Q3685,0)</f>
        <v>0.34870321825924344</v>
      </c>
      <c r="V3685" s="21" t="s">
        <v>125</v>
      </c>
      <c r="W3685" s="21" t="s">
        <v>136</v>
      </c>
    </row>
    <row r="3686" spans="1:23" ht="15" customHeight="1">
      <c r="A3686" s="21" t="s">
        <v>4164</v>
      </c>
      <c r="B3686" s="22">
        <v>45933</v>
      </c>
      <c r="C3686" s="21">
        <f>YEAR(B3686)</f>
        <v>2025</v>
      </c>
      <c r="D3686" s="21" t="str">
        <f>"Q"&amp;ROUNDUP(MONTH(B3686)/3,0)</f>
        <v>Q4</v>
      </c>
      <c r="E3686" s="21" t="s">
        <v>138</v>
      </c>
      <c r="F3686" s="21" t="s">
        <v>129</v>
      </c>
      <c r="G3686" s="21" t="s">
        <v>146</v>
      </c>
      <c r="H3686" s="21" t="s">
        <v>243</v>
      </c>
      <c r="I3686" s="21" t="s">
        <v>244</v>
      </c>
      <c r="J3686" s="21" t="s">
        <v>122</v>
      </c>
      <c r="K3686" s="21" t="s">
        <v>134</v>
      </c>
      <c r="L3686" s="21" t="s">
        <v>170</v>
      </c>
      <c r="M3686" s="23">
        <v>140.22999999999999</v>
      </c>
      <c r="N3686" s="24">
        <v>2</v>
      </c>
      <c r="O3686" s="25">
        <v>0.22869999999999999</v>
      </c>
      <c r="P3686" s="23">
        <v>84.58</v>
      </c>
      <c r="Q3686" s="23">
        <f>M3686*N3686*(1-O3686)</f>
        <v>216.31879799999999</v>
      </c>
      <c r="R3686" s="23">
        <f>M3686*N3686*O3686</f>
        <v>64.141201999999993</v>
      </c>
      <c r="S3686" s="23">
        <f>P3686*N3686</f>
        <v>169.16</v>
      </c>
      <c r="T3686" s="23">
        <f>Q3686-S3686</f>
        <v>47.15879799999999</v>
      </c>
      <c r="U3686" s="25">
        <f>IFERROR(T3686/Q3686,0)</f>
        <v>0.21800600981519874</v>
      </c>
      <c r="V3686" s="21" t="s">
        <v>171</v>
      </c>
      <c r="W3686" s="21" t="s">
        <v>156</v>
      </c>
    </row>
    <row r="3687" spans="1:23" ht="15" customHeight="1">
      <c r="A3687" s="21" t="s">
        <v>4165</v>
      </c>
      <c r="B3687" s="22">
        <v>45933</v>
      </c>
      <c r="C3687" s="21">
        <f>YEAR(B3687)</f>
        <v>2025</v>
      </c>
      <c r="D3687" s="21" t="str">
        <f>"Q"&amp;ROUNDUP(MONTH(B3687)/3,0)</f>
        <v>Q4</v>
      </c>
      <c r="E3687" s="21" t="s">
        <v>128</v>
      </c>
      <c r="F3687" s="21" t="s">
        <v>129</v>
      </c>
      <c r="G3687" s="21" t="s">
        <v>152</v>
      </c>
      <c r="H3687" s="21" t="s">
        <v>680</v>
      </c>
      <c r="I3687" s="21" t="s">
        <v>681</v>
      </c>
      <c r="J3687" s="21" t="s">
        <v>142</v>
      </c>
      <c r="K3687" s="21" t="s">
        <v>165</v>
      </c>
      <c r="L3687" s="21" t="s">
        <v>184</v>
      </c>
      <c r="M3687" s="23">
        <v>69.41</v>
      </c>
      <c r="N3687" s="24">
        <v>1</v>
      </c>
      <c r="O3687" s="25">
        <v>0.1681</v>
      </c>
      <c r="P3687" s="23">
        <v>30.8</v>
      </c>
      <c r="Q3687" s="23">
        <f>M3687*N3687*(1-O3687)</f>
        <v>57.742178999999993</v>
      </c>
      <c r="R3687" s="23">
        <f>M3687*N3687*O3687</f>
        <v>11.667821</v>
      </c>
      <c r="S3687" s="23">
        <f>P3687*N3687</f>
        <v>30.8</v>
      </c>
      <c r="T3687" s="23">
        <f>Q3687-S3687</f>
        <v>26.942178999999992</v>
      </c>
      <c r="U3687" s="25">
        <f>IFERROR(T3687/Q3687,0)</f>
        <v>0.46659442831210085</v>
      </c>
      <c r="V3687" s="21" t="s">
        <v>125</v>
      </c>
      <c r="W3687" s="21" t="s">
        <v>126</v>
      </c>
    </row>
    <row r="3688" spans="1:23" ht="15" customHeight="1">
      <c r="A3688" s="21" t="s">
        <v>4166</v>
      </c>
      <c r="B3688" s="22">
        <v>45934</v>
      </c>
      <c r="C3688" s="21">
        <f>YEAR(B3688)</f>
        <v>2025</v>
      </c>
      <c r="D3688" s="21" t="str">
        <f>"Q"&amp;ROUNDUP(MONTH(B3688)/3,0)</f>
        <v>Q4</v>
      </c>
      <c r="E3688" s="21" t="s">
        <v>117</v>
      </c>
      <c r="F3688" s="21" t="s">
        <v>118</v>
      </c>
      <c r="G3688" s="21" t="s">
        <v>119</v>
      </c>
      <c r="H3688" s="21" t="s">
        <v>186</v>
      </c>
      <c r="I3688" s="21" t="s">
        <v>162</v>
      </c>
      <c r="J3688" s="21" t="s">
        <v>133</v>
      </c>
      <c r="K3688" s="21" t="s">
        <v>134</v>
      </c>
      <c r="L3688" s="21" t="s">
        <v>339</v>
      </c>
      <c r="M3688" s="23">
        <v>123.35</v>
      </c>
      <c r="N3688" s="24">
        <v>1</v>
      </c>
      <c r="O3688" s="25">
        <v>0.2213</v>
      </c>
      <c r="P3688" s="23">
        <v>64.790000000000006</v>
      </c>
      <c r="Q3688" s="23">
        <f>M3688*N3688*(1-O3688)</f>
        <v>96.052644999999984</v>
      </c>
      <c r="R3688" s="23">
        <f>M3688*N3688*O3688</f>
        <v>27.297355</v>
      </c>
      <c r="S3688" s="23">
        <f>P3688*N3688</f>
        <v>64.790000000000006</v>
      </c>
      <c r="T3688" s="23">
        <f>Q3688-S3688</f>
        <v>31.262644999999978</v>
      </c>
      <c r="U3688" s="25">
        <f>IFERROR(T3688/Q3688,0)</f>
        <v>0.32547406685156854</v>
      </c>
      <c r="V3688" s="21" t="s">
        <v>125</v>
      </c>
      <c r="W3688" s="21" t="s">
        <v>156</v>
      </c>
    </row>
    <row r="3689" spans="1:23" ht="15" customHeight="1">
      <c r="A3689" s="21" t="s">
        <v>4167</v>
      </c>
      <c r="B3689" s="22">
        <v>45934</v>
      </c>
      <c r="C3689" s="21">
        <f>YEAR(B3689)</f>
        <v>2025</v>
      </c>
      <c r="D3689" s="21" t="str">
        <f>"Q"&amp;ROUNDUP(MONTH(B3689)/3,0)</f>
        <v>Q4</v>
      </c>
      <c r="E3689" s="21" t="s">
        <v>158</v>
      </c>
      <c r="F3689" s="21" t="s">
        <v>118</v>
      </c>
      <c r="G3689" s="21" t="s">
        <v>160</v>
      </c>
      <c r="H3689" s="21" t="s">
        <v>1102</v>
      </c>
      <c r="I3689" s="21" t="s">
        <v>154</v>
      </c>
      <c r="J3689" s="21" t="s">
        <v>142</v>
      </c>
      <c r="K3689" s="21" t="s">
        <v>134</v>
      </c>
      <c r="L3689" s="21" t="s">
        <v>170</v>
      </c>
      <c r="M3689" s="23">
        <v>194.25</v>
      </c>
      <c r="N3689" s="24">
        <v>1</v>
      </c>
      <c r="O3689" s="25">
        <v>0.27429999999999999</v>
      </c>
      <c r="P3689" s="23">
        <v>118.9</v>
      </c>
      <c r="Q3689" s="23">
        <f>M3689*N3689*(1-O3689)</f>
        <v>140.96722500000001</v>
      </c>
      <c r="R3689" s="23">
        <f>M3689*N3689*O3689</f>
        <v>53.282775000000001</v>
      </c>
      <c r="S3689" s="23">
        <f>P3689*N3689</f>
        <v>118.9</v>
      </c>
      <c r="T3689" s="23">
        <f>Q3689-S3689</f>
        <v>22.067225000000008</v>
      </c>
      <c r="U3689" s="25">
        <f>IFERROR(T3689/Q3689,0)</f>
        <v>0.15654152942288541</v>
      </c>
      <c r="V3689" s="21" t="s">
        <v>171</v>
      </c>
      <c r="W3689" s="21" t="s">
        <v>126</v>
      </c>
    </row>
    <row r="3690" spans="1:23" ht="15" customHeight="1">
      <c r="A3690" s="21" t="s">
        <v>4168</v>
      </c>
      <c r="B3690" s="22">
        <v>45935</v>
      </c>
      <c r="C3690" s="21">
        <f>YEAR(B3690)</f>
        <v>2025</v>
      </c>
      <c r="D3690" s="21" t="str">
        <f>"Q"&amp;ROUNDUP(MONTH(B3690)/3,0)</f>
        <v>Q4</v>
      </c>
      <c r="E3690" s="21" t="s">
        <v>128</v>
      </c>
      <c r="F3690" s="21" t="s">
        <v>118</v>
      </c>
      <c r="G3690" s="21" t="s">
        <v>130</v>
      </c>
      <c r="H3690" s="21" t="s">
        <v>291</v>
      </c>
      <c r="I3690" s="21" t="s">
        <v>208</v>
      </c>
      <c r="J3690" s="21" t="s">
        <v>133</v>
      </c>
      <c r="K3690" s="21" t="s">
        <v>165</v>
      </c>
      <c r="L3690" s="21" t="s">
        <v>166</v>
      </c>
      <c r="M3690" s="23">
        <v>111.5</v>
      </c>
      <c r="N3690" s="24">
        <v>1</v>
      </c>
      <c r="O3690" s="25">
        <v>0.24840000000000001</v>
      </c>
      <c r="P3690" s="23">
        <v>53.99</v>
      </c>
      <c r="Q3690" s="23">
        <f>M3690*N3690*(1-O3690)</f>
        <v>83.803400000000011</v>
      </c>
      <c r="R3690" s="23">
        <f>M3690*N3690*O3690</f>
        <v>27.6966</v>
      </c>
      <c r="S3690" s="23">
        <f>P3690*N3690</f>
        <v>53.99</v>
      </c>
      <c r="T3690" s="23">
        <f>Q3690-S3690</f>
        <v>29.813400000000009</v>
      </c>
      <c r="U3690" s="25">
        <f>IFERROR(T3690/Q3690,0)</f>
        <v>0.35575406248433838</v>
      </c>
      <c r="V3690" s="21" t="s">
        <v>125</v>
      </c>
      <c r="W3690" s="21" t="s">
        <v>156</v>
      </c>
    </row>
    <row r="3691" spans="1:23" ht="15" customHeight="1">
      <c r="A3691" s="21" t="s">
        <v>4169</v>
      </c>
      <c r="B3691" s="22">
        <v>45935</v>
      </c>
      <c r="C3691" s="21">
        <f>YEAR(B3691)</f>
        <v>2025</v>
      </c>
      <c r="D3691" s="21" t="str">
        <f>"Q"&amp;ROUNDUP(MONTH(B3691)/3,0)</f>
        <v>Q4</v>
      </c>
      <c r="E3691" s="21" t="s">
        <v>128</v>
      </c>
      <c r="F3691" s="21" t="s">
        <v>129</v>
      </c>
      <c r="G3691" s="21" t="s">
        <v>130</v>
      </c>
      <c r="H3691" s="21" t="s">
        <v>207</v>
      </c>
      <c r="I3691" s="21" t="s">
        <v>208</v>
      </c>
      <c r="J3691" s="21" t="s">
        <v>122</v>
      </c>
      <c r="K3691" s="21" t="s">
        <v>134</v>
      </c>
      <c r="L3691" s="21" t="s">
        <v>170</v>
      </c>
      <c r="M3691" s="23">
        <v>214.66</v>
      </c>
      <c r="N3691" s="24">
        <v>2</v>
      </c>
      <c r="O3691" s="25">
        <v>0.21879999999999999</v>
      </c>
      <c r="P3691" s="23">
        <v>129.65</v>
      </c>
      <c r="Q3691" s="23">
        <f>M3691*N3691*(1-O3691)</f>
        <v>335.38478400000002</v>
      </c>
      <c r="R3691" s="23">
        <f>M3691*N3691*O3691</f>
        <v>93.935215999999997</v>
      </c>
      <c r="S3691" s="23">
        <f>P3691*N3691</f>
        <v>259.3</v>
      </c>
      <c r="T3691" s="23">
        <f>Q3691-S3691</f>
        <v>76.084784000000013</v>
      </c>
      <c r="U3691" s="25">
        <f>IFERROR(T3691/Q3691,0)</f>
        <v>0.22685818686395745</v>
      </c>
      <c r="V3691" s="21" t="s">
        <v>125</v>
      </c>
      <c r="W3691" s="21" t="s">
        <v>156</v>
      </c>
    </row>
    <row r="3692" spans="1:23" ht="15" customHeight="1">
      <c r="A3692" s="21" t="s">
        <v>4170</v>
      </c>
      <c r="B3692" s="22">
        <v>45935</v>
      </c>
      <c r="C3692" s="21">
        <f>YEAR(B3692)</f>
        <v>2025</v>
      </c>
      <c r="D3692" s="21" t="str">
        <f>"Q"&amp;ROUNDUP(MONTH(B3692)/3,0)</f>
        <v>Q4</v>
      </c>
      <c r="E3692" s="21" t="s">
        <v>128</v>
      </c>
      <c r="F3692" s="21" t="s">
        <v>118</v>
      </c>
      <c r="G3692" s="21" t="s">
        <v>130</v>
      </c>
      <c r="H3692" s="21" t="s">
        <v>203</v>
      </c>
      <c r="I3692" s="21" t="s">
        <v>204</v>
      </c>
      <c r="J3692" s="21" t="s">
        <v>122</v>
      </c>
      <c r="K3692" s="21" t="s">
        <v>143</v>
      </c>
      <c r="L3692" s="21" t="s">
        <v>144</v>
      </c>
      <c r="M3692" s="23">
        <v>137.94</v>
      </c>
      <c r="N3692" s="24">
        <v>1</v>
      </c>
      <c r="O3692" s="25">
        <v>0.2387</v>
      </c>
      <c r="P3692" s="23">
        <v>85.94</v>
      </c>
      <c r="Q3692" s="23">
        <f>M3692*N3692*(1-O3692)</f>
        <v>105.013722</v>
      </c>
      <c r="R3692" s="23">
        <f>M3692*N3692*O3692</f>
        <v>32.926277999999996</v>
      </c>
      <c r="S3692" s="23">
        <f>P3692*N3692</f>
        <v>85.94</v>
      </c>
      <c r="T3692" s="23">
        <f>Q3692-S3692</f>
        <v>19.073722000000004</v>
      </c>
      <c r="U3692" s="25">
        <f>IFERROR(T3692/Q3692,0)</f>
        <v>0.18163075869265927</v>
      </c>
      <c r="V3692" s="21" t="s">
        <v>125</v>
      </c>
      <c r="W3692" s="21" t="s">
        <v>172</v>
      </c>
    </row>
    <row r="3693" spans="1:23" ht="15" customHeight="1">
      <c r="A3693" s="21" t="s">
        <v>4171</v>
      </c>
      <c r="B3693" s="22">
        <v>45935</v>
      </c>
      <c r="C3693" s="21">
        <f>YEAR(B3693)</f>
        <v>2025</v>
      </c>
      <c r="D3693" s="21" t="str">
        <f>"Q"&amp;ROUNDUP(MONTH(B3693)/3,0)</f>
        <v>Q4</v>
      </c>
      <c r="E3693" s="21" t="s">
        <v>138</v>
      </c>
      <c r="F3693" s="21" t="s">
        <v>129</v>
      </c>
      <c r="G3693" s="21" t="s">
        <v>139</v>
      </c>
      <c r="H3693" s="21" t="s">
        <v>131</v>
      </c>
      <c r="I3693" s="21" t="s">
        <v>132</v>
      </c>
      <c r="J3693" s="21" t="s">
        <v>133</v>
      </c>
      <c r="K3693" s="21" t="s">
        <v>123</v>
      </c>
      <c r="L3693" s="21" t="s">
        <v>263</v>
      </c>
      <c r="M3693" s="23">
        <v>170.41</v>
      </c>
      <c r="N3693" s="24">
        <v>1</v>
      </c>
      <c r="O3693" s="25">
        <v>0.14299999999999999</v>
      </c>
      <c r="P3693" s="23">
        <v>81.62</v>
      </c>
      <c r="Q3693" s="23">
        <f>M3693*N3693*(1-O3693)</f>
        <v>146.04137</v>
      </c>
      <c r="R3693" s="23">
        <f>M3693*N3693*O3693</f>
        <v>24.368629999999996</v>
      </c>
      <c r="S3693" s="23">
        <f>P3693*N3693</f>
        <v>81.62</v>
      </c>
      <c r="T3693" s="23">
        <f>Q3693-S3693</f>
        <v>64.421369999999996</v>
      </c>
      <c r="U3693" s="25">
        <f>IFERROR(T3693/Q3693,0)</f>
        <v>0.44111726697715858</v>
      </c>
      <c r="V3693" s="21" t="s">
        <v>125</v>
      </c>
      <c r="W3693" s="21" t="s">
        <v>172</v>
      </c>
    </row>
    <row r="3694" spans="1:23" ht="15" customHeight="1">
      <c r="A3694" s="21" t="s">
        <v>4172</v>
      </c>
      <c r="B3694" s="22">
        <v>45936</v>
      </c>
      <c r="C3694" s="21">
        <f>YEAR(B3694)</f>
        <v>2025</v>
      </c>
      <c r="D3694" s="21" t="str">
        <f>"Q"&amp;ROUNDUP(MONTH(B3694)/3,0)</f>
        <v>Q4</v>
      </c>
      <c r="E3694" s="21" t="s">
        <v>117</v>
      </c>
      <c r="F3694" s="21" t="s">
        <v>118</v>
      </c>
      <c r="G3694" s="21" t="s">
        <v>194</v>
      </c>
      <c r="H3694" s="21" t="s">
        <v>243</v>
      </c>
      <c r="I3694" s="21" t="s">
        <v>244</v>
      </c>
      <c r="J3694" s="21" t="s">
        <v>122</v>
      </c>
      <c r="K3694" s="21" t="s">
        <v>134</v>
      </c>
      <c r="L3694" s="21" t="s">
        <v>339</v>
      </c>
      <c r="M3694" s="23">
        <v>37.729999999999997</v>
      </c>
      <c r="N3694" s="24">
        <v>4</v>
      </c>
      <c r="O3694" s="25">
        <v>0.24510000000000001</v>
      </c>
      <c r="P3694" s="23">
        <v>19.36</v>
      </c>
      <c r="Q3694" s="23">
        <f>M3694*N3694*(1-O3694)</f>
        <v>113.929508</v>
      </c>
      <c r="R3694" s="23">
        <f>M3694*N3694*O3694</f>
        <v>36.990491999999996</v>
      </c>
      <c r="S3694" s="23">
        <f>P3694*N3694</f>
        <v>77.44</v>
      </c>
      <c r="T3694" s="23">
        <f>Q3694-S3694</f>
        <v>36.489508000000001</v>
      </c>
      <c r="U3694" s="25">
        <f>IFERROR(T3694/Q3694,0)</f>
        <v>0.32028144982421941</v>
      </c>
      <c r="V3694" s="21" t="s">
        <v>125</v>
      </c>
      <c r="W3694" s="21" t="s">
        <v>136</v>
      </c>
    </row>
    <row r="3695" spans="1:23" ht="15" customHeight="1">
      <c r="A3695" s="21" t="s">
        <v>4173</v>
      </c>
      <c r="B3695" s="22">
        <v>45936</v>
      </c>
      <c r="C3695" s="21">
        <f>YEAR(B3695)</f>
        <v>2025</v>
      </c>
      <c r="D3695" s="21" t="str">
        <f>"Q"&amp;ROUNDUP(MONTH(B3695)/3,0)</f>
        <v>Q4</v>
      </c>
      <c r="E3695" s="21" t="s">
        <v>138</v>
      </c>
      <c r="F3695" s="21" t="s">
        <v>118</v>
      </c>
      <c r="G3695" s="21" t="s">
        <v>139</v>
      </c>
      <c r="H3695" s="21" t="s">
        <v>2147</v>
      </c>
      <c r="I3695" s="21" t="s">
        <v>2148</v>
      </c>
      <c r="J3695" s="21" t="s">
        <v>142</v>
      </c>
      <c r="K3695" s="21" t="s">
        <v>149</v>
      </c>
      <c r="L3695" s="21" t="s">
        <v>205</v>
      </c>
      <c r="M3695" s="23">
        <v>170.18</v>
      </c>
      <c r="N3695" s="24">
        <v>2</v>
      </c>
      <c r="O3695" s="25">
        <v>0.2833</v>
      </c>
      <c r="P3695" s="23">
        <v>81.62</v>
      </c>
      <c r="Q3695" s="23">
        <f>M3695*N3695*(1-O3695)</f>
        <v>243.93601200000001</v>
      </c>
      <c r="R3695" s="23">
        <f>M3695*N3695*O3695</f>
        <v>96.423988000000008</v>
      </c>
      <c r="S3695" s="23">
        <f>P3695*N3695</f>
        <v>163.24</v>
      </c>
      <c r="T3695" s="23">
        <f>Q3695-S3695</f>
        <v>80.696011999999996</v>
      </c>
      <c r="U3695" s="25">
        <f>IFERROR(T3695/Q3695,0)</f>
        <v>0.33080811372779184</v>
      </c>
      <c r="V3695" s="21" t="s">
        <v>125</v>
      </c>
      <c r="W3695" s="21" t="s">
        <v>126</v>
      </c>
    </row>
    <row r="3696" spans="1:23" ht="15" customHeight="1">
      <c r="A3696" s="21" t="s">
        <v>4174</v>
      </c>
      <c r="B3696" s="22">
        <v>45936</v>
      </c>
      <c r="C3696" s="21">
        <f>YEAR(B3696)</f>
        <v>2025</v>
      </c>
      <c r="D3696" s="21" t="str">
        <f>"Q"&amp;ROUNDUP(MONTH(B3696)/3,0)</f>
        <v>Q4</v>
      </c>
      <c r="E3696" s="21" t="s">
        <v>158</v>
      </c>
      <c r="F3696" s="21" t="s">
        <v>129</v>
      </c>
      <c r="G3696" s="21" t="s">
        <v>164</v>
      </c>
      <c r="H3696" s="21" t="s">
        <v>284</v>
      </c>
      <c r="I3696" s="21" t="s">
        <v>269</v>
      </c>
      <c r="J3696" s="21" t="s">
        <v>122</v>
      </c>
      <c r="K3696" s="21" t="s">
        <v>165</v>
      </c>
      <c r="L3696" s="21" t="s">
        <v>184</v>
      </c>
      <c r="M3696" s="23">
        <v>105.67</v>
      </c>
      <c r="N3696" s="24">
        <v>1</v>
      </c>
      <c r="O3696" s="25">
        <v>0.18679999999999999</v>
      </c>
      <c r="P3696" s="23">
        <v>43.67</v>
      </c>
      <c r="Q3696" s="23">
        <f>M3696*N3696*(1-O3696)</f>
        <v>85.930844000000008</v>
      </c>
      <c r="R3696" s="23">
        <f>M3696*N3696*O3696</f>
        <v>19.739156000000001</v>
      </c>
      <c r="S3696" s="23">
        <f>P3696*N3696</f>
        <v>43.67</v>
      </c>
      <c r="T3696" s="23">
        <f>Q3696-S3696</f>
        <v>42.260844000000006</v>
      </c>
      <c r="U3696" s="25">
        <f>IFERROR(T3696/Q3696,0)</f>
        <v>0.49180063912790151</v>
      </c>
      <c r="V3696" s="21" t="s">
        <v>171</v>
      </c>
      <c r="W3696" s="21" t="s">
        <v>126</v>
      </c>
    </row>
    <row r="3697" spans="1:23" ht="15" customHeight="1">
      <c r="A3697" s="21" t="s">
        <v>4175</v>
      </c>
      <c r="B3697" s="22">
        <v>45936</v>
      </c>
      <c r="C3697" s="21">
        <f>YEAR(B3697)</f>
        <v>2025</v>
      </c>
      <c r="D3697" s="21" t="str">
        <f>"Q"&amp;ROUNDUP(MONTH(B3697)/3,0)</f>
        <v>Q4</v>
      </c>
      <c r="E3697" s="21" t="s">
        <v>188</v>
      </c>
      <c r="F3697" s="21" t="s">
        <v>118</v>
      </c>
      <c r="G3697" s="21" t="s">
        <v>189</v>
      </c>
      <c r="H3697" s="21" t="s">
        <v>337</v>
      </c>
      <c r="I3697" s="21" t="s">
        <v>338</v>
      </c>
      <c r="J3697" s="21" t="s">
        <v>133</v>
      </c>
      <c r="K3697" s="21" t="s">
        <v>134</v>
      </c>
      <c r="L3697" s="21" t="s">
        <v>192</v>
      </c>
      <c r="M3697" s="23">
        <v>88</v>
      </c>
      <c r="N3697" s="24">
        <v>2</v>
      </c>
      <c r="O3697" s="25">
        <v>0.26279999999999998</v>
      </c>
      <c r="P3697" s="23">
        <v>49.27</v>
      </c>
      <c r="Q3697" s="23">
        <f>M3697*N3697*(1-O3697)</f>
        <v>129.74720000000002</v>
      </c>
      <c r="R3697" s="23">
        <f>M3697*N3697*O3697</f>
        <v>46.252799999999993</v>
      </c>
      <c r="S3697" s="23">
        <f>P3697*N3697</f>
        <v>98.54</v>
      </c>
      <c r="T3697" s="23">
        <f>Q3697-S3697</f>
        <v>31.207200000000014</v>
      </c>
      <c r="U3697" s="25">
        <f>IFERROR(T3697/Q3697,0)</f>
        <v>0.24052310955458006</v>
      </c>
      <c r="V3697" s="21" t="s">
        <v>125</v>
      </c>
      <c r="W3697" s="21" t="s">
        <v>172</v>
      </c>
    </row>
    <row r="3698" spans="1:23" ht="15" customHeight="1">
      <c r="A3698" s="21" t="s">
        <v>4176</v>
      </c>
      <c r="B3698" s="22">
        <v>45936</v>
      </c>
      <c r="C3698" s="21">
        <f>YEAR(B3698)</f>
        <v>2025</v>
      </c>
      <c r="D3698" s="21" t="str">
        <f>"Q"&amp;ROUNDUP(MONTH(B3698)/3,0)</f>
        <v>Q4</v>
      </c>
      <c r="E3698" s="21" t="s">
        <v>117</v>
      </c>
      <c r="F3698" s="21" t="s">
        <v>118</v>
      </c>
      <c r="G3698" s="21" t="s">
        <v>119</v>
      </c>
      <c r="H3698" s="21" t="s">
        <v>287</v>
      </c>
      <c r="I3698" s="21" t="s">
        <v>288</v>
      </c>
      <c r="J3698" s="21" t="s">
        <v>133</v>
      </c>
      <c r="K3698" s="21" t="s">
        <v>143</v>
      </c>
      <c r="L3698" s="21" t="s">
        <v>144</v>
      </c>
      <c r="M3698" s="23">
        <v>80.63</v>
      </c>
      <c r="N3698" s="24">
        <v>1</v>
      </c>
      <c r="O3698" s="25">
        <v>0.1565</v>
      </c>
      <c r="P3698" s="23">
        <v>48.72</v>
      </c>
      <c r="Q3698" s="23">
        <f>M3698*N3698*(1-O3698)</f>
        <v>68.011404999999996</v>
      </c>
      <c r="R3698" s="23">
        <f>M3698*N3698*O3698</f>
        <v>12.618594999999999</v>
      </c>
      <c r="S3698" s="23">
        <f>P3698*N3698</f>
        <v>48.72</v>
      </c>
      <c r="T3698" s="23">
        <f>Q3698-S3698</f>
        <v>19.291404999999997</v>
      </c>
      <c r="U3698" s="25">
        <f>IFERROR(T3698/Q3698,0)</f>
        <v>0.28364955848213985</v>
      </c>
      <c r="V3698" s="21" t="s">
        <v>125</v>
      </c>
      <c r="W3698" s="21" t="s">
        <v>156</v>
      </c>
    </row>
    <row r="3699" spans="1:23" ht="15" customHeight="1">
      <c r="A3699" s="21" t="s">
        <v>4177</v>
      </c>
      <c r="B3699" s="22">
        <v>45937</v>
      </c>
      <c r="C3699" s="21">
        <f>YEAR(B3699)</f>
        <v>2025</v>
      </c>
      <c r="D3699" s="21" t="str">
        <f>"Q"&amp;ROUNDUP(MONTH(B3699)/3,0)</f>
        <v>Q4</v>
      </c>
      <c r="E3699" s="21" t="s">
        <v>128</v>
      </c>
      <c r="F3699" s="21" t="s">
        <v>129</v>
      </c>
      <c r="G3699" s="21" t="s">
        <v>130</v>
      </c>
      <c r="H3699" s="21" t="s">
        <v>331</v>
      </c>
      <c r="I3699" s="21" t="s">
        <v>332</v>
      </c>
      <c r="J3699" s="21" t="s">
        <v>133</v>
      </c>
      <c r="K3699" s="21" t="s">
        <v>134</v>
      </c>
      <c r="L3699" s="21" t="s">
        <v>192</v>
      </c>
      <c r="M3699" s="23">
        <v>152.03</v>
      </c>
      <c r="N3699" s="24">
        <v>1</v>
      </c>
      <c r="O3699" s="25">
        <v>0.2402</v>
      </c>
      <c r="P3699" s="23">
        <v>78.849999999999994</v>
      </c>
      <c r="Q3699" s="23">
        <f>M3699*N3699*(1-O3699)</f>
        <v>115.512394</v>
      </c>
      <c r="R3699" s="23">
        <f>M3699*N3699*O3699</f>
        <v>36.517606000000001</v>
      </c>
      <c r="S3699" s="23">
        <f>P3699*N3699</f>
        <v>78.849999999999994</v>
      </c>
      <c r="T3699" s="23">
        <f>Q3699-S3699</f>
        <v>36.662394000000006</v>
      </c>
      <c r="U3699" s="25">
        <f>IFERROR(T3699/Q3699,0)</f>
        <v>0.3173892664712672</v>
      </c>
      <c r="V3699" s="21" t="s">
        <v>125</v>
      </c>
      <c r="W3699" s="21" t="s">
        <v>156</v>
      </c>
    </row>
    <row r="3700" spans="1:23" ht="15" customHeight="1">
      <c r="A3700" s="21" t="s">
        <v>4178</v>
      </c>
      <c r="B3700" s="22">
        <v>45937</v>
      </c>
      <c r="C3700" s="21">
        <f>YEAR(B3700)</f>
        <v>2025</v>
      </c>
      <c r="D3700" s="21" t="str">
        <f>"Q"&amp;ROUNDUP(MONTH(B3700)/3,0)</f>
        <v>Q4</v>
      </c>
      <c r="E3700" s="21" t="s">
        <v>138</v>
      </c>
      <c r="F3700" s="21" t="s">
        <v>118</v>
      </c>
      <c r="G3700" s="21" t="s">
        <v>146</v>
      </c>
      <c r="H3700" s="21" t="s">
        <v>1048</v>
      </c>
      <c r="I3700" s="21" t="s">
        <v>179</v>
      </c>
      <c r="J3700" s="21" t="s">
        <v>133</v>
      </c>
      <c r="K3700" s="21" t="s">
        <v>149</v>
      </c>
      <c r="L3700" s="21" t="s">
        <v>176</v>
      </c>
      <c r="M3700" s="23">
        <v>104.02</v>
      </c>
      <c r="N3700" s="24">
        <v>1</v>
      </c>
      <c r="O3700" s="25">
        <v>0.1971</v>
      </c>
      <c r="P3700" s="23">
        <v>50.58</v>
      </c>
      <c r="Q3700" s="23">
        <f>M3700*N3700*(1-O3700)</f>
        <v>83.517657999999997</v>
      </c>
      <c r="R3700" s="23">
        <f>M3700*N3700*O3700</f>
        <v>20.502341999999999</v>
      </c>
      <c r="S3700" s="23">
        <f>P3700*N3700</f>
        <v>50.58</v>
      </c>
      <c r="T3700" s="23">
        <f>Q3700-S3700</f>
        <v>32.937657999999999</v>
      </c>
      <c r="U3700" s="25">
        <f>IFERROR(T3700/Q3700,0)</f>
        <v>0.39437956940794483</v>
      </c>
      <c r="V3700" s="21" t="s">
        <v>125</v>
      </c>
      <c r="W3700" s="21" t="s">
        <v>172</v>
      </c>
    </row>
    <row r="3701" spans="1:23" ht="15" customHeight="1">
      <c r="A3701" s="21" t="s">
        <v>4179</v>
      </c>
      <c r="B3701" s="22">
        <v>45937</v>
      </c>
      <c r="C3701" s="21">
        <f>YEAR(B3701)</f>
        <v>2025</v>
      </c>
      <c r="D3701" s="21" t="str">
        <f>"Q"&amp;ROUNDUP(MONTH(B3701)/3,0)</f>
        <v>Q4</v>
      </c>
      <c r="E3701" s="21" t="s">
        <v>158</v>
      </c>
      <c r="F3701" s="21" t="s">
        <v>129</v>
      </c>
      <c r="G3701" s="21" t="s">
        <v>164</v>
      </c>
      <c r="H3701" s="21" t="s">
        <v>246</v>
      </c>
      <c r="I3701" s="21" t="s">
        <v>247</v>
      </c>
      <c r="J3701" s="21" t="s">
        <v>133</v>
      </c>
      <c r="K3701" s="21" t="s">
        <v>134</v>
      </c>
      <c r="L3701" s="21" t="s">
        <v>170</v>
      </c>
      <c r="M3701" s="23">
        <v>144.72999999999999</v>
      </c>
      <c r="N3701" s="24">
        <v>1</v>
      </c>
      <c r="O3701" s="25">
        <v>0.15659999999999999</v>
      </c>
      <c r="P3701" s="23">
        <v>87.75</v>
      </c>
      <c r="Q3701" s="23">
        <f>M3701*N3701*(1-O3701)</f>
        <v>122.065282</v>
      </c>
      <c r="R3701" s="23">
        <f>M3701*N3701*O3701</f>
        <v>22.664717999999997</v>
      </c>
      <c r="S3701" s="23">
        <f>P3701*N3701</f>
        <v>87.75</v>
      </c>
      <c r="T3701" s="23">
        <f>Q3701-S3701</f>
        <v>34.315281999999996</v>
      </c>
      <c r="U3701" s="25">
        <f>IFERROR(T3701/Q3701,0)</f>
        <v>0.28112237515659855</v>
      </c>
      <c r="V3701" s="21" t="s">
        <v>171</v>
      </c>
      <c r="W3701" s="21" t="s">
        <v>156</v>
      </c>
    </row>
    <row r="3702" spans="1:23" ht="15" customHeight="1">
      <c r="A3702" s="21" t="s">
        <v>4180</v>
      </c>
      <c r="B3702" s="22">
        <v>45937</v>
      </c>
      <c r="C3702" s="21">
        <f>YEAR(B3702)</f>
        <v>2025</v>
      </c>
      <c r="D3702" s="21" t="str">
        <f>"Q"&amp;ROUNDUP(MONTH(B3702)/3,0)</f>
        <v>Q4</v>
      </c>
      <c r="E3702" s="21" t="s">
        <v>128</v>
      </c>
      <c r="F3702" s="21" t="s">
        <v>118</v>
      </c>
      <c r="G3702" s="21" t="s">
        <v>130</v>
      </c>
      <c r="H3702" s="21" t="s">
        <v>182</v>
      </c>
      <c r="I3702" s="21" t="s">
        <v>183</v>
      </c>
      <c r="J3702" s="21" t="s">
        <v>122</v>
      </c>
      <c r="K3702" s="21" t="s">
        <v>143</v>
      </c>
      <c r="L3702" s="21" t="s">
        <v>144</v>
      </c>
      <c r="M3702" s="23">
        <v>154.18</v>
      </c>
      <c r="N3702" s="24">
        <v>2</v>
      </c>
      <c r="O3702" s="25">
        <v>0.2341</v>
      </c>
      <c r="P3702" s="23">
        <v>95.42</v>
      </c>
      <c r="Q3702" s="23">
        <f>M3702*N3702*(1-O3702)</f>
        <v>236.17292400000002</v>
      </c>
      <c r="R3702" s="23">
        <f>M3702*N3702*O3702</f>
        <v>72.187076000000005</v>
      </c>
      <c r="S3702" s="23">
        <f>P3702*N3702</f>
        <v>190.84</v>
      </c>
      <c r="T3702" s="23">
        <f>Q3702-S3702</f>
        <v>45.33292400000002</v>
      </c>
      <c r="U3702" s="25">
        <f>IFERROR(T3702/Q3702,0)</f>
        <v>0.19194801517552459</v>
      </c>
      <c r="V3702" s="21" t="s">
        <v>125</v>
      </c>
      <c r="W3702" s="21" t="s">
        <v>172</v>
      </c>
    </row>
    <row r="3703" spans="1:23" ht="15" customHeight="1">
      <c r="A3703" s="21" t="s">
        <v>4181</v>
      </c>
      <c r="B3703" s="22">
        <v>45937</v>
      </c>
      <c r="C3703" s="21">
        <f>YEAR(B3703)</f>
        <v>2025</v>
      </c>
      <c r="D3703" s="21" t="str">
        <f>"Q"&amp;ROUNDUP(MONTH(B3703)/3,0)</f>
        <v>Q4</v>
      </c>
      <c r="E3703" s="21" t="s">
        <v>188</v>
      </c>
      <c r="F3703" s="21" t="s">
        <v>159</v>
      </c>
      <c r="G3703" s="21" t="s">
        <v>189</v>
      </c>
      <c r="H3703" s="21" t="s">
        <v>186</v>
      </c>
      <c r="I3703" s="21" t="s">
        <v>162</v>
      </c>
      <c r="J3703" s="21" t="s">
        <v>133</v>
      </c>
      <c r="K3703" s="21" t="s">
        <v>143</v>
      </c>
      <c r="L3703" s="21" t="s">
        <v>144</v>
      </c>
      <c r="M3703" s="23">
        <v>82.91</v>
      </c>
      <c r="N3703" s="24">
        <v>15</v>
      </c>
      <c r="O3703" s="25">
        <v>0.2732</v>
      </c>
      <c r="P3703" s="23">
        <v>50.67</v>
      </c>
      <c r="Q3703" s="23">
        <f>M3703*N3703*(1-O3703)</f>
        <v>903.88481999999988</v>
      </c>
      <c r="R3703" s="23">
        <f>M3703*N3703*O3703</f>
        <v>339.76517999999999</v>
      </c>
      <c r="S3703" s="23">
        <f>P3703*N3703</f>
        <v>760.05000000000007</v>
      </c>
      <c r="T3703" s="23">
        <f>Q3703-S3703</f>
        <v>143.83481999999981</v>
      </c>
      <c r="U3703" s="25">
        <f>IFERROR(T3703/Q3703,0)</f>
        <v>0.15912958909963754</v>
      </c>
      <c r="V3703" s="21" t="s">
        <v>125</v>
      </c>
      <c r="W3703" s="21" t="s">
        <v>172</v>
      </c>
    </row>
    <row r="3704" spans="1:23" ht="15" customHeight="1">
      <c r="A3704" s="21" t="s">
        <v>4182</v>
      </c>
      <c r="B3704" s="22">
        <v>45937</v>
      </c>
      <c r="C3704" s="21">
        <f>YEAR(B3704)</f>
        <v>2025</v>
      </c>
      <c r="D3704" s="21" t="str">
        <f>"Q"&amp;ROUNDUP(MONTH(B3704)/3,0)</f>
        <v>Q4</v>
      </c>
      <c r="E3704" s="21" t="s">
        <v>188</v>
      </c>
      <c r="F3704" s="21" t="s">
        <v>129</v>
      </c>
      <c r="G3704" s="21" t="s">
        <v>189</v>
      </c>
      <c r="H3704" s="21" t="s">
        <v>706</v>
      </c>
      <c r="I3704" s="21" t="s">
        <v>707</v>
      </c>
      <c r="J3704" s="21" t="s">
        <v>142</v>
      </c>
      <c r="K3704" s="21" t="s">
        <v>165</v>
      </c>
      <c r="L3704" s="21" t="s">
        <v>184</v>
      </c>
      <c r="M3704" s="23">
        <v>108.85</v>
      </c>
      <c r="N3704" s="24">
        <v>4</v>
      </c>
      <c r="O3704" s="25">
        <v>0.19309999999999999</v>
      </c>
      <c r="P3704" s="23">
        <v>44.36</v>
      </c>
      <c r="Q3704" s="23">
        <f>M3704*N3704*(1-O3704)</f>
        <v>351.32425999999998</v>
      </c>
      <c r="R3704" s="23">
        <f>M3704*N3704*O3704</f>
        <v>84.075739999999996</v>
      </c>
      <c r="S3704" s="23">
        <f>P3704*N3704</f>
        <v>177.44</v>
      </c>
      <c r="T3704" s="23">
        <f>Q3704-S3704</f>
        <v>173.88425999999998</v>
      </c>
      <c r="U3704" s="25">
        <f>IFERROR(T3704/Q3704,0)</f>
        <v>0.49493951826725541</v>
      </c>
      <c r="V3704" s="21" t="s">
        <v>171</v>
      </c>
      <c r="W3704" s="21" t="s">
        <v>126</v>
      </c>
    </row>
    <row r="3705" spans="1:23" ht="15" customHeight="1">
      <c r="A3705" s="21" t="s">
        <v>4183</v>
      </c>
      <c r="B3705" s="22">
        <v>45937</v>
      </c>
      <c r="C3705" s="21">
        <f>YEAR(B3705)</f>
        <v>2025</v>
      </c>
      <c r="D3705" s="21" t="str">
        <f>"Q"&amp;ROUNDUP(MONTH(B3705)/3,0)</f>
        <v>Q4</v>
      </c>
      <c r="E3705" s="21" t="s">
        <v>117</v>
      </c>
      <c r="F3705" s="21" t="s">
        <v>118</v>
      </c>
      <c r="G3705" s="21" t="s">
        <v>119</v>
      </c>
      <c r="H3705" s="21" t="s">
        <v>502</v>
      </c>
      <c r="I3705" s="21" t="s">
        <v>503</v>
      </c>
      <c r="J3705" s="21" t="s">
        <v>142</v>
      </c>
      <c r="K3705" s="21" t="s">
        <v>143</v>
      </c>
      <c r="L3705" s="21" t="s">
        <v>252</v>
      </c>
      <c r="M3705" s="23">
        <v>218.48</v>
      </c>
      <c r="N3705" s="24">
        <v>5</v>
      </c>
      <c r="O3705" s="25">
        <v>0.2432</v>
      </c>
      <c r="P3705" s="23">
        <v>124.81</v>
      </c>
      <c r="Q3705" s="23">
        <f>M3705*N3705*(1-O3705)</f>
        <v>826.72831999999994</v>
      </c>
      <c r="R3705" s="23">
        <f>M3705*N3705*O3705</f>
        <v>265.67167999999998</v>
      </c>
      <c r="S3705" s="23">
        <f>P3705*N3705</f>
        <v>624.04999999999995</v>
      </c>
      <c r="T3705" s="23">
        <f>Q3705-S3705</f>
        <v>202.67831999999999</v>
      </c>
      <c r="U3705" s="25">
        <f>IFERROR(T3705/Q3705,0)</f>
        <v>0.24515710312185748</v>
      </c>
      <c r="V3705" s="21" t="s">
        <v>125</v>
      </c>
      <c r="W3705" s="21" t="s">
        <v>136</v>
      </c>
    </row>
    <row r="3706" spans="1:23" ht="15" customHeight="1">
      <c r="A3706" s="21" t="s">
        <v>4184</v>
      </c>
      <c r="B3706" s="22">
        <v>45937</v>
      </c>
      <c r="C3706" s="21">
        <f>YEAR(B3706)</f>
        <v>2025</v>
      </c>
      <c r="D3706" s="21" t="str">
        <f>"Q"&amp;ROUNDUP(MONTH(B3706)/3,0)</f>
        <v>Q4</v>
      </c>
      <c r="E3706" s="21" t="s">
        <v>138</v>
      </c>
      <c r="F3706" s="21" t="s">
        <v>129</v>
      </c>
      <c r="G3706" s="21" t="s">
        <v>139</v>
      </c>
      <c r="H3706" s="21" t="s">
        <v>199</v>
      </c>
      <c r="I3706" s="21" t="s">
        <v>200</v>
      </c>
      <c r="J3706" s="21" t="s">
        <v>133</v>
      </c>
      <c r="K3706" s="21" t="s">
        <v>134</v>
      </c>
      <c r="L3706" s="21" t="s">
        <v>135</v>
      </c>
      <c r="M3706" s="23">
        <v>93.34</v>
      </c>
      <c r="N3706" s="24">
        <v>12</v>
      </c>
      <c r="O3706" s="25">
        <v>0.18240000000000001</v>
      </c>
      <c r="P3706" s="23">
        <v>54.96</v>
      </c>
      <c r="Q3706" s="23">
        <f>M3706*N3706*(1-O3706)</f>
        <v>915.77740799999992</v>
      </c>
      <c r="R3706" s="23">
        <f>M3706*N3706*O3706</f>
        <v>204.302592</v>
      </c>
      <c r="S3706" s="23">
        <f>P3706*N3706</f>
        <v>659.52</v>
      </c>
      <c r="T3706" s="23">
        <f>Q3706-S3706</f>
        <v>256.25740799999994</v>
      </c>
      <c r="U3706" s="25">
        <f>IFERROR(T3706/Q3706,0)</f>
        <v>0.27982499432875285</v>
      </c>
      <c r="V3706" s="21" t="s">
        <v>125</v>
      </c>
      <c r="W3706" s="21" t="s">
        <v>136</v>
      </c>
    </row>
    <row r="3707" spans="1:23" ht="15" customHeight="1">
      <c r="A3707" s="21" t="s">
        <v>4185</v>
      </c>
      <c r="B3707" s="22">
        <v>45938</v>
      </c>
      <c r="C3707" s="21">
        <f>YEAR(B3707)</f>
        <v>2025</v>
      </c>
      <c r="D3707" s="21" t="str">
        <f>"Q"&amp;ROUNDUP(MONTH(B3707)/3,0)</f>
        <v>Q4</v>
      </c>
      <c r="E3707" s="21" t="s">
        <v>138</v>
      </c>
      <c r="F3707" s="21" t="s">
        <v>118</v>
      </c>
      <c r="G3707" s="21" t="s">
        <v>146</v>
      </c>
      <c r="H3707" s="21" t="s">
        <v>680</v>
      </c>
      <c r="I3707" s="21" t="s">
        <v>681</v>
      </c>
      <c r="J3707" s="21" t="s">
        <v>142</v>
      </c>
      <c r="K3707" s="21" t="s">
        <v>149</v>
      </c>
      <c r="L3707" s="21" t="s">
        <v>238</v>
      </c>
      <c r="M3707" s="23">
        <v>97.3</v>
      </c>
      <c r="N3707" s="24">
        <v>8</v>
      </c>
      <c r="O3707" s="25">
        <v>0.21959999999999999</v>
      </c>
      <c r="P3707" s="23">
        <v>49.99</v>
      </c>
      <c r="Q3707" s="23">
        <f>M3707*N3707*(1-O3707)</f>
        <v>607.46335999999997</v>
      </c>
      <c r="R3707" s="23">
        <f>M3707*N3707*O3707</f>
        <v>170.93663999999998</v>
      </c>
      <c r="S3707" s="23">
        <f>P3707*N3707</f>
        <v>399.92</v>
      </c>
      <c r="T3707" s="23">
        <f>Q3707-S3707</f>
        <v>207.54335999999995</v>
      </c>
      <c r="U3707" s="25">
        <f>IFERROR(T3707/Q3707,0)</f>
        <v>0.34165576669513031</v>
      </c>
      <c r="V3707" s="21" t="s">
        <v>125</v>
      </c>
      <c r="W3707" s="21" t="s">
        <v>172</v>
      </c>
    </row>
    <row r="3708" spans="1:23" ht="15" customHeight="1">
      <c r="A3708" s="21" t="s">
        <v>4186</v>
      </c>
      <c r="B3708" s="22">
        <v>45938</v>
      </c>
      <c r="C3708" s="21">
        <f>YEAR(B3708)</f>
        <v>2025</v>
      </c>
      <c r="D3708" s="21" t="str">
        <f>"Q"&amp;ROUNDUP(MONTH(B3708)/3,0)</f>
        <v>Q4</v>
      </c>
      <c r="E3708" s="21" t="s">
        <v>117</v>
      </c>
      <c r="F3708" s="21" t="s">
        <v>129</v>
      </c>
      <c r="G3708" s="21" t="s">
        <v>119</v>
      </c>
      <c r="H3708" s="21" t="s">
        <v>199</v>
      </c>
      <c r="I3708" s="21" t="s">
        <v>200</v>
      </c>
      <c r="J3708" s="21" t="s">
        <v>133</v>
      </c>
      <c r="K3708" s="21" t="s">
        <v>149</v>
      </c>
      <c r="L3708" s="21" t="s">
        <v>150</v>
      </c>
      <c r="M3708" s="23">
        <v>201.45</v>
      </c>
      <c r="N3708" s="24">
        <v>1</v>
      </c>
      <c r="O3708" s="25">
        <v>0.221</v>
      </c>
      <c r="P3708" s="23">
        <v>105.39</v>
      </c>
      <c r="Q3708" s="23">
        <f>M3708*N3708*(1-O3708)</f>
        <v>156.92955000000001</v>
      </c>
      <c r="R3708" s="23">
        <f>M3708*N3708*O3708</f>
        <v>44.520449999999997</v>
      </c>
      <c r="S3708" s="23">
        <f>P3708*N3708</f>
        <v>105.39</v>
      </c>
      <c r="T3708" s="23">
        <f>Q3708-S3708</f>
        <v>51.539550000000006</v>
      </c>
      <c r="U3708" s="25">
        <f>IFERROR(T3708/Q3708,0)</f>
        <v>0.32842476130212572</v>
      </c>
      <c r="V3708" s="21" t="s">
        <v>125</v>
      </c>
      <c r="W3708" s="21" t="s">
        <v>136</v>
      </c>
    </row>
    <row r="3709" spans="1:23" ht="15" customHeight="1">
      <c r="A3709" s="21" t="s">
        <v>4187</v>
      </c>
      <c r="B3709" s="22">
        <v>45938</v>
      </c>
      <c r="C3709" s="21">
        <f>YEAR(B3709)</f>
        <v>2025</v>
      </c>
      <c r="D3709" s="21" t="str">
        <f>"Q"&amp;ROUNDUP(MONTH(B3709)/3,0)</f>
        <v>Q4</v>
      </c>
      <c r="E3709" s="21" t="s">
        <v>117</v>
      </c>
      <c r="F3709" s="21" t="s">
        <v>159</v>
      </c>
      <c r="G3709" s="21" t="s">
        <v>194</v>
      </c>
      <c r="H3709" s="21" t="s">
        <v>120</v>
      </c>
      <c r="I3709" s="21" t="s">
        <v>121</v>
      </c>
      <c r="J3709" s="21" t="s">
        <v>122</v>
      </c>
      <c r="K3709" s="21" t="s">
        <v>134</v>
      </c>
      <c r="L3709" s="21" t="s">
        <v>192</v>
      </c>
      <c r="M3709" s="23">
        <v>59.87</v>
      </c>
      <c r="N3709" s="24">
        <v>48</v>
      </c>
      <c r="O3709" s="25">
        <v>0.2031</v>
      </c>
      <c r="P3709" s="23">
        <v>33.119999999999997</v>
      </c>
      <c r="Q3709" s="23">
        <f>M3709*N3709*(1-O3709)</f>
        <v>2290.0993439999997</v>
      </c>
      <c r="R3709" s="23">
        <f>M3709*N3709*O3709</f>
        <v>583.6606559999999</v>
      </c>
      <c r="S3709" s="23">
        <f>P3709*N3709</f>
        <v>1589.7599999999998</v>
      </c>
      <c r="T3709" s="23">
        <f>Q3709-S3709</f>
        <v>700.33934399999998</v>
      </c>
      <c r="U3709" s="25">
        <f>IFERROR(T3709/Q3709,0)</f>
        <v>0.30581177442579976</v>
      </c>
      <c r="V3709" s="21" t="s">
        <v>125</v>
      </c>
      <c r="W3709" s="21" t="s">
        <v>172</v>
      </c>
    </row>
    <row r="3710" spans="1:23" ht="15" customHeight="1">
      <c r="A3710" s="21" t="s">
        <v>4188</v>
      </c>
      <c r="B3710" s="22">
        <v>45938</v>
      </c>
      <c r="C3710" s="21">
        <f>YEAR(B3710)</f>
        <v>2025</v>
      </c>
      <c r="D3710" s="21" t="str">
        <f>"Q"&amp;ROUNDUP(MONTH(B3710)/3,0)</f>
        <v>Q4</v>
      </c>
      <c r="E3710" s="21" t="s">
        <v>158</v>
      </c>
      <c r="F3710" s="21" t="s">
        <v>129</v>
      </c>
      <c r="G3710" s="21" t="s">
        <v>160</v>
      </c>
      <c r="H3710" s="21" t="s">
        <v>513</v>
      </c>
      <c r="I3710" s="21" t="s">
        <v>514</v>
      </c>
      <c r="J3710" s="21" t="s">
        <v>142</v>
      </c>
      <c r="K3710" s="21" t="s">
        <v>123</v>
      </c>
      <c r="L3710" s="21" t="s">
        <v>292</v>
      </c>
      <c r="M3710" s="23">
        <v>71</v>
      </c>
      <c r="N3710" s="24">
        <v>4</v>
      </c>
      <c r="O3710" s="25">
        <v>0.16769999999999999</v>
      </c>
      <c r="P3710" s="23">
        <v>35.659999999999997</v>
      </c>
      <c r="Q3710" s="23">
        <f>M3710*N3710*(1-O3710)</f>
        <v>236.3732</v>
      </c>
      <c r="R3710" s="23">
        <f>M3710*N3710*O3710</f>
        <v>47.626799999999996</v>
      </c>
      <c r="S3710" s="23">
        <f>P3710*N3710</f>
        <v>142.63999999999999</v>
      </c>
      <c r="T3710" s="23">
        <f>Q3710-S3710</f>
        <v>93.733200000000011</v>
      </c>
      <c r="U3710" s="25">
        <f>IFERROR(T3710/Q3710,0)</f>
        <v>0.39654749353987684</v>
      </c>
      <c r="V3710" s="21" t="s">
        <v>125</v>
      </c>
      <c r="W3710" s="21" t="s">
        <v>126</v>
      </c>
    </row>
    <row r="3711" spans="1:23" ht="15" customHeight="1">
      <c r="A3711" s="21" t="s">
        <v>4189</v>
      </c>
      <c r="B3711" s="22">
        <v>45938</v>
      </c>
      <c r="C3711" s="21">
        <f>YEAR(B3711)</f>
        <v>2025</v>
      </c>
      <c r="D3711" s="21" t="str">
        <f>"Q"&amp;ROUNDUP(MONTH(B3711)/3,0)</f>
        <v>Q4</v>
      </c>
      <c r="E3711" s="21" t="s">
        <v>158</v>
      </c>
      <c r="F3711" s="21" t="s">
        <v>129</v>
      </c>
      <c r="G3711" s="21" t="s">
        <v>160</v>
      </c>
      <c r="H3711" s="21" t="s">
        <v>305</v>
      </c>
      <c r="I3711" s="21" t="s">
        <v>306</v>
      </c>
      <c r="J3711" s="21" t="s">
        <v>142</v>
      </c>
      <c r="K3711" s="21" t="s">
        <v>123</v>
      </c>
      <c r="L3711" s="21" t="s">
        <v>263</v>
      </c>
      <c r="M3711" s="23">
        <v>201.87</v>
      </c>
      <c r="N3711" s="24">
        <v>4</v>
      </c>
      <c r="O3711" s="25"/>
      <c r="P3711" s="23">
        <v>113.18</v>
      </c>
      <c r="Q3711" s="23">
        <f>M3711*N3711*(1-O3711)</f>
        <v>807.48</v>
      </c>
      <c r="R3711" s="23">
        <f>M3711*N3711*O3711</f>
        <v>0</v>
      </c>
      <c r="S3711" s="23">
        <f>P3711*N3711</f>
        <v>452.72</v>
      </c>
      <c r="T3711" s="23">
        <f>Q3711-S3711</f>
        <v>354.76</v>
      </c>
      <c r="U3711" s="25">
        <f>IFERROR(T3711/Q3711,0)</f>
        <v>0.4393421508891861</v>
      </c>
      <c r="V3711" s="21" t="s">
        <v>125</v>
      </c>
      <c r="W3711" s="21" t="s">
        <v>156</v>
      </c>
    </row>
    <row r="3712" spans="1:23" ht="15" customHeight="1">
      <c r="A3712" s="21" t="s">
        <v>4190</v>
      </c>
      <c r="B3712" s="22">
        <v>45938</v>
      </c>
      <c r="C3712" s="21">
        <f>YEAR(B3712)</f>
        <v>2025</v>
      </c>
      <c r="D3712" s="21" t="str">
        <f>"Q"&amp;ROUNDUP(MONTH(B3712)/3,0)</f>
        <v>Q4</v>
      </c>
      <c r="E3712" s="21" t="s">
        <v>188</v>
      </c>
      <c r="F3712" s="21" t="s">
        <v>118</v>
      </c>
      <c r="G3712" s="21" t="s">
        <v>232</v>
      </c>
      <c r="H3712" s="21" t="s">
        <v>257</v>
      </c>
      <c r="I3712" s="21" t="s">
        <v>258</v>
      </c>
      <c r="J3712" s="21" t="s">
        <v>133</v>
      </c>
      <c r="K3712" s="21" t="s">
        <v>149</v>
      </c>
      <c r="L3712" s="21" t="s">
        <v>238</v>
      </c>
      <c r="M3712" s="23">
        <v>133.43</v>
      </c>
      <c r="N3712" s="24">
        <v>2</v>
      </c>
      <c r="O3712" s="25">
        <v>0.18310000000000001</v>
      </c>
      <c r="P3712" s="23">
        <v>57.13</v>
      </c>
      <c r="Q3712" s="23">
        <f>M3712*N3712*(1-O3712)</f>
        <v>217.99793399999999</v>
      </c>
      <c r="R3712" s="23">
        <f>M3712*N3712*O3712</f>
        <v>48.862066000000006</v>
      </c>
      <c r="S3712" s="23">
        <f>P3712*N3712</f>
        <v>114.26</v>
      </c>
      <c r="T3712" s="23">
        <f>Q3712-S3712</f>
        <v>103.73793399999998</v>
      </c>
      <c r="U3712" s="25">
        <f>IFERROR(T3712/Q3712,0)</f>
        <v>0.47586659238706358</v>
      </c>
      <c r="V3712" s="21" t="s">
        <v>125</v>
      </c>
      <c r="W3712" s="21" t="s">
        <v>156</v>
      </c>
    </row>
    <row r="3713" spans="1:23" ht="15" customHeight="1">
      <c r="A3713" s="21" t="s">
        <v>4191</v>
      </c>
      <c r="B3713" s="22">
        <v>45938</v>
      </c>
      <c r="C3713" s="21">
        <f>YEAR(B3713)</f>
        <v>2025</v>
      </c>
      <c r="D3713" s="21" t="str">
        <f>"Q"&amp;ROUNDUP(MONTH(B3713)/3,0)</f>
        <v>Q4</v>
      </c>
      <c r="E3713" s="21" t="s">
        <v>128</v>
      </c>
      <c r="F3713" s="21" t="s">
        <v>118</v>
      </c>
      <c r="G3713" s="21" t="s">
        <v>152</v>
      </c>
      <c r="H3713" s="21" t="s">
        <v>331</v>
      </c>
      <c r="I3713" s="21" t="s">
        <v>332</v>
      </c>
      <c r="J3713" s="21" t="s">
        <v>133</v>
      </c>
      <c r="K3713" s="21" t="s">
        <v>123</v>
      </c>
      <c r="L3713" s="21" t="s">
        <v>292</v>
      </c>
      <c r="M3713" s="23">
        <v>191.45</v>
      </c>
      <c r="N3713" s="24">
        <v>1</v>
      </c>
      <c r="O3713" s="25">
        <v>0.21809999999999999</v>
      </c>
      <c r="P3713" s="23">
        <v>86.29</v>
      </c>
      <c r="Q3713" s="23">
        <f>M3713*N3713*(1-O3713)</f>
        <v>149.69475499999999</v>
      </c>
      <c r="R3713" s="23">
        <f>M3713*N3713*O3713</f>
        <v>41.755244999999995</v>
      </c>
      <c r="S3713" s="23">
        <f>P3713*N3713</f>
        <v>86.29</v>
      </c>
      <c r="T3713" s="23">
        <f>Q3713-S3713</f>
        <v>63.40475499999998</v>
      </c>
      <c r="U3713" s="25">
        <f>IFERROR(T3713/Q3713,0)</f>
        <v>0.42356029775391918</v>
      </c>
      <c r="V3713" s="21" t="s">
        <v>125</v>
      </c>
      <c r="W3713" s="21" t="s">
        <v>156</v>
      </c>
    </row>
    <row r="3714" spans="1:23" ht="15" customHeight="1">
      <c r="A3714" s="21" t="s">
        <v>4192</v>
      </c>
      <c r="B3714" s="22">
        <v>45939</v>
      </c>
      <c r="C3714" s="21">
        <f>YEAR(B3714)</f>
        <v>2025</v>
      </c>
      <c r="D3714" s="21" t="str">
        <f>"Q"&amp;ROUNDUP(MONTH(B3714)/3,0)</f>
        <v>Q4</v>
      </c>
      <c r="E3714" s="21" t="s">
        <v>128</v>
      </c>
      <c r="F3714" s="21" t="s">
        <v>129</v>
      </c>
      <c r="G3714" s="21" t="s">
        <v>130</v>
      </c>
      <c r="H3714" s="21" t="s">
        <v>1250</v>
      </c>
      <c r="I3714" s="21" t="s">
        <v>1251</v>
      </c>
      <c r="J3714" s="21" t="s">
        <v>133</v>
      </c>
      <c r="K3714" s="21" t="s">
        <v>143</v>
      </c>
      <c r="L3714" s="21" t="s">
        <v>201</v>
      </c>
      <c r="M3714" s="23">
        <v>192.76</v>
      </c>
      <c r="N3714" s="24">
        <v>2</v>
      </c>
      <c r="O3714" s="25">
        <v>0.23619999999999999</v>
      </c>
      <c r="P3714" s="23">
        <v>115.3</v>
      </c>
      <c r="Q3714" s="23">
        <f>M3714*N3714*(1-O3714)</f>
        <v>294.46017599999999</v>
      </c>
      <c r="R3714" s="23">
        <f>M3714*N3714*O3714</f>
        <v>91.059823999999992</v>
      </c>
      <c r="S3714" s="23">
        <f>P3714*N3714</f>
        <v>230.6</v>
      </c>
      <c r="T3714" s="23">
        <f>Q3714-S3714</f>
        <v>63.860175999999996</v>
      </c>
      <c r="U3714" s="25">
        <f>IFERROR(T3714/Q3714,0)</f>
        <v>0.2168720295813448</v>
      </c>
      <c r="V3714" s="21" t="s">
        <v>125</v>
      </c>
      <c r="W3714" s="21" t="s">
        <v>136</v>
      </c>
    </row>
    <row r="3715" spans="1:23" ht="15" customHeight="1">
      <c r="A3715" s="21" t="s">
        <v>4193</v>
      </c>
      <c r="B3715" s="22">
        <v>45939</v>
      </c>
      <c r="C3715" s="21">
        <f>YEAR(B3715)</f>
        <v>2025</v>
      </c>
      <c r="D3715" s="21" t="str">
        <f>"Q"&amp;ROUNDUP(MONTH(B3715)/3,0)</f>
        <v>Q4</v>
      </c>
      <c r="E3715" s="21" t="s">
        <v>188</v>
      </c>
      <c r="F3715" s="21" t="s">
        <v>118</v>
      </c>
      <c r="G3715" s="21" t="s">
        <v>198</v>
      </c>
      <c r="H3715" s="21" t="s">
        <v>291</v>
      </c>
      <c r="I3715" s="21" t="s">
        <v>208</v>
      </c>
      <c r="J3715" s="21" t="s">
        <v>133</v>
      </c>
      <c r="K3715" s="21" t="s">
        <v>143</v>
      </c>
      <c r="L3715" s="21" t="s">
        <v>252</v>
      </c>
      <c r="M3715" s="23">
        <v>180.53</v>
      </c>
      <c r="N3715" s="24">
        <v>1</v>
      </c>
      <c r="O3715" s="25">
        <v>0.20880000000000001</v>
      </c>
      <c r="P3715" s="23">
        <v>110.98</v>
      </c>
      <c r="Q3715" s="23">
        <f>M3715*N3715*(1-O3715)</f>
        <v>142.83533600000001</v>
      </c>
      <c r="R3715" s="23">
        <f>M3715*N3715*O3715</f>
        <v>37.694664000000003</v>
      </c>
      <c r="S3715" s="23">
        <f>P3715*N3715</f>
        <v>110.98</v>
      </c>
      <c r="T3715" s="23">
        <f>Q3715-S3715</f>
        <v>31.855336000000008</v>
      </c>
      <c r="U3715" s="25">
        <f>IFERROR(T3715/Q3715,0)</f>
        <v>0.22302139577002153</v>
      </c>
      <c r="V3715" s="21" t="s">
        <v>125</v>
      </c>
      <c r="W3715" s="21" t="s">
        <v>136</v>
      </c>
    </row>
    <row r="3716" spans="1:23" ht="15" customHeight="1">
      <c r="A3716" s="21" t="s">
        <v>4194</v>
      </c>
      <c r="B3716" s="22">
        <v>45939</v>
      </c>
      <c r="C3716" s="21">
        <f>YEAR(B3716)</f>
        <v>2025</v>
      </c>
      <c r="D3716" s="21" t="str">
        <f>"Q"&amp;ROUNDUP(MONTH(B3716)/3,0)</f>
        <v>Q4</v>
      </c>
      <c r="E3716" s="21" t="s">
        <v>128</v>
      </c>
      <c r="F3716" s="21" t="s">
        <v>159</v>
      </c>
      <c r="G3716" s="21" t="s">
        <v>130</v>
      </c>
      <c r="H3716" s="21" t="s">
        <v>246</v>
      </c>
      <c r="I3716" s="21" t="s">
        <v>247</v>
      </c>
      <c r="J3716" s="21" t="s">
        <v>133</v>
      </c>
      <c r="K3716" s="21" t="s">
        <v>123</v>
      </c>
      <c r="L3716" s="21" t="s">
        <v>292</v>
      </c>
      <c r="M3716" s="23">
        <v>259.61</v>
      </c>
      <c r="N3716" s="24">
        <v>8</v>
      </c>
      <c r="O3716" s="25">
        <v>0.16</v>
      </c>
      <c r="P3716" s="23">
        <v>131.41999999999999</v>
      </c>
      <c r="Q3716" s="23">
        <f>M3716*N3716*(1-O3716)</f>
        <v>1744.5792000000001</v>
      </c>
      <c r="R3716" s="23">
        <f>M3716*N3716*O3716</f>
        <v>332.30080000000004</v>
      </c>
      <c r="S3716" s="23">
        <f>P3716*N3716</f>
        <v>1051.3599999999999</v>
      </c>
      <c r="T3716" s="23">
        <f>Q3716-S3716</f>
        <v>693.21920000000023</v>
      </c>
      <c r="U3716" s="25">
        <f>IFERROR(T3716/Q3716,0)</f>
        <v>0.3973561074212052</v>
      </c>
      <c r="V3716" s="21" t="s">
        <v>125</v>
      </c>
      <c r="W3716" s="21" t="s">
        <v>126</v>
      </c>
    </row>
    <row r="3717" spans="1:23" ht="15" customHeight="1">
      <c r="A3717" s="21" t="s">
        <v>4195</v>
      </c>
      <c r="B3717" s="22">
        <v>45939</v>
      </c>
      <c r="C3717" s="21">
        <f>YEAR(B3717)</f>
        <v>2025</v>
      </c>
      <c r="D3717" s="21" t="str">
        <f>"Q"&amp;ROUNDUP(MONTH(B3717)/3,0)</f>
        <v>Q4</v>
      </c>
      <c r="E3717" s="21" t="s">
        <v>128</v>
      </c>
      <c r="F3717" s="21" t="s">
        <v>118</v>
      </c>
      <c r="G3717" s="21" t="s">
        <v>152</v>
      </c>
      <c r="H3717" s="21" t="s">
        <v>555</v>
      </c>
      <c r="I3717" s="21" t="s">
        <v>556</v>
      </c>
      <c r="J3717" s="21" t="s">
        <v>133</v>
      </c>
      <c r="K3717" s="21" t="s">
        <v>149</v>
      </c>
      <c r="L3717" s="21" t="s">
        <v>176</v>
      </c>
      <c r="M3717" s="23">
        <v>186.75</v>
      </c>
      <c r="N3717" s="24">
        <v>1</v>
      </c>
      <c r="O3717" s="25">
        <v>0.2228</v>
      </c>
      <c r="P3717" s="23">
        <v>79.02</v>
      </c>
      <c r="Q3717" s="23">
        <f>M3717*N3717*(1-O3717)</f>
        <v>145.1421</v>
      </c>
      <c r="R3717" s="23">
        <f>M3717*N3717*O3717</f>
        <v>41.607900000000001</v>
      </c>
      <c r="S3717" s="23">
        <f>P3717*N3717</f>
        <v>79.02</v>
      </c>
      <c r="T3717" s="23">
        <f>Q3717-S3717</f>
        <v>66.122100000000003</v>
      </c>
      <c r="U3717" s="25">
        <f>IFERROR(T3717/Q3717,0)</f>
        <v>0.45556802609304953</v>
      </c>
      <c r="V3717" s="21" t="s">
        <v>125</v>
      </c>
      <c r="W3717" s="21" t="s">
        <v>156</v>
      </c>
    </row>
    <row r="3718" spans="1:23" ht="15" customHeight="1">
      <c r="A3718" s="21" t="s">
        <v>4196</v>
      </c>
      <c r="B3718" s="22">
        <v>45939</v>
      </c>
      <c r="C3718" s="21">
        <f>YEAR(B3718)</f>
        <v>2025</v>
      </c>
      <c r="D3718" s="21" t="str">
        <f>"Q"&amp;ROUNDUP(MONTH(B3718)/3,0)</f>
        <v>Q4</v>
      </c>
      <c r="E3718" s="21" t="s">
        <v>128</v>
      </c>
      <c r="F3718" s="21" t="s">
        <v>118</v>
      </c>
      <c r="G3718" s="21" t="s">
        <v>152</v>
      </c>
      <c r="H3718" s="21" t="s">
        <v>895</v>
      </c>
      <c r="I3718" s="21" t="s">
        <v>896</v>
      </c>
      <c r="J3718" s="21" t="s">
        <v>133</v>
      </c>
      <c r="K3718" s="21" t="s">
        <v>123</v>
      </c>
      <c r="L3718" s="21" t="s">
        <v>155</v>
      </c>
      <c r="M3718" s="23">
        <v>200.95</v>
      </c>
      <c r="N3718" s="24">
        <v>1</v>
      </c>
      <c r="O3718" s="25">
        <v>0.2429</v>
      </c>
      <c r="P3718" s="23">
        <v>115.12</v>
      </c>
      <c r="Q3718" s="23">
        <f>M3718*N3718*(1-O3718)</f>
        <v>152.13924499999999</v>
      </c>
      <c r="R3718" s="23">
        <f>M3718*N3718*O3718</f>
        <v>48.810755</v>
      </c>
      <c r="S3718" s="23">
        <f>P3718*N3718</f>
        <v>115.12</v>
      </c>
      <c r="T3718" s="23">
        <f>Q3718-S3718</f>
        <v>37.019244999999984</v>
      </c>
      <c r="U3718" s="25">
        <f>IFERROR(T3718/Q3718,0)</f>
        <v>0.24332475818451699</v>
      </c>
      <c r="V3718" s="21" t="s">
        <v>125</v>
      </c>
      <c r="W3718" s="21" t="s">
        <v>136</v>
      </c>
    </row>
    <row r="3719" spans="1:23" ht="15" customHeight="1">
      <c r="A3719" s="21" t="s">
        <v>4197</v>
      </c>
      <c r="B3719" s="22">
        <v>45939</v>
      </c>
      <c r="C3719" s="21">
        <f>YEAR(B3719)</f>
        <v>2025</v>
      </c>
      <c r="D3719" s="21" t="str">
        <f>"Q"&amp;ROUNDUP(MONTH(B3719)/3,0)</f>
        <v>Q4</v>
      </c>
      <c r="E3719" s="21" t="s">
        <v>188</v>
      </c>
      <c r="F3719" s="21" t="s">
        <v>118</v>
      </c>
      <c r="G3719" s="21" t="s">
        <v>232</v>
      </c>
      <c r="H3719" s="21" t="s">
        <v>224</v>
      </c>
      <c r="I3719" s="21" t="s">
        <v>225</v>
      </c>
      <c r="J3719" s="21" t="s">
        <v>122</v>
      </c>
      <c r="K3719" s="21" t="s">
        <v>134</v>
      </c>
      <c r="L3719" s="21" t="s">
        <v>339</v>
      </c>
      <c r="M3719" s="23">
        <v>53.01</v>
      </c>
      <c r="N3719" s="24">
        <v>2</v>
      </c>
      <c r="O3719" s="25">
        <v>0.2898</v>
      </c>
      <c r="P3719" s="23">
        <v>32.409999999999997</v>
      </c>
      <c r="Q3719" s="23">
        <f>M3719*N3719*(1-O3719)</f>
        <v>75.295403999999991</v>
      </c>
      <c r="R3719" s="23">
        <f>M3719*N3719*O3719</f>
        <v>30.724595999999998</v>
      </c>
      <c r="S3719" s="23">
        <f>P3719*N3719</f>
        <v>64.819999999999993</v>
      </c>
      <c r="T3719" s="23">
        <f>Q3719-S3719</f>
        <v>10.475403999999997</v>
      </c>
      <c r="U3719" s="25">
        <f>IFERROR(T3719/Q3719,0)</f>
        <v>0.13912408252700256</v>
      </c>
      <c r="V3719" s="21" t="s">
        <v>125</v>
      </c>
      <c r="W3719" s="21" t="s">
        <v>136</v>
      </c>
    </row>
    <row r="3720" spans="1:23" ht="15" customHeight="1">
      <c r="A3720" s="21" t="s">
        <v>4198</v>
      </c>
      <c r="B3720" s="22">
        <v>45940</v>
      </c>
      <c r="C3720" s="21">
        <f>YEAR(B3720)</f>
        <v>2025</v>
      </c>
      <c r="D3720" s="21" t="str">
        <f>"Q"&amp;ROUNDUP(MONTH(B3720)/3,0)</f>
        <v>Q4</v>
      </c>
      <c r="E3720" s="21" t="s">
        <v>117</v>
      </c>
      <c r="F3720" s="21" t="s">
        <v>129</v>
      </c>
      <c r="G3720" s="21" t="s">
        <v>194</v>
      </c>
      <c r="H3720" s="21" t="s">
        <v>331</v>
      </c>
      <c r="I3720" s="21" t="s">
        <v>332</v>
      </c>
      <c r="J3720" s="21" t="s">
        <v>133</v>
      </c>
      <c r="K3720" s="21" t="s">
        <v>149</v>
      </c>
      <c r="L3720" s="21" t="s">
        <v>273</v>
      </c>
      <c r="M3720" s="23">
        <v>41.4</v>
      </c>
      <c r="N3720" s="24">
        <v>2</v>
      </c>
      <c r="O3720" s="25">
        <v>9.6299999999999997E-2</v>
      </c>
      <c r="P3720" s="23">
        <v>18.98</v>
      </c>
      <c r="Q3720" s="23">
        <f>M3720*N3720*(1-O3720)</f>
        <v>74.826359999999994</v>
      </c>
      <c r="R3720" s="23">
        <f>M3720*N3720*O3720</f>
        <v>7.9736399999999996</v>
      </c>
      <c r="S3720" s="23">
        <f>P3720*N3720</f>
        <v>37.96</v>
      </c>
      <c r="T3720" s="23">
        <f>Q3720-S3720</f>
        <v>36.866359999999993</v>
      </c>
      <c r="U3720" s="25">
        <f>IFERROR(T3720/Q3720,0)</f>
        <v>0.49269214752662027</v>
      </c>
      <c r="V3720" s="21" t="s">
        <v>125</v>
      </c>
      <c r="W3720" s="21" t="s">
        <v>126</v>
      </c>
    </row>
    <row r="3721" spans="1:23" ht="15" customHeight="1">
      <c r="A3721" s="21" t="s">
        <v>4199</v>
      </c>
      <c r="B3721" s="22">
        <v>45940</v>
      </c>
      <c r="C3721" s="21">
        <f>YEAR(B3721)</f>
        <v>2025</v>
      </c>
      <c r="D3721" s="21" t="str">
        <f>"Q"&amp;ROUNDUP(MONTH(B3721)/3,0)</f>
        <v>Q4</v>
      </c>
      <c r="E3721" s="21" t="s">
        <v>117</v>
      </c>
      <c r="F3721" s="21" t="s">
        <v>159</v>
      </c>
      <c r="G3721" s="21" t="s">
        <v>119</v>
      </c>
      <c r="H3721" s="21" t="s">
        <v>284</v>
      </c>
      <c r="I3721" s="21" t="s">
        <v>269</v>
      </c>
      <c r="J3721" s="21" t="s">
        <v>122</v>
      </c>
      <c r="K3721" s="21" t="s">
        <v>149</v>
      </c>
      <c r="L3721" s="21" t="s">
        <v>238</v>
      </c>
      <c r="M3721" s="23">
        <v>43.4</v>
      </c>
      <c r="N3721" s="24">
        <v>3</v>
      </c>
      <c r="O3721" s="25">
        <v>0.18049999999999999</v>
      </c>
      <c r="P3721" s="23">
        <v>18.809999999999999</v>
      </c>
      <c r="Q3721" s="23">
        <f>M3721*N3721*(1-O3721)</f>
        <v>106.69889999999999</v>
      </c>
      <c r="R3721" s="23">
        <f>M3721*N3721*O3721</f>
        <v>23.501099999999997</v>
      </c>
      <c r="S3721" s="23">
        <f>P3721*N3721</f>
        <v>56.429999999999993</v>
      </c>
      <c r="T3721" s="23">
        <f>Q3721-S3721</f>
        <v>50.268900000000002</v>
      </c>
      <c r="U3721" s="25">
        <f>IFERROR(T3721/Q3721,0)</f>
        <v>0.47112856833575606</v>
      </c>
      <c r="V3721" s="21" t="s">
        <v>125</v>
      </c>
      <c r="W3721" s="21" t="s">
        <v>136</v>
      </c>
    </row>
    <row r="3722" spans="1:23" ht="15" customHeight="1">
      <c r="A3722" s="21" t="s">
        <v>4200</v>
      </c>
      <c r="B3722" s="22">
        <v>45940</v>
      </c>
      <c r="C3722" s="21">
        <f>YEAR(B3722)</f>
        <v>2025</v>
      </c>
      <c r="D3722" s="21" t="str">
        <f>"Q"&amp;ROUNDUP(MONTH(B3722)/3,0)</f>
        <v>Q4</v>
      </c>
      <c r="E3722" s="21" t="s">
        <v>117</v>
      </c>
      <c r="F3722" s="21" t="s">
        <v>118</v>
      </c>
      <c r="G3722" s="21" t="s">
        <v>119</v>
      </c>
      <c r="H3722" s="21" t="s">
        <v>502</v>
      </c>
      <c r="I3722" s="21" t="s">
        <v>503</v>
      </c>
      <c r="J3722" s="21" t="s">
        <v>142</v>
      </c>
      <c r="K3722" s="21" t="s">
        <v>123</v>
      </c>
      <c r="L3722" s="21" t="s">
        <v>226</v>
      </c>
      <c r="M3722" s="23">
        <v>15.44</v>
      </c>
      <c r="N3722" s="24">
        <v>2</v>
      </c>
      <c r="O3722" s="25">
        <v>0.25330000000000003</v>
      </c>
      <c r="P3722" s="23">
        <v>7.07</v>
      </c>
      <c r="Q3722" s="23">
        <f>M3722*N3722*(1-O3722)</f>
        <v>23.058095999999995</v>
      </c>
      <c r="R3722" s="23">
        <f>M3722*N3722*O3722</f>
        <v>7.8219040000000009</v>
      </c>
      <c r="S3722" s="23">
        <f>P3722*N3722</f>
        <v>14.14</v>
      </c>
      <c r="T3722" s="23">
        <f>Q3722-S3722</f>
        <v>8.9180959999999949</v>
      </c>
      <c r="U3722" s="25">
        <f>IFERROR(T3722/Q3722,0)</f>
        <v>0.38676636613881721</v>
      </c>
      <c r="V3722" s="21" t="s">
        <v>125</v>
      </c>
      <c r="W3722" s="21" t="s">
        <v>126</v>
      </c>
    </row>
    <row r="3723" spans="1:23" ht="15" customHeight="1">
      <c r="A3723" s="21" t="s">
        <v>4201</v>
      </c>
      <c r="B3723" s="22">
        <v>45940</v>
      </c>
      <c r="C3723" s="21">
        <f>YEAR(B3723)</f>
        <v>2025</v>
      </c>
      <c r="D3723" s="21" t="str">
        <f>"Q"&amp;ROUNDUP(MONTH(B3723)/3,0)</f>
        <v>Q4</v>
      </c>
      <c r="E3723" s="21" t="s">
        <v>117</v>
      </c>
      <c r="F3723" s="21" t="s">
        <v>118</v>
      </c>
      <c r="G3723" s="21" t="s">
        <v>194</v>
      </c>
      <c r="H3723" s="21" t="s">
        <v>669</v>
      </c>
      <c r="I3723" s="21" t="s">
        <v>670</v>
      </c>
      <c r="J3723" s="21" t="s">
        <v>142</v>
      </c>
      <c r="K3723" s="21" t="s">
        <v>143</v>
      </c>
      <c r="L3723" s="21" t="s">
        <v>252</v>
      </c>
      <c r="M3723" s="23">
        <v>147.84</v>
      </c>
      <c r="N3723" s="24">
        <v>1</v>
      </c>
      <c r="O3723" s="25">
        <v>0.30609999999999998</v>
      </c>
      <c r="P3723" s="23">
        <v>93.35</v>
      </c>
      <c r="Q3723" s="23">
        <f>M3723*N3723*(1-O3723)</f>
        <v>102.58617599999999</v>
      </c>
      <c r="R3723" s="23">
        <f>M3723*N3723*O3723</f>
        <v>45.253824000000002</v>
      </c>
      <c r="S3723" s="23">
        <f>P3723*N3723</f>
        <v>93.35</v>
      </c>
      <c r="T3723" s="23">
        <f>Q3723-S3723</f>
        <v>9.2361760000000004</v>
      </c>
      <c r="U3723" s="25">
        <f>IFERROR(T3723/Q3723,0)</f>
        <v>9.0033339384830963E-2</v>
      </c>
      <c r="V3723" s="21" t="s">
        <v>125</v>
      </c>
      <c r="W3723" s="21" t="s">
        <v>156</v>
      </c>
    </row>
    <row r="3724" spans="1:23" ht="15" customHeight="1">
      <c r="A3724" s="21" t="s">
        <v>4202</v>
      </c>
      <c r="B3724" s="22">
        <v>45940</v>
      </c>
      <c r="C3724" s="21">
        <f>YEAR(B3724)</f>
        <v>2025</v>
      </c>
      <c r="D3724" s="21" t="str">
        <f>"Q"&amp;ROUNDUP(MONTH(B3724)/3,0)</f>
        <v>Q4</v>
      </c>
      <c r="E3724" s="21" t="s">
        <v>188</v>
      </c>
      <c r="F3724" s="21" t="s">
        <v>159</v>
      </c>
      <c r="G3724" s="21" t="s">
        <v>232</v>
      </c>
      <c r="H3724" s="21" t="s">
        <v>287</v>
      </c>
      <c r="I3724" s="21" t="s">
        <v>288</v>
      </c>
      <c r="J3724" s="21" t="s">
        <v>133</v>
      </c>
      <c r="K3724" s="21" t="s">
        <v>149</v>
      </c>
      <c r="L3724" s="21" t="s">
        <v>238</v>
      </c>
      <c r="M3724" s="23">
        <v>304.77</v>
      </c>
      <c r="N3724" s="24">
        <v>9</v>
      </c>
      <c r="O3724" s="25">
        <v>0.158</v>
      </c>
      <c r="P3724" s="23">
        <v>149.63999999999999</v>
      </c>
      <c r="Q3724" s="23">
        <f>M3724*N3724*(1-O3724)</f>
        <v>2309.5470599999999</v>
      </c>
      <c r="R3724" s="23">
        <f>M3724*N3724*O3724</f>
        <v>433.38293999999996</v>
      </c>
      <c r="S3724" s="23">
        <f>P3724*N3724</f>
        <v>1346.7599999999998</v>
      </c>
      <c r="T3724" s="23">
        <f>Q3724-S3724</f>
        <v>962.78706000000011</v>
      </c>
      <c r="U3724" s="25">
        <f>IFERROR(T3724/Q3724,0)</f>
        <v>0.41687267459274036</v>
      </c>
      <c r="V3724" s="21" t="s">
        <v>125</v>
      </c>
      <c r="W3724" s="21" t="s">
        <v>156</v>
      </c>
    </row>
    <row r="3725" spans="1:23" ht="15" customHeight="1">
      <c r="A3725" s="21" t="s">
        <v>4203</v>
      </c>
      <c r="B3725" s="22">
        <v>45940</v>
      </c>
      <c r="C3725" s="21">
        <f>YEAR(B3725)</f>
        <v>2025</v>
      </c>
      <c r="D3725" s="21" t="str">
        <f>"Q"&amp;ROUNDUP(MONTH(B3725)/3,0)</f>
        <v>Q4</v>
      </c>
      <c r="E3725" s="21" t="s">
        <v>138</v>
      </c>
      <c r="F3725" s="21" t="s">
        <v>159</v>
      </c>
      <c r="G3725" s="21" t="s">
        <v>139</v>
      </c>
      <c r="H3725" s="21" t="s">
        <v>471</v>
      </c>
      <c r="I3725" s="21" t="s">
        <v>472</v>
      </c>
      <c r="J3725" s="21" t="s">
        <v>142</v>
      </c>
      <c r="K3725" s="21" t="s">
        <v>143</v>
      </c>
      <c r="L3725" s="21" t="s">
        <v>322</v>
      </c>
      <c r="M3725" s="23">
        <v>216.78</v>
      </c>
      <c r="N3725" s="24">
        <v>10</v>
      </c>
      <c r="O3725" s="25">
        <v>0.14979999999999999</v>
      </c>
      <c r="P3725" s="23">
        <v>126.27</v>
      </c>
      <c r="Q3725" s="23">
        <f>M3725*N3725*(1-O3725)</f>
        <v>1843.0635600000003</v>
      </c>
      <c r="R3725" s="23">
        <f>M3725*N3725*O3725</f>
        <v>324.73644000000002</v>
      </c>
      <c r="S3725" s="23">
        <f>P3725*N3725</f>
        <v>1262.7</v>
      </c>
      <c r="T3725" s="23">
        <f>Q3725-S3725</f>
        <v>580.36356000000023</v>
      </c>
      <c r="U3725" s="25">
        <f>IFERROR(T3725/Q3725,0)</f>
        <v>0.31489069210396636</v>
      </c>
      <c r="V3725" s="21" t="s">
        <v>125</v>
      </c>
      <c r="W3725" s="21" t="s">
        <v>136</v>
      </c>
    </row>
    <row r="3726" spans="1:23" ht="15" customHeight="1">
      <c r="A3726" s="21" t="s">
        <v>4204</v>
      </c>
      <c r="B3726" s="22">
        <v>45940</v>
      </c>
      <c r="C3726" s="21">
        <f>YEAR(B3726)</f>
        <v>2025</v>
      </c>
      <c r="D3726" s="21" t="str">
        <f>"Q"&amp;ROUNDUP(MONTH(B3726)/3,0)</f>
        <v>Q4</v>
      </c>
      <c r="E3726" s="21" t="s">
        <v>117</v>
      </c>
      <c r="F3726" s="21" t="s">
        <v>118</v>
      </c>
      <c r="G3726" s="21" t="s">
        <v>119</v>
      </c>
      <c r="H3726" s="21" t="s">
        <v>284</v>
      </c>
      <c r="I3726" s="21" t="s">
        <v>269</v>
      </c>
      <c r="J3726" s="21" t="s">
        <v>122</v>
      </c>
      <c r="K3726" s="21" t="s">
        <v>123</v>
      </c>
      <c r="L3726" s="21" t="s">
        <v>124</v>
      </c>
      <c r="M3726" s="23">
        <v>169.99</v>
      </c>
      <c r="N3726" s="24">
        <v>1</v>
      </c>
      <c r="O3726" s="25">
        <v>0.25669999999999998</v>
      </c>
      <c r="P3726" s="23">
        <v>94.75</v>
      </c>
      <c r="Q3726" s="23">
        <f>M3726*N3726*(1-O3726)</f>
        <v>126.35356700000001</v>
      </c>
      <c r="R3726" s="23">
        <f>M3726*N3726*O3726</f>
        <v>43.636432999999997</v>
      </c>
      <c r="S3726" s="23">
        <f>P3726*N3726</f>
        <v>94.75</v>
      </c>
      <c r="T3726" s="23">
        <f>Q3726-S3726</f>
        <v>31.603567000000012</v>
      </c>
      <c r="U3726" s="25">
        <f>IFERROR(T3726/Q3726,0)</f>
        <v>0.2501201014768345</v>
      </c>
      <c r="V3726" s="21" t="s">
        <v>125</v>
      </c>
      <c r="W3726" s="21" t="s">
        <v>172</v>
      </c>
    </row>
    <row r="3727" spans="1:23" ht="15" customHeight="1">
      <c r="A3727" s="21" t="s">
        <v>4205</v>
      </c>
      <c r="B3727" s="22">
        <v>45940</v>
      </c>
      <c r="C3727" s="21">
        <f>YEAR(B3727)</f>
        <v>2025</v>
      </c>
      <c r="D3727" s="21" t="str">
        <f>"Q"&amp;ROUNDUP(MONTH(B3727)/3,0)</f>
        <v>Q4</v>
      </c>
      <c r="E3727" s="21" t="s">
        <v>117</v>
      </c>
      <c r="F3727" s="21" t="s">
        <v>129</v>
      </c>
      <c r="G3727" s="21" t="s">
        <v>119</v>
      </c>
      <c r="H3727" s="21" t="s">
        <v>328</v>
      </c>
      <c r="I3727" s="21" t="s">
        <v>329</v>
      </c>
      <c r="J3727" s="21" t="s">
        <v>142</v>
      </c>
      <c r="K3727" s="21" t="s">
        <v>165</v>
      </c>
      <c r="L3727" s="21" t="s">
        <v>166</v>
      </c>
      <c r="M3727" s="23">
        <v>42.42</v>
      </c>
      <c r="N3727" s="24">
        <v>2</v>
      </c>
      <c r="O3727" s="25">
        <v>0.1646</v>
      </c>
      <c r="P3727" s="23">
        <v>15.54</v>
      </c>
      <c r="Q3727" s="23">
        <f>M3727*N3727*(1-O3727)</f>
        <v>70.875336000000004</v>
      </c>
      <c r="R3727" s="23">
        <f>M3727*N3727*O3727</f>
        <v>13.964664000000001</v>
      </c>
      <c r="S3727" s="23">
        <f>P3727*N3727</f>
        <v>31.08</v>
      </c>
      <c r="T3727" s="23">
        <f>Q3727-S3727</f>
        <v>39.795336000000006</v>
      </c>
      <c r="U3727" s="25">
        <f>IFERROR(T3727/Q3727,0)</f>
        <v>0.5614835603742323</v>
      </c>
      <c r="V3727" s="21" t="s">
        <v>125</v>
      </c>
      <c r="W3727" s="21" t="s">
        <v>172</v>
      </c>
    </row>
    <row r="3728" spans="1:23" ht="15" customHeight="1">
      <c r="A3728" s="21" t="s">
        <v>4206</v>
      </c>
      <c r="B3728" s="22">
        <v>45941</v>
      </c>
      <c r="C3728" s="21">
        <f>YEAR(B3728)</f>
        <v>2025</v>
      </c>
      <c r="D3728" s="21" t="str">
        <f>"Q"&amp;ROUNDUP(MONTH(B3728)/3,0)</f>
        <v>Q4</v>
      </c>
      <c r="E3728" s="21" t="s">
        <v>117</v>
      </c>
      <c r="F3728" s="21" t="s">
        <v>118</v>
      </c>
      <c r="G3728" s="21" t="s">
        <v>194</v>
      </c>
      <c r="H3728" s="21" t="s">
        <v>364</v>
      </c>
      <c r="I3728" s="21" t="s">
        <v>365</v>
      </c>
      <c r="J3728" s="21" t="s">
        <v>142</v>
      </c>
      <c r="K3728" s="21" t="s">
        <v>134</v>
      </c>
      <c r="L3728" s="21" t="s">
        <v>339</v>
      </c>
      <c r="M3728" s="23">
        <v>78.75</v>
      </c>
      <c r="N3728" s="24">
        <v>3</v>
      </c>
      <c r="O3728" s="25">
        <v>0.21920000000000001</v>
      </c>
      <c r="P3728" s="23">
        <v>42</v>
      </c>
      <c r="Q3728" s="23">
        <f>M3728*N3728*(1-O3728)</f>
        <v>184.464</v>
      </c>
      <c r="R3728" s="23">
        <f>M3728*N3728*O3728</f>
        <v>51.786000000000001</v>
      </c>
      <c r="S3728" s="23">
        <f>P3728*N3728</f>
        <v>126</v>
      </c>
      <c r="T3728" s="23">
        <f>Q3728-S3728</f>
        <v>58.463999999999999</v>
      </c>
      <c r="U3728" s="25">
        <f>IFERROR(T3728/Q3728,0)</f>
        <v>0.31693989071038253</v>
      </c>
      <c r="V3728" s="21" t="s">
        <v>125</v>
      </c>
      <c r="W3728" s="21" t="s">
        <v>136</v>
      </c>
    </row>
    <row r="3729" spans="1:23" ht="15" customHeight="1">
      <c r="A3729" s="21" t="s">
        <v>4207</v>
      </c>
      <c r="B3729" s="22">
        <v>45941</v>
      </c>
      <c r="C3729" s="21">
        <f>YEAR(B3729)</f>
        <v>2025</v>
      </c>
      <c r="D3729" s="21" t="str">
        <f>"Q"&amp;ROUNDUP(MONTH(B3729)/3,0)</f>
        <v>Q4</v>
      </c>
      <c r="E3729" s="21" t="s">
        <v>128</v>
      </c>
      <c r="F3729" s="21" t="s">
        <v>118</v>
      </c>
      <c r="G3729" s="21" t="s">
        <v>130</v>
      </c>
      <c r="H3729" s="21" t="s">
        <v>315</v>
      </c>
      <c r="I3729" s="21" t="s">
        <v>316</v>
      </c>
      <c r="J3729" s="21" t="s">
        <v>133</v>
      </c>
      <c r="K3729" s="21" t="s">
        <v>143</v>
      </c>
      <c r="L3729" s="21" t="s">
        <v>201</v>
      </c>
      <c r="M3729" s="23">
        <v>246.29</v>
      </c>
      <c r="N3729" s="24">
        <v>8</v>
      </c>
      <c r="O3729" s="25">
        <v>0.2392</v>
      </c>
      <c r="P3729" s="23">
        <v>152.54</v>
      </c>
      <c r="Q3729" s="23">
        <f>M3729*N3729*(1-O3729)</f>
        <v>1499.019456</v>
      </c>
      <c r="R3729" s="23">
        <f>M3729*N3729*O3729</f>
        <v>471.300544</v>
      </c>
      <c r="S3729" s="23">
        <f>P3729*N3729</f>
        <v>1220.32</v>
      </c>
      <c r="T3729" s="23">
        <f>Q3729-S3729</f>
        <v>278.69945600000005</v>
      </c>
      <c r="U3729" s="25">
        <f>IFERROR(T3729/Q3729,0)</f>
        <v>0.18592117326060914</v>
      </c>
      <c r="V3729" s="21" t="s">
        <v>125</v>
      </c>
      <c r="W3729" s="21" t="s">
        <v>136</v>
      </c>
    </row>
    <row r="3730" spans="1:23" ht="15" customHeight="1">
      <c r="A3730" s="21" t="s">
        <v>4208</v>
      </c>
      <c r="B3730" s="22">
        <v>45941</v>
      </c>
      <c r="C3730" s="21">
        <f>YEAR(B3730)</f>
        <v>2025</v>
      </c>
      <c r="D3730" s="21" t="str">
        <f>"Q"&amp;ROUNDUP(MONTH(B3730)/3,0)</f>
        <v>Q4</v>
      </c>
      <c r="E3730" s="21" t="s">
        <v>128</v>
      </c>
      <c r="F3730" s="21" t="s">
        <v>118</v>
      </c>
      <c r="G3730" s="21" t="s">
        <v>130</v>
      </c>
      <c r="H3730" s="21" t="s">
        <v>120</v>
      </c>
      <c r="I3730" s="21" t="s">
        <v>121</v>
      </c>
      <c r="J3730" s="21" t="s">
        <v>122</v>
      </c>
      <c r="K3730" s="21" t="s">
        <v>123</v>
      </c>
      <c r="L3730" s="21" t="s">
        <v>124</v>
      </c>
      <c r="M3730" s="23">
        <v>244.64</v>
      </c>
      <c r="N3730" s="24">
        <v>1</v>
      </c>
      <c r="O3730" s="25">
        <v>0.22589999999999999</v>
      </c>
      <c r="P3730" s="23">
        <v>130.38</v>
      </c>
      <c r="Q3730" s="23">
        <f>M3730*N3730*(1-O3730)</f>
        <v>189.37582399999999</v>
      </c>
      <c r="R3730" s="23">
        <f>M3730*N3730*O3730</f>
        <v>55.264175999999992</v>
      </c>
      <c r="S3730" s="23">
        <f>P3730*N3730</f>
        <v>130.38</v>
      </c>
      <c r="T3730" s="23">
        <f>Q3730-S3730</f>
        <v>58.995823999999999</v>
      </c>
      <c r="U3730" s="25">
        <f>IFERROR(T3730/Q3730,0)</f>
        <v>0.31152774812480816</v>
      </c>
      <c r="V3730" s="21" t="s">
        <v>125</v>
      </c>
      <c r="W3730" s="21" t="s">
        <v>126</v>
      </c>
    </row>
    <row r="3731" spans="1:23" ht="15" customHeight="1">
      <c r="A3731" s="21" t="s">
        <v>4209</v>
      </c>
      <c r="B3731" s="22">
        <v>45941</v>
      </c>
      <c r="C3731" s="21">
        <f>YEAR(B3731)</f>
        <v>2025</v>
      </c>
      <c r="D3731" s="21" t="str">
        <f>"Q"&amp;ROUNDUP(MONTH(B3731)/3,0)</f>
        <v>Q4</v>
      </c>
      <c r="E3731" s="21" t="s">
        <v>188</v>
      </c>
      <c r="F3731" s="21" t="s">
        <v>118</v>
      </c>
      <c r="G3731" s="21" t="s">
        <v>232</v>
      </c>
      <c r="H3731" s="21" t="s">
        <v>467</v>
      </c>
      <c r="I3731" s="21" t="s">
        <v>468</v>
      </c>
      <c r="J3731" s="21" t="s">
        <v>133</v>
      </c>
      <c r="K3731" s="21" t="s">
        <v>134</v>
      </c>
      <c r="L3731" s="21" t="s">
        <v>135</v>
      </c>
      <c r="M3731" s="23">
        <v>194.15</v>
      </c>
      <c r="N3731" s="24">
        <v>2</v>
      </c>
      <c r="O3731" s="25">
        <v>0.24779999999999999</v>
      </c>
      <c r="P3731" s="23">
        <v>105.81</v>
      </c>
      <c r="Q3731" s="23">
        <f>M3731*N3731*(1-O3731)</f>
        <v>292.07925999999998</v>
      </c>
      <c r="R3731" s="23">
        <f>M3731*N3731*O3731</f>
        <v>96.220740000000006</v>
      </c>
      <c r="S3731" s="23">
        <f>P3731*N3731</f>
        <v>211.62</v>
      </c>
      <c r="T3731" s="23">
        <f>Q3731-S3731</f>
        <v>80.459259999999972</v>
      </c>
      <c r="U3731" s="25">
        <f>IFERROR(T3731/Q3731,0)</f>
        <v>0.27547063766184554</v>
      </c>
      <c r="V3731" s="21" t="s">
        <v>125</v>
      </c>
      <c r="W3731" s="21" t="s">
        <v>172</v>
      </c>
    </row>
    <row r="3732" spans="1:23" ht="15" customHeight="1">
      <c r="A3732" s="21" t="s">
        <v>4210</v>
      </c>
      <c r="B3732" s="22">
        <v>45941</v>
      </c>
      <c r="C3732" s="21">
        <f>YEAR(B3732)</f>
        <v>2025</v>
      </c>
      <c r="D3732" s="21" t="str">
        <f>"Q"&amp;ROUNDUP(MONTH(B3732)/3,0)</f>
        <v>Q4</v>
      </c>
      <c r="E3732" s="21" t="s">
        <v>188</v>
      </c>
      <c r="F3732" s="21" t="s">
        <v>118</v>
      </c>
      <c r="G3732" s="21" t="s">
        <v>198</v>
      </c>
      <c r="H3732" s="21" t="s">
        <v>147</v>
      </c>
      <c r="I3732" s="21" t="s">
        <v>148</v>
      </c>
      <c r="J3732" s="21" t="s">
        <v>122</v>
      </c>
      <c r="K3732" s="21" t="s">
        <v>165</v>
      </c>
      <c r="L3732" s="21" t="s">
        <v>320</v>
      </c>
      <c r="M3732" s="23">
        <v>119.94</v>
      </c>
      <c r="N3732" s="24">
        <v>3</v>
      </c>
      <c r="O3732" s="25">
        <v>0.26300000000000001</v>
      </c>
      <c r="P3732" s="23">
        <v>53.01</v>
      </c>
      <c r="Q3732" s="23">
        <f>M3732*N3732*(1-O3732)</f>
        <v>265.18734000000001</v>
      </c>
      <c r="R3732" s="23">
        <f>M3732*N3732*O3732</f>
        <v>94.632660000000001</v>
      </c>
      <c r="S3732" s="23">
        <f>P3732*N3732</f>
        <v>159.03</v>
      </c>
      <c r="T3732" s="23">
        <f>Q3732-S3732</f>
        <v>106.15734</v>
      </c>
      <c r="U3732" s="25">
        <f>IFERROR(T3732/Q3732,0)</f>
        <v>0.40031073881581225</v>
      </c>
      <c r="V3732" s="21" t="s">
        <v>125</v>
      </c>
      <c r="W3732" s="21" t="s">
        <v>172</v>
      </c>
    </row>
    <row r="3733" spans="1:23" ht="15" customHeight="1">
      <c r="A3733" s="21" t="s">
        <v>4211</v>
      </c>
      <c r="B3733" s="22">
        <v>45941</v>
      </c>
      <c r="C3733" s="21">
        <f>YEAR(B3733)</f>
        <v>2025</v>
      </c>
      <c r="D3733" s="21" t="str">
        <f>"Q"&amp;ROUNDUP(MONTH(B3733)/3,0)</f>
        <v>Q4</v>
      </c>
      <c r="E3733" s="21" t="s">
        <v>188</v>
      </c>
      <c r="F3733" s="21" t="s">
        <v>129</v>
      </c>
      <c r="G3733" s="21" t="s">
        <v>232</v>
      </c>
      <c r="H3733" s="21" t="s">
        <v>1250</v>
      </c>
      <c r="I3733" s="21" t="s">
        <v>1251</v>
      </c>
      <c r="J3733" s="21" t="s">
        <v>133</v>
      </c>
      <c r="K3733" s="21" t="s">
        <v>134</v>
      </c>
      <c r="L3733" s="21" t="s">
        <v>299</v>
      </c>
      <c r="M3733" s="23">
        <v>208.63</v>
      </c>
      <c r="N3733" s="24">
        <v>3</v>
      </c>
      <c r="O3733" s="25">
        <v>0.2203</v>
      </c>
      <c r="P3733" s="23">
        <v>127.8</v>
      </c>
      <c r="Q3733" s="23">
        <f>M3733*N3733*(1-O3733)</f>
        <v>488.00643300000002</v>
      </c>
      <c r="R3733" s="23">
        <f>M3733*N3733*O3733</f>
        <v>137.883567</v>
      </c>
      <c r="S3733" s="23">
        <f>P3733*N3733</f>
        <v>383.4</v>
      </c>
      <c r="T3733" s="23">
        <f>Q3733-S3733</f>
        <v>104.60643300000004</v>
      </c>
      <c r="U3733" s="25">
        <f>IFERROR(T3733/Q3733,0)</f>
        <v>0.21435461896872174</v>
      </c>
      <c r="V3733" s="21" t="s">
        <v>125</v>
      </c>
      <c r="W3733" s="21" t="s">
        <v>156</v>
      </c>
    </row>
    <row r="3734" spans="1:23" ht="15" customHeight="1">
      <c r="A3734" s="21" t="s">
        <v>4212</v>
      </c>
      <c r="B3734" s="22">
        <v>45942</v>
      </c>
      <c r="C3734" s="21">
        <f>YEAR(B3734)</f>
        <v>2025</v>
      </c>
      <c r="D3734" s="21" t="str">
        <f>"Q"&amp;ROUNDUP(MONTH(B3734)/3,0)</f>
        <v>Q4</v>
      </c>
      <c r="E3734" s="21" t="s">
        <v>117</v>
      </c>
      <c r="F3734" s="21" t="s">
        <v>118</v>
      </c>
      <c r="G3734" s="21" t="s">
        <v>119</v>
      </c>
      <c r="H3734" s="21" t="s">
        <v>315</v>
      </c>
      <c r="I3734" s="21" t="s">
        <v>316</v>
      </c>
      <c r="J3734" s="21" t="s">
        <v>133</v>
      </c>
      <c r="K3734" s="21" t="s">
        <v>143</v>
      </c>
      <c r="L3734" s="21" t="s">
        <v>252</v>
      </c>
      <c r="M3734" s="23">
        <v>175.88</v>
      </c>
      <c r="N3734" s="24">
        <v>1</v>
      </c>
      <c r="O3734" s="25">
        <v>0.25530000000000003</v>
      </c>
      <c r="P3734" s="23">
        <v>108.78</v>
      </c>
      <c r="Q3734" s="23">
        <f>M3734*N3734*(1-O3734)</f>
        <v>130.97783599999997</v>
      </c>
      <c r="R3734" s="23">
        <f>M3734*N3734*O3734</f>
        <v>44.902164000000006</v>
      </c>
      <c r="S3734" s="23">
        <f>P3734*N3734</f>
        <v>108.78</v>
      </c>
      <c r="T3734" s="23">
        <f>Q3734-S3734</f>
        <v>22.197835999999967</v>
      </c>
      <c r="U3734" s="25">
        <f>IFERROR(T3734/Q3734,0)</f>
        <v>0.16947780386293734</v>
      </c>
      <c r="V3734" s="21" t="s">
        <v>171</v>
      </c>
      <c r="W3734" s="21" t="s">
        <v>136</v>
      </c>
    </row>
    <row r="3735" spans="1:23" ht="15" customHeight="1">
      <c r="A3735" s="21" t="s">
        <v>4213</v>
      </c>
      <c r="B3735" s="22">
        <v>45942</v>
      </c>
      <c r="C3735" s="21">
        <f>YEAR(B3735)</f>
        <v>2025</v>
      </c>
      <c r="D3735" s="21" t="str">
        <f>"Q"&amp;ROUNDUP(MONTH(B3735)/3,0)</f>
        <v>Q4</v>
      </c>
      <c r="E3735" s="21" t="s">
        <v>117</v>
      </c>
      <c r="F3735" s="21" t="s">
        <v>118</v>
      </c>
      <c r="G3735" s="21" t="s">
        <v>119</v>
      </c>
      <c r="H3735" s="21" t="s">
        <v>318</v>
      </c>
      <c r="I3735" s="21" t="s">
        <v>319</v>
      </c>
      <c r="J3735" s="21" t="s">
        <v>122</v>
      </c>
      <c r="K3735" s="21" t="s">
        <v>134</v>
      </c>
      <c r="L3735" s="21" t="s">
        <v>135</v>
      </c>
      <c r="M3735" s="23">
        <v>181.16</v>
      </c>
      <c r="N3735" s="24">
        <v>1</v>
      </c>
      <c r="O3735" s="25">
        <v>0.24660000000000001</v>
      </c>
      <c r="P3735" s="23">
        <v>108.77</v>
      </c>
      <c r="Q3735" s="23">
        <f>M3735*N3735*(1-O3735)</f>
        <v>136.48594399999999</v>
      </c>
      <c r="R3735" s="23">
        <f>M3735*N3735*O3735</f>
        <v>44.674056</v>
      </c>
      <c r="S3735" s="23">
        <f>P3735*N3735</f>
        <v>108.77</v>
      </c>
      <c r="T3735" s="23">
        <f>Q3735-S3735</f>
        <v>27.715943999999993</v>
      </c>
      <c r="U3735" s="25">
        <f>IFERROR(T3735/Q3735,0)</f>
        <v>0.20306811960065277</v>
      </c>
      <c r="V3735" s="21" t="s">
        <v>125</v>
      </c>
      <c r="W3735" s="21" t="s">
        <v>156</v>
      </c>
    </row>
    <row r="3736" spans="1:23" ht="15" customHeight="1">
      <c r="A3736" s="21" t="s">
        <v>4214</v>
      </c>
      <c r="B3736" s="22">
        <v>45942</v>
      </c>
      <c r="C3736" s="21">
        <f>YEAR(B3736)</f>
        <v>2025</v>
      </c>
      <c r="D3736" s="21" t="str">
        <f>"Q"&amp;ROUNDUP(MONTH(B3736)/3,0)</f>
        <v>Q4</v>
      </c>
      <c r="E3736" s="21" t="s">
        <v>128</v>
      </c>
      <c r="F3736" s="21" t="s">
        <v>118</v>
      </c>
      <c r="G3736" s="21" t="s">
        <v>152</v>
      </c>
      <c r="H3736" s="21" t="s">
        <v>207</v>
      </c>
      <c r="I3736" s="21" t="s">
        <v>208</v>
      </c>
      <c r="J3736" s="21" t="s">
        <v>122</v>
      </c>
      <c r="K3736" s="21" t="s">
        <v>143</v>
      </c>
      <c r="L3736" s="21" t="s">
        <v>230</v>
      </c>
      <c r="M3736" s="23">
        <v>92.52</v>
      </c>
      <c r="N3736" s="24">
        <v>3</v>
      </c>
      <c r="O3736" s="25">
        <v>0.27489999999999998</v>
      </c>
      <c r="P3736" s="23">
        <v>60.48</v>
      </c>
      <c r="Q3736" s="23">
        <f>M3736*N3736*(1-O3736)</f>
        <v>201.25875600000003</v>
      </c>
      <c r="R3736" s="23">
        <f>M3736*N3736*O3736</f>
        <v>76.301243999999997</v>
      </c>
      <c r="S3736" s="23">
        <f>P3736*N3736</f>
        <v>181.44</v>
      </c>
      <c r="T3736" s="23">
        <f>Q3736-S3736</f>
        <v>19.818756000000036</v>
      </c>
      <c r="U3736" s="25">
        <f>IFERROR(T3736/Q3736,0)</f>
        <v>9.8474006268825548E-2</v>
      </c>
      <c r="V3736" s="21" t="s">
        <v>125</v>
      </c>
      <c r="W3736" s="21" t="s">
        <v>172</v>
      </c>
    </row>
    <row r="3737" spans="1:23" ht="15" customHeight="1">
      <c r="A3737" s="21" t="s">
        <v>4215</v>
      </c>
      <c r="B3737" s="22">
        <v>45942</v>
      </c>
      <c r="C3737" s="21">
        <f>YEAR(B3737)</f>
        <v>2025</v>
      </c>
      <c r="D3737" s="21" t="str">
        <f>"Q"&amp;ROUNDUP(MONTH(B3737)/3,0)</f>
        <v>Q4</v>
      </c>
      <c r="E3737" s="21" t="s">
        <v>128</v>
      </c>
      <c r="F3737" s="21" t="s">
        <v>129</v>
      </c>
      <c r="G3737" s="21" t="s">
        <v>130</v>
      </c>
      <c r="H3737" s="21" t="s">
        <v>224</v>
      </c>
      <c r="I3737" s="21" t="s">
        <v>225</v>
      </c>
      <c r="J3737" s="21" t="s">
        <v>122</v>
      </c>
      <c r="K3737" s="21" t="s">
        <v>149</v>
      </c>
      <c r="L3737" s="21" t="s">
        <v>150</v>
      </c>
      <c r="M3737" s="23">
        <v>28.35</v>
      </c>
      <c r="N3737" s="24">
        <v>1</v>
      </c>
      <c r="O3737" s="25">
        <v>0.1923</v>
      </c>
      <c r="P3737" s="23">
        <v>11.89</v>
      </c>
      <c r="Q3737" s="23">
        <f>M3737*N3737*(1-O3737)</f>
        <v>22.898295000000001</v>
      </c>
      <c r="R3737" s="23">
        <f>M3737*N3737*O3737</f>
        <v>5.4517050000000005</v>
      </c>
      <c r="S3737" s="23">
        <f>P3737*N3737</f>
        <v>11.89</v>
      </c>
      <c r="T3737" s="23">
        <f>Q3737-S3737</f>
        <v>11.008295</v>
      </c>
      <c r="U3737" s="25">
        <f>IFERROR(T3737/Q3737,0)</f>
        <v>0.48074736568814402</v>
      </c>
      <c r="V3737" s="21" t="s">
        <v>125</v>
      </c>
      <c r="W3737" s="21" t="s">
        <v>136</v>
      </c>
    </row>
    <row r="3738" spans="1:23" ht="15" customHeight="1">
      <c r="A3738" s="21" t="s">
        <v>4216</v>
      </c>
      <c r="B3738" s="22">
        <v>45942</v>
      </c>
      <c r="C3738" s="21">
        <f>YEAR(B3738)</f>
        <v>2025</v>
      </c>
      <c r="D3738" s="21" t="str">
        <f>"Q"&amp;ROUNDUP(MONTH(B3738)/3,0)</f>
        <v>Q4</v>
      </c>
      <c r="E3738" s="21" t="s">
        <v>117</v>
      </c>
      <c r="F3738" s="21" t="s">
        <v>159</v>
      </c>
      <c r="G3738" s="21" t="s">
        <v>119</v>
      </c>
      <c r="H3738" s="21" t="s">
        <v>182</v>
      </c>
      <c r="I3738" s="21" t="s">
        <v>183</v>
      </c>
      <c r="J3738" s="21" t="s">
        <v>122</v>
      </c>
      <c r="K3738" s="21" t="s">
        <v>165</v>
      </c>
      <c r="L3738" s="21" t="s">
        <v>180</v>
      </c>
      <c r="M3738" s="23">
        <v>137.22</v>
      </c>
      <c r="N3738" s="24">
        <v>20</v>
      </c>
      <c r="O3738" s="25">
        <v>0.13850000000000001</v>
      </c>
      <c r="P3738" s="23">
        <v>66.12</v>
      </c>
      <c r="Q3738" s="23">
        <f>M3738*N3738*(1-O3738)</f>
        <v>2364.3006</v>
      </c>
      <c r="R3738" s="23">
        <f>M3738*N3738*O3738</f>
        <v>380.09940000000006</v>
      </c>
      <c r="S3738" s="23">
        <f>P3738*N3738</f>
        <v>1322.4</v>
      </c>
      <c r="T3738" s="23">
        <f>Q3738-S3738</f>
        <v>1041.9005999999999</v>
      </c>
      <c r="U3738" s="25">
        <f>IFERROR(T3738/Q3738,0)</f>
        <v>0.44068025867776711</v>
      </c>
      <c r="V3738" s="21" t="s">
        <v>125</v>
      </c>
      <c r="W3738" s="21" t="s">
        <v>136</v>
      </c>
    </row>
    <row r="3739" spans="1:23" ht="15" customHeight="1">
      <c r="A3739" s="21" t="s">
        <v>4217</v>
      </c>
      <c r="B3739" s="22">
        <v>45943</v>
      </c>
      <c r="C3739" s="21">
        <f>YEAR(B3739)</f>
        <v>2025</v>
      </c>
      <c r="D3739" s="21" t="str">
        <f>"Q"&amp;ROUNDUP(MONTH(B3739)/3,0)</f>
        <v>Q4</v>
      </c>
      <c r="E3739" s="21" t="s">
        <v>138</v>
      </c>
      <c r="F3739" s="21" t="s">
        <v>118</v>
      </c>
      <c r="G3739" s="21" t="s">
        <v>139</v>
      </c>
      <c r="H3739" s="21" t="s">
        <v>284</v>
      </c>
      <c r="I3739" s="21" t="s">
        <v>269</v>
      </c>
      <c r="J3739" s="21" t="s">
        <v>122</v>
      </c>
      <c r="K3739" s="21" t="s">
        <v>149</v>
      </c>
      <c r="L3739" s="21" t="s">
        <v>205</v>
      </c>
      <c r="M3739" s="23">
        <v>207.02</v>
      </c>
      <c r="N3739" s="24">
        <v>1</v>
      </c>
      <c r="O3739" s="25">
        <v>0.27950000000000003</v>
      </c>
      <c r="P3739" s="23">
        <v>104.28</v>
      </c>
      <c r="Q3739" s="23">
        <f>M3739*N3739*(1-O3739)</f>
        <v>149.15790999999999</v>
      </c>
      <c r="R3739" s="23">
        <f>M3739*N3739*O3739</f>
        <v>57.862090000000009</v>
      </c>
      <c r="S3739" s="23">
        <f>P3739*N3739</f>
        <v>104.28</v>
      </c>
      <c r="T3739" s="23">
        <f>Q3739-S3739</f>
        <v>44.877909999999986</v>
      </c>
      <c r="U3739" s="25">
        <f>IFERROR(T3739/Q3739,0)</f>
        <v>0.30087515975518825</v>
      </c>
      <c r="V3739" s="21" t="s">
        <v>171</v>
      </c>
      <c r="W3739" s="21" t="s">
        <v>126</v>
      </c>
    </row>
    <row r="3740" spans="1:23" ht="15" customHeight="1">
      <c r="A3740" s="21" t="s">
        <v>4218</v>
      </c>
      <c r="B3740" s="22">
        <v>45943</v>
      </c>
      <c r="C3740" s="21">
        <f>YEAR(B3740)</f>
        <v>2025</v>
      </c>
      <c r="D3740" s="21" t="str">
        <f>"Q"&amp;ROUNDUP(MONTH(B3740)/3,0)</f>
        <v>Q4</v>
      </c>
      <c r="E3740" s="21" t="s">
        <v>138</v>
      </c>
      <c r="F3740" s="21" t="s">
        <v>129</v>
      </c>
      <c r="G3740" s="21" t="s">
        <v>139</v>
      </c>
      <c r="H3740" s="21" t="s">
        <v>243</v>
      </c>
      <c r="I3740" s="21" t="s">
        <v>244</v>
      </c>
      <c r="J3740" s="21" t="s">
        <v>122</v>
      </c>
      <c r="K3740" s="21" t="s">
        <v>123</v>
      </c>
      <c r="L3740" s="21" t="s">
        <v>155</v>
      </c>
      <c r="M3740" s="23">
        <v>103.37</v>
      </c>
      <c r="N3740" s="24">
        <v>8</v>
      </c>
      <c r="O3740" s="25">
        <v>0.2072</v>
      </c>
      <c r="P3740" s="23">
        <v>55.79</v>
      </c>
      <c r="Q3740" s="23">
        <f>M3740*N3740*(1-O3740)</f>
        <v>655.61388799999997</v>
      </c>
      <c r="R3740" s="23">
        <f>M3740*N3740*O3740</f>
        <v>171.34611200000001</v>
      </c>
      <c r="S3740" s="23">
        <f>P3740*N3740</f>
        <v>446.32</v>
      </c>
      <c r="T3740" s="23">
        <f>Q3740-S3740</f>
        <v>209.29388799999998</v>
      </c>
      <c r="U3740" s="25">
        <f>IFERROR(T3740/Q3740,0)</f>
        <v>0.31923345711675954</v>
      </c>
      <c r="V3740" s="21" t="s">
        <v>125</v>
      </c>
      <c r="W3740" s="21" t="s">
        <v>156</v>
      </c>
    </row>
    <row r="3741" spans="1:23" ht="15" customHeight="1">
      <c r="A3741" s="21" t="s">
        <v>4219</v>
      </c>
      <c r="B3741" s="22">
        <v>45943</v>
      </c>
      <c r="C3741" s="21">
        <f>YEAR(B3741)</f>
        <v>2025</v>
      </c>
      <c r="D3741" s="21" t="str">
        <f>"Q"&amp;ROUNDUP(MONTH(B3741)/3,0)</f>
        <v>Q4</v>
      </c>
      <c r="E3741" s="21" t="s">
        <v>188</v>
      </c>
      <c r="F3741" s="21" t="s">
        <v>159</v>
      </c>
      <c r="G3741" s="21" t="s">
        <v>232</v>
      </c>
      <c r="H3741" s="21" t="s">
        <v>174</v>
      </c>
      <c r="I3741" s="21" t="s">
        <v>175</v>
      </c>
      <c r="J3741" s="21" t="s">
        <v>142</v>
      </c>
      <c r="K3741" s="21" t="s">
        <v>134</v>
      </c>
      <c r="L3741" s="21" t="s">
        <v>339</v>
      </c>
      <c r="M3741" s="23">
        <v>82.16</v>
      </c>
      <c r="N3741" s="24">
        <v>3</v>
      </c>
      <c r="O3741" s="25">
        <v>0.1263</v>
      </c>
      <c r="P3741" s="23">
        <v>47.54</v>
      </c>
      <c r="Q3741" s="23">
        <f>M3741*N3741*(1-O3741)</f>
        <v>215.34957599999998</v>
      </c>
      <c r="R3741" s="23">
        <f>M3741*N3741*O3741</f>
        <v>31.130423999999998</v>
      </c>
      <c r="S3741" s="23">
        <f>P3741*N3741</f>
        <v>142.62</v>
      </c>
      <c r="T3741" s="23">
        <f>Q3741-S3741</f>
        <v>72.72957599999998</v>
      </c>
      <c r="U3741" s="25">
        <f>IFERROR(T3741/Q3741,0)</f>
        <v>0.33772797398031557</v>
      </c>
      <c r="V3741" s="21" t="s">
        <v>125</v>
      </c>
      <c r="W3741" s="21" t="s">
        <v>172</v>
      </c>
    </row>
    <row r="3742" spans="1:23" ht="15" customHeight="1">
      <c r="A3742" s="21" t="s">
        <v>4220</v>
      </c>
      <c r="B3742" s="22">
        <v>45943</v>
      </c>
      <c r="C3742" s="21">
        <f>YEAR(B3742)</f>
        <v>2025</v>
      </c>
      <c r="D3742" s="21" t="str">
        <f>"Q"&amp;ROUNDUP(MONTH(B3742)/3,0)</f>
        <v>Q4</v>
      </c>
      <c r="E3742" s="21" t="s">
        <v>158</v>
      </c>
      <c r="F3742" s="21" t="s">
        <v>118</v>
      </c>
      <c r="G3742" s="21" t="s">
        <v>164</v>
      </c>
      <c r="H3742" s="21" t="s">
        <v>672</v>
      </c>
      <c r="I3742" s="21" t="s">
        <v>673</v>
      </c>
      <c r="J3742" s="21" t="s">
        <v>142</v>
      </c>
      <c r="K3742" s="21" t="s">
        <v>149</v>
      </c>
      <c r="L3742" s="21" t="s">
        <v>238</v>
      </c>
      <c r="M3742" s="23">
        <v>120.18</v>
      </c>
      <c r="N3742" s="24">
        <v>2</v>
      </c>
      <c r="O3742" s="25">
        <v>0.2697</v>
      </c>
      <c r="P3742" s="23">
        <v>52.31</v>
      </c>
      <c r="Q3742" s="23">
        <f>M3742*N3742*(1-O3742)</f>
        <v>175.534908</v>
      </c>
      <c r="R3742" s="23">
        <f>M3742*N3742*O3742</f>
        <v>64.825091999999998</v>
      </c>
      <c r="S3742" s="23">
        <f>P3742*N3742</f>
        <v>104.62</v>
      </c>
      <c r="T3742" s="23">
        <f>Q3742-S3742</f>
        <v>70.914907999999997</v>
      </c>
      <c r="U3742" s="25">
        <f>IFERROR(T3742/Q3742,0)</f>
        <v>0.40399319319437016</v>
      </c>
      <c r="V3742" s="21" t="s">
        <v>171</v>
      </c>
      <c r="W3742" s="21" t="s">
        <v>172</v>
      </c>
    </row>
    <row r="3743" spans="1:23" ht="15" customHeight="1">
      <c r="A3743" s="21" t="s">
        <v>4221</v>
      </c>
      <c r="B3743" s="22">
        <v>45944</v>
      </c>
      <c r="C3743" s="21">
        <f>YEAR(B3743)</f>
        <v>2025</v>
      </c>
      <c r="D3743" s="21" t="str">
        <f>"Q"&amp;ROUNDUP(MONTH(B3743)/3,0)</f>
        <v>Q4</v>
      </c>
      <c r="E3743" s="21" t="s">
        <v>117</v>
      </c>
      <c r="F3743" s="21" t="s">
        <v>118</v>
      </c>
      <c r="G3743" s="21" t="s">
        <v>194</v>
      </c>
      <c r="H3743" s="21" t="s">
        <v>529</v>
      </c>
      <c r="I3743" s="21" t="s">
        <v>530</v>
      </c>
      <c r="J3743" s="21" t="s">
        <v>133</v>
      </c>
      <c r="K3743" s="21" t="s">
        <v>149</v>
      </c>
      <c r="L3743" s="21" t="s">
        <v>176</v>
      </c>
      <c r="M3743" s="23">
        <v>277.23</v>
      </c>
      <c r="N3743" s="24">
        <v>3</v>
      </c>
      <c r="O3743" s="25">
        <v>0.21879999999999999</v>
      </c>
      <c r="P3743" s="23">
        <v>151.66</v>
      </c>
      <c r="Q3743" s="23">
        <f>M3743*N3743*(1-O3743)</f>
        <v>649.716228</v>
      </c>
      <c r="R3743" s="23">
        <f>M3743*N3743*O3743</f>
        <v>181.973772</v>
      </c>
      <c r="S3743" s="23">
        <f>P3743*N3743</f>
        <v>454.98</v>
      </c>
      <c r="T3743" s="23">
        <f>Q3743-S3743</f>
        <v>194.73622799999998</v>
      </c>
      <c r="U3743" s="25">
        <f>IFERROR(T3743/Q3743,0)</f>
        <v>0.29972504857920829</v>
      </c>
      <c r="V3743" s="21" t="s">
        <v>125</v>
      </c>
      <c r="W3743" s="21" t="s">
        <v>136</v>
      </c>
    </row>
    <row r="3744" spans="1:23" ht="15" customHeight="1">
      <c r="A3744" s="21" t="s">
        <v>4222</v>
      </c>
      <c r="B3744" s="22">
        <v>45944</v>
      </c>
      <c r="C3744" s="21">
        <f>YEAR(B3744)</f>
        <v>2025</v>
      </c>
      <c r="D3744" s="21" t="str">
        <f>"Q"&amp;ROUNDUP(MONTH(B3744)/3,0)</f>
        <v>Q4</v>
      </c>
      <c r="E3744" s="21" t="s">
        <v>128</v>
      </c>
      <c r="F3744" s="21" t="s">
        <v>118</v>
      </c>
      <c r="G3744" s="21" t="s">
        <v>152</v>
      </c>
      <c r="H3744" s="21" t="s">
        <v>318</v>
      </c>
      <c r="I3744" s="21" t="s">
        <v>319</v>
      </c>
      <c r="J3744" s="21" t="s">
        <v>122</v>
      </c>
      <c r="K3744" s="21" t="s">
        <v>165</v>
      </c>
      <c r="L3744" s="21" t="s">
        <v>184</v>
      </c>
      <c r="M3744" s="23">
        <v>59.13</v>
      </c>
      <c r="N3744" s="24">
        <v>1</v>
      </c>
      <c r="O3744" s="25">
        <v>0.2505</v>
      </c>
      <c r="P3744" s="23">
        <v>25.3</v>
      </c>
      <c r="Q3744" s="23">
        <f>M3744*N3744*(1-O3744)</f>
        <v>44.317935000000006</v>
      </c>
      <c r="R3744" s="23">
        <f>M3744*N3744*O3744</f>
        <v>14.812065</v>
      </c>
      <c r="S3744" s="23">
        <f>P3744*N3744</f>
        <v>25.3</v>
      </c>
      <c r="T3744" s="23">
        <f>Q3744-S3744</f>
        <v>19.017935000000005</v>
      </c>
      <c r="U3744" s="25">
        <f>IFERROR(T3744/Q3744,0)</f>
        <v>0.42912502579373346</v>
      </c>
      <c r="V3744" s="21" t="s">
        <v>125</v>
      </c>
      <c r="W3744" s="21" t="s">
        <v>156</v>
      </c>
    </row>
    <row r="3745" spans="1:23" ht="15" customHeight="1">
      <c r="A3745" s="21" t="s">
        <v>4223</v>
      </c>
      <c r="B3745" s="22">
        <v>45944</v>
      </c>
      <c r="C3745" s="21">
        <f>YEAR(B3745)</f>
        <v>2025</v>
      </c>
      <c r="D3745" s="21" t="str">
        <f>"Q"&amp;ROUNDUP(MONTH(B3745)/3,0)</f>
        <v>Q4</v>
      </c>
      <c r="E3745" s="21" t="s">
        <v>188</v>
      </c>
      <c r="F3745" s="21" t="s">
        <v>118</v>
      </c>
      <c r="G3745" s="21" t="s">
        <v>232</v>
      </c>
      <c r="H3745" s="21" t="s">
        <v>434</v>
      </c>
      <c r="I3745" s="21" t="s">
        <v>435</v>
      </c>
      <c r="J3745" s="21" t="s">
        <v>133</v>
      </c>
      <c r="K3745" s="21" t="s">
        <v>143</v>
      </c>
      <c r="L3745" s="21" t="s">
        <v>201</v>
      </c>
      <c r="M3745" s="23">
        <v>72.8</v>
      </c>
      <c r="N3745" s="24">
        <v>1</v>
      </c>
      <c r="O3745" s="25">
        <v>0.13700000000000001</v>
      </c>
      <c r="P3745" s="23">
        <v>45.97</v>
      </c>
      <c r="Q3745" s="23">
        <f>M3745*N3745*(1-O3745)</f>
        <v>62.8264</v>
      </c>
      <c r="R3745" s="23">
        <f>M3745*N3745*O3745</f>
        <v>9.9736000000000011</v>
      </c>
      <c r="S3745" s="23">
        <f>P3745*N3745</f>
        <v>45.97</v>
      </c>
      <c r="T3745" s="23">
        <f>Q3745-S3745</f>
        <v>16.856400000000001</v>
      </c>
      <c r="U3745" s="25">
        <f>IFERROR(T3745/Q3745,0)</f>
        <v>0.26830122368940446</v>
      </c>
      <c r="V3745" s="21" t="s">
        <v>125</v>
      </c>
      <c r="W3745" s="21" t="s">
        <v>172</v>
      </c>
    </row>
    <row r="3746" spans="1:23" ht="15" customHeight="1">
      <c r="A3746" s="21" t="s">
        <v>4224</v>
      </c>
      <c r="B3746" s="22">
        <v>45944</v>
      </c>
      <c r="C3746" s="21">
        <f>YEAR(B3746)</f>
        <v>2025</v>
      </c>
      <c r="D3746" s="21" t="str">
        <f>"Q"&amp;ROUNDUP(MONTH(B3746)/3,0)</f>
        <v>Q4</v>
      </c>
      <c r="E3746" s="21" t="s">
        <v>138</v>
      </c>
      <c r="F3746" s="21" t="s">
        <v>118</v>
      </c>
      <c r="G3746" s="21" t="s">
        <v>146</v>
      </c>
      <c r="H3746" s="21" t="s">
        <v>186</v>
      </c>
      <c r="I3746" s="21" t="s">
        <v>162</v>
      </c>
      <c r="J3746" s="21" t="s">
        <v>133</v>
      </c>
      <c r="K3746" s="21" t="s">
        <v>123</v>
      </c>
      <c r="L3746" s="21" t="s">
        <v>263</v>
      </c>
      <c r="M3746" s="23">
        <v>219.21</v>
      </c>
      <c r="N3746" s="24">
        <v>3</v>
      </c>
      <c r="O3746" s="25">
        <v>0.23280000000000001</v>
      </c>
      <c r="P3746" s="23">
        <v>108.98</v>
      </c>
      <c r="Q3746" s="23">
        <f>M3746*N3746*(1-O3746)</f>
        <v>504.53373599999998</v>
      </c>
      <c r="R3746" s="23">
        <f>M3746*N3746*O3746</f>
        <v>153.09626399999999</v>
      </c>
      <c r="S3746" s="23">
        <f>P3746*N3746</f>
        <v>326.94</v>
      </c>
      <c r="T3746" s="23">
        <f>Q3746-S3746</f>
        <v>177.59373599999998</v>
      </c>
      <c r="U3746" s="25">
        <f>IFERROR(T3746/Q3746,0)</f>
        <v>0.35199576029936674</v>
      </c>
      <c r="V3746" s="21" t="s">
        <v>125</v>
      </c>
      <c r="W3746" s="21" t="s">
        <v>136</v>
      </c>
    </row>
    <row r="3747" spans="1:23" ht="15" customHeight="1">
      <c r="A3747" s="21" t="s">
        <v>4225</v>
      </c>
      <c r="B3747" s="22">
        <v>45944</v>
      </c>
      <c r="C3747" s="21">
        <f>YEAR(B3747)</f>
        <v>2025</v>
      </c>
      <c r="D3747" s="21" t="str">
        <f>"Q"&amp;ROUNDUP(MONTH(B3747)/3,0)</f>
        <v>Q4</v>
      </c>
      <c r="E3747" s="21" t="s">
        <v>188</v>
      </c>
      <c r="F3747" s="21" t="s">
        <v>129</v>
      </c>
      <c r="G3747" s="21" t="s">
        <v>189</v>
      </c>
      <c r="H3747" s="21" t="s">
        <v>2147</v>
      </c>
      <c r="I3747" s="21" t="s">
        <v>2148</v>
      </c>
      <c r="J3747" s="21" t="s">
        <v>142</v>
      </c>
      <c r="K3747" s="21" t="s">
        <v>123</v>
      </c>
      <c r="L3747" s="21" t="s">
        <v>226</v>
      </c>
      <c r="M3747" s="23">
        <v>93.54</v>
      </c>
      <c r="N3747" s="24">
        <v>8</v>
      </c>
      <c r="O3747" s="25">
        <v>0.14130000000000001</v>
      </c>
      <c r="P3747" s="23">
        <v>42.65</v>
      </c>
      <c r="Q3747" s="23">
        <f>M3747*N3747*(1-O3747)</f>
        <v>642.58238400000005</v>
      </c>
      <c r="R3747" s="23">
        <f>M3747*N3747*O3747</f>
        <v>105.73761600000002</v>
      </c>
      <c r="S3747" s="23">
        <f>P3747*N3747</f>
        <v>341.2</v>
      </c>
      <c r="T3747" s="23">
        <f>Q3747-S3747</f>
        <v>301.38238400000006</v>
      </c>
      <c r="U3747" s="25">
        <f>IFERROR(T3747/Q3747,0)</f>
        <v>0.46901750110846491</v>
      </c>
      <c r="V3747" s="21" t="s">
        <v>125</v>
      </c>
      <c r="W3747" s="21" t="s">
        <v>126</v>
      </c>
    </row>
    <row r="3748" spans="1:23" ht="15" customHeight="1">
      <c r="A3748" s="21" t="s">
        <v>4226</v>
      </c>
      <c r="B3748" s="22">
        <v>45944</v>
      </c>
      <c r="C3748" s="21">
        <f>YEAR(B3748)</f>
        <v>2025</v>
      </c>
      <c r="D3748" s="21" t="str">
        <f>"Q"&amp;ROUNDUP(MONTH(B3748)/3,0)</f>
        <v>Q4</v>
      </c>
      <c r="E3748" s="21" t="s">
        <v>138</v>
      </c>
      <c r="F3748" s="21" t="s">
        <v>129</v>
      </c>
      <c r="G3748" s="21" t="s">
        <v>139</v>
      </c>
      <c r="H3748" s="21" t="s">
        <v>569</v>
      </c>
      <c r="I3748" s="21" t="s">
        <v>570</v>
      </c>
      <c r="J3748" s="21" t="s">
        <v>133</v>
      </c>
      <c r="K3748" s="21" t="s">
        <v>143</v>
      </c>
      <c r="L3748" s="21" t="s">
        <v>144</v>
      </c>
      <c r="M3748" s="23">
        <v>213.98</v>
      </c>
      <c r="N3748" s="24">
        <v>3</v>
      </c>
      <c r="O3748" s="25">
        <v>0.22850000000000001</v>
      </c>
      <c r="P3748" s="23">
        <v>133.80000000000001</v>
      </c>
      <c r="Q3748" s="23">
        <f>M3748*N3748*(1-O3748)</f>
        <v>495.25670999999994</v>
      </c>
      <c r="R3748" s="23">
        <f>M3748*N3748*O3748</f>
        <v>146.68329</v>
      </c>
      <c r="S3748" s="23">
        <f>P3748*N3748</f>
        <v>401.40000000000003</v>
      </c>
      <c r="T3748" s="23">
        <f>Q3748-S3748</f>
        <v>93.856709999999907</v>
      </c>
      <c r="U3748" s="25">
        <f>IFERROR(T3748/Q3748,0)</f>
        <v>0.18951123347728074</v>
      </c>
      <c r="V3748" s="21" t="s">
        <v>125</v>
      </c>
      <c r="W3748" s="21" t="s">
        <v>156</v>
      </c>
    </row>
    <row r="3749" spans="1:23" ht="15" customHeight="1">
      <c r="A3749" s="21" t="s">
        <v>4227</v>
      </c>
      <c r="B3749" s="22">
        <v>45945</v>
      </c>
      <c r="C3749" s="21">
        <f>YEAR(B3749)</f>
        <v>2025</v>
      </c>
      <c r="D3749" s="21" t="str">
        <f>"Q"&amp;ROUNDUP(MONTH(B3749)/3,0)</f>
        <v>Q4</v>
      </c>
      <c r="E3749" s="21" t="s">
        <v>117</v>
      </c>
      <c r="F3749" s="21" t="s">
        <v>118</v>
      </c>
      <c r="G3749" s="21" t="s">
        <v>194</v>
      </c>
      <c r="H3749" s="21" t="s">
        <v>153</v>
      </c>
      <c r="I3749" s="21" t="s">
        <v>154</v>
      </c>
      <c r="J3749" s="21" t="s">
        <v>133</v>
      </c>
      <c r="K3749" s="21" t="s">
        <v>123</v>
      </c>
      <c r="L3749" s="21" t="s">
        <v>155</v>
      </c>
      <c r="M3749" s="23">
        <v>133.32</v>
      </c>
      <c r="N3749" s="24">
        <v>3</v>
      </c>
      <c r="O3749" s="25">
        <v>0.27160000000000001</v>
      </c>
      <c r="P3749" s="23">
        <v>70.27</v>
      </c>
      <c r="Q3749" s="23">
        <f>M3749*N3749*(1-O3749)</f>
        <v>291.33086399999996</v>
      </c>
      <c r="R3749" s="23">
        <f>M3749*N3749*O3749</f>
        <v>108.629136</v>
      </c>
      <c r="S3749" s="23">
        <f>P3749*N3749</f>
        <v>210.81</v>
      </c>
      <c r="T3749" s="23">
        <f>Q3749-S3749</f>
        <v>80.52086399999996</v>
      </c>
      <c r="U3749" s="25">
        <f>IFERROR(T3749/Q3749,0)</f>
        <v>0.27638974770623675</v>
      </c>
      <c r="V3749" s="21" t="s">
        <v>125</v>
      </c>
      <c r="W3749" s="21" t="s">
        <v>172</v>
      </c>
    </row>
    <row r="3750" spans="1:23" ht="15" customHeight="1">
      <c r="A3750" s="21" t="s">
        <v>4228</v>
      </c>
      <c r="B3750" s="22">
        <v>45945</v>
      </c>
      <c r="C3750" s="21">
        <f>YEAR(B3750)</f>
        <v>2025</v>
      </c>
      <c r="D3750" s="21" t="str">
        <f>"Q"&amp;ROUNDUP(MONTH(B3750)/3,0)</f>
        <v>Q4</v>
      </c>
      <c r="E3750" s="21" t="s">
        <v>188</v>
      </c>
      <c r="F3750" s="21" t="s">
        <v>118</v>
      </c>
      <c r="G3750" s="21" t="s">
        <v>189</v>
      </c>
      <c r="H3750" s="21" t="s">
        <v>555</v>
      </c>
      <c r="I3750" s="21" t="s">
        <v>556</v>
      </c>
      <c r="J3750" s="21" t="s">
        <v>133</v>
      </c>
      <c r="K3750" s="21" t="s">
        <v>143</v>
      </c>
      <c r="L3750" s="21" t="s">
        <v>144</v>
      </c>
      <c r="M3750" s="23">
        <v>257.95999999999998</v>
      </c>
      <c r="N3750" s="24">
        <v>2</v>
      </c>
      <c r="O3750" s="25">
        <v>0.26500000000000001</v>
      </c>
      <c r="P3750" s="23">
        <v>146.1</v>
      </c>
      <c r="Q3750" s="23">
        <f>M3750*N3750*(1-O3750)</f>
        <v>379.20119999999997</v>
      </c>
      <c r="R3750" s="23">
        <f>M3750*N3750*O3750</f>
        <v>136.71879999999999</v>
      </c>
      <c r="S3750" s="23">
        <f>P3750*N3750</f>
        <v>292.2</v>
      </c>
      <c r="T3750" s="23">
        <f>Q3750-S3750</f>
        <v>87.001199999999983</v>
      </c>
      <c r="U3750" s="25">
        <f>IFERROR(T3750/Q3750,0)</f>
        <v>0.22943281825057513</v>
      </c>
      <c r="V3750" s="21" t="s">
        <v>125</v>
      </c>
      <c r="W3750" s="21" t="s">
        <v>136</v>
      </c>
    </row>
    <row r="3751" spans="1:23" ht="15" customHeight="1">
      <c r="A3751" s="21" t="s">
        <v>4229</v>
      </c>
      <c r="B3751" s="22">
        <v>45945</v>
      </c>
      <c r="C3751" s="21">
        <f>YEAR(B3751)</f>
        <v>2025</v>
      </c>
      <c r="D3751" s="21" t="str">
        <f>"Q"&amp;ROUNDUP(MONTH(B3751)/3,0)</f>
        <v>Q4</v>
      </c>
      <c r="E3751" s="21" t="s">
        <v>128</v>
      </c>
      <c r="F3751" s="21" t="s">
        <v>118</v>
      </c>
      <c r="G3751" s="21" t="s">
        <v>152</v>
      </c>
      <c r="H3751" s="21" t="s">
        <v>308</v>
      </c>
      <c r="I3751" s="21" t="s">
        <v>309</v>
      </c>
      <c r="J3751" s="21" t="s">
        <v>133</v>
      </c>
      <c r="K3751" s="21" t="s">
        <v>149</v>
      </c>
      <c r="L3751" s="21" t="s">
        <v>176</v>
      </c>
      <c r="M3751" s="23">
        <v>121.21</v>
      </c>
      <c r="N3751" s="24">
        <v>2</v>
      </c>
      <c r="O3751" s="25">
        <v>0.19189999999999999</v>
      </c>
      <c r="P3751" s="23">
        <v>51.56</v>
      </c>
      <c r="Q3751" s="23">
        <f>M3751*N3751*(1-O3751)</f>
        <v>195.89960199999999</v>
      </c>
      <c r="R3751" s="23">
        <f>M3751*N3751*O3751</f>
        <v>46.520397999999993</v>
      </c>
      <c r="S3751" s="23">
        <f>P3751*N3751</f>
        <v>103.12</v>
      </c>
      <c r="T3751" s="23">
        <f>Q3751-S3751</f>
        <v>92.779601999999983</v>
      </c>
      <c r="U3751" s="25">
        <f>IFERROR(T3751/Q3751,0)</f>
        <v>0.47360791473175118</v>
      </c>
      <c r="V3751" s="21" t="s">
        <v>125</v>
      </c>
      <c r="W3751" s="21" t="s">
        <v>126</v>
      </c>
    </row>
    <row r="3752" spans="1:23" ht="15" customHeight="1">
      <c r="A3752" s="21" t="s">
        <v>4230</v>
      </c>
      <c r="B3752" s="22">
        <v>45945</v>
      </c>
      <c r="C3752" s="21">
        <f>YEAR(B3752)</f>
        <v>2025</v>
      </c>
      <c r="D3752" s="21" t="str">
        <f>"Q"&amp;ROUNDUP(MONTH(B3752)/3,0)</f>
        <v>Q4</v>
      </c>
      <c r="E3752" s="21" t="s">
        <v>188</v>
      </c>
      <c r="F3752" s="21" t="s">
        <v>118</v>
      </c>
      <c r="G3752" s="21" t="s">
        <v>232</v>
      </c>
      <c r="H3752" s="21" t="s">
        <v>367</v>
      </c>
      <c r="I3752" s="21" t="s">
        <v>368</v>
      </c>
      <c r="J3752" s="21" t="s">
        <v>142</v>
      </c>
      <c r="K3752" s="21" t="s">
        <v>134</v>
      </c>
      <c r="L3752" s="21" t="s">
        <v>339</v>
      </c>
      <c r="M3752" s="23">
        <v>70.08</v>
      </c>
      <c r="N3752" s="24">
        <v>1</v>
      </c>
      <c r="O3752" s="25">
        <v>0.26669999999999999</v>
      </c>
      <c r="P3752" s="23">
        <v>38.67</v>
      </c>
      <c r="Q3752" s="23">
        <f>M3752*N3752*(1-O3752)</f>
        <v>51.389664000000003</v>
      </c>
      <c r="R3752" s="23">
        <f>M3752*N3752*O3752</f>
        <v>18.690335999999999</v>
      </c>
      <c r="S3752" s="23">
        <f>P3752*N3752</f>
        <v>38.67</v>
      </c>
      <c r="T3752" s="23">
        <f>Q3752-S3752</f>
        <v>12.719664000000002</v>
      </c>
      <c r="U3752" s="25">
        <f>IFERROR(T3752/Q3752,0)</f>
        <v>0.24751405263128401</v>
      </c>
      <c r="V3752" s="21" t="s">
        <v>125</v>
      </c>
      <c r="W3752" s="21" t="s">
        <v>136</v>
      </c>
    </row>
    <row r="3753" spans="1:23" ht="15" customHeight="1">
      <c r="A3753" s="21" t="s">
        <v>4231</v>
      </c>
      <c r="B3753" s="22">
        <v>45946</v>
      </c>
      <c r="C3753" s="21">
        <f>YEAR(B3753)</f>
        <v>2025</v>
      </c>
      <c r="D3753" s="21" t="str">
        <f>"Q"&amp;ROUNDUP(MONTH(B3753)/3,0)</f>
        <v>Q4</v>
      </c>
      <c r="E3753" s="21" t="s">
        <v>138</v>
      </c>
      <c r="F3753" s="21" t="s">
        <v>118</v>
      </c>
      <c r="G3753" s="21" t="s">
        <v>146</v>
      </c>
      <c r="H3753" s="21" t="s">
        <v>243</v>
      </c>
      <c r="I3753" s="21" t="s">
        <v>244</v>
      </c>
      <c r="J3753" s="21" t="s">
        <v>122</v>
      </c>
      <c r="K3753" s="21" t="s">
        <v>123</v>
      </c>
      <c r="L3753" s="21" t="s">
        <v>226</v>
      </c>
      <c r="M3753" s="23">
        <v>10.18</v>
      </c>
      <c r="N3753" s="24">
        <v>2</v>
      </c>
      <c r="O3753" s="25">
        <v>0.2671</v>
      </c>
      <c r="P3753" s="23">
        <v>4.7699999999999996</v>
      </c>
      <c r="Q3753" s="23">
        <f>M3753*N3753*(1-O3753)</f>
        <v>14.921844</v>
      </c>
      <c r="R3753" s="23">
        <f>M3753*N3753*O3753</f>
        <v>5.4381560000000002</v>
      </c>
      <c r="S3753" s="23">
        <f>P3753*N3753</f>
        <v>9.5399999999999991</v>
      </c>
      <c r="T3753" s="23">
        <f>Q3753-S3753</f>
        <v>5.381844000000001</v>
      </c>
      <c r="U3753" s="25">
        <f>IFERROR(T3753/Q3753,0)</f>
        <v>0.36066882886592305</v>
      </c>
      <c r="V3753" s="21" t="s">
        <v>125</v>
      </c>
      <c r="W3753" s="21" t="s">
        <v>172</v>
      </c>
    </row>
    <row r="3754" spans="1:23" ht="15" customHeight="1">
      <c r="A3754" s="21" t="s">
        <v>4232</v>
      </c>
      <c r="B3754" s="22">
        <v>45946</v>
      </c>
      <c r="C3754" s="21">
        <f>YEAR(B3754)</f>
        <v>2025</v>
      </c>
      <c r="D3754" s="21" t="str">
        <f>"Q"&amp;ROUNDUP(MONTH(B3754)/3,0)</f>
        <v>Q4</v>
      </c>
      <c r="E3754" s="21" t="s">
        <v>158</v>
      </c>
      <c r="F3754" s="21" t="s">
        <v>159</v>
      </c>
      <c r="G3754" s="21" t="s">
        <v>164</v>
      </c>
      <c r="H3754" s="21" t="s">
        <v>240</v>
      </c>
      <c r="I3754" s="21" t="s">
        <v>241</v>
      </c>
      <c r="J3754" s="21" t="s">
        <v>133</v>
      </c>
      <c r="K3754" s="21" t="s">
        <v>123</v>
      </c>
      <c r="L3754" s="21" t="s">
        <v>263</v>
      </c>
      <c r="M3754" s="23">
        <v>258.10000000000002</v>
      </c>
      <c r="N3754" s="24">
        <v>15</v>
      </c>
      <c r="O3754" s="25">
        <v>0.18290000000000001</v>
      </c>
      <c r="P3754" s="23">
        <v>122.93</v>
      </c>
      <c r="Q3754" s="23">
        <f>M3754*N3754*(1-O3754)</f>
        <v>3163.40265</v>
      </c>
      <c r="R3754" s="23">
        <f>M3754*N3754*O3754</f>
        <v>708.09735000000012</v>
      </c>
      <c r="S3754" s="23">
        <f>P3754*N3754</f>
        <v>1843.95</v>
      </c>
      <c r="T3754" s="23">
        <f>Q3754-S3754</f>
        <v>1319.4526499999999</v>
      </c>
      <c r="U3754" s="25">
        <f>IFERROR(T3754/Q3754,0)</f>
        <v>0.41709917958120191</v>
      </c>
      <c r="V3754" s="21" t="s">
        <v>125</v>
      </c>
      <c r="W3754" s="21" t="s">
        <v>172</v>
      </c>
    </row>
    <row r="3755" spans="1:23" ht="15" customHeight="1">
      <c r="A3755" s="21" t="s">
        <v>4233</v>
      </c>
      <c r="B3755" s="22">
        <v>45946</v>
      </c>
      <c r="C3755" s="21">
        <f>YEAR(B3755)</f>
        <v>2025</v>
      </c>
      <c r="D3755" s="21" t="str">
        <f>"Q"&amp;ROUNDUP(MONTH(B3755)/3,0)</f>
        <v>Q4</v>
      </c>
      <c r="E3755" s="21" t="s">
        <v>128</v>
      </c>
      <c r="F3755" s="21" t="s">
        <v>118</v>
      </c>
      <c r="G3755" s="21" t="s">
        <v>130</v>
      </c>
      <c r="H3755" s="21" t="s">
        <v>315</v>
      </c>
      <c r="I3755" s="21" t="s">
        <v>316</v>
      </c>
      <c r="J3755" s="21" t="s">
        <v>133</v>
      </c>
      <c r="K3755" s="21" t="s">
        <v>134</v>
      </c>
      <c r="L3755" s="21" t="s">
        <v>339</v>
      </c>
      <c r="M3755" s="23">
        <v>89.06</v>
      </c>
      <c r="N3755" s="24">
        <v>2</v>
      </c>
      <c r="O3755" s="25">
        <v>0.2203</v>
      </c>
      <c r="P3755" s="23">
        <v>51.45</v>
      </c>
      <c r="Q3755" s="23">
        <f>M3755*N3755*(1-O3755)</f>
        <v>138.88016400000001</v>
      </c>
      <c r="R3755" s="23">
        <f>M3755*N3755*O3755</f>
        <v>39.239835999999997</v>
      </c>
      <c r="S3755" s="23">
        <f>P3755*N3755</f>
        <v>102.9</v>
      </c>
      <c r="T3755" s="23">
        <f>Q3755-S3755</f>
        <v>35.980164000000002</v>
      </c>
      <c r="U3755" s="25">
        <f>IFERROR(T3755/Q3755,0)</f>
        <v>0.25907345558722122</v>
      </c>
      <c r="V3755" s="21" t="s">
        <v>125</v>
      </c>
      <c r="W3755" s="21" t="s">
        <v>172</v>
      </c>
    </row>
    <row r="3756" spans="1:23" ht="15" customHeight="1">
      <c r="A3756" s="21" t="s">
        <v>4234</v>
      </c>
      <c r="B3756" s="22">
        <v>45946</v>
      </c>
      <c r="C3756" s="21">
        <f>YEAR(B3756)</f>
        <v>2025</v>
      </c>
      <c r="D3756" s="21" t="str">
        <f>"Q"&amp;ROUNDUP(MONTH(B3756)/3,0)</f>
        <v>Q4</v>
      </c>
      <c r="E3756" s="21" t="s">
        <v>117</v>
      </c>
      <c r="F3756" s="21" t="s">
        <v>118</v>
      </c>
      <c r="G3756" s="21" t="s">
        <v>194</v>
      </c>
      <c r="H3756" s="21" t="s">
        <v>221</v>
      </c>
      <c r="I3756" s="21" t="s">
        <v>222</v>
      </c>
      <c r="J3756" s="21" t="s">
        <v>133</v>
      </c>
      <c r="K3756" s="21" t="s">
        <v>134</v>
      </c>
      <c r="L3756" s="21" t="s">
        <v>135</v>
      </c>
      <c r="M3756" s="23">
        <v>101.61</v>
      </c>
      <c r="N3756" s="24">
        <v>2</v>
      </c>
      <c r="O3756" s="25">
        <v>0.21110000000000001</v>
      </c>
      <c r="P3756" s="23">
        <v>56.64</v>
      </c>
      <c r="Q3756" s="23">
        <f>M3756*N3756*(1-O3756)</f>
        <v>160.320258</v>
      </c>
      <c r="R3756" s="23">
        <f>M3756*N3756*O3756</f>
        <v>42.899742000000003</v>
      </c>
      <c r="S3756" s="23">
        <f>P3756*N3756</f>
        <v>113.28</v>
      </c>
      <c r="T3756" s="23">
        <f>Q3756-S3756</f>
        <v>47.040257999999994</v>
      </c>
      <c r="U3756" s="25">
        <f>IFERROR(T3756/Q3756,0)</f>
        <v>0.29341431074792801</v>
      </c>
      <c r="V3756" s="21" t="s">
        <v>125</v>
      </c>
      <c r="W3756" s="21" t="s">
        <v>136</v>
      </c>
    </row>
    <row r="3757" spans="1:23" ht="15" customHeight="1">
      <c r="A3757" s="21" t="s">
        <v>4235</v>
      </c>
      <c r="B3757" s="22">
        <v>45946</v>
      </c>
      <c r="C3757" s="21">
        <f>YEAR(B3757)</f>
        <v>2025</v>
      </c>
      <c r="D3757" s="21" t="str">
        <f>"Q"&amp;ROUNDUP(MONTH(B3757)/3,0)</f>
        <v>Q4</v>
      </c>
      <c r="E3757" s="21" t="s">
        <v>128</v>
      </c>
      <c r="F3757" s="21" t="s">
        <v>159</v>
      </c>
      <c r="G3757" s="21" t="s">
        <v>130</v>
      </c>
      <c r="H3757" s="21" t="s">
        <v>284</v>
      </c>
      <c r="I3757" s="21" t="s">
        <v>269</v>
      </c>
      <c r="J3757" s="21" t="s">
        <v>122</v>
      </c>
      <c r="K3757" s="21" t="s">
        <v>143</v>
      </c>
      <c r="L3757" s="21" t="s">
        <v>252</v>
      </c>
      <c r="M3757" s="23">
        <v>133.85</v>
      </c>
      <c r="N3757" s="24">
        <v>4</v>
      </c>
      <c r="O3757" s="25">
        <v>0.15890000000000001</v>
      </c>
      <c r="P3757" s="23">
        <v>77.42</v>
      </c>
      <c r="Q3757" s="23">
        <f>M3757*N3757*(1-O3757)</f>
        <v>450.32493999999997</v>
      </c>
      <c r="R3757" s="23">
        <f>M3757*N3757*O3757</f>
        <v>85.075060000000008</v>
      </c>
      <c r="S3757" s="23">
        <f>P3757*N3757</f>
        <v>309.68</v>
      </c>
      <c r="T3757" s="23">
        <f>Q3757-S3757</f>
        <v>140.64493999999996</v>
      </c>
      <c r="U3757" s="25">
        <f>IFERROR(T3757/Q3757,0)</f>
        <v>0.3123187891836503</v>
      </c>
      <c r="V3757" s="21" t="s">
        <v>125</v>
      </c>
      <c r="W3757" s="21" t="s">
        <v>126</v>
      </c>
    </row>
    <row r="3758" spans="1:23" ht="15" customHeight="1">
      <c r="A3758" s="21" t="s">
        <v>4236</v>
      </c>
      <c r="B3758" s="22">
        <v>45946</v>
      </c>
      <c r="C3758" s="21">
        <f>YEAR(B3758)</f>
        <v>2025</v>
      </c>
      <c r="D3758" s="21" t="str">
        <f>"Q"&amp;ROUNDUP(MONTH(B3758)/3,0)</f>
        <v>Q4</v>
      </c>
      <c r="E3758" s="21" t="s">
        <v>117</v>
      </c>
      <c r="F3758" s="21" t="s">
        <v>118</v>
      </c>
      <c r="G3758" s="21" t="s">
        <v>119</v>
      </c>
      <c r="H3758" s="21" t="s">
        <v>1124</v>
      </c>
      <c r="I3758" s="21" t="s">
        <v>1125</v>
      </c>
      <c r="J3758" s="21" t="s">
        <v>142</v>
      </c>
      <c r="K3758" s="21" t="s">
        <v>165</v>
      </c>
      <c r="L3758" s="21" t="s">
        <v>184</v>
      </c>
      <c r="M3758" s="23">
        <v>15.55</v>
      </c>
      <c r="N3758" s="24">
        <v>8</v>
      </c>
      <c r="O3758" s="25">
        <v>0.27439999999999998</v>
      </c>
      <c r="P3758" s="23">
        <v>6.18</v>
      </c>
      <c r="Q3758" s="23">
        <f>M3758*N3758*(1-O3758)</f>
        <v>90.26464</v>
      </c>
      <c r="R3758" s="23">
        <f>M3758*N3758*O3758</f>
        <v>34.135359999999999</v>
      </c>
      <c r="S3758" s="23">
        <f>P3758*N3758</f>
        <v>49.44</v>
      </c>
      <c r="T3758" s="23">
        <f>Q3758-S3758</f>
        <v>40.824640000000002</v>
      </c>
      <c r="U3758" s="25">
        <f>IFERROR(T3758/Q3758,0)</f>
        <v>0.45227721508666074</v>
      </c>
      <c r="V3758" s="21" t="s">
        <v>125</v>
      </c>
      <c r="W3758" s="21" t="s">
        <v>172</v>
      </c>
    </row>
    <row r="3759" spans="1:23" ht="15" customHeight="1">
      <c r="A3759" s="21" t="s">
        <v>4237</v>
      </c>
      <c r="B3759" s="22">
        <v>45946</v>
      </c>
      <c r="C3759" s="21">
        <f>YEAR(B3759)</f>
        <v>2025</v>
      </c>
      <c r="D3759" s="21" t="str">
        <f>"Q"&amp;ROUNDUP(MONTH(B3759)/3,0)</f>
        <v>Q4</v>
      </c>
      <c r="E3759" s="21" t="s">
        <v>158</v>
      </c>
      <c r="F3759" s="21" t="s">
        <v>118</v>
      </c>
      <c r="G3759" s="21" t="s">
        <v>164</v>
      </c>
      <c r="H3759" s="21" t="s">
        <v>291</v>
      </c>
      <c r="I3759" s="21" t="s">
        <v>208</v>
      </c>
      <c r="J3759" s="21" t="s">
        <v>133</v>
      </c>
      <c r="K3759" s="21" t="s">
        <v>143</v>
      </c>
      <c r="L3759" s="21" t="s">
        <v>322</v>
      </c>
      <c r="M3759" s="23">
        <v>198.44</v>
      </c>
      <c r="N3759" s="24">
        <v>1</v>
      </c>
      <c r="O3759" s="25">
        <v>0.24610000000000001</v>
      </c>
      <c r="P3759" s="23">
        <v>128.80000000000001</v>
      </c>
      <c r="Q3759" s="23">
        <f>M3759*N3759*(1-O3759)</f>
        <v>149.603916</v>
      </c>
      <c r="R3759" s="23">
        <f>M3759*N3759*O3759</f>
        <v>48.836084</v>
      </c>
      <c r="S3759" s="23">
        <f>P3759*N3759</f>
        <v>128.80000000000001</v>
      </c>
      <c r="T3759" s="23">
        <f>Q3759-S3759</f>
        <v>20.803915999999987</v>
      </c>
      <c r="U3759" s="25">
        <f>IFERROR(T3759/Q3759,0)</f>
        <v>0.13905996952646604</v>
      </c>
      <c r="V3759" s="21" t="s">
        <v>125</v>
      </c>
      <c r="W3759" s="21" t="s">
        <v>156</v>
      </c>
    </row>
    <row r="3760" spans="1:23" ht="15" customHeight="1">
      <c r="A3760" s="21" t="s">
        <v>4238</v>
      </c>
      <c r="B3760" s="22">
        <v>45946</v>
      </c>
      <c r="C3760" s="21">
        <f>YEAR(B3760)</f>
        <v>2025</v>
      </c>
      <c r="D3760" s="21" t="str">
        <f>"Q"&amp;ROUNDUP(MONTH(B3760)/3,0)</f>
        <v>Q4</v>
      </c>
      <c r="E3760" s="21" t="s">
        <v>138</v>
      </c>
      <c r="F3760" s="21" t="s">
        <v>118</v>
      </c>
      <c r="G3760" s="21" t="s">
        <v>146</v>
      </c>
      <c r="H3760" s="21" t="s">
        <v>358</v>
      </c>
      <c r="I3760" s="21" t="s">
        <v>269</v>
      </c>
      <c r="J3760" s="21" t="s">
        <v>133</v>
      </c>
      <c r="K3760" s="21" t="s">
        <v>165</v>
      </c>
      <c r="L3760" s="21" t="s">
        <v>166</v>
      </c>
      <c r="M3760" s="23">
        <v>85.59</v>
      </c>
      <c r="N3760" s="24">
        <v>4</v>
      </c>
      <c r="O3760" s="25">
        <v>0.26050000000000001</v>
      </c>
      <c r="P3760" s="23">
        <v>34.020000000000003</v>
      </c>
      <c r="Q3760" s="23">
        <f>M3760*N3760*(1-O3760)</f>
        <v>253.17522000000002</v>
      </c>
      <c r="R3760" s="23">
        <f>M3760*N3760*O3760</f>
        <v>89.184780000000003</v>
      </c>
      <c r="S3760" s="23">
        <f>P3760*N3760</f>
        <v>136.08000000000001</v>
      </c>
      <c r="T3760" s="23">
        <f>Q3760-S3760</f>
        <v>117.09522000000001</v>
      </c>
      <c r="U3760" s="25">
        <f>IFERROR(T3760/Q3760,0)</f>
        <v>0.46250663868288533</v>
      </c>
      <c r="V3760" s="21" t="s">
        <v>125</v>
      </c>
      <c r="W3760" s="21" t="s">
        <v>126</v>
      </c>
    </row>
    <row r="3761" spans="1:23" ht="15" customHeight="1">
      <c r="A3761" s="21" t="s">
        <v>4239</v>
      </c>
      <c r="B3761" s="22">
        <v>45946</v>
      </c>
      <c r="C3761" s="21">
        <f>YEAR(B3761)</f>
        <v>2025</v>
      </c>
      <c r="D3761" s="21" t="str">
        <f>"Q"&amp;ROUNDUP(MONTH(B3761)/3,0)</f>
        <v>Q4</v>
      </c>
      <c r="E3761" s="21" t="s">
        <v>138</v>
      </c>
      <c r="F3761" s="21" t="s">
        <v>129</v>
      </c>
      <c r="G3761" s="21" t="s">
        <v>139</v>
      </c>
      <c r="H3761" s="21" t="s">
        <v>120</v>
      </c>
      <c r="I3761" s="21" t="s">
        <v>121</v>
      </c>
      <c r="J3761" s="21" t="s">
        <v>122</v>
      </c>
      <c r="K3761" s="21" t="s">
        <v>165</v>
      </c>
      <c r="L3761" s="21" t="s">
        <v>320</v>
      </c>
      <c r="M3761" s="23">
        <v>100.88</v>
      </c>
      <c r="N3761" s="24">
        <v>8</v>
      </c>
      <c r="O3761" s="25">
        <v>0.24979999999999999</v>
      </c>
      <c r="P3761" s="23">
        <v>39.99</v>
      </c>
      <c r="Q3761" s="23">
        <f>M3761*N3761*(1-O3761)</f>
        <v>605.44140799999991</v>
      </c>
      <c r="R3761" s="23">
        <f>M3761*N3761*O3761</f>
        <v>201.598592</v>
      </c>
      <c r="S3761" s="23">
        <f>P3761*N3761</f>
        <v>319.92</v>
      </c>
      <c r="T3761" s="23">
        <f>Q3761-S3761</f>
        <v>285.52140799999989</v>
      </c>
      <c r="U3761" s="25">
        <f>IFERROR(T3761/Q3761,0)</f>
        <v>0.47159213794640215</v>
      </c>
      <c r="V3761" s="21" t="s">
        <v>125</v>
      </c>
      <c r="W3761" s="21" t="s">
        <v>156</v>
      </c>
    </row>
    <row r="3762" spans="1:23" ht="15" customHeight="1">
      <c r="A3762" s="21" t="s">
        <v>4240</v>
      </c>
      <c r="B3762" s="22">
        <v>45946</v>
      </c>
      <c r="C3762" s="21">
        <f>YEAR(B3762)</f>
        <v>2025</v>
      </c>
      <c r="D3762" s="21" t="str">
        <f>"Q"&amp;ROUNDUP(MONTH(B3762)/3,0)</f>
        <v>Q4</v>
      </c>
      <c r="E3762" s="21" t="s">
        <v>128</v>
      </c>
      <c r="F3762" s="21" t="s">
        <v>118</v>
      </c>
      <c r="G3762" s="21" t="s">
        <v>130</v>
      </c>
      <c r="H3762" s="21" t="s">
        <v>246</v>
      </c>
      <c r="I3762" s="21" t="s">
        <v>247</v>
      </c>
      <c r="J3762" s="21" t="s">
        <v>133</v>
      </c>
      <c r="K3762" s="21" t="s">
        <v>143</v>
      </c>
      <c r="L3762" s="21" t="s">
        <v>252</v>
      </c>
      <c r="M3762" s="23">
        <v>84.12</v>
      </c>
      <c r="N3762" s="24">
        <v>12</v>
      </c>
      <c r="O3762" s="25">
        <v>0.30199999999999999</v>
      </c>
      <c r="P3762" s="23">
        <v>49.07</v>
      </c>
      <c r="Q3762" s="23">
        <f>M3762*N3762*(1-O3762)</f>
        <v>704.58911999999998</v>
      </c>
      <c r="R3762" s="23">
        <f>M3762*N3762*O3762</f>
        <v>304.85088000000002</v>
      </c>
      <c r="S3762" s="23">
        <f>P3762*N3762</f>
        <v>588.84</v>
      </c>
      <c r="T3762" s="23">
        <f>Q3762-S3762</f>
        <v>115.74911999999995</v>
      </c>
      <c r="U3762" s="25">
        <f>IFERROR(T3762/Q3762,0)</f>
        <v>0.16427889207258828</v>
      </c>
      <c r="V3762" s="21" t="s">
        <v>125</v>
      </c>
      <c r="W3762" s="21" t="s">
        <v>156</v>
      </c>
    </row>
    <row r="3763" spans="1:23" ht="15" customHeight="1">
      <c r="A3763" s="21" t="s">
        <v>4241</v>
      </c>
      <c r="B3763" s="22">
        <v>45946</v>
      </c>
      <c r="C3763" s="21">
        <f>YEAR(B3763)</f>
        <v>2025</v>
      </c>
      <c r="D3763" s="21" t="str">
        <f>"Q"&amp;ROUNDUP(MONTH(B3763)/3,0)</f>
        <v>Q4</v>
      </c>
      <c r="E3763" s="21" t="s">
        <v>188</v>
      </c>
      <c r="F3763" s="21" t="s">
        <v>118</v>
      </c>
      <c r="G3763" s="21" t="s">
        <v>198</v>
      </c>
      <c r="H3763" s="21" t="s">
        <v>434</v>
      </c>
      <c r="I3763" s="21" t="s">
        <v>435</v>
      </c>
      <c r="J3763" s="21" t="s">
        <v>133</v>
      </c>
      <c r="K3763" s="21" t="s">
        <v>123</v>
      </c>
      <c r="L3763" s="21" t="s">
        <v>263</v>
      </c>
      <c r="M3763" s="23">
        <v>190.46</v>
      </c>
      <c r="N3763" s="24">
        <v>8</v>
      </c>
      <c r="O3763" s="25">
        <v>0.2054</v>
      </c>
      <c r="P3763" s="23">
        <v>91.59</v>
      </c>
      <c r="Q3763" s="23">
        <f>M3763*N3763*(1-O3763)</f>
        <v>1210.716128</v>
      </c>
      <c r="R3763" s="23">
        <f>M3763*N3763*O3763</f>
        <v>312.96387200000004</v>
      </c>
      <c r="S3763" s="23">
        <f>P3763*N3763</f>
        <v>732.72</v>
      </c>
      <c r="T3763" s="23">
        <f>Q3763-S3763</f>
        <v>477.996128</v>
      </c>
      <c r="U3763" s="25">
        <f>IFERROR(T3763/Q3763,0)</f>
        <v>0.39480446071996161</v>
      </c>
      <c r="V3763" s="21" t="s">
        <v>125</v>
      </c>
      <c r="W3763" s="21" t="s">
        <v>136</v>
      </c>
    </row>
    <row r="3764" spans="1:23" ht="15" customHeight="1">
      <c r="A3764" s="21" t="s">
        <v>4242</v>
      </c>
      <c r="B3764" s="22">
        <v>45947</v>
      </c>
      <c r="C3764" s="21">
        <f>YEAR(B3764)</f>
        <v>2025</v>
      </c>
      <c r="D3764" s="21" t="str">
        <f>"Q"&amp;ROUNDUP(MONTH(B3764)/3,0)</f>
        <v>Q4</v>
      </c>
      <c r="E3764" s="21" t="s">
        <v>138</v>
      </c>
      <c r="F3764" s="21" t="s">
        <v>118</v>
      </c>
      <c r="G3764" s="21" t="s">
        <v>146</v>
      </c>
      <c r="H3764" s="21" t="s">
        <v>370</v>
      </c>
      <c r="I3764" s="21" t="s">
        <v>371</v>
      </c>
      <c r="J3764" s="21" t="s">
        <v>133</v>
      </c>
      <c r="K3764" s="21" t="s">
        <v>134</v>
      </c>
      <c r="L3764" s="21" t="s">
        <v>192</v>
      </c>
      <c r="M3764" s="23">
        <v>135.32</v>
      </c>
      <c r="N3764" s="24">
        <v>3</v>
      </c>
      <c r="O3764" s="25">
        <v>0.21510000000000001</v>
      </c>
      <c r="P3764" s="23">
        <v>81.48</v>
      </c>
      <c r="Q3764" s="23">
        <f>M3764*N3764*(1-O3764)</f>
        <v>318.63800399999997</v>
      </c>
      <c r="R3764" s="23">
        <f>M3764*N3764*O3764</f>
        <v>87.321995999999999</v>
      </c>
      <c r="S3764" s="23">
        <f>P3764*N3764</f>
        <v>244.44</v>
      </c>
      <c r="T3764" s="23">
        <f>Q3764-S3764</f>
        <v>74.198003999999969</v>
      </c>
      <c r="U3764" s="25">
        <f>IFERROR(T3764/Q3764,0)</f>
        <v>0.23285986940842116</v>
      </c>
      <c r="V3764" s="21" t="s">
        <v>125</v>
      </c>
      <c r="W3764" s="21" t="s">
        <v>172</v>
      </c>
    </row>
    <row r="3765" spans="1:23" ht="15" customHeight="1">
      <c r="A3765" s="21" t="s">
        <v>4243</v>
      </c>
      <c r="B3765" s="22">
        <v>45947</v>
      </c>
      <c r="C3765" s="21">
        <f>YEAR(B3765)</f>
        <v>2025</v>
      </c>
      <c r="D3765" s="21" t="str">
        <f>"Q"&amp;ROUNDUP(MONTH(B3765)/3,0)</f>
        <v>Q4</v>
      </c>
      <c r="E3765" s="21" t="s">
        <v>138</v>
      </c>
      <c r="F3765" s="21" t="s">
        <v>159</v>
      </c>
      <c r="G3765" s="21" t="s">
        <v>146</v>
      </c>
      <c r="H3765" s="21" t="s">
        <v>243</v>
      </c>
      <c r="I3765" s="21" t="s">
        <v>244</v>
      </c>
      <c r="J3765" s="21" t="s">
        <v>122</v>
      </c>
      <c r="K3765" s="21" t="s">
        <v>165</v>
      </c>
      <c r="L3765" s="21" t="s">
        <v>213</v>
      </c>
      <c r="M3765" s="23">
        <v>107.04</v>
      </c>
      <c r="N3765" s="24">
        <v>3</v>
      </c>
      <c r="O3765" s="25">
        <v>0.19939999999999999</v>
      </c>
      <c r="P3765" s="23">
        <v>51.07</v>
      </c>
      <c r="Q3765" s="23">
        <f>M3765*N3765*(1-O3765)</f>
        <v>257.08867199999997</v>
      </c>
      <c r="R3765" s="23">
        <f>M3765*N3765*O3765</f>
        <v>64.031328000000002</v>
      </c>
      <c r="S3765" s="23">
        <f>P3765*N3765</f>
        <v>153.21</v>
      </c>
      <c r="T3765" s="23">
        <f>Q3765-S3765</f>
        <v>103.87867199999997</v>
      </c>
      <c r="U3765" s="25">
        <f>IFERROR(T3765/Q3765,0)</f>
        <v>0.4040577563837584</v>
      </c>
      <c r="V3765" s="21" t="s">
        <v>125</v>
      </c>
      <c r="W3765" s="21" t="s">
        <v>126</v>
      </c>
    </row>
    <row r="3766" spans="1:23" ht="15" customHeight="1">
      <c r="A3766" s="21" t="s">
        <v>4244</v>
      </c>
      <c r="B3766" s="22">
        <v>45947</v>
      </c>
      <c r="C3766" s="21">
        <f>YEAR(B3766)</f>
        <v>2025</v>
      </c>
      <c r="D3766" s="21" t="str">
        <f>"Q"&amp;ROUNDUP(MONTH(B3766)/3,0)</f>
        <v>Q4</v>
      </c>
      <c r="E3766" s="21" t="s">
        <v>128</v>
      </c>
      <c r="F3766" s="21" t="s">
        <v>129</v>
      </c>
      <c r="G3766" s="21" t="s">
        <v>130</v>
      </c>
      <c r="H3766" s="21" t="s">
        <v>2152</v>
      </c>
      <c r="I3766" s="21" t="s">
        <v>2153</v>
      </c>
      <c r="J3766" s="21" t="s">
        <v>142</v>
      </c>
      <c r="K3766" s="21" t="s">
        <v>149</v>
      </c>
      <c r="L3766" s="21" t="s">
        <v>273</v>
      </c>
      <c r="M3766" s="23">
        <v>124.5</v>
      </c>
      <c r="N3766" s="24">
        <v>2</v>
      </c>
      <c r="O3766" s="25">
        <v>8.8700000000000001E-2</v>
      </c>
      <c r="P3766" s="23">
        <v>49.97</v>
      </c>
      <c r="Q3766" s="23">
        <f>M3766*N3766*(1-O3766)</f>
        <v>226.91370000000001</v>
      </c>
      <c r="R3766" s="23">
        <f>M3766*N3766*O3766</f>
        <v>22.086300000000001</v>
      </c>
      <c r="S3766" s="23">
        <f>P3766*N3766</f>
        <v>99.94</v>
      </c>
      <c r="T3766" s="23">
        <f>Q3766-S3766</f>
        <v>126.97370000000001</v>
      </c>
      <c r="U3766" s="25">
        <f>IFERROR(T3766/Q3766,0)</f>
        <v>0.55956824114189674</v>
      </c>
      <c r="V3766" s="21" t="s">
        <v>125</v>
      </c>
      <c r="W3766" s="21" t="s">
        <v>156</v>
      </c>
    </row>
    <row r="3767" spans="1:23" ht="15" customHeight="1">
      <c r="A3767" s="21" t="s">
        <v>4245</v>
      </c>
      <c r="B3767" s="22">
        <v>45947</v>
      </c>
      <c r="C3767" s="21">
        <f>YEAR(B3767)</f>
        <v>2025</v>
      </c>
      <c r="D3767" s="21" t="str">
        <f>"Q"&amp;ROUNDUP(MONTH(B3767)/3,0)</f>
        <v>Q4</v>
      </c>
      <c r="E3767" s="21" t="s">
        <v>138</v>
      </c>
      <c r="F3767" s="21" t="s">
        <v>118</v>
      </c>
      <c r="G3767" s="21" t="s">
        <v>146</v>
      </c>
      <c r="H3767" s="21" t="s">
        <v>1048</v>
      </c>
      <c r="I3767" s="21" t="s">
        <v>179</v>
      </c>
      <c r="J3767" s="21" t="s">
        <v>133</v>
      </c>
      <c r="K3767" s="21" t="s">
        <v>134</v>
      </c>
      <c r="L3767" s="21" t="s">
        <v>192</v>
      </c>
      <c r="M3767" s="23">
        <v>205.1</v>
      </c>
      <c r="N3767" s="24">
        <v>5</v>
      </c>
      <c r="O3767" s="25">
        <v>0.2283</v>
      </c>
      <c r="P3767" s="23">
        <v>104.03</v>
      </c>
      <c r="Q3767" s="23">
        <f>M3767*N3767*(1-O3767)</f>
        <v>791.37835000000007</v>
      </c>
      <c r="R3767" s="23">
        <f>M3767*N3767*O3767</f>
        <v>234.12165000000002</v>
      </c>
      <c r="S3767" s="23">
        <f>P3767*N3767</f>
        <v>520.15</v>
      </c>
      <c r="T3767" s="23">
        <f>Q3767-S3767</f>
        <v>271.22835000000009</v>
      </c>
      <c r="U3767" s="25">
        <f>IFERROR(T3767/Q3767,0)</f>
        <v>0.34272904989124364</v>
      </c>
      <c r="V3767" s="21" t="s">
        <v>125</v>
      </c>
      <c r="W3767" s="21" t="s">
        <v>126</v>
      </c>
    </row>
    <row r="3768" spans="1:23" ht="15" customHeight="1">
      <c r="A3768" s="21" t="s">
        <v>4246</v>
      </c>
      <c r="B3768" s="22">
        <v>45947</v>
      </c>
      <c r="C3768" s="21">
        <f>YEAR(B3768)</f>
        <v>2025</v>
      </c>
      <c r="D3768" s="21" t="str">
        <f>"Q"&amp;ROUNDUP(MONTH(B3768)/3,0)</f>
        <v>Q4</v>
      </c>
      <c r="E3768" s="21" t="s">
        <v>128</v>
      </c>
      <c r="F3768" s="21" t="s">
        <v>118</v>
      </c>
      <c r="G3768" s="21" t="s">
        <v>152</v>
      </c>
      <c r="H3768" s="21" t="s">
        <v>224</v>
      </c>
      <c r="I3768" s="21" t="s">
        <v>225</v>
      </c>
      <c r="J3768" s="21" t="s">
        <v>122</v>
      </c>
      <c r="K3768" s="21" t="s">
        <v>143</v>
      </c>
      <c r="L3768" s="21" t="s">
        <v>322</v>
      </c>
      <c r="M3768" s="23">
        <v>90.89</v>
      </c>
      <c r="N3768" s="24">
        <v>5</v>
      </c>
      <c r="O3768" s="25">
        <v>0.2341</v>
      </c>
      <c r="P3768" s="23">
        <v>55.12</v>
      </c>
      <c r="Q3768" s="23">
        <f>M3768*N3768*(1-O3768)</f>
        <v>348.06325500000003</v>
      </c>
      <c r="R3768" s="23">
        <f>M3768*N3768*O3768</f>
        <v>106.386745</v>
      </c>
      <c r="S3768" s="23">
        <f>P3768*N3768</f>
        <v>275.59999999999997</v>
      </c>
      <c r="T3768" s="23">
        <f>Q3768-S3768</f>
        <v>72.463255000000061</v>
      </c>
      <c r="U3768" s="25">
        <f>IFERROR(T3768/Q3768,0)</f>
        <v>0.20818990214867714</v>
      </c>
      <c r="V3768" s="21" t="s">
        <v>125</v>
      </c>
      <c r="W3768" s="21" t="s">
        <v>172</v>
      </c>
    </row>
    <row r="3769" spans="1:23" ht="15" customHeight="1">
      <c r="A3769" s="21" t="s">
        <v>4247</v>
      </c>
      <c r="B3769" s="22">
        <v>45947</v>
      </c>
      <c r="C3769" s="21">
        <f>YEAR(B3769)</f>
        <v>2025</v>
      </c>
      <c r="D3769" s="21" t="str">
        <f>"Q"&amp;ROUNDUP(MONTH(B3769)/3,0)</f>
        <v>Q4</v>
      </c>
      <c r="E3769" s="21" t="s">
        <v>117</v>
      </c>
      <c r="F3769" s="21" t="s">
        <v>118</v>
      </c>
      <c r="G3769" s="21" t="s">
        <v>119</v>
      </c>
      <c r="H3769" s="21" t="s">
        <v>284</v>
      </c>
      <c r="I3769" s="21" t="s">
        <v>269</v>
      </c>
      <c r="J3769" s="21" t="s">
        <v>122</v>
      </c>
      <c r="K3769" s="21" t="s">
        <v>149</v>
      </c>
      <c r="L3769" s="21" t="s">
        <v>238</v>
      </c>
      <c r="M3769" s="23">
        <v>251.39</v>
      </c>
      <c r="N3769" s="24">
        <v>1</v>
      </c>
      <c r="O3769" s="25">
        <v>0.25230000000000002</v>
      </c>
      <c r="P3769" s="23">
        <v>126.79</v>
      </c>
      <c r="Q3769" s="23">
        <f>M3769*N3769*(1-O3769)</f>
        <v>187.964303</v>
      </c>
      <c r="R3769" s="23">
        <f>M3769*N3769*O3769</f>
        <v>63.425697</v>
      </c>
      <c r="S3769" s="23">
        <f>P3769*N3769</f>
        <v>126.79</v>
      </c>
      <c r="T3769" s="23">
        <f>Q3769-S3769</f>
        <v>61.174302999999995</v>
      </c>
      <c r="U3769" s="25">
        <f>IFERROR(T3769/Q3769,0)</f>
        <v>0.32545702574174412</v>
      </c>
      <c r="V3769" s="21" t="s">
        <v>125</v>
      </c>
      <c r="W3769" s="21" t="s">
        <v>126</v>
      </c>
    </row>
    <row r="3770" spans="1:23" ht="15" customHeight="1">
      <c r="A3770" s="21" t="s">
        <v>4248</v>
      </c>
      <c r="B3770" s="22">
        <v>45947</v>
      </c>
      <c r="C3770" s="21">
        <f>YEAR(B3770)</f>
        <v>2025</v>
      </c>
      <c r="D3770" s="21" t="str">
        <f>"Q"&amp;ROUNDUP(MONTH(B3770)/3,0)</f>
        <v>Q4</v>
      </c>
      <c r="E3770" s="21" t="s">
        <v>188</v>
      </c>
      <c r="F3770" s="21" t="s">
        <v>118</v>
      </c>
      <c r="G3770" s="21" t="s">
        <v>232</v>
      </c>
      <c r="H3770" s="21" t="s">
        <v>120</v>
      </c>
      <c r="I3770" s="21" t="s">
        <v>121</v>
      </c>
      <c r="J3770" s="21" t="s">
        <v>122</v>
      </c>
      <c r="K3770" s="21" t="s">
        <v>123</v>
      </c>
      <c r="L3770" s="21" t="s">
        <v>292</v>
      </c>
      <c r="M3770" s="23">
        <v>226.22</v>
      </c>
      <c r="N3770" s="24">
        <v>2</v>
      </c>
      <c r="O3770" s="25">
        <v>0.2157</v>
      </c>
      <c r="P3770" s="23">
        <v>130.82</v>
      </c>
      <c r="Q3770" s="23">
        <f>M3770*N3770*(1-O3770)</f>
        <v>354.84869199999997</v>
      </c>
      <c r="R3770" s="23">
        <f>M3770*N3770*O3770</f>
        <v>97.591307999999998</v>
      </c>
      <c r="S3770" s="23">
        <f>P3770*N3770</f>
        <v>261.64</v>
      </c>
      <c r="T3770" s="23">
        <f>Q3770-S3770</f>
        <v>93.208691999999985</v>
      </c>
      <c r="U3770" s="25">
        <f>IFERROR(T3770/Q3770,0)</f>
        <v>0.2626716516120059</v>
      </c>
      <c r="V3770" s="21" t="s">
        <v>125</v>
      </c>
      <c r="W3770" s="21" t="s">
        <v>156</v>
      </c>
    </row>
    <row r="3771" spans="1:23" ht="15" customHeight="1">
      <c r="A3771" s="21" t="s">
        <v>4249</v>
      </c>
      <c r="B3771" s="22">
        <v>45948</v>
      </c>
      <c r="C3771" s="21">
        <f>YEAR(B3771)</f>
        <v>2025</v>
      </c>
      <c r="D3771" s="21" t="str">
        <f>"Q"&amp;ROUNDUP(MONTH(B3771)/3,0)</f>
        <v>Q4</v>
      </c>
      <c r="E3771" s="21" t="s">
        <v>138</v>
      </c>
      <c r="F3771" s="21" t="s">
        <v>159</v>
      </c>
      <c r="G3771" s="21" t="s">
        <v>146</v>
      </c>
      <c r="H3771" s="21" t="s">
        <v>224</v>
      </c>
      <c r="I3771" s="21" t="s">
        <v>225</v>
      </c>
      <c r="J3771" s="21" t="s">
        <v>122</v>
      </c>
      <c r="K3771" s="21" t="s">
        <v>149</v>
      </c>
      <c r="L3771" s="21" t="s">
        <v>238</v>
      </c>
      <c r="M3771" s="23">
        <v>118.11</v>
      </c>
      <c r="N3771" s="24">
        <v>4</v>
      </c>
      <c r="O3771" s="25">
        <v>0.19670000000000001</v>
      </c>
      <c r="P3771" s="23">
        <v>61.27</v>
      </c>
      <c r="Q3771" s="23">
        <f>M3771*N3771*(1-O3771)</f>
        <v>379.51105200000001</v>
      </c>
      <c r="R3771" s="23">
        <f>M3771*N3771*O3771</f>
        <v>92.928948000000005</v>
      </c>
      <c r="S3771" s="23">
        <f>P3771*N3771</f>
        <v>245.08</v>
      </c>
      <c r="T3771" s="23">
        <f>Q3771-S3771</f>
        <v>134.43105199999999</v>
      </c>
      <c r="U3771" s="25">
        <f>IFERROR(T3771/Q3771,0)</f>
        <v>0.35422170524825713</v>
      </c>
      <c r="V3771" s="21" t="s">
        <v>125</v>
      </c>
      <c r="W3771" s="21" t="s">
        <v>136</v>
      </c>
    </row>
    <row r="3772" spans="1:23" ht="15" customHeight="1">
      <c r="A3772" s="21" t="s">
        <v>4250</v>
      </c>
      <c r="B3772" s="22">
        <v>45948</v>
      </c>
      <c r="C3772" s="21">
        <f>YEAR(B3772)</f>
        <v>2025</v>
      </c>
      <c r="D3772" s="21" t="str">
        <f>"Q"&amp;ROUNDUP(MONTH(B3772)/3,0)</f>
        <v>Q4</v>
      </c>
      <c r="E3772" s="21" t="s">
        <v>138</v>
      </c>
      <c r="F3772" s="21" t="s">
        <v>129</v>
      </c>
      <c r="G3772" s="21" t="s">
        <v>139</v>
      </c>
      <c r="H3772" s="21" t="s">
        <v>284</v>
      </c>
      <c r="I3772" s="21" t="s">
        <v>269</v>
      </c>
      <c r="J3772" s="21" t="s">
        <v>122</v>
      </c>
      <c r="K3772" s="21" t="s">
        <v>134</v>
      </c>
      <c r="L3772" s="21" t="s">
        <v>170</v>
      </c>
      <c r="M3772" s="23">
        <v>27.34</v>
      </c>
      <c r="N3772" s="24">
        <v>1</v>
      </c>
      <c r="O3772" s="25">
        <v>0.1832</v>
      </c>
      <c r="P3772" s="23">
        <v>15.19</v>
      </c>
      <c r="Q3772" s="23">
        <f>M3772*N3772*(1-O3772)</f>
        <v>22.331312</v>
      </c>
      <c r="R3772" s="23">
        <f>M3772*N3772*O3772</f>
        <v>5.0086880000000003</v>
      </c>
      <c r="S3772" s="23">
        <f>P3772*N3772</f>
        <v>15.19</v>
      </c>
      <c r="T3772" s="23">
        <f>Q3772-S3772</f>
        <v>7.141312000000001</v>
      </c>
      <c r="U3772" s="25">
        <f>IFERROR(T3772/Q3772,0)</f>
        <v>0.31978918211343788</v>
      </c>
      <c r="V3772" s="21" t="s">
        <v>125</v>
      </c>
      <c r="W3772" s="21" t="s">
        <v>136</v>
      </c>
    </row>
    <row r="3773" spans="1:23" ht="15" customHeight="1">
      <c r="A3773" s="21" t="s">
        <v>4251</v>
      </c>
      <c r="B3773" s="22">
        <v>45948</v>
      </c>
      <c r="C3773" s="21">
        <f>YEAR(B3773)</f>
        <v>2025</v>
      </c>
      <c r="D3773" s="21" t="str">
        <f>"Q"&amp;ROUNDUP(MONTH(B3773)/3,0)</f>
        <v>Q4</v>
      </c>
      <c r="E3773" s="21" t="s">
        <v>128</v>
      </c>
      <c r="F3773" s="21" t="s">
        <v>129</v>
      </c>
      <c r="G3773" s="21" t="s">
        <v>130</v>
      </c>
      <c r="H3773" s="21" t="s">
        <v>120</v>
      </c>
      <c r="I3773" s="21" t="s">
        <v>121</v>
      </c>
      <c r="J3773" s="21" t="s">
        <v>122</v>
      </c>
      <c r="K3773" s="21" t="s">
        <v>149</v>
      </c>
      <c r="L3773" s="21" t="s">
        <v>238</v>
      </c>
      <c r="M3773" s="23">
        <v>124.55</v>
      </c>
      <c r="N3773" s="24">
        <v>1</v>
      </c>
      <c r="O3773" s="25">
        <v>0.1744</v>
      </c>
      <c r="P3773" s="23">
        <v>67.760000000000005</v>
      </c>
      <c r="Q3773" s="23">
        <f>M3773*N3773*(1-O3773)</f>
        <v>102.82848</v>
      </c>
      <c r="R3773" s="23">
        <f>M3773*N3773*O3773</f>
        <v>21.721519999999998</v>
      </c>
      <c r="S3773" s="23">
        <f>P3773*N3773</f>
        <v>67.760000000000005</v>
      </c>
      <c r="T3773" s="23">
        <f>Q3773-S3773</f>
        <v>35.068479999999994</v>
      </c>
      <c r="U3773" s="25">
        <f>IFERROR(T3773/Q3773,0)</f>
        <v>0.34103859164309336</v>
      </c>
      <c r="V3773" s="21" t="s">
        <v>125</v>
      </c>
      <c r="W3773" s="21" t="s">
        <v>136</v>
      </c>
    </row>
    <row r="3774" spans="1:23" ht="15" customHeight="1">
      <c r="A3774" s="21" t="s">
        <v>4252</v>
      </c>
      <c r="B3774" s="22">
        <v>45948</v>
      </c>
      <c r="C3774" s="21">
        <f>YEAR(B3774)</f>
        <v>2025</v>
      </c>
      <c r="D3774" s="21" t="str">
        <f>"Q"&amp;ROUNDUP(MONTH(B3774)/3,0)</f>
        <v>Q4</v>
      </c>
      <c r="E3774" s="21" t="s">
        <v>158</v>
      </c>
      <c r="F3774" s="21" t="s">
        <v>118</v>
      </c>
      <c r="G3774" s="21" t="s">
        <v>164</v>
      </c>
      <c r="H3774" s="21" t="s">
        <v>257</v>
      </c>
      <c r="I3774" s="21" t="s">
        <v>258</v>
      </c>
      <c r="J3774" s="21" t="s">
        <v>133</v>
      </c>
      <c r="K3774" s="21" t="s">
        <v>123</v>
      </c>
      <c r="L3774" s="21" t="s">
        <v>124</v>
      </c>
      <c r="M3774" s="23">
        <v>92.38</v>
      </c>
      <c r="N3774" s="24">
        <v>1</v>
      </c>
      <c r="O3774" s="25">
        <v>0.25740000000000002</v>
      </c>
      <c r="P3774" s="23">
        <v>49.57</v>
      </c>
      <c r="Q3774" s="23">
        <f>M3774*N3774*(1-O3774)</f>
        <v>68.601387999999986</v>
      </c>
      <c r="R3774" s="23">
        <f>M3774*N3774*O3774</f>
        <v>23.778611999999999</v>
      </c>
      <c r="S3774" s="23">
        <f>P3774*N3774</f>
        <v>49.57</v>
      </c>
      <c r="T3774" s="23">
        <f>Q3774-S3774</f>
        <v>19.031387999999986</v>
      </c>
      <c r="U3774" s="25">
        <f>IFERROR(T3774/Q3774,0)</f>
        <v>0.27741986794786122</v>
      </c>
      <c r="V3774" s="21" t="s">
        <v>125</v>
      </c>
      <c r="W3774" s="21" t="s">
        <v>172</v>
      </c>
    </row>
    <row r="3775" spans="1:23" ht="15" customHeight="1">
      <c r="A3775" s="21" t="s">
        <v>4253</v>
      </c>
      <c r="B3775" s="22">
        <v>45948</v>
      </c>
      <c r="C3775" s="21">
        <f>YEAR(B3775)</f>
        <v>2025</v>
      </c>
      <c r="D3775" s="21" t="str">
        <f>"Q"&amp;ROUNDUP(MONTH(B3775)/3,0)</f>
        <v>Q4</v>
      </c>
      <c r="E3775" s="21" t="s">
        <v>128</v>
      </c>
      <c r="F3775" s="21" t="s">
        <v>129</v>
      </c>
      <c r="G3775" s="21" t="s">
        <v>152</v>
      </c>
      <c r="H3775" s="21" t="s">
        <v>361</v>
      </c>
      <c r="I3775" s="21" t="s">
        <v>295</v>
      </c>
      <c r="J3775" s="21" t="s">
        <v>142</v>
      </c>
      <c r="K3775" s="21" t="s">
        <v>143</v>
      </c>
      <c r="L3775" s="21" t="s">
        <v>230</v>
      </c>
      <c r="M3775" s="23">
        <v>28.36</v>
      </c>
      <c r="N3775" s="24">
        <v>3</v>
      </c>
      <c r="O3775" s="25">
        <v>0.1739</v>
      </c>
      <c r="P3775" s="23">
        <v>18.96</v>
      </c>
      <c r="Q3775" s="23">
        <f>M3775*N3775*(1-O3775)</f>
        <v>70.284587999999999</v>
      </c>
      <c r="R3775" s="23">
        <f>M3775*N3775*O3775</f>
        <v>14.795411999999999</v>
      </c>
      <c r="S3775" s="23">
        <f>P3775*N3775</f>
        <v>56.88</v>
      </c>
      <c r="T3775" s="23">
        <f>Q3775-S3775</f>
        <v>13.404587999999997</v>
      </c>
      <c r="U3775" s="25">
        <f>IFERROR(T3775/Q3775,0)</f>
        <v>0.19071873907833103</v>
      </c>
      <c r="V3775" s="21" t="s">
        <v>125</v>
      </c>
      <c r="W3775" s="21" t="s">
        <v>136</v>
      </c>
    </row>
    <row r="3776" spans="1:23" ht="15" customHeight="1">
      <c r="A3776" s="21" t="s">
        <v>4254</v>
      </c>
      <c r="B3776" s="22">
        <v>45948</v>
      </c>
      <c r="C3776" s="21">
        <f>YEAR(B3776)</f>
        <v>2025</v>
      </c>
      <c r="D3776" s="21" t="str">
        <f>"Q"&amp;ROUNDUP(MONTH(B3776)/3,0)</f>
        <v>Q4</v>
      </c>
      <c r="E3776" s="21" t="s">
        <v>188</v>
      </c>
      <c r="F3776" s="21" t="s">
        <v>129</v>
      </c>
      <c r="G3776" s="21" t="s">
        <v>232</v>
      </c>
      <c r="H3776" s="21" t="s">
        <v>377</v>
      </c>
      <c r="I3776" s="21" t="s">
        <v>378</v>
      </c>
      <c r="J3776" s="21" t="s">
        <v>133</v>
      </c>
      <c r="K3776" s="21" t="s">
        <v>143</v>
      </c>
      <c r="L3776" s="21" t="s">
        <v>230</v>
      </c>
      <c r="M3776" s="23">
        <v>122.5</v>
      </c>
      <c r="N3776" s="24">
        <v>4</v>
      </c>
      <c r="O3776" s="25">
        <v>0.28029999999999999</v>
      </c>
      <c r="P3776" s="23">
        <v>83</v>
      </c>
      <c r="Q3776" s="23">
        <f>M3776*N3776*(1-O3776)</f>
        <v>352.65300000000002</v>
      </c>
      <c r="R3776" s="23">
        <f>M3776*N3776*O3776</f>
        <v>137.34700000000001</v>
      </c>
      <c r="S3776" s="23">
        <f>P3776*N3776</f>
        <v>332</v>
      </c>
      <c r="T3776" s="23">
        <f>Q3776-S3776</f>
        <v>20.65300000000002</v>
      </c>
      <c r="U3776" s="25">
        <f>IFERROR(T3776/Q3776,0)</f>
        <v>5.8564651371177952E-2</v>
      </c>
      <c r="V3776" s="21" t="s">
        <v>125</v>
      </c>
      <c r="W3776" s="21" t="s">
        <v>172</v>
      </c>
    </row>
    <row r="3777" spans="1:23" ht="15" customHeight="1">
      <c r="A3777" s="21" t="s">
        <v>4255</v>
      </c>
      <c r="B3777" s="22">
        <v>45948</v>
      </c>
      <c r="C3777" s="21">
        <f>YEAR(B3777)</f>
        <v>2025</v>
      </c>
      <c r="D3777" s="21" t="str">
        <f>"Q"&amp;ROUNDUP(MONTH(B3777)/3,0)</f>
        <v>Q4</v>
      </c>
      <c r="E3777" s="21" t="s">
        <v>188</v>
      </c>
      <c r="F3777" s="21" t="s">
        <v>118</v>
      </c>
      <c r="G3777" s="21" t="s">
        <v>189</v>
      </c>
      <c r="H3777" s="21" t="s">
        <v>1129</v>
      </c>
      <c r="I3777" s="21" t="s">
        <v>1130</v>
      </c>
      <c r="J3777" s="21" t="s">
        <v>142</v>
      </c>
      <c r="K3777" s="21" t="s">
        <v>149</v>
      </c>
      <c r="L3777" s="21" t="s">
        <v>238</v>
      </c>
      <c r="M3777" s="23">
        <v>9.43</v>
      </c>
      <c r="N3777" s="24">
        <v>1</v>
      </c>
      <c r="O3777" s="25">
        <v>0.27960000000000002</v>
      </c>
      <c r="P3777" s="23">
        <v>4.08</v>
      </c>
      <c r="Q3777" s="23">
        <f>M3777*N3777*(1-O3777)</f>
        <v>6.7933719999999989</v>
      </c>
      <c r="R3777" s="23">
        <f>M3777*N3777*O3777</f>
        <v>2.636628</v>
      </c>
      <c r="S3777" s="23">
        <f>P3777*N3777</f>
        <v>4.08</v>
      </c>
      <c r="T3777" s="23">
        <f>Q3777-S3777</f>
        <v>2.7133719999999988</v>
      </c>
      <c r="U3777" s="25">
        <f>IFERROR(T3777/Q3777,0)</f>
        <v>0.39941460588349925</v>
      </c>
      <c r="V3777" s="21" t="s">
        <v>125</v>
      </c>
      <c r="W3777" s="21" t="s">
        <v>156</v>
      </c>
    </row>
    <row r="3778" spans="1:23" ht="15" customHeight="1">
      <c r="A3778" s="21" t="s">
        <v>4256</v>
      </c>
      <c r="B3778" s="22">
        <v>45948</v>
      </c>
      <c r="C3778" s="21">
        <f>YEAR(B3778)</f>
        <v>2025</v>
      </c>
      <c r="D3778" s="21" t="str">
        <f>"Q"&amp;ROUNDUP(MONTH(B3778)/3,0)</f>
        <v>Q4</v>
      </c>
      <c r="E3778" s="21" t="s">
        <v>188</v>
      </c>
      <c r="F3778" s="21" t="s">
        <v>129</v>
      </c>
      <c r="G3778" s="21" t="s">
        <v>189</v>
      </c>
      <c r="H3778" s="21" t="s">
        <v>450</v>
      </c>
      <c r="I3778" s="21" t="s">
        <v>451</v>
      </c>
      <c r="J3778" s="21" t="s">
        <v>133</v>
      </c>
      <c r="K3778" s="21" t="s">
        <v>149</v>
      </c>
      <c r="L3778" s="21" t="s">
        <v>150</v>
      </c>
      <c r="M3778" s="23">
        <v>233.37</v>
      </c>
      <c r="N3778" s="24">
        <v>1</v>
      </c>
      <c r="O3778" s="25">
        <v>0.2208</v>
      </c>
      <c r="P3778" s="23">
        <v>101.79</v>
      </c>
      <c r="Q3778" s="23">
        <f>M3778*N3778*(1-O3778)</f>
        <v>181.841904</v>
      </c>
      <c r="R3778" s="23">
        <f>M3778*N3778*O3778</f>
        <v>51.528095999999998</v>
      </c>
      <c r="S3778" s="23">
        <f>P3778*N3778</f>
        <v>101.79</v>
      </c>
      <c r="T3778" s="23">
        <f>Q3778-S3778</f>
        <v>80.051903999999993</v>
      </c>
      <c r="U3778" s="25">
        <f>IFERROR(T3778/Q3778,0)</f>
        <v>0.44022803456787385</v>
      </c>
      <c r="V3778" s="21" t="s">
        <v>125</v>
      </c>
      <c r="W3778" s="21" t="s">
        <v>156</v>
      </c>
    </row>
    <row r="3779" spans="1:23" ht="15" customHeight="1">
      <c r="A3779" s="21" t="s">
        <v>4257</v>
      </c>
      <c r="B3779" s="22">
        <v>45949</v>
      </c>
      <c r="C3779" s="21">
        <f>YEAR(B3779)</f>
        <v>2025</v>
      </c>
      <c r="D3779" s="21" t="str">
        <f>"Q"&amp;ROUNDUP(MONTH(B3779)/3,0)</f>
        <v>Q4</v>
      </c>
      <c r="E3779" s="21" t="s">
        <v>128</v>
      </c>
      <c r="F3779" s="21" t="s">
        <v>118</v>
      </c>
      <c r="G3779" s="21" t="s">
        <v>152</v>
      </c>
      <c r="H3779" s="21" t="s">
        <v>358</v>
      </c>
      <c r="I3779" s="21" t="s">
        <v>269</v>
      </c>
      <c r="J3779" s="21" t="s">
        <v>133</v>
      </c>
      <c r="K3779" s="21" t="s">
        <v>143</v>
      </c>
      <c r="L3779" s="21" t="s">
        <v>322</v>
      </c>
      <c r="M3779" s="23">
        <v>132.76</v>
      </c>
      <c r="N3779" s="24">
        <v>1</v>
      </c>
      <c r="O3779" s="25">
        <v>0.20880000000000001</v>
      </c>
      <c r="P3779" s="23">
        <v>74.819999999999993</v>
      </c>
      <c r="Q3779" s="23">
        <f>M3779*N3779*(1-O3779)</f>
        <v>105.03971199999999</v>
      </c>
      <c r="R3779" s="23">
        <f>M3779*N3779*O3779</f>
        <v>27.720288</v>
      </c>
      <c r="S3779" s="23">
        <f>P3779*N3779</f>
        <v>74.819999999999993</v>
      </c>
      <c r="T3779" s="23">
        <f>Q3779-S3779</f>
        <v>30.219712000000001</v>
      </c>
      <c r="U3779" s="25">
        <f>IFERROR(T3779/Q3779,0)</f>
        <v>0.28769797083982868</v>
      </c>
      <c r="V3779" s="21" t="s">
        <v>125</v>
      </c>
      <c r="W3779" s="21" t="s">
        <v>126</v>
      </c>
    </row>
    <row r="3780" spans="1:23" ht="15" customHeight="1">
      <c r="A3780" s="21" t="s">
        <v>4258</v>
      </c>
      <c r="B3780" s="22">
        <v>45949</v>
      </c>
      <c r="C3780" s="21">
        <f>YEAR(B3780)</f>
        <v>2025</v>
      </c>
      <c r="D3780" s="21" t="str">
        <f>"Q"&amp;ROUNDUP(MONTH(B3780)/3,0)</f>
        <v>Q4</v>
      </c>
      <c r="E3780" s="21" t="s">
        <v>117</v>
      </c>
      <c r="F3780" s="21" t="s">
        <v>118</v>
      </c>
      <c r="G3780" s="21" t="s">
        <v>194</v>
      </c>
      <c r="H3780" s="21" t="s">
        <v>203</v>
      </c>
      <c r="I3780" s="21" t="s">
        <v>204</v>
      </c>
      <c r="J3780" s="21" t="s">
        <v>122</v>
      </c>
      <c r="K3780" s="21" t="s">
        <v>165</v>
      </c>
      <c r="L3780" s="21" t="s">
        <v>184</v>
      </c>
      <c r="M3780" s="23">
        <v>54.55</v>
      </c>
      <c r="N3780" s="24">
        <v>3</v>
      </c>
      <c r="O3780" s="25">
        <v>0.27950000000000003</v>
      </c>
      <c r="P3780" s="23">
        <v>24.34</v>
      </c>
      <c r="Q3780" s="23">
        <f>M3780*N3780*(1-O3780)</f>
        <v>117.90982499999997</v>
      </c>
      <c r="R3780" s="23">
        <f>M3780*N3780*O3780</f>
        <v>45.740175000000001</v>
      </c>
      <c r="S3780" s="23">
        <f>P3780*N3780</f>
        <v>73.02</v>
      </c>
      <c r="T3780" s="23">
        <f>Q3780-S3780</f>
        <v>44.889824999999973</v>
      </c>
      <c r="U3780" s="25">
        <f>IFERROR(T3780/Q3780,0)</f>
        <v>0.38071318484273881</v>
      </c>
      <c r="V3780" s="21" t="s">
        <v>125</v>
      </c>
      <c r="W3780" s="21" t="s">
        <v>126</v>
      </c>
    </row>
    <row r="3781" spans="1:23" ht="15" customHeight="1">
      <c r="A3781" s="21" t="s">
        <v>4259</v>
      </c>
      <c r="B3781" s="22">
        <v>45949</v>
      </c>
      <c r="C3781" s="21">
        <f>YEAR(B3781)</f>
        <v>2025</v>
      </c>
      <c r="D3781" s="21" t="str">
        <f>"Q"&amp;ROUNDUP(MONTH(B3781)/3,0)</f>
        <v>Q4</v>
      </c>
      <c r="E3781" s="21" t="s">
        <v>117</v>
      </c>
      <c r="F3781" s="21" t="s">
        <v>118</v>
      </c>
      <c r="G3781" s="21" t="s">
        <v>119</v>
      </c>
      <c r="H3781" s="21" t="s">
        <v>520</v>
      </c>
      <c r="I3781" s="21" t="s">
        <v>521</v>
      </c>
      <c r="J3781" s="21" t="s">
        <v>142</v>
      </c>
      <c r="K3781" s="21" t="s">
        <v>123</v>
      </c>
      <c r="L3781" s="21" t="s">
        <v>155</v>
      </c>
      <c r="M3781" s="23">
        <v>191.22</v>
      </c>
      <c r="N3781" s="24">
        <v>2</v>
      </c>
      <c r="O3781" s="25">
        <v>0.21379999999999999</v>
      </c>
      <c r="P3781" s="23">
        <v>104.03</v>
      </c>
      <c r="Q3781" s="23">
        <f>M3781*N3781*(1-O3781)</f>
        <v>300.674328</v>
      </c>
      <c r="R3781" s="23">
        <f>M3781*N3781*O3781</f>
        <v>81.765671999999995</v>
      </c>
      <c r="S3781" s="23">
        <f>P3781*N3781</f>
        <v>208.06</v>
      </c>
      <c r="T3781" s="23">
        <f>Q3781-S3781</f>
        <v>92.614328</v>
      </c>
      <c r="U3781" s="25">
        <f>IFERROR(T3781/Q3781,0)</f>
        <v>0.30802206698537959</v>
      </c>
      <c r="V3781" s="21" t="s">
        <v>125</v>
      </c>
      <c r="W3781" s="21" t="s">
        <v>136</v>
      </c>
    </row>
    <row r="3782" spans="1:23" ht="15" customHeight="1">
      <c r="A3782" s="21" t="s">
        <v>4260</v>
      </c>
      <c r="B3782" s="22">
        <v>45949</v>
      </c>
      <c r="C3782" s="21">
        <f>YEAR(B3782)</f>
        <v>2025</v>
      </c>
      <c r="D3782" s="21" t="str">
        <f>"Q"&amp;ROUNDUP(MONTH(B3782)/3,0)</f>
        <v>Q4</v>
      </c>
      <c r="E3782" s="21" t="s">
        <v>128</v>
      </c>
      <c r="F3782" s="21" t="s">
        <v>118</v>
      </c>
      <c r="G3782" s="21" t="s">
        <v>130</v>
      </c>
      <c r="H3782" s="21" t="s">
        <v>140</v>
      </c>
      <c r="I3782" s="21" t="s">
        <v>141</v>
      </c>
      <c r="J3782" s="21" t="s">
        <v>142</v>
      </c>
      <c r="K3782" s="21" t="s">
        <v>149</v>
      </c>
      <c r="L3782" s="21" t="s">
        <v>238</v>
      </c>
      <c r="M3782" s="23">
        <v>183.28</v>
      </c>
      <c r="N3782" s="24">
        <v>3</v>
      </c>
      <c r="O3782" s="25">
        <v>0.22370000000000001</v>
      </c>
      <c r="P3782" s="23">
        <v>81.459999999999994</v>
      </c>
      <c r="Q3782" s="23">
        <f>M3782*N3782*(1-O3782)</f>
        <v>426.84079200000002</v>
      </c>
      <c r="R3782" s="23">
        <f>M3782*N3782*O3782</f>
        <v>122.99920800000001</v>
      </c>
      <c r="S3782" s="23">
        <f>P3782*N3782</f>
        <v>244.38</v>
      </c>
      <c r="T3782" s="23">
        <f>Q3782-S3782</f>
        <v>182.46079200000003</v>
      </c>
      <c r="U3782" s="25">
        <f>IFERROR(T3782/Q3782,0)</f>
        <v>0.42746802887574065</v>
      </c>
      <c r="V3782" s="21" t="s">
        <v>125</v>
      </c>
      <c r="W3782" s="21" t="s">
        <v>156</v>
      </c>
    </row>
    <row r="3783" spans="1:23" ht="15" customHeight="1">
      <c r="A3783" s="21" t="s">
        <v>4261</v>
      </c>
      <c r="B3783" s="22">
        <v>45949</v>
      </c>
      <c r="C3783" s="21">
        <f>YEAR(B3783)</f>
        <v>2025</v>
      </c>
      <c r="D3783" s="21" t="str">
        <f>"Q"&amp;ROUNDUP(MONTH(B3783)/3,0)</f>
        <v>Q4</v>
      </c>
      <c r="E3783" s="21" t="s">
        <v>128</v>
      </c>
      <c r="F3783" s="21" t="s">
        <v>118</v>
      </c>
      <c r="G3783" s="21" t="s">
        <v>152</v>
      </c>
      <c r="H3783" s="21" t="s">
        <v>120</v>
      </c>
      <c r="I3783" s="21" t="s">
        <v>121</v>
      </c>
      <c r="J3783" s="21" t="s">
        <v>122</v>
      </c>
      <c r="K3783" s="21" t="s">
        <v>149</v>
      </c>
      <c r="L3783" s="21" t="s">
        <v>238</v>
      </c>
      <c r="M3783" s="23">
        <v>253.27</v>
      </c>
      <c r="N3783" s="24">
        <v>1</v>
      </c>
      <c r="O3783" s="25">
        <v>0.222</v>
      </c>
      <c r="P3783" s="23">
        <v>113.95</v>
      </c>
      <c r="Q3783" s="23">
        <f>M3783*N3783*(1-O3783)</f>
        <v>197.04406</v>
      </c>
      <c r="R3783" s="23">
        <f>M3783*N3783*O3783</f>
        <v>56.225940000000001</v>
      </c>
      <c r="S3783" s="23">
        <f>P3783*N3783</f>
        <v>113.95</v>
      </c>
      <c r="T3783" s="23">
        <f>Q3783-S3783</f>
        <v>83.094059999999999</v>
      </c>
      <c r="U3783" s="25">
        <f>IFERROR(T3783/Q3783,0)</f>
        <v>0.42170294298645694</v>
      </c>
      <c r="V3783" s="21" t="s">
        <v>125</v>
      </c>
      <c r="W3783" s="21" t="s">
        <v>156</v>
      </c>
    </row>
    <row r="3784" spans="1:23" ht="15" customHeight="1">
      <c r="A3784" s="21" t="s">
        <v>4262</v>
      </c>
      <c r="B3784" s="22">
        <v>45949</v>
      </c>
      <c r="C3784" s="21">
        <f>YEAR(B3784)</f>
        <v>2025</v>
      </c>
      <c r="D3784" s="21" t="str">
        <f>"Q"&amp;ROUNDUP(MONTH(B3784)/3,0)</f>
        <v>Q4</v>
      </c>
      <c r="E3784" s="21" t="s">
        <v>128</v>
      </c>
      <c r="F3784" s="21" t="s">
        <v>118</v>
      </c>
      <c r="G3784" s="21" t="s">
        <v>152</v>
      </c>
      <c r="H3784" s="21" t="s">
        <v>284</v>
      </c>
      <c r="I3784" s="21" t="s">
        <v>269</v>
      </c>
      <c r="J3784" s="21" t="s">
        <v>122</v>
      </c>
      <c r="K3784" s="21" t="s">
        <v>143</v>
      </c>
      <c r="L3784" s="21" t="s">
        <v>144</v>
      </c>
      <c r="M3784" s="23">
        <v>86.84</v>
      </c>
      <c r="N3784" s="24">
        <v>1</v>
      </c>
      <c r="O3784" s="25">
        <v>0.2321</v>
      </c>
      <c r="P3784" s="23">
        <v>53.48</v>
      </c>
      <c r="Q3784" s="23">
        <f>M3784*N3784*(1-O3784)</f>
        <v>66.684436000000005</v>
      </c>
      <c r="R3784" s="23">
        <f>M3784*N3784*O3784</f>
        <v>20.155564000000002</v>
      </c>
      <c r="S3784" s="23">
        <f>P3784*N3784</f>
        <v>53.48</v>
      </c>
      <c r="T3784" s="23">
        <f>Q3784-S3784</f>
        <v>13.204436000000008</v>
      </c>
      <c r="U3784" s="25">
        <f>IFERROR(T3784/Q3784,0)</f>
        <v>0.19801376141203333</v>
      </c>
      <c r="V3784" s="21" t="s">
        <v>125</v>
      </c>
      <c r="W3784" s="21" t="s">
        <v>136</v>
      </c>
    </row>
    <row r="3785" spans="1:23" ht="15" customHeight="1">
      <c r="A3785" s="21" t="s">
        <v>4263</v>
      </c>
      <c r="B3785" s="22">
        <v>45950</v>
      </c>
      <c r="C3785" s="21">
        <f>YEAR(B3785)</f>
        <v>2025</v>
      </c>
      <c r="D3785" s="21" t="str">
        <f>"Q"&amp;ROUNDUP(MONTH(B3785)/3,0)</f>
        <v>Q4</v>
      </c>
      <c r="E3785" s="21" t="s">
        <v>188</v>
      </c>
      <c r="F3785" s="21" t="s">
        <v>129</v>
      </c>
      <c r="G3785" s="21" t="s">
        <v>189</v>
      </c>
      <c r="H3785" s="21" t="s">
        <v>1362</v>
      </c>
      <c r="I3785" s="21" t="s">
        <v>1363</v>
      </c>
      <c r="J3785" s="21" t="s">
        <v>142</v>
      </c>
      <c r="K3785" s="21" t="s">
        <v>165</v>
      </c>
      <c r="L3785" s="21" t="s">
        <v>180</v>
      </c>
      <c r="M3785" s="23">
        <v>110.09</v>
      </c>
      <c r="N3785" s="24">
        <v>3</v>
      </c>
      <c r="O3785" s="25">
        <v>0.26</v>
      </c>
      <c r="P3785" s="23">
        <v>47.13</v>
      </c>
      <c r="Q3785" s="23">
        <f>M3785*N3785*(1-O3785)</f>
        <v>244.39979999999997</v>
      </c>
      <c r="R3785" s="23">
        <f>M3785*N3785*O3785</f>
        <v>85.870199999999997</v>
      </c>
      <c r="S3785" s="23">
        <f>P3785*N3785</f>
        <v>141.39000000000001</v>
      </c>
      <c r="T3785" s="23">
        <f>Q3785-S3785</f>
        <v>103.00979999999996</v>
      </c>
      <c r="U3785" s="25">
        <f>IFERROR(T3785/Q3785,0)</f>
        <v>0.42148070497602685</v>
      </c>
      <c r="V3785" s="21" t="s">
        <v>125</v>
      </c>
      <c r="W3785" s="21" t="s">
        <v>126</v>
      </c>
    </row>
    <row r="3786" spans="1:23" ht="15" customHeight="1">
      <c r="A3786" s="21" t="s">
        <v>4264</v>
      </c>
      <c r="B3786" s="22">
        <v>45950</v>
      </c>
      <c r="C3786" s="21">
        <f>YEAR(B3786)</f>
        <v>2025</v>
      </c>
      <c r="D3786" s="21" t="str">
        <f>"Q"&amp;ROUNDUP(MONTH(B3786)/3,0)</f>
        <v>Q4</v>
      </c>
      <c r="E3786" s="21" t="s">
        <v>128</v>
      </c>
      <c r="F3786" s="21" t="s">
        <v>118</v>
      </c>
      <c r="G3786" s="21" t="s">
        <v>130</v>
      </c>
      <c r="H3786" s="21" t="s">
        <v>318</v>
      </c>
      <c r="I3786" s="21" t="s">
        <v>319</v>
      </c>
      <c r="J3786" s="21" t="s">
        <v>122</v>
      </c>
      <c r="K3786" s="21" t="s">
        <v>134</v>
      </c>
      <c r="L3786" s="21" t="s">
        <v>135</v>
      </c>
      <c r="M3786" s="23">
        <v>185.86</v>
      </c>
      <c r="N3786" s="24">
        <v>1</v>
      </c>
      <c r="O3786" s="25">
        <v>0.26850000000000002</v>
      </c>
      <c r="P3786" s="23">
        <v>106.85</v>
      </c>
      <c r="Q3786" s="23">
        <f>M3786*N3786*(1-O3786)</f>
        <v>135.95659000000001</v>
      </c>
      <c r="R3786" s="23">
        <f>M3786*N3786*O3786</f>
        <v>49.903410000000008</v>
      </c>
      <c r="S3786" s="23">
        <f>P3786*N3786</f>
        <v>106.85</v>
      </c>
      <c r="T3786" s="23">
        <f>Q3786-S3786</f>
        <v>29.106590000000011</v>
      </c>
      <c r="U3786" s="25">
        <f>IFERROR(T3786/Q3786,0)</f>
        <v>0.21408737891999211</v>
      </c>
      <c r="V3786" s="21" t="s">
        <v>125</v>
      </c>
      <c r="W3786" s="21" t="s">
        <v>136</v>
      </c>
    </row>
    <row r="3787" spans="1:23" ht="15" customHeight="1">
      <c r="A3787" s="21" t="s">
        <v>4265</v>
      </c>
      <c r="B3787" s="22">
        <v>45950</v>
      </c>
      <c r="C3787" s="21">
        <f>YEAR(B3787)</f>
        <v>2025</v>
      </c>
      <c r="D3787" s="21" t="str">
        <f>"Q"&amp;ROUNDUP(MONTH(B3787)/3,0)</f>
        <v>Q4</v>
      </c>
      <c r="E3787" s="21" t="s">
        <v>158</v>
      </c>
      <c r="F3787" s="21" t="s">
        <v>129</v>
      </c>
      <c r="G3787" s="21" t="s">
        <v>160</v>
      </c>
      <c r="H3787" s="21" t="s">
        <v>228</v>
      </c>
      <c r="I3787" s="21" t="s">
        <v>229</v>
      </c>
      <c r="J3787" s="21" t="s">
        <v>133</v>
      </c>
      <c r="K3787" s="21" t="s">
        <v>123</v>
      </c>
      <c r="L3787" s="21" t="s">
        <v>292</v>
      </c>
      <c r="M3787" s="23">
        <v>174.92</v>
      </c>
      <c r="N3787" s="24">
        <v>2</v>
      </c>
      <c r="O3787" s="25">
        <v>0.18099999999999999</v>
      </c>
      <c r="P3787" s="23">
        <v>94.58</v>
      </c>
      <c r="Q3787" s="23">
        <f>M3787*N3787*(1-O3787)</f>
        <v>286.51895999999994</v>
      </c>
      <c r="R3787" s="23">
        <f>M3787*N3787*O3787</f>
        <v>63.321039999999996</v>
      </c>
      <c r="S3787" s="23">
        <f>P3787*N3787</f>
        <v>189.16</v>
      </c>
      <c r="T3787" s="23">
        <f>Q3787-S3787</f>
        <v>97.358959999999939</v>
      </c>
      <c r="U3787" s="25">
        <f>IFERROR(T3787/Q3787,0)</f>
        <v>0.33979936266695915</v>
      </c>
      <c r="V3787" s="21" t="s">
        <v>125</v>
      </c>
      <c r="W3787" s="21" t="s">
        <v>136</v>
      </c>
    </row>
    <row r="3788" spans="1:23" ht="15" customHeight="1">
      <c r="A3788" s="21" t="s">
        <v>4266</v>
      </c>
      <c r="B3788" s="22">
        <v>45950</v>
      </c>
      <c r="C3788" s="21">
        <f>YEAR(B3788)</f>
        <v>2025</v>
      </c>
      <c r="D3788" s="21" t="str">
        <f>"Q"&amp;ROUNDUP(MONTH(B3788)/3,0)</f>
        <v>Q4</v>
      </c>
      <c r="E3788" s="21" t="s">
        <v>117</v>
      </c>
      <c r="F3788" s="21" t="s">
        <v>118</v>
      </c>
      <c r="G3788" s="21" t="s">
        <v>194</v>
      </c>
      <c r="H3788" s="21" t="s">
        <v>221</v>
      </c>
      <c r="I3788" s="21" t="s">
        <v>222</v>
      </c>
      <c r="J3788" s="21" t="s">
        <v>133</v>
      </c>
      <c r="K3788" s="21" t="s">
        <v>123</v>
      </c>
      <c r="L3788" s="21" t="s">
        <v>292</v>
      </c>
      <c r="M3788" s="23">
        <v>179.66</v>
      </c>
      <c r="N3788" s="24">
        <v>5</v>
      </c>
      <c r="O3788" s="25">
        <v>0.26429999999999998</v>
      </c>
      <c r="P3788" s="23">
        <v>94.51</v>
      </c>
      <c r="Q3788" s="23">
        <f>M3788*N3788*(1-O3788)</f>
        <v>660.87931000000003</v>
      </c>
      <c r="R3788" s="23">
        <f>M3788*N3788*O3788</f>
        <v>237.42068999999998</v>
      </c>
      <c r="S3788" s="23">
        <f>P3788*N3788</f>
        <v>472.55</v>
      </c>
      <c r="T3788" s="23">
        <f>Q3788-S3788</f>
        <v>188.32931000000002</v>
      </c>
      <c r="U3788" s="25">
        <f>IFERROR(T3788/Q3788,0)</f>
        <v>0.2849677802744347</v>
      </c>
      <c r="V3788" s="21" t="s">
        <v>125</v>
      </c>
      <c r="W3788" s="21" t="s">
        <v>126</v>
      </c>
    </row>
    <row r="3789" spans="1:23" ht="15" customHeight="1">
      <c r="A3789" s="21" t="s">
        <v>4267</v>
      </c>
      <c r="B3789" s="22">
        <v>45951</v>
      </c>
      <c r="C3789" s="21">
        <f>YEAR(B3789)</f>
        <v>2025</v>
      </c>
      <c r="D3789" s="21" t="str">
        <f>"Q"&amp;ROUNDUP(MONTH(B3789)/3,0)</f>
        <v>Q4</v>
      </c>
      <c r="E3789" s="21" t="s">
        <v>128</v>
      </c>
      <c r="F3789" s="21" t="s">
        <v>118</v>
      </c>
      <c r="G3789" s="21" t="s">
        <v>152</v>
      </c>
      <c r="H3789" s="21" t="s">
        <v>434</v>
      </c>
      <c r="I3789" s="21" t="s">
        <v>435</v>
      </c>
      <c r="J3789" s="21" t="s">
        <v>133</v>
      </c>
      <c r="K3789" s="21" t="s">
        <v>134</v>
      </c>
      <c r="L3789" s="21" t="s">
        <v>170</v>
      </c>
      <c r="M3789" s="23">
        <v>155.74</v>
      </c>
      <c r="N3789" s="24">
        <v>3</v>
      </c>
      <c r="O3789" s="25">
        <v>0.27529999999999999</v>
      </c>
      <c r="P3789" s="23">
        <v>96.25</v>
      </c>
      <c r="Q3789" s="23">
        <f>M3789*N3789*(1-O3789)</f>
        <v>338.594334</v>
      </c>
      <c r="R3789" s="23">
        <f>M3789*N3789*O3789</f>
        <v>128.625666</v>
      </c>
      <c r="S3789" s="23">
        <f>P3789*N3789</f>
        <v>288.75</v>
      </c>
      <c r="T3789" s="23">
        <f>Q3789-S3789</f>
        <v>49.844334000000003</v>
      </c>
      <c r="U3789" s="25">
        <f>IFERROR(T3789/Q3789,0)</f>
        <v>0.14720959270393463</v>
      </c>
      <c r="V3789" s="21" t="s">
        <v>125</v>
      </c>
      <c r="W3789" s="21" t="s">
        <v>156</v>
      </c>
    </row>
    <row r="3790" spans="1:23" ht="15" customHeight="1">
      <c r="A3790" s="21" t="s">
        <v>4268</v>
      </c>
      <c r="B3790" s="22">
        <v>45951</v>
      </c>
      <c r="C3790" s="21">
        <f>YEAR(B3790)</f>
        <v>2025</v>
      </c>
      <c r="D3790" s="21" t="str">
        <f>"Q"&amp;ROUNDUP(MONTH(B3790)/3,0)</f>
        <v>Q4</v>
      </c>
      <c r="E3790" s="21" t="s">
        <v>188</v>
      </c>
      <c r="F3790" s="21" t="s">
        <v>129</v>
      </c>
      <c r="G3790" s="21" t="s">
        <v>232</v>
      </c>
      <c r="H3790" s="21" t="s">
        <v>692</v>
      </c>
      <c r="I3790" s="21" t="s">
        <v>693</v>
      </c>
      <c r="J3790" s="21" t="s">
        <v>142</v>
      </c>
      <c r="K3790" s="21" t="s">
        <v>149</v>
      </c>
      <c r="L3790" s="21" t="s">
        <v>205</v>
      </c>
      <c r="M3790" s="23">
        <v>266.7</v>
      </c>
      <c r="N3790" s="24">
        <v>3</v>
      </c>
      <c r="O3790" s="25">
        <v>0.16339999999999999</v>
      </c>
      <c r="P3790" s="23">
        <v>125.89</v>
      </c>
      <c r="Q3790" s="23">
        <f>M3790*N3790*(1-O3790)</f>
        <v>669.36365999999998</v>
      </c>
      <c r="R3790" s="23">
        <f>M3790*N3790*O3790</f>
        <v>130.73633999999998</v>
      </c>
      <c r="S3790" s="23">
        <f>P3790*N3790</f>
        <v>377.67</v>
      </c>
      <c r="T3790" s="23">
        <f>Q3790-S3790</f>
        <v>291.69365999999997</v>
      </c>
      <c r="U3790" s="25">
        <f>IFERROR(T3790/Q3790,0)</f>
        <v>0.43577755625395015</v>
      </c>
      <c r="V3790" s="21" t="s">
        <v>125</v>
      </c>
      <c r="W3790" s="21" t="s">
        <v>172</v>
      </c>
    </row>
    <row r="3791" spans="1:23" ht="15" customHeight="1">
      <c r="A3791" s="21" t="s">
        <v>4269</v>
      </c>
      <c r="B3791" s="22">
        <v>45951</v>
      </c>
      <c r="C3791" s="21">
        <f>YEAR(B3791)</f>
        <v>2025</v>
      </c>
      <c r="D3791" s="21" t="str">
        <f>"Q"&amp;ROUNDUP(MONTH(B3791)/3,0)</f>
        <v>Q4</v>
      </c>
      <c r="E3791" s="21" t="s">
        <v>117</v>
      </c>
      <c r="F3791" s="21" t="s">
        <v>129</v>
      </c>
      <c r="G3791" s="21" t="s">
        <v>194</v>
      </c>
      <c r="H3791" s="21" t="s">
        <v>287</v>
      </c>
      <c r="I3791" s="21" t="s">
        <v>288</v>
      </c>
      <c r="J3791" s="21" t="s">
        <v>133</v>
      </c>
      <c r="K3791" s="21" t="s">
        <v>123</v>
      </c>
      <c r="L3791" s="21" t="s">
        <v>155</v>
      </c>
      <c r="M3791" s="23">
        <v>243.23</v>
      </c>
      <c r="N3791" s="24">
        <v>2</v>
      </c>
      <c r="O3791" s="25">
        <v>0.25190000000000001</v>
      </c>
      <c r="P3791" s="23">
        <v>130.46</v>
      </c>
      <c r="Q3791" s="23">
        <f>M3791*N3791*(1-O3791)</f>
        <v>363.920726</v>
      </c>
      <c r="R3791" s="23">
        <f>M3791*N3791*O3791</f>
        <v>122.53927400000001</v>
      </c>
      <c r="S3791" s="23">
        <f>P3791*N3791</f>
        <v>260.92</v>
      </c>
      <c r="T3791" s="23">
        <f>Q3791-S3791</f>
        <v>103.00072599999999</v>
      </c>
      <c r="U3791" s="25">
        <f>IFERROR(T3791/Q3791,0)</f>
        <v>0.28303066750861555</v>
      </c>
      <c r="V3791" s="21" t="s">
        <v>125</v>
      </c>
      <c r="W3791" s="21" t="s">
        <v>126</v>
      </c>
    </row>
    <row r="3792" spans="1:23" ht="15" customHeight="1">
      <c r="A3792" s="21" t="s">
        <v>4270</v>
      </c>
      <c r="B3792" s="22">
        <v>45951</v>
      </c>
      <c r="C3792" s="21">
        <f>YEAR(B3792)</f>
        <v>2025</v>
      </c>
      <c r="D3792" s="21" t="str">
        <f>"Q"&amp;ROUNDUP(MONTH(B3792)/3,0)</f>
        <v>Q4</v>
      </c>
      <c r="E3792" s="21" t="s">
        <v>128</v>
      </c>
      <c r="F3792" s="21" t="s">
        <v>129</v>
      </c>
      <c r="G3792" s="21" t="s">
        <v>152</v>
      </c>
      <c r="H3792" s="21" t="s">
        <v>147</v>
      </c>
      <c r="I3792" s="21" t="s">
        <v>148</v>
      </c>
      <c r="J3792" s="21" t="s">
        <v>122</v>
      </c>
      <c r="K3792" s="21" t="s">
        <v>134</v>
      </c>
      <c r="L3792" s="21" t="s">
        <v>339</v>
      </c>
      <c r="M3792" s="23">
        <v>210.33</v>
      </c>
      <c r="N3792" s="24">
        <v>1</v>
      </c>
      <c r="O3792" s="25">
        <v>0.27200000000000002</v>
      </c>
      <c r="P3792" s="23">
        <v>113.4</v>
      </c>
      <c r="Q3792" s="23">
        <f>M3792*N3792*(1-O3792)</f>
        <v>153.12024</v>
      </c>
      <c r="R3792" s="23">
        <f>M3792*N3792*O3792</f>
        <v>57.20976000000001</v>
      </c>
      <c r="S3792" s="23">
        <f>P3792*N3792</f>
        <v>113.4</v>
      </c>
      <c r="T3792" s="23">
        <f>Q3792-S3792</f>
        <v>39.72023999999999</v>
      </c>
      <c r="U3792" s="25">
        <f>IFERROR(T3792/Q3792,0)</f>
        <v>0.25940554952108219</v>
      </c>
      <c r="V3792" s="21" t="s">
        <v>125</v>
      </c>
      <c r="W3792" s="21" t="s">
        <v>156</v>
      </c>
    </row>
    <row r="3793" spans="1:23" ht="15" customHeight="1">
      <c r="A3793" s="21" t="s">
        <v>4271</v>
      </c>
      <c r="B3793" s="22">
        <v>45951</v>
      </c>
      <c r="C3793" s="21">
        <f>YEAR(B3793)</f>
        <v>2025</v>
      </c>
      <c r="D3793" s="21" t="str">
        <f>"Q"&amp;ROUNDUP(MONTH(B3793)/3,0)</f>
        <v>Q4</v>
      </c>
      <c r="E3793" s="21" t="s">
        <v>188</v>
      </c>
      <c r="F3793" s="21" t="s">
        <v>129</v>
      </c>
      <c r="G3793" s="21" t="s">
        <v>198</v>
      </c>
      <c r="H3793" s="21" t="s">
        <v>131</v>
      </c>
      <c r="I3793" s="21" t="s">
        <v>132</v>
      </c>
      <c r="J3793" s="21" t="s">
        <v>133</v>
      </c>
      <c r="K3793" s="21" t="s">
        <v>134</v>
      </c>
      <c r="L3793" s="21" t="s">
        <v>135</v>
      </c>
      <c r="M3793" s="23">
        <v>135.44999999999999</v>
      </c>
      <c r="N3793" s="24">
        <v>2</v>
      </c>
      <c r="O3793" s="25">
        <v>0.16719999999999999</v>
      </c>
      <c r="P3793" s="23">
        <v>72.930000000000007</v>
      </c>
      <c r="Q3793" s="23">
        <f>M3793*N3793*(1-O3793)</f>
        <v>225.60551999999998</v>
      </c>
      <c r="R3793" s="23">
        <f>M3793*N3793*O3793</f>
        <v>45.294479999999993</v>
      </c>
      <c r="S3793" s="23">
        <f>P3793*N3793</f>
        <v>145.86000000000001</v>
      </c>
      <c r="T3793" s="23">
        <f>Q3793-S3793</f>
        <v>79.745519999999971</v>
      </c>
      <c r="U3793" s="25">
        <f>IFERROR(T3793/Q3793,0)</f>
        <v>0.35347326607965962</v>
      </c>
      <c r="V3793" s="21" t="s">
        <v>125</v>
      </c>
      <c r="W3793" s="21" t="s">
        <v>126</v>
      </c>
    </row>
    <row r="3794" spans="1:23" ht="15" customHeight="1">
      <c r="A3794" s="21" t="s">
        <v>4272</v>
      </c>
      <c r="B3794" s="22">
        <v>45951</v>
      </c>
      <c r="C3794" s="21">
        <f>YEAR(B3794)</f>
        <v>2025</v>
      </c>
      <c r="D3794" s="21" t="str">
        <f>"Q"&amp;ROUNDUP(MONTH(B3794)/3,0)</f>
        <v>Q4</v>
      </c>
      <c r="E3794" s="21" t="s">
        <v>117</v>
      </c>
      <c r="F3794" s="21" t="s">
        <v>118</v>
      </c>
      <c r="G3794" s="21" t="s">
        <v>194</v>
      </c>
      <c r="H3794" s="21" t="s">
        <v>243</v>
      </c>
      <c r="I3794" s="21" t="s">
        <v>244</v>
      </c>
      <c r="J3794" s="21" t="s">
        <v>122</v>
      </c>
      <c r="K3794" s="21" t="s">
        <v>143</v>
      </c>
      <c r="L3794" s="21" t="s">
        <v>230</v>
      </c>
      <c r="M3794" s="23">
        <v>226.94</v>
      </c>
      <c r="N3794" s="24">
        <v>4</v>
      </c>
      <c r="O3794" s="25">
        <v>0.2104</v>
      </c>
      <c r="P3794" s="23">
        <v>134.97999999999999</v>
      </c>
      <c r="Q3794" s="23">
        <f>M3794*N3794*(1-O3794)</f>
        <v>716.76729599999999</v>
      </c>
      <c r="R3794" s="23">
        <f>M3794*N3794*O3794</f>
        <v>190.992704</v>
      </c>
      <c r="S3794" s="23">
        <f>P3794*N3794</f>
        <v>539.91999999999996</v>
      </c>
      <c r="T3794" s="23">
        <f>Q3794-S3794</f>
        <v>176.84729600000003</v>
      </c>
      <c r="U3794" s="25">
        <f>IFERROR(T3794/Q3794,0)</f>
        <v>0.24672902486890255</v>
      </c>
      <c r="V3794" s="21" t="s">
        <v>125</v>
      </c>
      <c r="W3794" s="21" t="s">
        <v>136</v>
      </c>
    </row>
    <row r="3795" spans="1:23" ht="15" customHeight="1">
      <c r="A3795" s="21" t="s">
        <v>4273</v>
      </c>
      <c r="B3795" s="22">
        <v>45951</v>
      </c>
      <c r="C3795" s="21">
        <f>YEAR(B3795)</f>
        <v>2025</v>
      </c>
      <c r="D3795" s="21" t="str">
        <f>"Q"&amp;ROUNDUP(MONTH(B3795)/3,0)</f>
        <v>Q4</v>
      </c>
      <c r="E3795" s="21" t="s">
        <v>117</v>
      </c>
      <c r="F3795" s="21" t="s">
        <v>129</v>
      </c>
      <c r="G3795" s="21" t="s">
        <v>119</v>
      </c>
      <c r="H3795" s="21" t="s">
        <v>467</v>
      </c>
      <c r="I3795" s="21" t="s">
        <v>468</v>
      </c>
      <c r="J3795" s="21" t="s">
        <v>133</v>
      </c>
      <c r="K3795" s="21" t="s">
        <v>149</v>
      </c>
      <c r="L3795" s="21" t="s">
        <v>238</v>
      </c>
      <c r="M3795" s="23">
        <v>177.91</v>
      </c>
      <c r="N3795" s="24">
        <v>1</v>
      </c>
      <c r="O3795" s="25">
        <v>0.20030000000000001</v>
      </c>
      <c r="P3795" s="23">
        <v>91.47</v>
      </c>
      <c r="Q3795" s="23">
        <f>M3795*N3795*(1-O3795)</f>
        <v>142.27462699999998</v>
      </c>
      <c r="R3795" s="23">
        <f>M3795*N3795*O3795</f>
        <v>35.635373000000001</v>
      </c>
      <c r="S3795" s="23">
        <f>P3795*N3795</f>
        <v>91.47</v>
      </c>
      <c r="T3795" s="23">
        <f>Q3795-S3795</f>
        <v>50.804626999999982</v>
      </c>
      <c r="U3795" s="25">
        <f>IFERROR(T3795/Q3795,0)</f>
        <v>0.35708845681950013</v>
      </c>
      <c r="V3795" s="21" t="s">
        <v>125</v>
      </c>
      <c r="W3795" s="21" t="s">
        <v>156</v>
      </c>
    </row>
    <row r="3796" spans="1:23" ht="15" customHeight="1">
      <c r="A3796" s="21" t="s">
        <v>4274</v>
      </c>
      <c r="B3796" s="22">
        <v>45951</v>
      </c>
      <c r="C3796" s="21">
        <f>YEAR(B3796)</f>
        <v>2025</v>
      </c>
      <c r="D3796" s="21" t="str">
        <f>"Q"&amp;ROUNDUP(MONTH(B3796)/3,0)</f>
        <v>Q4</v>
      </c>
      <c r="E3796" s="21" t="s">
        <v>117</v>
      </c>
      <c r="F3796" s="21" t="s">
        <v>159</v>
      </c>
      <c r="G3796" s="21" t="s">
        <v>119</v>
      </c>
      <c r="H3796" s="21" t="s">
        <v>203</v>
      </c>
      <c r="I3796" s="21" t="s">
        <v>204</v>
      </c>
      <c r="J3796" s="21" t="s">
        <v>122</v>
      </c>
      <c r="K3796" s="21" t="s">
        <v>143</v>
      </c>
      <c r="L3796" s="21" t="s">
        <v>252</v>
      </c>
      <c r="M3796" s="23">
        <v>146.25</v>
      </c>
      <c r="N3796" s="24">
        <v>4</v>
      </c>
      <c r="O3796" s="25">
        <v>0.1709</v>
      </c>
      <c r="P3796" s="23">
        <v>84.13</v>
      </c>
      <c r="Q3796" s="23">
        <f>M3796*N3796*(1-O3796)</f>
        <v>485.02349999999996</v>
      </c>
      <c r="R3796" s="23">
        <f>M3796*N3796*O3796</f>
        <v>99.976500000000001</v>
      </c>
      <c r="S3796" s="23">
        <f>P3796*N3796</f>
        <v>336.52</v>
      </c>
      <c r="T3796" s="23">
        <f>Q3796-S3796</f>
        <v>148.50349999999997</v>
      </c>
      <c r="U3796" s="25">
        <f>IFERROR(T3796/Q3796,0)</f>
        <v>0.30617794807880439</v>
      </c>
      <c r="V3796" s="21" t="s">
        <v>125</v>
      </c>
      <c r="W3796" s="21" t="s">
        <v>126</v>
      </c>
    </row>
    <row r="3797" spans="1:23" ht="15" customHeight="1">
      <c r="A3797" s="21" t="s">
        <v>4275</v>
      </c>
      <c r="B3797" s="22">
        <v>45951</v>
      </c>
      <c r="C3797" s="21">
        <f>YEAR(B3797)</f>
        <v>2025</v>
      </c>
      <c r="D3797" s="21" t="str">
        <f>"Q"&amp;ROUNDUP(MONTH(B3797)/3,0)</f>
        <v>Q4</v>
      </c>
      <c r="E3797" s="21" t="s">
        <v>188</v>
      </c>
      <c r="F3797" s="21" t="s">
        <v>118</v>
      </c>
      <c r="G3797" s="21" t="s">
        <v>198</v>
      </c>
      <c r="H3797" s="21" t="s">
        <v>203</v>
      </c>
      <c r="I3797" s="21" t="s">
        <v>204</v>
      </c>
      <c r="J3797" s="21" t="s">
        <v>122</v>
      </c>
      <c r="K3797" s="21" t="s">
        <v>143</v>
      </c>
      <c r="L3797" s="21" t="s">
        <v>230</v>
      </c>
      <c r="M3797" s="23">
        <v>292.74</v>
      </c>
      <c r="N3797" s="24">
        <v>1</v>
      </c>
      <c r="O3797" s="25">
        <v>0.27510000000000001</v>
      </c>
      <c r="P3797" s="23">
        <v>187.56</v>
      </c>
      <c r="Q3797" s="23">
        <f>M3797*N3797*(1-O3797)</f>
        <v>212.20722599999999</v>
      </c>
      <c r="R3797" s="23">
        <f>M3797*N3797*O3797</f>
        <v>80.532774000000003</v>
      </c>
      <c r="S3797" s="23">
        <f>P3797*N3797</f>
        <v>187.56</v>
      </c>
      <c r="T3797" s="23">
        <f>Q3797-S3797</f>
        <v>24.647225999999989</v>
      </c>
      <c r="U3797" s="25">
        <f>IFERROR(T3797/Q3797,0)</f>
        <v>0.1161469685297144</v>
      </c>
      <c r="V3797" s="21" t="s">
        <v>171</v>
      </c>
      <c r="W3797" s="21" t="s">
        <v>156</v>
      </c>
    </row>
    <row r="3798" spans="1:23" ht="15" customHeight="1">
      <c r="A3798" s="21" t="s">
        <v>4276</v>
      </c>
      <c r="B3798" s="22">
        <v>45952</v>
      </c>
      <c r="C3798" s="21">
        <f>YEAR(B3798)</f>
        <v>2025</v>
      </c>
      <c r="D3798" s="21" t="str">
        <f>"Q"&amp;ROUNDUP(MONTH(B3798)/3,0)</f>
        <v>Q4</v>
      </c>
      <c r="E3798" s="21" t="s">
        <v>117</v>
      </c>
      <c r="F3798" s="21" t="s">
        <v>118</v>
      </c>
      <c r="G3798" s="21" t="s">
        <v>194</v>
      </c>
      <c r="H3798" s="21" t="s">
        <v>284</v>
      </c>
      <c r="I3798" s="21" t="s">
        <v>269</v>
      </c>
      <c r="J3798" s="21" t="s">
        <v>122</v>
      </c>
      <c r="K3798" s="21" t="s">
        <v>149</v>
      </c>
      <c r="L3798" s="21" t="s">
        <v>273</v>
      </c>
      <c r="M3798" s="23">
        <v>101.12</v>
      </c>
      <c r="N3798" s="24">
        <v>2</v>
      </c>
      <c r="O3798" s="25">
        <v>0.22620000000000001</v>
      </c>
      <c r="P3798" s="23">
        <v>47.22</v>
      </c>
      <c r="Q3798" s="23">
        <f>M3798*N3798*(1-O3798)</f>
        <v>156.493312</v>
      </c>
      <c r="R3798" s="23">
        <f>M3798*N3798*O3798</f>
        <v>45.746688000000006</v>
      </c>
      <c r="S3798" s="23">
        <f>P3798*N3798</f>
        <v>94.44</v>
      </c>
      <c r="T3798" s="23">
        <f>Q3798-S3798</f>
        <v>62.053312000000005</v>
      </c>
      <c r="U3798" s="25">
        <f>IFERROR(T3798/Q3798,0)</f>
        <v>0.39652373131447305</v>
      </c>
      <c r="V3798" s="21" t="s">
        <v>125</v>
      </c>
      <c r="W3798" s="21" t="s">
        <v>136</v>
      </c>
    </row>
    <row r="3799" spans="1:23" ht="15" customHeight="1">
      <c r="A3799" s="21" t="s">
        <v>4277</v>
      </c>
      <c r="B3799" s="22">
        <v>45952</v>
      </c>
      <c r="C3799" s="21">
        <f>YEAR(B3799)</f>
        <v>2025</v>
      </c>
      <c r="D3799" s="21" t="str">
        <f>"Q"&amp;ROUNDUP(MONTH(B3799)/3,0)</f>
        <v>Q4</v>
      </c>
      <c r="E3799" s="21" t="s">
        <v>188</v>
      </c>
      <c r="F3799" s="21" t="s">
        <v>129</v>
      </c>
      <c r="G3799" s="21" t="s">
        <v>198</v>
      </c>
      <c r="H3799" s="21" t="s">
        <v>178</v>
      </c>
      <c r="I3799" s="21" t="s">
        <v>179</v>
      </c>
      <c r="J3799" s="21" t="s">
        <v>133</v>
      </c>
      <c r="K3799" s="21" t="s">
        <v>165</v>
      </c>
      <c r="L3799" s="21" t="s">
        <v>166</v>
      </c>
      <c r="M3799" s="23">
        <v>126.69</v>
      </c>
      <c r="N3799" s="24">
        <v>1</v>
      </c>
      <c r="O3799" s="25">
        <v>0.2016</v>
      </c>
      <c r="P3799" s="23">
        <v>53.57</v>
      </c>
      <c r="Q3799" s="23">
        <f>M3799*N3799*(1-O3799)</f>
        <v>101.14929599999999</v>
      </c>
      <c r="R3799" s="23">
        <f>M3799*N3799*O3799</f>
        <v>25.540703999999998</v>
      </c>
      <c r="S3799" s="23">
        <f>P3799*N3799</f>
        <v>53.57</v>
      </c>
      <c r="T3799" s="23">
        <f>Q3799-S3799</f>
        <v>47.579295999999992</v>
      </c>
      <c r="U3799" s="25">
        <f>IFERROR(T3799/Q3799,0)</f>
        <v>0.47038682305806651</v>
      </c>
      <c r="V3799" s="21" t="s">
        <v>125</v>
      </c>
      <c r="W3799" s="21" t="s">
        <v>156</v>
      </c>
    </row>
    <row r="3800" spans="1:23" ht="15" customHeight="1">
      <c r="A3800" s="21" t="s">
        <v>4278</v>
      </c>
      <c r="B3800" s="22">
        <v>45952</v>
      </c>
      <c r="C3800" s="21">
        <f>YEAR(B3800)</f>
        <v>2025</v>
      </c>
      <c r="D3800" s="21" t="str">
        <f>"Q"&amp;ROUNDUP(MONTH(B3800)/3,0)</f>
        <v>Q4</v>
      </c>
      <c r="E3800" s="21" t="s">
        <v>128</v>
      </c>
      <c r="F3800" s="21" t="s">
        <v>129</v>
      </c>
      <c r="G3800" s="21" t="s">
        <v>130</v>
      </c>
      <c r="H3800" s="21" t="s">
        <v>555</v>
      </c>
      <c r="I3800" s="21" t="s">
        <v>556</v>
      </c>
      <c r="J3800" s="21" t="s">
        <v>133</v>
      </c>
      <c r="K3800" s="21" t="s">
        <v>165</v>
      </c>
      <c r="L3800" s="21" t="s">
        <v>320</v>
      </c>
      <c r="M3800" s="23">
        <v>68.02</v>
      </c>
      <c r="N3800" s="24">
        <v>3</v>
      </c>
      <c r="O3800" s="25">
        <v>0.16470000000000001</v>
      </c>
      <c r="P3800" s="23">
        <v>24.41</v>
      </c>
      <c r="Q3800" s="23">
        <f>M3800*N3800*(1-O3800)</f>
        <v>170.45131799999999</v>
      </c>
      <c r="R3800" s="23">
        <f>M3800*N3800*O3800</f>
        <v>33.608682000000002</v>
      </c>
      <c r="S3800" s="23">
        <f>P3800*N3800</f>
        <v>73.23</v>
      </c>
      <c r="T3800" s="23">
        <f>Q3800-S3800</f>
        <v>97.221317999999982</v>
      </c>
      <c r="U3800" s="25">
        <f>IFERROR(T3800/Q3800,0)</f>
        <v>0.57037586532478435</v>
      </c>
      <c r="V3800" s="21" t="s">
        <v>125</v>
      </c>
      <c r="W3800" s="21" t="s">
        <v>126</v>
      </c>
    </row>
    <row r="3801" spans="1:23" ht="15" customHeight="1">
      <c r="A3801" s="21" t="s">
        <v>4279</v>
      </c>
      <c r="B3801" s="22">
        <v>45952</v>
      </c>
      <c r="C3801" s="21">
        <f>YEAR(B3801)</f>
        <v>2025</v>
      </c>
      <c r="D3801" s="21" t="str">
        <f>"Q"&amp;ROUNDUP(MONTH(B3801)/3,0)</f>
        <v>Q4</v>
      </c>
      <c r="E3801" s="21" t="s">
        <v>138</v>
      </c>
      <c r="F3801" s="21" t="s">
        <v>129</v>
      </c>
      <c r="G3801" s="21" t="s">
        <v>139</v>
      </c>
      <c r="H3801" s="21" t="s">
        <v>358</v>
      </c>
      <c r="I3801" s="21" t="s">
        <v>269</v>
      </c>
      <c r="J3801" s="21" t="s">
        <v>133</v>
      </c>
      <c r="K3801" s="21" t="s">
        <v>123</v>
      </c>
      <c r="L3801" s="21" t="s">
        <v>155</v>
      </c>
      <c r="M3801" s="23">
        <v>244.72</v>
      </c>
      <c r="N3801" s="24">
        <v>4</v>
      </c>
      <c r="O3801" s="25">
        <v>0.19389999999999999</v>
      </c>
      <c r="P3801" s="23">
        <v>133.94</v>
      </c>
      <c r="Q3801" s="23">
        <f>M3801*N3801*(1-O3801)</f>
        <v>789.07516800000008</v>
      </c>
      <c r="R3801" s="23">
        <f>M3801*N3801*O3801</f>
        <v>189.80483199999998</v>
      </c>
      <c r="S3801" s="23">
        <f>P3801*N3801</f>
        <v>535.76</v>
      </c>
      <c r="T3801" s="23">
        <f>Q3801-S3801</f>
        <v>253.31516800000009</v>
      </c>
      <c r="U3801" s="25">
        <f>IFERROR(T3801/Q3801,0)</f>
        <v>0.32102793025670284</v>
      </c>
      <c r="V3801" s="21" t="s">
        <v>125</v>
      </c>
      <c r="W3801" s="21" t="s">
        <v>172</v>
      </c>
    </row>
    <row r="3802" spans="1:23" ht="15" customHeight="1">
      <c r="A3802" s="21" t="s">
        <v>4280</v>
      </c>
      <c r="B3802" s="22">
        <v>45952</v>
      </c>
      <c r="C3802" s="21">
        <f>YEAR(B3802)</f>
        <v>2025</v>
      </c>
      <c r="D3802" s="21" t="str">
        <f>"Q"&amp;ROUNDUP(MONTH(B3802)/3,0)</f>
        <v>Q4</v>
      </c>
      <c r="E3802" s="21" t="s">
        <v>188</v>
      </c>
      <c r="F3802" s="21" t="s">
        <v>118</v>
      </c>
      <c r="G3802" s="21" t="s">
        <v>189</v>
      </c>
      <c r="H3802" s="21" t="s">
        <v>287</v>
      </c>
      <c r="I3802" s="21" t="s">
        <v>288</v>
      </c>
      <c r="J3802" s="21" t="s">
        <v>133</v>
      </c>
      <c r="K3802" s="21" t="s">
        <v>123</v>
      </c>
      <c r="L3802" s="21" t="s">
        <v>155</v>
      </c>
      <c r="M3802" s="23">
        <v>19.239999999999998</v>
      </c>
      <c r="N3802" s="24">
        <v>4</v>
      </c>
      <c r="O3802" s="25">
        <v>0.25990000000000002</v>
      </c>
      <c r="P3802" s="23">
        <v>10.56</v>
      </c>
      <c r="Q3802" s="23">
        <f>M3802*N3802*(1-O3802)</f>
        <v>56.958095999999991</v>
      </c>
      <c r="R3802" s="23">
        <f>M3802*N3802*O3802</f>
        <v>20.001904</v>
      </c>
      <c r="S3802" s="23">
        <f>P3802*N3802</f>
        <v>42.24</v>
      </c>
      <c r="T3802" s="23">
        <f>Q3802-S3802</f>
        <v>14.718095999999989</v>
      </c>
      <c r="U3802" s="25">
        <f>IFERROR(T3802/Q3802,0)</f>
        <v>0.25840217692670048</v>
      </c>
      <c r="V3802" s="21" t="s">
        <v>125</v>
      </c>
      <c r="W3802" s="21" t="s">
        <v>126</v>
      </c>
    </row>
    <row r="3803" spans="1:23" ht="15" customHeight="1">
      <c r="A3803" s="21" t="s">
        <v>4281</v>
      </c>
      <c r="B3803" s="22">
        <v>45952</v>
      </c>
      <c r="C3803" s="21">
        <f>YEAR(B3803)</f>
        <v>2025</v>
      </c>
      <c r="D3803" s="21" t="str">
        <f>"Q"&amp;ROUNDUP(MONTH(B3803)/3,0)</f>
        <v>Q4</v>
      </c>
      <c r="E3803" s="21" t="s">
        <v>188</v>
      </c>
      <c r="F3803" s="21" t="s">
        <v>118</v>
      </c>
      <c r="G3803" s="21" t="s">
        <v>232</v>
      </c>
      <c r="H3803" s="21" t="s">
        <v>224</v>
      </c>
      <c r="I3803" s="21" t="s">
        <v>225</v>
      </c>
      <c r="J3803" s="21" t="s">
        <v>122</v>
      </c>
      <c r="K3803" s="21" t="s">
        <v>123</v>
      </c>
      <c r="L3803" s="21" t="s">
        <v>292</v>
      </c>
      <c r="M3803" s="23">
        <v>95.4</v>
      </c>
      <c r="N3803" s="24">
        <v>5</v>
      </c>
      <c r="O3803" s="25">
        <v>0.27150000000000002</v>
      </c>
      <c r="P3803" s="23">
        <v>53.85</v>
      </c>
      <c r="Q3803" s="23">
        <f>M3803*N3803*(1-O3803)</f>
        <v>347.49449999999996</v>
      </c>
      <c r="R3803" s="23">
        <f>M3803*N3803*O3803</f>
        <v>129.50550000000001</v>
      </c>
      <c r="S3803" s="23">
        <f>P3803*N3803</f>
        <v>269.25</v>
      </c>
      <c r="T3803" s="23">
        <f>Q3803-S3803</f>
        <v>78.24449999999996</v>
      </c>
      <c r="U3803" s="25">
        <f>IFERROR(T3803/Q3803,0)</f>
        <v>0.2251675925806019</v>
      </c>
      <c r="V3803" s="21" t="s">
        <v>125</v>
      </c>
      <c r="W3803" s="21" t="s">
        <v>136</v>
      </c>
    </row>
    <row r="3804" spans="1:23" ht="15" customHeight="1">
      <c r="A3804" s="21" t="s">
        <v>4282</v>
      </c>
      <c r="B3804" s="22">
        <v>45952</v>
      </c>
      <c r="C3804" s="21">
        <f>YEAR(B3804)</f>
        <v>2025</v>
      </c>
      <c r="D3804" s="21" t="str">
        <f>"Q"&amp;ROUNDUP(MONTH(B3804)/3,0)</f>
        <v>Q4</v>
      </c>
      <c r="E3804" s="21" t="s">
        <v>188</v>
      </c>
      <c r="F3804" s="21" t="s">
        <v>129</v>
      </c>
      <c r="G3804" s="21" t="s">
        <v>198</v>
      </c>
      <c r="H3804" s="21" t="s">
        <v>736</v>
      </c>
      <c r="I3804" s="21" t="s">
        <v>132</v>
      </c>
      <c r="J3804" s="21" t="s">
        <v>133</v>
      </c>
      <c r="K3804" s="21" t="s">
        <v>143</v>
      </c>
      <c r="L3804" s="21" t="s">
        <v>144</v>
      </c>
      <c r="M3804" s="23">
        <v>198.28</v>
      </c>
      <c r="N3804" s="24">
        <v>2</v>
      </c>
      <c r="O3804" s="25">
        <v>0.18790000000000001</v>
      </c>
      <c r="P3804" s="23">
        <v>112.34</v>
      </c>
      <c r="Q3804" s="23">
        <f>M3804*N3804*(1-O3804)</f>
        <v>322.04637600000001</v>
      </c>
      <c r="R3804" s="23">
        <f>M3804*N3804*O3804</f>
        <v>74.513624000000007</v>
      </c>
      <c r="S3804" s="23">
        <f>P3804*N3804</f>
        <v>224.68</v>
      </c>
      <c r="T3804" s="23">
        <f>Q3804-S3804</f>
        <v>97.366376000000002</v>
      </c>
      <c r="U3804" s="25">
        <f>IFERROR(T3804/Q3804,0)</f>
        <v>0.30233650572115117</v>
      </c>
      <c r="V3804" s="21" t="s">
        <v>125</v>
      </c>
      <c r="W3804" s="21" t="s">
        <v>126</v>
      </c>
    </row>
    <row r="3805" spans="1:23" ht="15" customHeight="1">
      <c r="A3805" s="21" t="s">
        <v>4283</v>
      </c>
      <c r="B3805" s="22">
        <v>45952</v>
      </c>
      <c r="C3805" s="21">
        <f>YEAR(B3805)</f>
        <v>2025</v>
      </c>
      <c r="D3805" s="21" t="str">
        <f>"Q"&amp;ROUNDUP(MONTH(B3805)/3,0)</f>
        <v>Q4</v>
      </c>
      <c r="E3805" s="21" t="s">
        <v>138</v>
      </c>
      <c r="F3805" s="21" t="s">
        <v>118</v>
      </c>
      <c r="G3805" s="21" t="s">
        <v>139</v>
      </c>
      <c r="H3805" s="21" t="s">
        <v>2417</v>
      </c>
      <c r="I3805" s="21" t="s">
        <v>295</v>
      </c>
      <c r="J3805" s="21" t="s">
        <v>142</v>
      </c>
      <c r="K3805" s="21" t="s">
        <v>149</v>
      </c>
      <c r="L3805" s="21" t="s">
        <v>273</v>
      </c>
      <c r="M3805" s="23">
        <v>224.57</v>
      </c>
      <c r="N3805" s="24">
        <v>2</v>
      </c>
      <c r="O3805" s="25">
        <v>0.2873</v>
      </c>
      <c r="P3805" s="23">
        <v>112.32</v>
      </c>
      <c r="Q3805" s="23">
        <f>M3805*N3805*(1-O3805)</f>
        <v>320.10207800000001</v>
      </c>
      <c r="R3805" s="23">
        <f>M3805*N3805*O3805</f>
        <v>129.03792200000001</v>
      </c>
      <c r="S3805" s="23">
        <f>P3805*N3805</f>
        <v>224.64</v>
      </c>
      <c r="T3805" s="23">
        <f>Q3805-S3805</f>
        <v>95.46207800000002</v>
      </c>
      <c r="U3805" s="25">
        <f>IFERROR(T3805/Q3805,0)</f>
        <v>0.29822386220185682</v>
      </c>
      <c r="V3805" s="21" t="s">
        <v>125</v>
      </c>
      <c r="W3805" s="21" t="s">
        <v>126</v>
      </c>
    </row>
    <row r="3806" spans="1:23" ht="15" customHeight="1">
      <c r="A3806" s="21" t="s">
        <v>4284</v>
      </c>
      <c r="B3806" s="22">
        <v>45952</v>
      </c>
      <c r="C3806" s="21">
        <f>YEAR(B3806)</f>
        <v>2025</v>
      </c>
      <c r="D3806" s="21" t="str">
        <f>"Q"&amp;ROUNDUP(MONTH(B3806)/3,0)</f>
        <v>Q4</v>
      </c>
      <c r="E3806" s="21" t="s">
        <v>117</v>
      </c>
      <c r="F3806" s="21" t="s">
        <v>129</v>
      </c>
      <c r="G3806" s="21" t="s">
        <v>119</v>
      </c>
      <c r="H3806" s="21" t="s">
        <v>284</v>
      </c>
      <c r="I3806" s="21" t="s">
        <v>269</v>
      </c>
      <c r="J3806" s="21" t="s">
        <v>122</v>
      </c>
      <c r="K3806" s="21" t="s">
        <v>143</v>
      </c>
      <c r="L3806" s="21" t="s">
        <v>322</v>
      </c>
      <c r="M3806" s="23">
        <v>54.48</v>
      </c>
      <c r="N3806" s="24">
        <v>12</v>
      </c>
      <c r="O3806" s="25">
        <v>0.19800000000000001</v>
      </c>
      <c r="P3806" s="23">
        <v>31.36</v>
      </c>
      <c r="Q3806" s="23">
        <f>M3806*N3806*(1-O3806)</f>
        <v>524.31551999999999</v>
      </c>
      <c r="R3806" s="23">
        <f>M3806*N3806*O3806</f>
        <v>129.44448</v>
      </c>
      <c r="S3806" s="23">
        <f>P3806*N3806</f>
        <v>376.32</v>
      </c>
      <c r="T3806" s="23">
        <f>Q3806-S3806</f>
        <v>147.99552</v>
      </c>
      <c r="U3806" s="25">
        <f>IFERROR(T3806/Q3806,0)</f>
        <v>0.28226423661843925</v>
      </c>
      <c r="V3806" s="21" t="s">
        <v>125</v>
      </c>
      <c r="W3806" s="21" t="s">
        <v>172</v>
      </c>
    </row>
    <row r="3807" spans="1:23" ht="15" customHeight="1">
      <c r="A3807" s="21" t="s">
        <v>4285</v>
      </c>
      <c r="B3807" s="22">
        <v>45953</v>
      </c>
      <c r="C3807" s="21">
        <f>YEAR(B3807)</f>
        <v>2025</v>
      </c>
      <c r="D3807" s="21" t="str">
        <f>"Q"&amp;ROUNDUP(MONTH(B3807)/3,0)</f>
        <v>Q4</v>
      </c>
      <c r="E3807" s="21" t="s">
        <v>138</v>
      </c>
      <c r="F3807" s="21" t="s">
        <v>129</v>
      </c>
      <c r="G3807" s="21" t="s">
        <v>139</v>
      </c>
      <c r="H3807" s="21" t="s">
        <v>207</v>
      </c>
      <c r="I3807" s="21" t="s">
        <v>208</v>
      </c>
      <c r="J3807" s="21" t="s">
        <v>122</v>
      </c>
      <c r="K3807" s="21" t="s">
        <v>149</v>
      </c>
      <c r="L3807" s="21" t="s">
        <v>238</v>
      </c>
      <c r="M3807" s="23">
        <v>295.41000000000003</v>
      </c>
      <c r="N3807" s="24">
        <v>1</v>
      </c>
      <c r="O3807" s="25">
        <v>0.1479</v>
      </c>
      <c r="P3807" s="23">
        <v>135.18</v>
      </c>
      <c r="Q3807" s="23">
        <f>M3807*N3807*(1-O3807)</f>
        <v>251.718861</v>
      </c>
      <c r="R3807" s="23">
        <f>M3807*N3807*O3807</f>
        <v>43.691139000000007</v>
      </c>
      <c r="S3807" s="23">
        <f>P3807*N3807</f>
        <v>135.18</v>
      </c>
      <c r="T3807" s="23">
        <f>Q3807-S3807</f>
        <v>116.538861</v>
      </c>
      <c r="U3807" s="25">
        <f>IFERROR(T3807/Q3807,0)</f>
        <v>0.46297230385131927</v>
      </c>
      <c r="V3807" s="21" t="s">
        <v>125</v>
      </c>
      <c r="W3807" s="21" t="s">
        <v>126</v>
      </c>
    </row>
    <row r="3808" spans="1:23" ht="15" customHeight="1">
      <c r="A3808" s="21" t="s">
        <v>4286</v>
      </c>
      <c r="B3808" s="22">
        <v>45953</v>
      </c>
      <c r="C3808" s="21">
        <f>YEAR(B3808)</f>
        <v>2025</v>
      </c>
      <c r="D3808" s="21" t="str">
        <f>"Q"&amp;ROUNDUP(MONTH(B3808)/3,0)</f>
        <v>Q4</v>
      </c>
      <c r="E3808" s="21" t="s">
        <v>128</v>
      </c>
      <c r="F3808" s="21" t="s">
        <v>118</v>
      </c>
      <c r="G3808" s="21" t="s">
        <v>152</v>
      </c>
      <c r="H3808" s="21" t="s">
        <v>203</v>
      </c>
      <c r="I3808" s="21" t="s">
        <v>204</v>
      </c>
      <c r="J3808" s="21" t="s">
        <v>122</v>
      </c>
      <c r="K3808" s="21" t="s">
        <v>165</v>
      </c>
      <c r="L3808" s="21" t="s">
        <v>320</v>
      </c>
      <c r="M3808" s="23">
        <v>107.53</v>
      </c>
      <c r="N3808" s="24">
        <v>1</v>
      </c>
      <c r="O3808" s="25">
        <v>0.29430000000000001</v>
      </c>
      <c r="P3808" s="23">
        <v>42.43</v>
      </c>
      <c r="Q3808" s="23">
        <f>M3808*N3808*(1-O3808)</f>
        <v>75.883921000000001</v>
      </c>
      <c r="R3808" s="23">
        <f>M3808*N3808*O3808</f>
        <v>31.646079</v>
      </c>
      <c r="S3808" s="23">
        <f>P3808*N3808</f>
        <v>42.43</v>
      </c>
      <c r="T3808" s="23">
        <f>Q3808-S3808</f>
        <v>33.453921000000001</v>
      </c>
      <c r="U3808" s="25">
        <f>IFERROR(T3808/Q3808,0)</f>
        <v>0.44085651557198791</v>
      </c>
      <c r="V3808" s="21" t="s">
        <v>125</v>
      </c>
      <c r="W3808" s="21" t="s">
        <v>136</v>
      </c>
    </row>
    <row r="3809" spans="1:23" ht="15" customHeight="1">
      <c r="A3809" s="21" t="s">
        <v>4287</v>
      </c>
      <c r="B3809" s="22">
        <v>45953</v>
      </c>
      <c r="C3809" s="21">
        <f>YEAR(B3809)</f>
        <v>2025</v>
      </c>
      <c r="D3809" s="21" t="str">
        <f>"Q"&amp;ROUNDUP(MONTH(B3809)/3,0)</f>
        <v>Q4</v>
      </c>
      <c r="E3809" s="21" t="s">
        <v>138</v>
      </c>
      <c r="F3809" s="21" t="s">
        <v>118</v>
      </c>
      <c r="G3809" s="21" t="s">
        <v>139</v>
      </c>
      <c r="H3809" s="21" t="s">
        <v>2417</v>
      </c>
      <c r="I3809" s="21" t="s">
        <v>295</v>
      </c>
      <c r="J3809" s="21" t="s">
        <v>142</v>
      </c>
      <c r="K3809" s="21" t="s">
        <v>149</v>
      </c>
      <c r="L3809" s="21" t="s">
        <v>150</v>
      </c>
      <c r="M3809" s="23">
        <v>297.49</v>
      </c>
      <c r="N3809" s="24">
        <v>1</v>
      </c>
      <c r="O3809" s="25">
        <v>0.25940000000000002</v>
      </c>
      <c r="P3809" s="23">
        <v>130.19</v>
      </c>
      <c r="Q3809" s="23">
        <f>M3809*N3809*(1-O3809)</f>
        <v>220.32109399999999</v>
      </c>
      <c r="R3809" s="23">
        <f>M3809*N3809*O3809</f>
        <v>77.168906000000007</v>
      </c>
      <c r="S3809" s="23">
        <f>P3809*N3809</f>
        <v>130.19</v>
      </c>
      <c r="T3809" s="23">
        <f>Q3809-S3809</f>
        <v>90.13109399999999</v>
      </c>
      <c r="U3809" s="25">
        <f>IFERROR(T3809/Q3809,0)</f>
        <v>0.40908971702909208</v>
      </c>
      <c r="V3809" s="21" t="s">
        <v>125</v>
      </c>
      <c r="W3809" s="21" t="s">
        <v>172</v>
      </c>
    </row>
    <row r="3810" spans="1:23" ht="15" customHeight="1">
      <c r="A3810" s="21" t="s">
        <v>4288</v>
      </c>
      <c r="B3810" s="22">
        <v>45953</v>
      </c>
      <c r="C3810" s="21">
        <f>YEAR(B3810)</f>
        <v>2025</v>
      </c>
      <c r="D3810" s="21" t="str">
        <f>"Q"&amp;ROUNDUP(MONTH(B3810)/3,0)</f>
        <v>Q4</v>
      </c>
      <c r="E3810" s="21" t="s">
        <v>138</v>
      </c>
      <c r="F3810" s="21" t="s">
        <v>129</v>
      </c>
      <c r="G3810" s="21" t="s">
        <v>146</v>
      </c>
      <c r="H3810" s="21" t="s">
        <v>224</v>
      </c>
      <c r="I3810" s="21" t="s">
        <v>225</v>
      </c>
      <c r="J3810" s="21" t="s">
        <v>122</v>
      </c>
      <c r="K3810" s="21" t="s">
        <v>123</v>
      </c>
      <c r="L3810" s="21" t="s">
        <v>155</v>
      </c>
      <c r="M3810" s="23">
        <v>68.72</v>
      </c>
      <c r="N3810" s="24">
        <v>2</v>
      </c>
      <c r="O3810" s="25">
        <v>0.19670000000000001</v>
      </c>
      <c r="P3810" s="23">
        <v>34.28</v>
      </c>
      <c r="Q3810" s="23">
        <f>M3810*N3810*(1-O3810)</f>
        <v>110.405552</v>
      </c>
      <c r="R3810" s="23">
        <f>M3810*N3810*O3810</f>
        <v>27.034448000000001</v>
      </c>
      <c r="S3810" s="23">
        <f>P3810*N3810</f>
        <v>68.56</v>
      </c>
      <c r="T3810" s="23">
        <f>Q3810-S3810</f>
        <v>41.845551999999998</v>
      </c>
      <c r="U3810" s="25">
        <f>IFERROR(T3810/Q3810,0)</f>
        <v>0.3790167364047054</v>
      </c>
      <c r="V3810" s="21" t="s">
        <v>125</v>
      </c>
      <c r="W3810" s="21" t="s">
        <v>172</v>
      </c>
    </row>
    <row r="3811" spans="1:23" ht="15" customHeight="1">
      <c r="A3811" s="21" t="s">
        <v>4289</v>
      </c>
      <c r="B3811" s="22">
        <v>45953</v>
      </c>
      <c r="C3811" s="21">
        <f>YEAR(B3811)</f>
        <v>2025</v>
      </c>
      <c r="D3811" s="21" t="str">
        <f>"Q"&amp;ROUNDUP(MONTH(B3811)/3,0)</f>
        <v>Q4</v>
      </c>
      <c r="E3811" s="21" t="s">
        <v>128</v>
      </c>
      <c r="F3811" s="21" t="s">
        <v>118</v>
      </c>
      <c r="G3811" s="21" t="s">
        <v>152</v>
      </c>
      <c r="H3811" s="21" t="s">
        <v>1048</v>
      </c>
      <c r="I3811" s="21" t="s">
        <v>179</v>
      </c>
      <c r="J3811" s="21" t="s">
        <v>133</v>
      </c>
      <c r="K3811" s="21" t="s">
        <v>165</v>
      </c>
      <c r="L3811" s="21" t="s">
        <v>184</v>
      </c>
      <c r="M3811" s="23">
        <v>20.11</v>
      </c>
      <c r="N3811" s="24">
        <v>1</v>
      </c>
      <c r="O3811" s="25">
        <v>0.23630000000000001</v>
      </c>
      <c r="P3811" s="23">
        <v>9.7200000000000006</v>
      </c>
      <c r="Q3811" s="23">
        <f>M3811*N3811*(1-O3811)</f>
        <v>15.358007000000001</v>
      </c>
      <c r="R3811" s="23">
        <f>M3811*N3811*O3811</f>
        <v>4.7519929999999997</v>
      </c>
      <c r="S3811" s="23">
        <f>P3811*N3811</f>
        <v>9.7200000000000006</v>
      </c>
      <c r="T3811" s="23">
        <f>Q3811-S3811</f>
        <v>5.638007</v>
      </c>
      <c r="U3811" s="25">
        <f>IFERROR(T3811/Q3811,0)</f>
        <v>0.36710538027492756</v>
      </c>
      <c r="V3811" s="21" t="s">
        <v>125</v>
      </c>
      <c r="W3811" s="21" t="s">
        <v>126</v>
      </c>
    </row>
    <row r="3812" spans="1:23" ht="15" customHeight="1">
      <c r="A3812" s="21" t="s">
        <v>4290</v>
      </c>
      <c r="B3812" s="22">
        <v>45954</v>
      </c>
      <c r="C3812" s="21">
        <f>YEAR(B3812)</f>
        <v>2025</v>
      </c>
      <c r="D3812" s="21" t="str">
        <f>"Q"&amp;ROUNDUP(MONTH(B3812)/3,0)</f>
        <v>Q4</v>
      </c>
      <c r="E3812" s="21" t="s">
        <v>117</v>
      </c>
      <c r="F3812" s="21" t="s">
        <v>159</v>
      </c>
      <c r="G3812" s="21" t="s">
        <v>119</v>
      </c>
      <c r="H3812" s="21" t="s">
        <v>221</v>
      </c>
      <c r="I3812" s="21" t="s">
        <v>222</v>
      </c>
      <c r="J3812" s="21" t="s">
        <v>133</v>
      </c>
      <c r="K3812" s="21" t="s">
        <v>123</v>
      </c>
      <c r="L3812" s="21" t="s">
        <v>292</v>
      </c>
      <c r="M3812" s="23">
        <v>120.12</v>
      </c>
      <c r="N3812" s="24">
        <v>12</v>
      </c>
      <c r="O3812" s="25">
        <v>0.19209999999999999</v>
      </c>
      <c r="P3812" s="23">
        <v>67.16</v>
      </c>
      <c r="Q3812" s="23">
        <f>M3812*N3812*(1-O3812)</f>
        <v>1164.5393760000002</v>
      </c>
      <c r="R3812" s="23">
        <f>M3812*N3812*O3812</f>
        <v>276.90062399999999</v>
      </c>
      <c r="S3812" s="23">
        <f>P3812*N3812</f>
        <v>805.92</v>
      </c>
      <c r="T3812" s="23">
        <f>Q3812-S3812</f>
        <v>358.61937600000022</v>
      </c>
      <c r="U3812" s="25">
        <f>IFERROR(T3812/Q3812,0)</f>
        <v>0.30794954931605523</v>
      </c>
      <c r="V3812" s="21" t="s">
        <v>125</v>
      </c>
      <c r="W3812" s="21" t="s">
        <v>172</v>
      </c>
    </row>
    <row r="3813" spans="1:23" ht="15" customHeight="1">
      <c r="A3813" s="21" t="s">
        <v>4291</v>
      </c>
      <c r="B3813" s="22">
        <v>45954</v>
      </c>
      <c r="C3813" s="21">
        <f>YEAR(B3813)</f>
        <v>2025</v>
      </c>
      <c r="D3813" s="21" t="str">
        <f>"Q"&amp;ROUNDUP(MONTH(B3813)/3,0)</f>
        <v>Q4</v>
      </c>
      <c r="E3813" s="21" t="s">
        <v>128</v>
      </c>
      <c r="F3813" s="21" t="s">
        <v>118</v>
      </c>
      <c r="G3813" s="21" t="s">
        <v>152</v>
      </c>
      <c r="H3813" s="21" t="s">
        <v>271</v>
      </c>
      <c r="I3813" s="21" t="s">
        <v>272</v>
      </c>
      <c r="J3813" s="21" t="s">
        <v>133</v>
      </c>
      <c r="K3813" s="21" t="s">
        <v>123</v>
      </c>
      <c r="L3813" s="21" t="s">
        <v>155</v>
      </c>
      <c r="M3813" s="23">
        <v>121.13</v>
      </c>
      <c r="N3813" s="24">
        <v>8</v>
      </c>
      <c r="O3813" s="25">
        <v>0.27500000000000002</v>
      </c>
      <c r="P3813" s="23">
        <v>58.49</v>
      </c>
      <c r="Q3813" s="23">
        <f>M3813*N3813*(1-O3813)</f>
        <v>702.55399999999997</v>
      </c>
      <c r="R3813" s="23">
        <f>M3813*N3813*O3813</f>
        <v>266.48599999999999</v>
      </c>
      <c r="S3813" s="23">
        <f>P3813*N3813</f>
        <v>467.92</v>
      </c>
      <c r="T3813" s="23">
        <f>Q3813-S3813</f>
        <v>234.63399999999996</v>
      </c>
      <c r="U3813" s="25">
        <f>IFERROR(T3813/Q3813,0)</f>
        <v>0.33397290457388323</v>
      </c>
      <c r="V3813" s="21" t="s">
        <v>125</v>
      </c>
      <c r="W3813" s="21" t="s">
        <v>172</v>
      </c>
    </row>
    <row r="3814" spans="1:23" ht="15" customHeight="1">
      <c r="A3814" s="21" t="s">
        <v>4292</v>
      </c>
      <c r="B3814" s="22">
        <v>45954</v>
      </c>
      <c r="C3814" s="21">
        <f>YEAR(B3814)</f>
        <v>2025</v>
      </c>
      <c r="D3814" s="21" t="str">
        <f>"Q"&amp;ROUNDUP(MONTH(B3814)/3,0)</f>
        <v>Q4</v>
      </c>
      <c r="E3814" s="21" t="s">
        <v>117</v>
      </c>
      <c r="F3814" s="21" t="s">
        <v>159</v>
      </c>
      <c r="G3814" s="21" t="s">
        <v>194</v>
      </c>
      <c r="H3814" s="21" t="s">
        <v>120</v>
      </c>
      <c r="I3814" s="21" t="s">
        <v>121</v>
      </c>
      <c r="J3814" s="21" t="s">
        <v>122</v>
      </c>
      <c r="K3814" s="21" t="s">
        <v>143</v>
      </c>
      <c r="L3814" s="21" t="s">
        <v>230</v>
      </c>
      <c r="M3814" s="23">
        <v>300.27999999999997</v>
      </c>
      <c r="N3814" s="24">
        <v>3</v>
      </c>
      <c r="O3814" s="25">
        <v>0.23810000000000001</v>
      </c>
      <c r="P3814" s="23">
        <v>192.55</v>
      </c>
      <c r="Q3814" s="23">
        <f>M3814*N3814*(1-O3814)</f>
        <v>686.34999599999992</v>
      </c>
      <c r="R3814" s="23">
        <f>M3814*N3814*O3814</f>
        <v>214.490004</v>
      </c>
      <c r="S3814" s="23">
        <f>P3814*N3814</f>
        <v>577.65000000000009</v>
      </c>
      <c r="T3814" s="23">
        <f>Q3814-S3814</f>
        <v>108.69999599999983</v>
      </c>
      <c r="U3814" s="25">
        <f>IFERROR(T3814/Q3814,0)</f>
        <v>0.15837400252567327</v>
      </c>
      <c r="V3814" s="21" t="s">
        <v>125</v>
      </c>
      <c r="W3814" s="21" t="s">
        <v>126</v>
      </c>
    </row>
    <row r="3815" spans="1:23" ht="15" customHeight="1">
      <c r="A3815" s="21" t="s">
        <v>4293</v>
      </c>
      <c r="B3815" s="22">
        <v>45954</v>
      </c>
      <c r="C3815" s="21">
        <f>YEAR(B3815)</f>
        <v>2025</v>
      </c>
      <c r="D3815" s="21" t="str">
        <f>"Q"&amp;ROUNDUP(MONTH(B3815)/3,0)</f>
        <v>Q4</v>
      </c>
      <c r="E3815" s="21" t="s">
        <v>128</v>
      </c>
      <c r="F3815" s="21" t="s">
        <v>118</v>
      </c>
      <c r="G3815" s="21" t="s">
        <v>130</v>
      </c>
      <c r="H3815" s="21" t="s">
        <v>710</v>
      </c>
      <c r="I3815" s="21" t="s">
        <v>711</v>
      </c>
      <c r="J3815" s="21" t="s">
        <v>142</v>
      </c>
      <c r="K3815" s="21" t="s">
        <v>165</v>
      </c>
      <c r="L3815" s="21" t="s">
        <v>184</v>
      </c>
      <c r="M3815" s="23">
        <v>80.08</v>
      </c>
      <c r="N3815" s="24">
        <v>5</v>
      </c>
      <c r="O3815" s="25">
        <v>0.25219999999999998</v>
      </c>
      <c r="P3815" s="23">
        <v>39.840000000000003</v>
      </c>
      <c r="Q3815" s="23">
        <f>M3815*N3815*(1-O3815)</f>
        <v>299.41911999999996</v>
      </c>
      <c r="R3815" s="23">
        <f>M3815*N3815*O3815</f>
        <v>100.98087999999998</v>
      </c>
      <c r="S3815" s="23">
        <f>P3815*N3815</f>
        <v>199.20000000000002</v>
      </c>
      <c r="T3815" s="23">
        <f>Q3815-S3815</f>
        <v>100.21911999999995</v>
      </c>
      <c r="U3815" s="25">
        <f>IFERROR(T3815/Q3815,0)</f>
        <v>0.3347118246824049</v>
      </c>
      <c r="V3815" s="21" t="s">
        <v>125</v>
      </c>
      <c r="W3815" s="21" t="s">
        <v>136</v>
      </c>
    </row>
    <row r="3816" spans="1:23" ht="15" customHeight="1">
      <c r="A3816" s="21" t="s">
        <v>4294</v>
      </c>
      <c r="B3816" s="22">
        <v>45954</v>
      </c>
      <c r="C3816" s="21">
        <f>YEAR(B3816)</f>
        <v>2025</v>
      </c>
      <c r="D3816" s="21" t="str">
        <f>"Q"&amp;ROUNDUP(MONTH(B3816)/3,0)</f>
        <v>Q4</v>
      </c>
      <c r="E3816" s="21" t="s">
        <v>138</v>
      </c>
      <c r="F3816" s="21" t="s">
        <v>118</v>
      </c>
      <c r="G3816" s="21" t="s">
        <v>139</v>
      </c>
      <c r="H3816" s="21" t="s">
        <v>203</v>
      </c>
      <c r="I3816" s="21" t="s">
        <v>204</v>
      </c>
      <c r="J3816" s="21" t="s">
        <v>122</v>
      </c>
      <c r="K3816" s="21" t="s">
        <v>149</v>
      </c>
      <c r="L3816" s="21" t="s">
        <v>150</v>
      </c>
      <c r="M3816" s="23">
        <v>183.08</v>
      </c>
      <c r="N3816" s="24">
        <v>4</v>
      </c>
      <c r="O3816" s="25">
        <v>0.2366</v>
      </c>
      <c r="P3816" s="23">
        <v>88.43</v>
      </c>
      <c r="Q3816" s="23">
        <f>M3816*N3816*(1-O3816)</f>
        <v>559.053088</v>
      </c>
      <c r="R3816" s="23">
        <f>M3816*N3816*O3816</f>
        <v>173.26691200000002</v>
      </c>
      <c r="S3816" s="23">
        <f>P3816*N3816</f>
        <v>353.72</v>
      </c>
      <c r="T3816" s="23">
        <f>Q3816-S3816</f>
        <v>205.33308799999998</v>
      </c>
      <c r="U3816" s="25">
        <f>IFERROR(T3816/Q3816,0)</f>
        <v>0.36728727987993864</v>
      </c>
      <c r="V3816" s="21" t="s">
        <v>125</v>
      </c>
      <c r="W3816" s="21" t="s">
        <v>136</v>
      </c>
    </row>
    <row r="3817" spans="1:23" ht="15" customHeight="1">
      <c r="A3817" s="21" t="s">
        <v>4295</v>
      </c>
      <c r="B3817" s="22">
        <v>45954</v>
      </c>
      <c r="C3817" s="21">
        <f>YEAR(B3817)</f>
        <v>2025</v>
      </c>
      <c r="D3817" s="21" t="str">
        <f>"Q"&amp;ROUNDUP(MONTH(B3817)/3,0)</f>
        <v>Q4</v>
      </c>
      <c r="E3817" s="21" t="s">
        <v>158</v>
      </c>
      <c r="F3817" s="21" t="s">
        <v>129</v>
      </c>
      <c r="G3817" s="21" t="s">
        <v>164</v>
      </c>
      <c r="H3817" s="21" t="s">
        <v>168</v>
      </c>
      <c r="I3817" s="21" t="s">
        <v>169</v>
      </c>
      <c r="J3817" s="21" t="s">
        <v>122</v>
      </c>
      <c r="K3817" s="21" t="s">
        <v>143</v>
      </c>
      <c r="L3817" s="21" t="s">
        <v>230</v>
      </c>
      <c r="M3817" s="23">
        <v>280.56</v>
      </c>
      <c r="N3817" s="24">
        <v>1</v>
      </c>
      <c r="O3817" s="25">
        <v>0.17899999999999999</v>
      </c>
      <c r="P3817" s="23">
        <v>186.81</v>
      </c>
      <c r="Q3817" s="23">
        <f>M3817*N3817*(1-O3817)</f>
        <v>230.33975999999998</v>
      </c>
      <c r="R3817" s="23">
        <f>M3817*N3817*O3817</f>
        <v>50.220239999999997</v>
      </c>
      <c r="S3817" s="23">
        <f>P3817*N3817</f>
        <v>186.81</v>
      </c>
      <c r="T3817" s="23">
        <f>Q3817-S3817</f>
        <v>43.529759999999982</v>
      </c>
      <c r="U3817" s="25">
        <f>IFERROR(T3817/Q3817,0)</f>
        <v>0.18898066056854443</v>
      </c>
      <c r="V3817" s="21" t="s">
        <v>125</v>
      </c>
      <c r="W3817" s="21" t="s">
        <v>126</v>
      </c>
    </row>
    <row r="3818" spans="1:23" ht="15" customHeight="1">
      <c r="A3818" s="21" t="s">
        <v>4296</v>
      </c>
      <c r="B3818" s="22">
        <v>45955</v>
      </c>
      <c r="C3818" s="21">
        <f>YEAR(B3818)</f>
        <v>2025</v>
      </c>
      <c r="D3818" s="21" t="str">
        <f>"Q"&amp;ROUNDUP(MONTH(B3818)/3,0)</f>
        <v>Q4</v>
      </c>
      <c r="E3818" s="21" t="s">
        <v>158</v>
      </c>
      <c r="F3818" s="21" t="s">
        <v>118</v>
      </c>
      <c r="G3818" s="21" t="s">
        <v>160</v>
      </c>
      <c r="H3818" s="21" t="s">
        <v>529</v>
      </c>
      <c r="I3818" s="21" t="s">
        <v>530</v>
      </c>
      <c r="J3818" s="21" t="s">
        <v>133</v>
      </c>
      <c r="K3818" s="21" t="s">
        <v>149</v>
      </c>
      <c r="L3818" s="21" t="s">
        <v>150</v>
      </c>
      <c r="M3818" s="23">
        <v>136.51</v>
      </c>
      <c r="N3818" s="24">
        <v>12</v>
      </c>
      <c r="O3818" s="25">
        <v>0.21</v>
      </c>
      <c r="P3818" s="23">
        <v>54.91</v>
      </c>
      <c r="Q3818" s="23">
        <f>M3818*N3818*(1-O3818)</f>
        <v>1294.1148000000001</v>
      </c>
      <c r="R3818" s="23">
        <f>M3818*N3818*O3818</f>
        <v>344.00519999999995</v>
      </c>
      <c r="S3818" s="23">
        <f>P3818*N3818</f>
        <v>658.92</v>
      </c>
      <c r="T3818" s="23">
        <f>Q3818-S3818</f>
        <v>635.1948000000001</v>
      </c>
      <c r="U3818" s="25">
        <f>IFERROR(T3818/Q3818,0)</f>
        <v>0.49083342528808116</v>
      </c>
      <c r="V3818" s="21" t="s">
        <v>125</v>
      </c>
      <c r="W3818" s="21" t="s">
        <v>172</v>
      </c>
    </row>
    <row r="3819" spans="1:23" ht="15" customHeight="1">
      <c r="A3819" s="21" t="s">
        <v>4297</v>
      </c>
      <c r="B3819" s="22">
        <v>45955</v>
      </c>
      <c r="C3819" s="21">
        <f>YEAR(B3819)</f>
        <v>2025</v>
      </c>
      <c r="D3819" s="21" t="str">
        <f>"Q"&amp;ROUNDUP(MONTH(B3819)/3,0)</f>
        <v>Q4</v>
      </c>
      <c r="E3819" s="21" t="s">
        <v>117</v>
      </c>
      <c r="F3819" s="21" t="s">
        <v>129</v>
      </c>
      <c r="G3819" s="21" t="s">
        <v>119</v>
      </c>
      <c r="H3819" s="21" t="s">
        <v>221</v>
      </c>
      <c r="I3819" s="21" t="s">
        <v>222</v>
      </c>
      <c r="J3819" s="21" t="s">
        <v>133</v>
      </c>
      <c r="K3819" s="21" t="s">
        <v>134</v>
      </c>
      <c r="L3819" s="21" t="s">
        <v>135</v>
      </c>
      <c r="M3819" s="23">
        <v>128.44999999999999</v>
      </c>
      <c r="N3819" s="24">
        <v>1</v>
      </c>
      <c r="O3819" s="25">
        <v>0.2024</v>
      </c>
      <c r="P3819" s="23">
        <v>71.13</v>
      </c>
      <c r="Q3819" s="23">
        <f>M3819*N3819*(1-O3819)</f>
        <v>102.45171999999999</v>
      </c>
      <c r="R3819" s="23">
        <f>M3819*N3819*O3819</f>
        <v>25.998279999999998</v>
      </c>
      <c r="S3819" s="23">
        <f>P3819*N3819</f>
        <v>71.13</v>
      </c>
      <c r="T3819" s="23">
        <f>Q3819-S3819</f>
        <v>31.321719999999999</v>
      </c>
      <c r="U3819" s="25">
        <f>IFERROR(T3819/Q3819,0)</f>
        <v>0.30572175850244387</v>
      </c>
      <c r="V3819" s="21" t="s">
        <v>125</v>
      </c>
      <c r="W3819" s="21" t="s">
        <v>136</v>
      </c>
    </row>
    <row r="3820" spans="1:23" ht="15" customHeight="1">
      <c r="A3820" s="21" t="s">
        <v>4298</v>
      </c>
      <c r="B3820" s="22">
        <v>45955</v>
      </c>
      <c r="C3820" s="21">
        <f>YEAR(B3820)</f>
        <v>2025</v>
      </c>
      <c r="D3820" s="21" t="str">
        <f>"Q"&amp;ROUNDUP(MONTH(B3820)/3,0)</f>
        <v>Q4</v>
      </c>
      <c r="E3820" s="21" t="s">
        <v>128</v>
      </c>
      <c r="F3820" s="21" t="s">
        <v>129</v>
      </c>
      <c r="G3820" s="21" t="s">
        <v>152</v>
      </c>
      <c r="H3820" s="21" t="s">
        <v>741</v>
      </c>
      <c r="I3820" s="21" t="s">
        <v>652</v>
      </c>
      <c r="J3820" s="21" t="s">
        <v>133</v>
      </c>
      <c r="K3820" s="21" t="s">
        <v>165</v>
      </c>
      <c r="L3820" s="21" t="s">
        <v>320</v>
      </c>
      <c r="M3820" s="23">
        <v>106.96</v>
      </c>
      <c r="N3820" s="24">
        <v>3</v>
      </c>
      <c r="O3820" s="25">
        <v>0.23830000000000001</v>
      </c>
      <c r="P3820" s="23">
        <v>40.14</v>
      </c>
      <c r="Q3820" s="23">
        <f>M3820*N3820*(1-O3820)</f>
        <v>244.41429600000001</v>
      </c>
      <c r="R3820" s="23">
        <f>M3820*N3820*O3820</f>
        <v>76.465704000000002</v>
      </c>
      <c r="S3820" s="23">
        <f>P3820*N3820</f>
        <v>120.42</v>
      </c>
      <c r="T3820" s="23">
        <f>Q3820-S3820</f>
        <v>123.99429600000001</v>
      </c>
      <c r="U3820" s="25">
        <f>IFERROR(T3820/Q3820,0)</f>
        <v>0.50731196181748717</v>
      </c>
      <c r="V3820" s="21" t="s">
        <v>125</v>
      </c>
      <c r="W3820" s="21" t="s">
        <v>136</v>
      </c>
    </row>
    <row r="3821" spans="1:23" ht="15" customHeight="1">
      <c r="A3821" s="21" t="s">
        <v>4299</v>
      </c>
      <c r="B3821" s="22">
        <v>45955</v>
      </c>
      <c r="C3821" s="21">
        <f>YEAR(B3821)</f>
        <v>2025</v>
      </c>
      <c r="D3821" s="21" t="str">
        <f>"Q"&amp;ROUNDUP(MONTH(B3821)/3,0)</f>
        <v>Q4</v>
      </c>
      <c r="E3821" s="21" t="s">
        <v>188</v>
      </c>
      <c r="F3821" s="21" t="s">
        <v>129</v>
      </c>
      <c r="G3821" s="21" t="s">
        <v>198</v>
      </c>
      <c r="H3821" s="21" t="s">
        <v>207</v>
      </c>
      <c r="I3821" s="21" t="s">
        <v>208</v>
      </c>
      <c r="J3821" s="21" t="s">
        <v>122</v>
      </c>
      <c r="K3821" s="21" t="s">
        <v>149</v>
      </c>
      <c r="L3821" s="21" t="s">
        <v>238</v>
      </c>
      <c r="M3821" s="23">
        <v>57.51</v>
      </c>
      <c r="N3821" s="24">
        <v>1</v>
      </c>
      <c r="O3821" s="25">
        <v>0.1444</v>
      </c>
      <c r="P3821" s="23">
        <v>31.04</v>
      </c>
      <c r="Q3821" s="23">
        <f>M3821*N3821*(1-O3821)</f>
        <v>49.205556000000001</v>
      </c>
      <c r="R3821" s="23">
        <f>M3821*N3821*O3821</f>
        <v>8.3044440000000002</v>
      </c>
      <c r="S3821" s="23">
        <f>P3821*N3821</f>
        <v>31.04</v>
      </c>
      <c r="T3821" s="23">
        <f>Q3821-S3821</f>
        <v>18.165556000000002</v>
      </c>
      <c r="U3821" s="25">
        <f>IFERROR(T3821/Q3821,0)</f>
        <v>0.36917692790627143</v>
      </c>
      <c r="V3821" s="21" t="s">
        <v>125</v>
      </c>
      <c r="W3821" s="21" t="s">
        <v>156</v>
      </c>
    </row>
    <row r="3822" spans="1:23" ht="15" customHeight="1">
      <c r="A3822" s="21" t="s">
        <v>4300</v>
      </c>
      <c r="B3822" s="22">
        <v>45955</v>
      </c>
      <c r="C3822" s="21">
        <f>YEAR(B3822)</f>
        <v>2025</v>
      </c>
      <c r="D3822" s="21" t="str">
        <f>"Q"&amp;ROUNDUP(MONTH(B3822)/3,0)</f>
        <v>Q4</v>
      </c>
      <c r="E3822" s="21" t="s">
        <v>117</v>
      </c>
      <c r="F3822" s="21" t="s">
        <v>159</v>
      </c>
      <c r="G3822" s="21" t="s">
        <v>194</v>
      </c>
      <c r="H3822" s="21" t="s">
        <v>182</v>
      </c>
      <c r="I3822" s="21" t="s">
        <v>183</v>
      </c>
      <c r="J3822" s="21" t="s">
        <v>122</v>
      </c>
      <c r="K3822" s="21" t="s">
        <v>123</v>
      </c>
      <c r="L3822" s="21" t="s">
        <v>124</v>
      </c>
      <c r="M3822" s="23">
        <v>94.61</v>
      </c>
      <c r="N3822" s="24">
        <v>8</v>
      </c>
      <c r="O3822" s="25">
        <v>0.20100000000000001</v>
      </c>
      <c r="P3822" s="23">
        <v>43.69</v>
      </c>
      <c r="Q3822" s="23">
        <f>M3822*N3822*(1-O3822)</f>
        <v>604.74712</v>
      </c>
      <c r="R3822" s="23">
        <f>M3822*N3822*O3822</f>
        <v>152.13288</v>
      </c>
      <c r="S3822" s="23">
        <f>P3822*N3822</f>
        <v>349.52</v>
      </c>
      <c r="T3822" s="23">
        <f>Q3822-S3822</f>
        <v>255.22712000000001</v>
      </c>
      <c r="U3822" s="25">
        <f>IFERROR(T3822/Q3822,0)</f>
        <v>0.42203941376355791</v>
      </c>
      <c r="V3822" s="21" t="s">
        <v>125</v>
      </c>
      <c r="W3822" s="21" t="s">
        <v>136</v>
      </c>
    </row>
    <row r="3823" spans="1:23" ht="15" customHeight="1">
      <c r="A3823" s="21" t="s">
        <v>4301</v>
      </c>
      <c r="B3823" s="22">
        <v>45955</v>
      </c>
      <c r="C3823" s="21">
        <f>YEAR(B3823)</f>
        <v>2025</v>
      </c>
      <c r="D3823" s="21" t="str">
        <f>"Q"&amp;ROUNDUP(MONTH(B3823)/3,0)</f>
        <v>Q4</v>
      </c>
      <c r="E3823" s="21" t="s">
        <v>138</v>
      </c>
      <c r="F3823" s="21" t="s">
        <v>118</v>
      </c>
      <c r="G3823" s="21" t="s">
        <v>146</v>
      </c>
      <c r="H3823" s="21" t="s">
        <v>284</v>
      </c>
      <c r="I3823" s="21" t="s">
        <v>269</v>
      </c>
      <c r="J3823" s="21" t="s">
        <v>122</v>
      </c>
      <c r="K3823" s="21" t="s">
        <v>149</v>
      </c>
      <c r="L3823" s="21" t="s">
        <v>273</v>
      </c>
      <c r="M3823" s="23">
        <v>218.63</v>
      </c>
      <c r="N3823" s="24">
        <v>5</v>
      </c>
      <c r="O3823" s="25">
        <v>0.22009999999999999</v>
      </c>
      <c r="P3823" s="23">
        <v>106.94</v>
      </c>
      <c r="Q3823" s="23">
        <f>M3823*N3823*(1-O3823)</f>
        <v>852.54768500000011</v>
      </c>
      <c r="R3823" s="23">
        <f>M3823*N3823*O3823</f>
        <v>240.602315</v>
      </c>
      <c r="S3823" s="23">
        <f>P3823*N3823</f>
        <v>534.70000000000005</v>
      </c>
      <c r="T3823" s="23">
        <f>Q3823-S3823</f>
        <v>317.84768500000007</v>
      </c>
      <c r="U3823" s="25">
        <f>IFERROR(T3823/Q3823,0)</f>
        <v>0.3728210053142072</v>
      </c>
      <c r="V3823" s="21" t="s">
        <v>125</v>
      </c>
      <c r="W3823" s="21" t="s">
        <v>136</v>
      </c>
    </row>
    <row r="3824" spans="1:23" ht="15" customHeight="1">
      <c r="A3824" s="21" t="s">
        <v>4302</v>
      </c>
      <c r="B3824" s="22">
        <v>45955</v>
      </c>
      <c r="C3824" s="21">
        <f>YEAR(B3824)</f>
        <v>2025</v>
      </c>
      <c r="D3824" s="21" t="str">
        <f>"Q"&amp;ROUNDUP(MONTH(B3824)/3,0)</f>
        <v>Q4</v>
      </c>
      <c r="E3824" s="21" t="s">
        <v>117</v>
      </c>
      <c r="F3824" s="21" t="s">
        <v>129</v>
      </c>
      <c r="G3824" s="21" t="s">
        <v>119</v>
      </c>
      <c r="H3824" s="21" t="s">
        <v>480</v>
      </c>
      <c r="I3824" s="21" t="s">
        <v>481</v>
      </c>
      <c r="J3824" s="21" t="s">
        <v>142</v>
      </c>
      <c r="K3824" s="21" t="s">
        <v>134</v>
      </c>
      <c r="L3824" s="21" t="s">
        <v>170</v>
      </c>
      <c r="M3824" s="23">
        <v>24.25</v>
      </c>
      <c r="N3824" s="24">
        <v>1</v>
      </c>
      <c r="O3824" s="25">
        <v>0.18</v>
      </c>
      <c r="P3824" s="23">
        <v>13.49</v>
      </c>
      <c r="Q3824" s="23">
        <f>M3824*N3824*(1-O3824)</f>
        <v>19.885000000000002</v>
      </c>
      <c r="R3824" s="23">
        <f>M3824*N3824*O3824</f>
        <v>4.3650000000000002</v>
      </c>
      <c r="S3824" s="23">
        <f>P3824*N3824</f>
        <v>13.49</v>
      </c>
      <c r="T3824" s="23">
        <f>Q3824-S3824</f>
        <v>6.3950000000000014</v>
      </c>
      <c r="U3824" s="25">
        <f>IFERROR(T3824/Q3824,0)</f>
        <v>0.3215991953733971</v>
      </c>
      <c r="V3824" s="21" t="s">
        <v>125</v>
      </c>
      <c r="W3824" s="21" t="s">
        <v>136</v>
      </c>
    </row>
    <row r="3825" spans="1:23" ht="15" customHeight="1">
      <c r="A3825" s="21" t="s">
        <v>4303</v>
      </c>
      <c r="B3825" s="22">
        <v>45956</v>
      </c>
      <c r="C3825" s="21">
        <f>YEAR(B3825)</f>
        <v>2025</v>
      </c>
      <c r="D3825" s="21" t="str">
        <f>"Q"&amp;ROUNDUP(MONTH(B3825)/3,0)</f>
        <v>Q4</v>
      </c>
      <c r="E3825" s="21" t="s">
        <v>138</v>
      </c>
      <c r="F3825" s="21" t="s">
        <v>129</v>
      </c>
      <c r="G3825" s="21" t="s">
        <v>146</v>
      </c>
      <c r="H3825" s="21" t="s">
        <v>224</v>
      </c>
      <c r="I3825" s="21" t="s">
        <v>225</v>
      </c>
      <c r="J3825" s="21" t="s">
        <v>122</v>
      </c>
      <c r="K3825" s="21" t="s">
        <v>123</v>
      </c>
      <c r="L3825" s="21" t="s">
        <v>155</v>
      </c>
      <c r="M3825" s="23">
        <v>106.23</v>
      </c>
      <c r="N3825" s="24">
        <v>3</v>
      </c>
      <c r="O3825" s="25">
        <v>0.26169999999999999</v>
      </c>
      <c r="P3825" s="23">
        <v>50.96</v>
      </c>
      <c r="Q3825" s="23">
        <f>M3825*N3825*(1-O3825)</f>
        <v>235.288827</v>
      </c>
      <c r="R3825" s="23">
        <f>M3825*N3825*O3825</f>
        <v>83.401173</v>
      </c>
      <c r="S3825" s="23">
        <f>P3825*N3825</f>
        <v>152.88</v>
      </c>
      <c r="T3825" s="23">
        <f>Q3825-S3825</f>
        <v>82.408827000000002</v>
      </c>
      <c r="U3825" s="25">
        <f>IFERROR(T3825/Q3825,0)</f>
        <v>0.35024539010515787</v>
      </c>
      <c r="V3825" s="21" t="s">
        <v>125</v>
      </c>
      <c r="W3825" s="21" t="s">
        <v>156</v>
      </c>
    </row>
    <row r="3826" spans="1:23" ht="15" customHeight="1">
      <c r="A3826" s="21" t="s">
        <v>4304</v>
      </c>
      <c r="B3826" s="22">
        <v>45956</v>
      </c>
      <c r="C3826" s="21">
        <f>YEAR(B3826)</f>
        <v>2025</v>
      </c>
      <c r="D3826" s="21" t="str">
        <f>"Q"&amp;ROUNDUP(MONTH(B3826)/3,0)</f>
        <v>Q4</v>
      </c>
      <c r="E3826" s="21" t="s">
        <v>138</v>
      </c>
      <c r="F3826" s="21" t="s">
        <v>118</v>
      </c>
      <c r="G3826" s="21" t="s">
        <v>139</v>
      </c>
      <c r="H3826" s="21" t="s">
        <v>1487</v>
      </c>
      <c r="I3826" s="21" t="s">
        <v>1488</v>
      </c>
      <c r="J3826" s="21" t="s">
        <v>142</v>
      </c>
      <c r="K3826" s="21" t="s">
        <v>143</v>
      </c>
      <c r="L3826" s="21" t="s">
        <v>322</v>
      </c>
      <c r="M3826" s="23">
        <v>218.38</v>
      </c>
      <c r="N3826" s="24">
        <v>2</v>
      </c>
      <c r="O3826" s="25">
        <v>0.30730000000000002</v>
      </c>
      <c r="P3826" s="23">
        <v>138.75</v>
      </c>
      <c r="Q3826" s="23">
        <f>M3826*N3826*(1-O3826)</f>
        <v>302.54365200000001</v>
      </c>
      <c r="R3826" s="23">
        <f>M3826*N3826*O3826</f>
        <v>134.21634800000001</v>
      </c>
      <c r="S3826" s="23">
        <f>P3826*N3826</f>
        <v>277.5</v>
      </c>
      <c r="T3826" s="23">
        <f>Q3826-S3826</f>
        <v>25.043652000000009</v>
      </c>
      <c r="U3826" s="25">
        <f>IFERROR(T3826/Q3826,0)</f>
        <v>8.2776987170102678E-2</v>
      </c>
      <c r="V3826" s="21" t="s">
        <v>125</v>
      </c>
      <c r="W3826" s="21" t="s">
        <v>126</v>
      </c>
    </row>
    <row r="3827" spans="1:23" ht="15" customHeight="1">
      <c r="A3827" s="21" t="s">
        <v>4305</v>
      </c>
      <c r="B3827" s="22">
        <v>45956</v>
      </c>
      <c r="C3827" s="21">
        <f>YEAR(B3827)</f>
        <v>2025</v>
      </c>
      <c r="D3827" s="21" t="str">
        <f>"Q"&amp;ROUNDUP(MONTH(B3827)/3,0)</f>
        <v>Q4</v>
      </c>
      <c r="E3827" s="21" t="s">
        <v>117</v>
      </c>
      <c r="F3827" s="21" t="s">
        <v>118</v>
      </c>
      <c r="G3827" s="21" t="s">
        <v>194</v>
      </c>
      <c r="H3827" s="21" t="s">
        <v>228</v>
      </c>
      <c r="I3827" s="21" t="s">
        <v>229</v>
      </c>
      <c r="J3827" s="21" t="s">
        <v>133</v>
      </c>
      <c r="K3827" s="21" t="s">
        <v>123</v>
      </c>
      <c r="L3827" s="21" t="s">
        <v>263</v>
      </c>
      <c r="M3827" s="23">
        <v>38.979999999999997</v>
      </c>
      <c r="N3827" s="24">
        <v>8</v>
      </c>
      <c r="O3827" s="25">
        <v>0.22620000000000001</v>
      </c>
      <c r="P3827" s="23">
        <v>20.149999999999999</v>
      </c>
      <c r="Q3827" s="23">
        <f>M3827*N3827*(1-O3827)</f>
        <v>241.30179200000001</v>
      </c>
      <c r="R3827" s="23">
        <f>M3827*N3827*O3827</f>
        <v>70.538207999999997</v>
      </c>
      <c r="S3827" s="23">
        <f>P3827*N3827</f>
        <v>161.19999999999999</v>
      </c>
      <c r="T3827" s="23">
        <f>Q3827-S3827</f>
        <v>80.101792000000017</v>
      </c>
      <c r="U3827" s="25">
        <f>IFERROR(T3827/Q3827,0)</f>
        <v>0.33195688824391334</v>
      </c>
      <c r="V3827" s="21" t="s">
        <v>125</v>
      </c>
      <c r="W3827" s="21" t="s">
        <v>126</v>
      </c>
    </row>
    <row r="3828" spans="1:23" ht="15" customHeight="1">
      <c r="A3828" s="21" t="s">
        <v>4306</v>
      </c>
      <c r="B3828" s="22">
        <v>45956</v>
      </c>
      <c r="C3828" s="21">
        <f>YEAR(B3828)</f>
        <v>2025</v>
      </c>
      <c r="D3828" s="21" t="str">
        <f>"Q"&amp;ROUNDUP(MONTH(B3828)/3,0)</f>
        <v>Q4</v>
      </c>
      <c r="E3828" s="21" t="s">
        <v>138</v>
      </c>
      <c r="F3828" s="21" t="s">
        <v>118</v>
      </c>
      <c r="G3828" s="21" t="s">
        <v>139</v>
      </c>
      <c r="H3828" s="21" t="s">
        <v>147</v>
      </c>
      <c r="I3828" s="21" t="s">
        <v>148</v>
      </c>
      <c r="J3828" s="21" t="s">
        <v>122</v>
      </c>
      <c r="K3828" s="21" t="s">
        <v>134</v>
      </c>
      <c r="L3828" s="21" t="s">
        <v>339</v>
      </c>
      <c r="M3828" s="23">
        <v>202.63</v>
      </c>
      <c r="N3828" s="24">
        <v>5</v>
      </c>
      <c r="O3828" s="25">
        <v>0.2429</v>
      </c>
      <c r="P3828" s="23">
        <v>116.08</v>
      </c>
      <c r="Q3828" s="23">
        <f>M3828*N3828*(1-O3828)</f>
        <v>767.05586499999993</v>
      </c>
      <c r="R3828" s="23">
        <f>M3828*N3828*O3828</f>
        <v>246.09413499999999</v>
      </c>
      <c r="S3828" s="23">
        <f>P3828*N3828</f>
        <v>580.4</v>
      </c>
      <c r="T3828" s="23">
        <f>Q3828-S3828</f>
        <v>186.65586499999995</v>
      </c>
      <c r="U3828" s="25">
        <f>IFERROR(T3828/Q3828,0)</f>
        <v>0.24334063986330379</v>
      </c>
      <c r="V3828" s="21" t="s">
        <v>125</v>
      </c>
      <c r="W3828" s="21" t="s">
        <v>172</v>
      </c>
    </row>
    <row r="3829" spans="1:23" ht="15" customHeight="1">
      <c r="A3829" s="21" t="s">
        <v>4307</v>
      </c>
      <c r="B3829" s="22">
        <v>45956</v>
      </c>
      <c r="C3829" s="21">
        <f>YEAR(B3829)</f>
        <v>2025</v>
      </c>
      <c r="D3829" s="21" t="str">
        <f>"Q"&amp;ROUNDUP(MONTH(B3829)/3,0)</f>
        <v>Q4</v>
      </c>
      <c r="E3829" s="21" t="s">
        <v>138</v>
      </c>
      <c r="F3829" s="21" t="s">
        <v>118</v>
      </c>
      <c r="G3829" s="21" t="s">
        <v>146</v>
      </c>
      <c r="H3829" s="21" t="s">
        <v>367</v>
      </c>
      <c r="I3829" s="21" t="s">
        <v>368</v>
      </c>
      <c r="J3829" s="21" t="s">
        <v>142</v>
      </c>
      <c r="K3829" s="21" t="s">
        <v>165</v>
      </c>
      <c r="L3829" s="21" t="s">
        <v>180</v>
      </c>
      <c r="M3829" s="23">
        <v>121.32</v>
      </c>
      <c r="N3829" s="24">
        <v>4</v>
      </c>
      <c r="O3829" s="25">
        <v>0.24690000000000001</v>
      </c>
      <c r="P3829" s="23">
        <v>43.57</v>
      </c>
      <c r="Q3829" s="23">
        <f>M3829*N3829*(1-O3829)</f>
        <v>365.46436799999998</v>
      </c>
      <c r="R3829" s="23">
        <f>M3829*N3829*O3829</f>
        <v>119.81563199999999</v>
      </c>
      <c r="S3829" s="23">
        <f>P3829*N3829</f>
        <v>174.28</v>
      </c>
      <c r="T3829" s="23">
        <f>Q3829-S3829</f>
        <v>191.18436799999998</v>
      </c>
      <c r="U3829" s="25">
        <f>IFERROR(T3829/Q3829,0)</f>
        <v>0.52312724506154862</v>
      </c>
      <c r="V3829" s="21" t="s">
        <v>125</v>
      </c>
      <c r="W3829" s="21" t="s">
        <v>126</v>
      </c>
    </row>
    <row r="3830" spans="1:23" ht="15" customHeight="1">
      <c r="A3830" s="21" t="s">
        <v>4308</v>
      </c>
      <c r="B3830" s="22">
        <v>45956</v>
      </c>
      <c r="C3830" s="21">
        <f>YEAR(B3830)</f>
        <v>2025</v>
      </c>
      <c r="D3830" s="21" t="str">
        <f>"Q"&amp;ROUNDUP(MONTH(B3830)/3,0)</f>
        <v>Q4</v>
      </c>
      <c r="E3830" s="21" t="s">
        <v>138</v>
      </c>
      <c r="F3830" s="21" t="s">
        <v>118</v>
      </c>
      <c r="G3830" s="21" t="s">
        <v>139</v>
      </c>
      <c r="H3830" s="21" t="s">
        <v>471</v>
      </c>
      <c r="I3830" s="21" t="s">
        <v>472</v>
      </c>
      <c r="J3830" s="21" t="s">
        <v>142</v>
      </c>
      <c r="K3830" s="21" t="s">
        <v>134</v>
      </c>
      <c r="L3830" s="21" t="s">
        <v>299</v>
      </c>
      <c r="M3830" s="23">
        <v>140.56</v>
      </c>
      <c r="N3830" s="24">
        <v>3</v>
      </c>
      <c r="O3830" s="25">
        <v>0.25769999999999998</v>
      </c>
      <c r="P3830" s="23">
        <v>79.61</v>
      </c>
      <c r="Q3830" s="23">
        <f>M3830*N3830*(1-O3830)</f>
        <v>313.01306399999999</v>
      </c>
      <c r="R3830" s="23">
        <f>M3830*N3830*O3830</f>
        <v>108.66693599999999</v>
      </c>
      <c r="S3830" s="23">
        <f>P3830*N3830</f>
        <v>238.82999999999998</v>
      </c>
      <c r="T3830" s="23">
        <f>Q3830-S3830</f>
        <v>74.183064000000002</v>
      </c>
      <c r="U3830" s="25">
        <f>IFERROR(T3830/Q3830,0)</f>
        <v>0.23699670247629026</v>
      </c>
      <c r="V3830" s="21" t="s">
        <v>125</v>
      </c>
      <c r="W3830" s="21" t="s">
        <v>136</v>
      </c>
    </row>
    <row r="3831" spans="1:23" ht="15" customHeight="1">
      <c r="A3831" s="21" t="s">
        <v>4309</v>
      </c>
      <c r="B3831" s="22">
        <v>45957</v>
      </c>
      <c r="C3831" s="21">
        <f>YEAR(B3831)</f>
        <v>2025</v>
      </c>
      <c r="D3831" s="21" t="str">
        <f>"Q"&amp;ROUNDUP(MONTH(B3831)/3,0)</f>
        <v>Q4</v>
      </c>
      <c r="E3831" s="21" t="s">
        <v>117</v>
      </c>
      <c r="F3831" s="21" t="s">
        <v>159</v>
      </c>
      <c r="G3831" s="21" t="s">
        <v>194</v>
      </c>
      <c r="H3831" s="21" t="s">
        <v>287</v>
      </c>
      <c r="I3831" s="21" t="s">
        <v>288</v>
      </c>
      <c r="J3831" s="21" t="s">
        <v>133</v>
      </c>
      <c r="K3831" s="21" t="s">
        <v>143</v>
      </c>
      <c r="L3831" s="21" t="s">
        <v>230</v>
      </c>
      <c r="M3831" s="23">
        <v>138.52000000000001</v>
      </c>
      <c r="N3831" s="24">
        <v>10</v>
      </c>
      <c r="O3831" s="25">
        <v>0.12809999999999999</v>
      </c>
      <c r="P3831" s="23">
        <v>83.06</v>
      </c>
      <c r="Q3831" s="23">
        <f>M3831*N3831*(1-O3831)</f>
        <v>1207.7558800000002</v>
      </c>
      <c r="R3831" s="23">
        <f>M3831*N3831*O3831</f>
        <v>177.44412</v>
      </c>
      <c r="S3831" s="23">
        <f>P3831*N3831</f>
        <v>830.6</v>
      </c>
      <c r="T3831" s="23">
        <f>Q3831-S3831</f>
        <v>377.15588000000014</v>
      </c>
      <c r="U3831" s="25">
        <f>IFERROR(T3831/Q3831,0)</f>
        <v>0.31227823953959977</v>
      </c>
      <c r="V3831" s="21" t="s">
        <v>125</v>
      </c>
      <c r="W3831" s="21" t="s">
        <v>126</v>
      </c>
    </row>
    <row r="3832" spans="1:23" ht="15" customHeight="1">
      <c r="A3832" s="21" t="s">
        <v>4310</v>
      </c>
      <c r="B3832" s="22">
        <v>45957</v>
      </c>
      <c r="C3832" s="21">
        <f>YEAR(B3832)</f>
        <v>2025</v>
      </c>
      <c r="D3832" s="21" t="str">
        <f>"Q"&amp;ROUNDUP(MONTH(B3832)/3,0)</f>
        <v>Q4</v>
      </c>
      <c r="E3832" s="21" t="s">
        <v>158</v>
      </c>
      <c r="F3832" s="21" t="s">
        <v>118</v>
      </c>
      <c r="G3832" s="21" t="s">
        <v>160</v>
      </c>
      <c r="H3832" s="21" t="s">
        <v>555</v>
      </c>
      <c r="I3832" s="21" t="s">
        <v>556</v>
      </c>
      <c r="J3832" s="21" t="s">
        <v>133</v>
      </c>
      <c r="K3832" s="21" t="s">
        <v>143</v>
      </c>
      <c r="L3832" s="21" t="s">
        <v>230</v>
      </c>
      <c r="M3832" s="23">
        <v>191.43</v>
      </c>
      <c r="N3832" s="24">
        <v>2</v>
      </c>
      <c r="O3832" s="25">
        <v>0.25879999999999997</v>
      </c>
      <c r="P3832" s="23">
        <v>125.65</v>
      </c>
      <c r="Q3832" s="23">
        <f>M3832*N3832*(1-O3832)</f>
        <v>283.77583200000004</v>
      </c>
      <c r="R3832" s="23">
        <f>M3832*N3832*O3832</f>
        <v>99.084167999999991</v>
      </c>
      <c r="S3832" s="23">
        <f>P3832*N3832</f>
        <v>251.3</v>
      </c>
      <c r="T3832" s="23">
        <f>Q3832-S3832</f>
        <v>32.475832000000025</v>
      </c>
      <c r="U3832" s="25">
        <f>IFERROR(T3832/Q3832,0)</f>
        <v>0.11444185282134957</v>
      </c>
      <c r="V3832" s="21" t="s">
        <v>125</v>
      </c>
      <c r="W3832" s="21" t="s">
        <v>172</v>
      </c>
    </row>
    <row r="3833" spans="1:23" ht="15" customHeight="1">
      <c r="A3833" s="21" t="s">
        <v>4311</v>
      </c>
      <c r="B3833" s="22">
        <v>45957</v>
      </c>
      <c r="C3833" s="21">
        <f>YEAR(B3833)</f>
        <v>2025</v>
      </c>
      <c r="D3833" s="21" t="str">
        <f>"Q"&amp;ROUNDUP(MONTH(B3833)/3,0)</f>
        <v>Q4</v>
      </c>
      <c r="E3833" s="21" t="s">
        <v>188</v>
      </c>
      <c r="F3833" s="21" t="s">
        <v>129</v>
      </c>
      <c r="G3833" s="21" t="s">
        <v>189</v>
      </c>
      <c r="H3833" s="21" t="s">
        <v>3161</v>
      </c>
      <c r="I3833" s="21" t="s">
        <v>229</v>
      </c>
      <c r="J3833" s="21" t="s">
        <v>142</v>
      </c>
      <c r="K3833" s="21" t="s">
        <v>143</v>
      </c>
      <c r="L3833" s="21" t="s">
        <v>230</v>
      </c>
      <c r="M3833" s="23">
        <v>277.27</v>
      </c>
      <c r="N3833" s="24">
        <v>1</v>
      </c>
      <c r="O3833" s="25">
        <v>0.20069999999999999</v>
      </c>
      <c r="P3833" s="23">
        <v>158.24</v>
      </c>
      <c r="Q3833" s="23">
        <f>M3833*N3833*(1-O3833)</f>
        <v>221.62191099999998</v>
      </c>
      <c r="R3833" s="23">
        <f>M3833*N3833*O3833</f>
        <v>55.648088999999992</v>
      </c>
      <c r="S3833" s="23">
        <f>P3833*N3833</f>
        <v>158.24</v>
      </c>
      <c r="T3833" s="23">
        <f>Q3833-S3833</f>
        <v>63.381910999999974</v>
      </c>
      <c r="U3833" s="25">
        <f>IFERROR(T3833/Q3833,0)</f>
        <v>0.28599117620639947</v>
      </c>
      <c r="V3833" s="21" t="s">
        <v>125</v>
      </c>
      <c r="W3833" s="21" t="s">
        <v>172</v>
      </c>
    </row>
    <row r="3834" spans="1:23" ht="15" customHeight="1">
      <c r="A3834" s="21" t="s">
        <v>4312</v>
      </c>
      <c r="B3834" s="22">
        <v>45957</v>
      </c>
      <c r="C3834" s="21">
        <f>YEAR(B3834)</f>
        <v>2025</v>
      </c>
      <c r="D3834" s="21" t="str">
        <f>"Q"&amp;ROUNDUP(MONTH(B3834)/3,0)</f>
        <v>Q4</v>
      </c>
      <c r="E3834" s="21" t="s">
        <v>128</v>
      </c>
      <c r="F3834" s="21" t="s">
        <v>118</v>
      </c>
      <c r="G3834" s="21" t="s">
        <v>152</v>
      </c>
      <c r="H3834" s="21" t="s">
        <v>147</v>
      </c>
      <c r="I3834" s="21" t="s">
        <v>148</v>
      </c>
      <c r="J3834" s="21" t="s">
        <v>122</v>
      </c>
      <c r="K3834" s="21" t="s">
        <v>149</v>
      </c>
      <c r="L3834" s="21" t="s">
        <v>273</v>
      </c>
      <c r="M3834" s="23">
        <v>302.52</v>
      </c>
      <c r="N3834" s="24">
        <v>4</v>
      </c>
      <c r="O3834" s="25">
        <v>0.2293</v>
      </c>
      <c r="P3834" s="23">
        <v>136.47999999999999</v>
      </c>
      <c r="Q3834" s="23">
        <f>M3834*N3834*(1-O3834)</f>
        <v>932.60865599999988</v>
      </c>
      <c r="R3834" s="23">
        <f>M3834*N3834*O3834</f>
        <v>277.47134399999999</v>
      </c>
      <c r="S3834" s="23">
        <f>P3834*N3834</f>
        <v>545.91999999999996</v>
      </c>
      <c r="T3834" s="23">
        <f>Q3834-S3834</f>
        <v>386.68865599999992</v>
      </c>
      <c r="U3834" s="25">
        <f>IFERROR(T3834/Q3834,0)</f>
        <v>0.41463121054282814</v>
      </c>
      <c r="V3834" s="21" t="s">
        <v>125</v>
      </c>
      <c r="W3834" s="21" t="s">
        <v>126</v>
      </c>
    </row>
    <row r="3835" spans="1:23" ht="15" customHeight="1">
      <c r="A3835" s="21" t="s">
        <v>4313</v>
      </c>
      <c r="B3835" s="22">
        <v>45957</v>
      </c>
      <c r="C3835" s="21">
        <f>YEAR(B3835)</f>
        <v>2025</v>
      </c>
      <c r="D3835" s="21" t="str">
        <f>"Q"&amp;ROUNDUP(MONTH(B3835)/3,0)</f>
        <v>Q4</v>
      </c>
      <c r="E3835" s="21" t="s">
        <v>138</v>
      </c>
      <c r="F3835" s="21" t="s">
        <v>118</v>
      </c>
      <c r="G3835" s="21" t="s">
        <v>146</v>
      </c>
      <c r="H3835" s="21" t="s">
        <v>294</v>
      </c>
      <c r="I3835" s="21" t="s">
        <v>295</v>
      </c>
      <c r="J3835" s="21" t="s">
        <v>133</v>
      </c>
      <c r="K3835" s="21" t="s">
        <v>165</v>
      </c>
      <c r="L3835" s="21" t="s">
        <v>166</v>
      </c>
      <c r="M3835" s="23">
        <v>13.7</v>
      </c>
      <c r="N3835" s="24">
        <v>1</v>
      </c>
      <c r="O3835" s="25">
        <v>0.1565</v>
      </c>
      <c r="P3835" s="23">
        <v>5.66</v>
      </c>
      <c r="Q3835" s="23">
        <f>M3835*N3835*(1-O3835)</f>
        <v>11.555949999999999</v>
      </c>
      <c r="R3835" s="23">
        <f>M3835*N3835*O3835</f>
        <v>2.14405</v>
      </c>
      <c r="S3835" s="23">
        <f>P3835*N3835</f>
        <v>5.66</v>
      </c>
      <c r="T3835" s="23">
        <f>Q3835-S3835</f>
        <v>5.8959499999999991</v>
      </c>
      <c r="U3835" s="25">
        <f>IFERROR(T3835/Q3835,0)</f>
        <v>0.51020902651880629</v>
      </c>
      <c r="V3835" s="21" t="s">
        <v>125</v>
      </c>
      <c r="W3835" s="21" t="s">
        <v>136</v>
      </c>
    </row>
    <row r="3836" spans="1:23" ht="15" customHeight="1">
      <c r="A3836" s="21" t="s">
        <v>4314</v>
      </c>
      <c r="B3836" s="22">
        <v>45957</v>
      </c>
      <c r="C3836" s="21">
        <f>YEAR(B3836)</f>
        <v>2025</v>
      </c>
      <c r="D3836" s="21" t="str">
        <f>"Q"&amp;ROUNDUP(MONTH(B3836)/3,0)</f>
        <v>Q4</v>
      </c>
      <c r="E3836" s="21" t="s">
        <v>138</v>
      </c>
      <c r="F3836" s="21" t="s">
        <v>118</v>
      </c>
      <c r="G3836" s="21" t="s">
        <v>146</v>
      </c>
      <c r="H3836" s="21" t="s">
        <v>526</v>
      </c>
      <c r="I3836" s="21" t="s">
        <v>527</v>
      </c>
      <c r="J3836" s="21" t="s">
        <v>133</v>
      </c>
      <c r="K3836" s="21" t="s">
        <v>165</v>
      </c>
      <c r="L3836" s="21" t="s">
        <v>213</v>
      </c>
      <c r="M3836" s="23">
        <v>106.74</v>
      </c>
      <c r="N3836" s="24">
        <v>2</v>
      </c>
      <c r="O3836" s="25">
        <v>0.2964</v>
      </c>
      <c r="P3836" s="23">
        <v>53.33</v>
      </c>
      <c r="Q3836" s="23">
        <f>M3836*N3836*(1-O3836)</f>
        <v>150.20452799999998</v>
      </c>
      <c r="R3836" s="23">
        <f>M3836*N3836*O3836</f>
        <v>63.275471999999993</v>
      </c>
      <c r="S3836" s="23">
        <f>P3836*N3836</f>
        <v>106.66</v>
      </c>
      <c r="T3836" s="23">
        <f>Q3836-S3836</f>
        <v>43.544527999999985</v>
      </c>
      <c r="U3836" s="25">
        <f>IFERROR(T3836/Q3836,0)</f>
        <v>0.28990156674903961</v>
      </c>
      <c r="V3836" s="21" t="s">
        <v>171</v>
      </c>
      <c r="W3836" s="21" t="s">
        <v>126</v>
      </c>
    </row>
    <row r="3837" spans="1:23" ht="15" customHeight="1">
      <c r="A3837" s="21" t="s">
        <v>4315</v>
      </c>
      <c r="B3837" s="22">
        <v>45957</v>
      </c>
      <c r="C3837" s="21">
        <f>YEAR(B3837)</f>
        <v>2025</v>
      </c>
      <c r="D3837" s="21" t="str">
        <f>"Q"&amp;ROUNDUP(MONTH(B3837)/3,0)</f>
        <v>Q4</v>
      </c>
      <c r="E3837" s="21" t="s">
        <v>117</v>
      </c>
      <c r="F3837" s="21" t="s">
        <v>118</v>
      </c>
      <c r="G3837" s="21" t="s">
        <v>194</v>
      </c>
      <c r="H3837" s="21" t="s">
        <v>315</v>
      </c>
      <c r="I3837" s="21" t="s">
        <v>316</v>
      </c>
      <c r="J3837" s="21" t="s">
        <v>133</v>
      </c>
      <c r="K3837" s="21" t="s">
        <v>134</v>
      </c>
      <c r="L3837" s="21" t="s">
        <v>192</v>
      </c>
      <c r="M3837" s="23">
        <v>58.94</v>
      </c>
      <c r="N3837" s="24">
        <v>2</v>
      </c>
      <c r="O3837" s="25">
        <v>0.26279999999999998</v>
      </c>
      <c r="P3837" s="23">
        <v>34.979999999999997</v>
      </c>
      <c r="Q3837" s="23">
        <f>M3837*N3837*(1-O3837)</f>
        <v>86.901136000000008</v>
      </c>
      <c r="R3837" s="23">
        <f>M3837*N3837*O3837</f>
        <v>30.978863999999998</v>
      </c>
      <c r="S3837" s="23">
        <f>P3837*N3837</f>
        <v>69.959999999999994</v>
      </c>
      <c r="T3837" s="23">
        <f>Q3837-S3837</f>
        <v>16.941136000000014</v>
      </c>
      <c r="U3837" s="25">
        <f>IFERROR(T3837/Q3837,0)</f>
        <v>0.1949472329107414</v>
      </c>
      <c r="V3837" s="21" t="s">
        <v>125</v>
      </c>
      <c r="W3837" s="21" t="s">
        <v>126</v>
      </c>
    </row>
    <row r="3838" spans="1:23" ht="15" customHeight="1">
      <c r="A3838" s="21" t="s">
        <v>4316</v>
      </c>
      <c r="B3838" s="22">
        <v>45958</v>
      </c>
      <c r="C3838" s="21">
        <f>YEAR(B3838)</f>
        <v>2025</v>
      </c>
      <c r="D3838" s="21" t="str">
        <f>"Q"&amp;ROUNDUP(MONTH(B3838)/3,0)</f>
        <v>Q4</v>
      </c>
      <c r="E3838" s="21" t="s">
        <v>188</v>
      </c>
      <c r="F3838" s="21" t="s">
        <v>129</v>
      </c>
      <c r="G3838" s="21" t="s">
        <v>198</v>
      </c>
      <c r="H3838" s="21" t="s">
        <v>131</v>
      </c>
      <c r="I3838" s="21" t="s">
        <v>132</v>
      </c>
      <c r="J3838" s="21" t="s">
        <v>133</v>
      </c>
      <c r="K3838" s="21" t="s">
        <v>134</v>
      </c>
      <c r="L3838" s="21" t="s">
        <v>170</v>
      </c>
      <c r="M3838" s="23">
        <v>68.13</v>
      </c>
      <c r="N3838" s="24">
        <v>2</v>
      </c>
      <c r="O3838" s="25">
        <v>0.22589999999999999</v>
      </c>
      <c r="P3838" s="23">
        <v>38.799999999999997</v>
      </c>
      <c r="Q3838" s="23">
        <f>M3838*N3838*(1-O3838)</f>
        <v>105.478866</v>
      </c>
      <c r="R3838" s="23">
        <f>M3838*N3838*O3838</f>
        <v>30.781133999999998</v>
      </c>
      <c r="S3838" s="23">
        <f>P3838*N3838</f>
        <v>77.599999999999994</v>
      </c>
      <c r="T3838" s="23">
        <f>Q3838-S3838</f>
        <v>27.878866000000002</v>
      </c>
      <c r="U3838" s="25">
        <f>IFERROR(T3838/Q3838,0)</f>
        <v>0.26430760072828241</v>
      </c>
      <c r="V3838" s="21" t="s">
        <v>125</v>
      </c>
      <c r="W3838" s="21" t="s">
        <v>126</v>
      </c>
    </row>
    <row r="3839" spans="1:23" ht="15" customHeight="1">
      <c r="A3839" s="21" t="s">
        <v>4317</v>
      </c>
      <c r="B3839" s="22">
        <v>45958</v>
      </c>
      <c r="C3839" s="21">
        <f>YEAR(B3839)</f>
        <v>2025</v>
      </c>
      <c r="D3839" s="21" t="str">
        <f>"Q"&amp;ROUNDUP(MONTH(B3839)/3,0)</f>
        <v>Q4</v>
      </c>
      <c r="E3839" s="21" t="s">
        <v>128</v>
      </c>
      <c r="F3839" s="21" t="s">
        <v>129</v>
      </c>
      <c r="G3839" s="21" t="s">
        <v>130</v>
      </c>
      <c r="H3839" s="21" t="s">
        <v>297</v>
      </c>
      <c r="I3839" s="21" t="s">
        <v>298</v>
      </c>
      <c r="J3839" s="21" t="s">
        <v>142</v>
      </c>
      <c r="K3839" s="21" t="s">
        <v>165</v>
      </c>
      <c r="L3839" s="21" t="s">
        <v>166</v>
      </c>
      <c r="M3839" s="23">
        <v>60.32</v>
      </c>
      <c r="N3839" s="24">
        <v>5</v>
      </c>
      <c r="O3839" s="25">
        <v>0.25080000000000002</v>
      </c>
      <c r="P3839" s="23">
        <v>24.34</v>
      </c>
      <c r="Q3839" s="23">
        <f>M3839*N3839*(1-O3839)</f>
        <v>225.95872</v>
      </c>
      <c r="R3839" s="23">
        <f>M3839*N3839*O3839</f>
        <v>75.641280000000009</v>
      </c>
      <c r="S3839" s="23">
        <f>P3839*N3839</f>
        <v>121.7</v>
      </c>
      <c r="T3839" s="23">
        <f>Q3839-S3839</f>
        <v>104.25872</v>
      </c>
      <c r="U3839" s="25">
        <f>IFERROR(T3839/Q3839,0)</f>
        <v>0.46140604797194812</v>
      </c>
      <c r="V3839" s="21" t="s">
        <v>125</v>
      </c>
      <c r="W3839" s="21" t="s">
        <v>126</v>
      </c>
    </row>
    <row r="3840" spans="1:23" ht="15" customHeight="1">
      <c r="A3840" s="21" t="s">
        <v>4318</v>
      </c>
      <c r="B3840" s="22">
        <v>45958</v>
      </c>
      <c r="C3840" s="21">
        <f>YEAR(B3840)</f>
        <v>2025</v>
      </c>
      <c r="D3840" s="21" t="str">
        <f>"Q"&amp;ROUNDUP(MONTH(B3840)/3,0)</f>
        <v>Q4</v>
      </c>
      <c r="E3840" s="21" t="s">
        <v>138</v>
      </c>
      <c r="F3840" s="21" t="s">
        <v>129</v>
      </c>
      <c r="G3840" s="21" t="s">
        <v>146</v>
      </c>
      <c r="H3840" s="21" t="s">
        <v>627</v>
      </c>
      <c r="I3840" s="21" t="s">
        <v>628</v>
      </c>
      <c r="J3840" s="21" t="s">
        <v>142</v>
      </c>
      <c r="K3840" s="21" t="s">
        <v>165</v>
      </c>
      <c r="L3840" s="21" t="s">
        <v>184</v>
      </c>
      <c r="M3840" s="23">
        <v>34.75</v>
      </c>
      <c r="N3840" s="24">
        <v>1</v>
      </c>
      <c r="O3840" s="25">
        <v>0.16309999999999999</v>
      </c>
      <c r="P3840" s="23">
        <v>12.19</v>
      </c>
      <c r="Q3840" s="23">
        <f>M3840*N3840*(1-O3840)</f>
        <v>29.082274999999999</v>
      </c>
      <c r="R3840" s="23">
        <f>M3840*N3840*O3840</f>
        <v>5.6677249999999999</v>
      </c>
      <c r="S3840" s="23">
        <f>P3840*N3840</f>
        <v>12.19</v>
      </c>
      <c r="T3840" s="23">
        <f>Q3840-S3840</f>
        <v>16.892274999999998</v>
      </c>
      <c r="U3840" s="25">
        <f>IFERROR(T3840/Q3840,0)</f>
        <v>0.58084434591172796</v>
      </c>
      <c r="V3840" s="21" t="s">
        <v>125</v>
      </c>
      <c r="W3840" s="21" t="s">
        <v>126</v>
      </c>
    </row>
    <row r="3841" spans="1:23" ht="15" customHeight="1">
      <c r="A3841" s="21" t="s">
        <v>4319</v>
      </c>
      <c r="B3841" s="22">
        <v>45958</v>
      </c>
      <c r="C3841" s="21">
        <f>YEAR(B3841)</f>
        <v>2025</v>
      </c>
      <c r="D3841" s="21" t="str">
        <f>"Q"&amp;ROUNDUP(MONTH(B3841)/3,0)</f>
        <v>Q4</v>
      </c>
      <c r="E3841" s="21" t="s">
        <v>188</v>
      </c>
      <c r="F3841" s="21" t="s">
        <v>118</v>
      </c>
      <c r="G3841" s="21" t="s">
        <v>189</v>
      </c>
      <c r="H3841" s="21" t="s">
        <v>2547</v>
      </c>
      <c r="I3841" s="21" t="s">
        <v>896</v>
      </c>
      <c r="J3841" s="21" t="s">
        <v>142</v>
      </c>
      <c r="K3841" s="21" t="s">
        <v>165</v>
      </c>
      <c r="L3841" s="21" t="s">
        <v>166</v>
      </c>
      <c r="M3841" s="23">
        <v>17.36</v>
      </c>
      <c r="N3841" s="24">
        <v>1</v>
      </c>
      <c r="O3841" s="25"/>
      <c r="P3841" s="23">
        <v>7.3</v>
      </c>
      <c r="Q3841" s="23">
        <f>M3841*N3841*(1-O3841)</f>
        <v>17.36</v>
      </c>
      <c r="R3841" s="23">
        <f>M3841*N3841*O3841</f>
        <v>0</v>
      </c>
      <c r="S3841" s="23">
        <f>P3841*N3841</f>
        <v>7.3</v>
      </c>
      <c r="T3841" s="23">
        <f>Q3841-S3841</f>
        <v>10.059999999999999</v>
      </c>
      <c r="U3841" s="25">
        <f>IFERROR(T3841/Q3841,0)</f>
        <v>0.57949308755760365</v>
      </c>
      <c r="V3841" s="21" t="s">
        <v>125</v>
      </c>
      <c r="W3841" s="21" t="s">
        <v>172</v>
      </c>
    </row>
    <row r="3842" spans="1:23" ht="15" customHeight="1">
      <c r="A3842" s="21" t="s">
        <v>4320</v>
      </c>
      <c r="B3842" s="22">
        <v>45958</v>
      </c>
      <c r="C3842" s="21">
        <f>YEAR(B3842)</f>
        <v>2025</v>
      </c>
      <c r="D3842" s="21" t="str">
        <f>"Q"&amp;ROUNDUP(MONTH(B3842)/3,0)</f>
        <v>Q4</v>
      </c>
      <c r="E3842" s="21" t="s">
        <v>158</v>
      </c>
      <c r="F3842" s="21" t="s">
        <v>118</v>
      </c>
      <c r="G3842" s="21" t="s">
        <v>164</v>
      </c>
      <c r="H3842" s="21" t="s">
        <v>190</v>
      </c>
      <c r="I3842" s="21" t="s">
        <v>191</v>
      </c>
      <c r="J3842" s="21" t="s">
        <v>133</v>
      </c>
      <c r="K3842" s="21" t="s">
        <v>123</v>
      </c>
      <c r="L3842" s="21" t="s">
        <v>124</v>
      </c>
      <c r="M3842" s="23">
        <v>34</v>
      </c>
      <c r="N3842" s="24">
        <v>5</v>
      </c>
      <c r="O3842" s="25">
        <v>0.1741</v>
      </c>
      <c r="P3842" s="23">
        <v>19.68</v>
      </c>
      <c r="Q3842" s="23">
        <f>M3842*N3842*(1-O3842)</f>
        <v>140.40299999999999</v>
      </c>
      <c r="R3842" s="23">
        <f>M3842*N3842*O3842</f>
        <v>29.597000000000001</v>
      </c>
      <c r="S3842" s="23">
        <f>P3842*N3842</f>
        <v>98.4</v>
      </c>
      <c r="T3842" s="23">
        <f>Q3842-S3842</f>
        <v>42.002999999999986</v>
      </c>
      <c r="U3842" s="25">
        <f>IFERROR(T3842/Q3842,0)</f>
        <v>0.29916027435311204</v>
      </c>
      <c r="V3842" s="21" t="s">
        <v>171</v>
      </c>
      <c r="W3842" s="21" t="s">
        <v>126</v>
      </c>
    </row>
    <row r="3843" spans="1:23" ht="15" customHeight="1">
      <c r="A3843" s="21" t="s">
        <v>4321</v>
      </c>
      <c r="B3843" s="22">
        <v>45958</v>
      </c>
      <c r="C3843" s="21">
        <f>YEAR(B3843)</f>
        <v>2025</v>
      </c>
      <c r="D3843" s="21" t="str">
        <f>"Q"&amp;ROUNDUP(MONTH(B3843)/3,0)</f>
        <v>Q4</v>
      </c>
      <c r="E3843" s="21" t="s">
        <v>158</v>
      </c>
      <c r="F3843" s="21" t="s">
        <v>118</v>
      </c>
      <c r="G3843" s="21" t="s">
        <v>160</v>
      </c>
      <c r="H3843" s="21" t="s">
        <v>243</v>
      </c>
      <c r="I3843" s="21" t="s">
        <v>244</v>
      </c>
      <c r="J3843" s="21" t="s">
        <v>122</v>
      </c>
      <c r="K3843" s="21" t="s">
        <v>134</v>
      </c>
      <c r="L3843" s="21" t="s">
        <v>299</v>
      </c>
      <c r="M3843" s="23">
        <v>58.99</v>
      </c>
      <c r="N3843" s="24">
        <v>4</v>
      </c>
      <c r="O3843" s="25">
        <v>0.26919999999999999</v>
      </c>
      <c r="P3843" s="23">
        <v>32.75</v>
      </c>
      <c r="Q3843" s="23">
        <f>M3843*N3843*(1-O3843)</f>
        <v>172.43956800000001</v>
      </c>
      <c r="R3843" s="23">
        <f>M3843*N3843*O3843</f>
        <v>63.520432</v>
      </c>
      <c r="S3843" s="23">
        <f>P3843*N3843</f>
        <v>131</v>
      </c>
      <c r="T3843" s="23">
        <f>Q3843-S3843</f>
        <v>41.439568000000008</v>
      </c>
      <c r="U3843" s="25">
        <f>IFERROR(T3843/Q3843,0)</f>
        <v>0.24031356886721036</v>
      </c>
      <c r="V3843" s="21" t="s">
        <v>125</v>
      </c>
      <c r="W3843" s="21" t="s">
        <v>156</v>
      </c>
    </row>
    <row r="3844" spans="1:23" ht="15" customHeight="1">
      <c r="A3844" s="21" t="s">
        <v>4322</v>
      </c>
      <c r="B3844" s="22">
        <v>45958</v>
      </c>
      <c r="C3844" s="21">
        <f>YEAR(B3844)</f>
        <v>2025</v>
      </c>
      <c r="D3844" s="21" t="str">
        <f>"Q"&amp;ROUNDUP(MONTH(B3844)/3,0)</f>
        <v>Q4</v>
      </c>
      <c r="E3844" s="21" t="s">
        <v>158</v>
      </c>
      <c r="F3844" s="21" t="s">
        <v>129</v>
      </c>
      <c r="G3844" s="21" t="s">
        <v>164</v>
      </c>
      <c r="H3844" s="21" t="s">
        <v>651</v>
      </c>
      <c r="I3844" s="21" t="s">
        <v>652</v>
      </c>
      <c r="J3844" s="21" t="s">
        <v>142</v>
      </c>
      <c r="K3844" s="21" t="s">
        <v>165</v>
      </c>
      <c r="L3844" s="21" t="s">
        <v>166</v>
      </c>
      <c r="M3844" s="23">
        <v>27.64</v>
      </c>
      <c r="N3844" s="24">
        <v>1</v>
      </c>
      <c r="O3844" s="25">
        <v>0.17899999999999999</v>
      </c>
      <c r="P3844" s="23">
        <v>10.98</v>
      </c>
      <c r="Q3844" s="23">
        <f>M3844*N3844*(1-O3844)</f>
        <v>22.692439999999998</v>
      </c>
      <c r="R3844" s="23">
        <f>M3844*N3844*O3844</f>
        <v>4.9475600000000002</v>
      </c>
      <c r="S3844" s="23">
        <f>P3844*N3844</f>
        <v>10.98</v>
      </c>
      <c r="T3844" s="23">
        <f>Q3844-S3844</f>
        <v>11.712439999999997</v>
      </c>
      <c r="U3844" s="25">
        <f>IFERROR(T3844/Q3844,0)</f>
        <v>0.51613841437941443</v>
      </c>
      <c r="V3844" s="21" t="s">
        <v>125</v>
      </c>
      <c r="W3844" s="21" t="s">
        <v>126</v>
      </c>
    </row>
    <row r="3845" spans="1:23" ht="15" customHeight="1">
      <c r="A3845" s="21" t="s">
        <v>4323</v>
      </c>
      <c r="B3845" s="22">
        <v>45958</v>
      </c>
      <c r="C3845" s="21">
        <f>YEAR(B3845)</f>
        <v>2025</v>
      </c>
      <c r="D3845" s="21" t="str">
        <f>"Q"&amp;ROUNDUP(MONTH(B3845)/3,0)</f>
        <v>Q4</v>
      </c>
      <c r="E3845" s="21" t="s">
        <v>117</v>
      </c>
      <c r="F3845" s="21" t="s">
        <v>118</v>
      </c>
      <c r="G3845" s="21" t="s">
        <v>194</v>
      </c>
      <c r="H3845" s="21" t="s">
        <v>467</v>
      </c>
      <c r="I3845" s="21" t="s">
        <v>468</v>
      </c>
      <c r="J3845" s="21" t="s">
        <v>133</v>
      </c>
      <c r="K3845" s="21" t="s">
        <v>149</v>
      </c>
      <c r="L3845" s="21" t="s">
        <v>176</v>
      </c>
      <c r="M3845" s="23">
        <v>29.82</v>
      </c>
      <c r="N3845" s="24">
        <v>2</v>
      </c>
      <c r="O3845" s="25">
        <v>0.2109</v>
      </c>
      <c r="P3845" s="23">
        <v>13.52</v>
      </c>
      <c r="Q3845" s="23">
        <f>M3845*N3845*(1-O3845)</f>
        <v>47.061924000000005</v>
      </c>
      <c r="R3845" s="23">
        <f>M3845*N3845*O3845</f>
        <v>12.578076000000001</v>
      </c>
      <c r="S3845" s="23">
        <f>P3845*N3845</f>
        <v>27.04</v>
      </c>
      <c r="T3845" s="23">
        <f>Q3845-S3845</f>
        <v>20.021924000000006</v>
      </c>
      <c r="U3845" s="25">
        <f>IFERROR(T3845/Q3845,0)</f>
        <v>0.42543785502692161</v>
      </c>
      <c r="V3845" s="21" t="s">
        <v>125</v>
      </c>
      <c r="W3845" s="21" t="s">
        <v>172</v>
      </c>
    </row>
    <row r="3846" spans="1:23" ht="15" customHeight="1">
      <c r="A3846" s="21" t="s">
        <v>4324</v>
      </c>
      <c r="B3846" s="22">
        <v>45958</v>
      </c>
      <c r="C3846" s="21">
        <f>YEAR(B3846)</f>
        <v>2025</v>
      </c>
      <c r="D3846" s="21" t="str">
        <f>"Q"&amp;ROUNDUP(MONTH(B3846)/3,0)</f>
        <v>Q4</v>
      </c>
      <c r="E3846" s="21" t="s">
        <v>188</v>
      </c>
      <c r="F3846" s="21" t="s">
        <v>129</v>
      </c>
      <c r="G3846" s="21" t="s">
        <v>189</v>
      </c>
      <c r="H3846" s="21" t="s">
        <v>287</v>
      </c>
      <c r="I3846" s="21" t="s">
        <v>288</v>
      </c>
      <c r="J3846" s="21" t="s">
        <v>133</v>
      </c>
      <c r="K3846" s="21" t="s">
        <v>143</v>
      </c>
      <c r="L3846" s="21" t="s">
        <v>252</v>
      </c>
      <c r="M3846" s="23">
        <v>219.6</v>
      </c>
      <c r="N3846" s="24">
        <v>1</v>
      </c>
      <c r="O3846" s="25">
        <v>0.15740000000000001</v>
      </c>
      <c r="P3846" s="23">
        <v>143.77000000000001</v>
      </c>
      <c r="Q3846" s="23">
        <f>M3846*N3846*(1-O3846)</f>
        <v>185.03496000000001</v>
      </c>
      <c r="R3846" s="23">
        <f>M3846*N3846*O3846</f>
        <v>34.565040000000003</v>
      </c>
      <c r="S3846" s="23">
        <f>P3846*N3846</f>
        <v>143.77000000000001</v>
      </c>
      <c r="T3846" s="23">
        <f>Q3846-S3846</f>
        <v>41.264960000000002</v>
      </c>
      <c r="U3846" s="25">
        <f>IFERROR(T3846/Q3846,0)</f>
        <v>0.22301169465489115</v>
      </c>
      <c r="V3846" s="21" t="s">
        <v>125</v>
      </c>
      <c r="W3846" s="21" t="s">
        <v>172</v>
      </c>
    </row>
    <row r="3847" spans="1:23" ht="15" customHeight="1">
      <c r="A3847" s="21" t="s">
        <v>4325</v>
      </c>
      <c r="B3847" s="22">
        <v>45959</v>
      </c>
      <c r="C3847" s="21">
        <f>YEAR(B3847)</f>
        <v>2025</v>
      </c>
      <c r="D3847" s="21" t="str">
        <f>"Q"&amp;ROUNDUP(MONTH(B3847)/3,0)</f>
        <v>Q4</v>
      </c>
      <c r="E3847" s="21" t="s">
        <v>158</v>
      </c>
      <c r="F3847" s="21" t="s">
        <v>129</v>
      </c>
      <c r="G3847" s="21" t="s">
        <v>164</v>
      </c>
      <c r="H3847" s="21" t="s">
        <v>555</v>
      </c>
      <c r="I3847" s="21" t="s">
        <v>556</v>
      </c>
      <c r="J3847" s="21" t="s">
        <v>133</v>
      </c>
      <c r="K3847" s="21" t="s">
        <v>134</v>
      </c>
      <c r="L3847" s="21" t="s">
        <v>135</v>
      </c>
      <c r="M3847" s="23">
        <v>192.92</v>
      </c>
      <c r="N3847" s="24">
        <v>3</v>
      </c>
      <c r="O3847" s="25">
        <v>0.2175</v>
      </c>
      <c r="P3847" s="23">
        <v>98.19</v>
      </c>
      <c r="Q3847" s="23">
        <f>M3847*N3847*(1-O3847)</f>
        <v>452.87969999999996</v>
      </c>
      <c r="R3847" s="23">
        <f>M3847*N3847*O3847</f>
        <v>125.88029999999999</v>
      </c>
      <c r="S3847" s="23">
        <f>P3847*N3847</f>
        <v>294.57</v>
      </c>
      <c r="T3847" s="23">
        <f>Q3847-S3847</f>
        <v>158.30969999999996</v>
      </c>
      <c r="U3847" s="25">
        <f>IFERROR(T3847/Q3847,0)</f>
        <v>0.34956236722467354</v>
      </c>
      <c r="V3847" s="21" t="s">
        <v>125</v>
      </c>
      <c r="W3847" s="21" t="s">
        <v>156</v>
      </c>
    </row>
    <row r="3848" spans="1:23" ht="15" customHeight="1">
      <c r="A3848" s="21" t="s">
        <v>4326</v>
      </c>
      <c r="B3848" s="22">
        <v>45959</v>
      </c>
      <c r="C3848" s="21">
        <f>YEAR(B3848)</f>
        <v>2025</v>
      </c>
      <c r="D3848" s="21" t="str">
        <f>"Q"&amp;ROUNDUP(MONTH(B3848)/3,0)</f>
        <v>Q4</v>
      </c>
      <c r="E3848" s="21" t="s">
        <v>188</v>
      </c>
      <c r="F3848" s="21" t="s">
        <v>159</v>
      </c>
      <c r="G3848" s="21" t="s">
        <v>189</v>
      </c>
      <c r="H3848" s="21" t="s">
        <v>358</v>
      </c>
      <c r="I3848" s="21" t="s">
        <v>269</v>
      </c>
      <c r="J3848" s="21" t="s">
        <v>133</v>
      </c>
      <c r="K3848" s="21" t="s">
        <v>123</v>
      </c>
      <c r="L3848" s="21" t="s">
        <v>226</v>
      </c>
      <c r="M3848" s="23">
        <v>73.3</v>
      </c>
      <c r="N3848" s="24">
        <v>8</v>
      </c>
      <c r="O3848" s="25">
        <v>0.20899999999999999</v>
      </c>
      <c r="P3848" s="23">
        <v>39.93</v>
      </c>
      <c r="Q3848" s="23">
        <f>M3848*N3848*(1-O3848)</f>
        <v>463.8424</v>
      </c>
      <c r="R3848" s="23">
        <f>M3848*N3848*O3848</f>
        <v>122.55759999999999</v>
      </c>
      <c r="S3848" s="23">
        <f>P3848*N3848</f>
        <v>319.44</v>
      </c>
      <c r="T3848" s="23">
        <f>Q3848-S3848</f>
        <v>144.4024</v>
      </c>
      <c r="U3848" s="25">
        <f>IFERROR(T3848/Q3848,0)</f>
        <v>0.31131780966983613</v>
      </c>
      <c r="V3848" s="21" t="s">
        <v>125</v>
      </c>
      <c r="W3848" s="21" t="s">
        <v>136</v>
      </c>
    </row>
    <row r="3849" spans="1:23" ht="15" customHeight="1">
      <c r="A3849" s="21" t="s">
        <v>4327</v>
      </c>
      <c r="B3849" s="22">
        <v>45959</v>
      </c>
      <c r="C3849" s="21">
        <f>YEAR(B3849)</f>
        <v>2025</v>
      </c>
      <c r="D3849" s="21" t="str">
        <f>"Q"&amp;ROUNDUP(MONTH(B3849)/3,0)</f>
        <v>Q4</v>
      </c>
      <c r="E3849" s="21" t="s">
        <v>117</v>
      </c>
      <c r="F3849" s="21" t="s">
        <v>129</v>
      </c>
      <c r="G3849" s="21" t="s">
        <v>119</v>
      </c>
      <c r="H3849" s="21" t="s">
        <v>752</v>
      </c>
      <c r="I3849" s="21" t="s">
        <v>200</v>
      </c>
      <c r="J3849" s="21" t="s">
        <v>133</v>
      </c>
      <c r="K3849" s="21" t="s">
        <v>123</v>
      </c>
      <c r="L3849" s="21" t="s">
        <v>226</v>
      </c>
      <c r="M3849" s="23">
        <v>77.459999999999994</v>
      </c>
      <c r="N3849" s="24">
        <v>1</v>
      </c>
      <c r="O3849" s="25">
        <v>0.20669999999999999</v>
      </c>
      <c r="P3849" s="23">
        <v>43.42</v>
      </c>
      <c r="Q3849" s="23">
        <f>M3849*N3849*(1-O3849)</f>
        <v>61.449017999999995</v>
      </c>
      <c r="R3849" s="23">
        <f>M3849*N3849*O3849</f>
        <v>16.010981999999998</v>
      </c>
      <c r="S3849" s="23">
        <f>P3849*N3849</f>
        <v>43.42</v>
      </c>
      <c r="T3849" s="23">
        <f>Q3849-S3849</f>
        <v>18.029017999999994</v>
      </c>
      <c r="U3849" s="25">
        <f>IFERROR(T3849/Q3849,0)</f>
        <v>0.29339798400033007</v>
      </c>
      <c r="V3849" s="21" t="s">
        <v>171</v>
      </c>
      <c r="W3849" s="21" t="s">
        <v>172</v>
      </c>
    </row>
    <row r="3850" spans="1:23" ht="15" customHeight="1">
      <c r="A3850" s="21" t="s">
        <v>4328</v>
      </c>
      <c r="B3850" s="22">
        <v>45959</v>
      </c>
      <c r="C3850" s="21">
        <f>YEAR(B3850)</f>
        <v>2025</v>
      </c>
      <c r="D3850" s="21" t="str">
        <f>"Q"&amp;ROUNDUP(MONTH(B3850)/3,0)</f>
        <v>Q4</v>
      </c>
      <c r="E3850" s="21" t="s">
        <v>117</v>
      </c>
      <c r="F3850" s="21" t="s">
        <v>129</v>
      </c>
      <c r="G3850" s="21" t="s">
        <v>194</v>
      </c>
      <c r="H3850" s="21" t="s">
        <v>147</v>
      </c>
      <c r="I3850" s="21" t="s">
        <v>148</v>
      </c>
      <c r="J3850" s="21" t="s">
        <v>122</v>
      </c>
      <c r="K3850" s="21" t="s">
        <v>134</v>
      </c>
      <c r="L3850" s="21" t="s">
        <v>192</v>
      </c>
      <c r="M3850" s="23">
        <v>54.85</v>
      </c>
      <c r="N3850" s="24">
        <v>4</v>
      </c>
      <c r="O3850" s="25">
        <v>0.21740000000000001</v>
      </c>
      <c r="P3850" s="23">
        <v>29.28</v>
      </c>
      <c r="Q3850" s="23">
        <f>M3850*N3850*(1-O3850)</f>
        <v>171.70244</v>
      </c>
      <c r="R3850" s="23">
        <f>M3850*N3850*O3850</f>
        <v>47.697560000000003</v>
      </c>
      <c r="S3850" s="23">
        <f>P3850*N3850</f>
        <v>117.12</v>
      </c>
      <c r="T3850" s="23">
        <f>Q3850-S3850</f>
        <v>54.582439999999991</v>
      </c>
      <c r="U3850" s="25">
        <f>IFERROR(T3850/Q3850,0)</f>
        <v>0.31788971665166782</v>
      </c>
      <c r="V3850" s="21" t="s">
        <v>125</v>
      </c>
      <c r="W3850" s="21" t="s">
        <v>156</v>
      </c>
    </row>
    <row r="3851" spans="1:23" ht="15" customHeight="1">
      <c r="A3851" s="21" t="s">
        <v>4329</v>
      </c>
      <c r="B3851" s="22">
        <v>45960</v>
      </c>
      <c r="C3851" s="21">
        <f>YEAR(B3851)</f>
        <v>2025</v>
      </c>
      <c r="D3851" s="21" t="str">
        <f>"Q"&amp;ROUNDUP(MONTH(B3851)/3,0)</f>
        <v>Q4</v>
      </c>
      <c r="E3851" s="21" t="s">
        <v>158</v>
      </c>
      <c r="F3851" s="21" t="s">
        <v>129</v>
      </c>
      <c r="G3851" s="21" t="s">
        <v>160</v>
      </c>
      <c r="H3851" s="21" t="s">
        <v>261</v>
      </c>
      <c r="I3851" s="21" t="s">
        <v>262</v>
      </c>
      <c r="J3851" s="21" t="s">
        <v>133</v>
      </c>
      <c r="K3851" s="21" t="s">
        <v>165</v>
      </c>
      <c r="L3851" s="21" t="s">
        <v>166</v>
      </c>
      <c r="M3851" s="23">
        <v>94.14</v>
      </c>
      <c r="N3851" s="24">
        <v>1</v>
      </c>
      <c r="O3851" s="25">
        <v>0.2006</v>
      </c>
      <c r="P3851" s="23">
        <v>35.4</v>
      </c>
      <c r="Q3851" s="23">
        <f>M3851*N3851*(1-O3851)</f>
        <v>75.255516</v>
      </c>
      <c r="R3851" s="23">
        <f>M3851*N3851*O3851</f>
        <v>18.884484</v>
      </c>
      <c r="S3851" s="23">
        <f>P3851*N3851</f>
        <v>35.4</v>
      </c>
      <c r="T3851" s="23">
        <f>Q3851-S3851</f>
        <v>39.855516000000001</v>
      </c>
      <c r="U3851" s="25">
        <f>IFERROR(T3851/Q3851,0)</f>
        <v>0.52960258753657341</v>
      </c>
      <c r="V3851" s="21" t="s">
        <v>125</v>
      </c>
      <c r="W3851" s="21" t="s">
        <v>136</v>
      </c>
    </row>
    <row r="3852" spans="1:23" ht="15" customHeight="1">
      <c r="A3852" s="21" t="s">
        <v>4330</v>
      </c>
      <c r="B3852" s="22">
        <v>45960</v>
      </c>
      <c r="C3852" s="21">
        <f>YEAR(B3852)</f>
        <v>2025</v>
      </c>
      <c r="D3852" s="21" t="str">
        <f>"Q"&amp;ROUNDUP(MONTH(B3852)/3,0)</f>
        <v>Q4</v>
      </c>
      <c r="E3852" s="21" t="s">
        <v>188</v>
      </c>
      <c r="F3852" s="21" t="s">
        <v>118</v>
      </c>
      <c r="G3852" s="21" t="s">
        <v>198</v>
      </c>
      <c r="H3852" s="21" t="s">
        <v>190</v>
      </c>
      <c r="I3852" s="21" t="s">
        <v>191</v>
      </c>
      <c r="J3852" s="21" t="s">
        <v>133</v>
      </c>
      <c r="K3852" s="21" t="s">
        <v>143</v>
      </c>
      <c r="L3852" s="21" t="s">
        <v>144</v>
      </c>
      <c r="M3852" s="23">
        <v>121.36</v>
      </c>
      <c r="N3852" s="24">
        <v>1</v>
      </c>
      <c r="O3852" s="25">
        <v>0.20430000000000001</v>
      </c>
      <c r="P3852" s="23">
        <v>68.040000000000006</v>
      </c>
      <c r="Q3852" s="23">
        <f>M3852*N3852*(1-O3852)</f>
        <v>96.566151999999988</v>
      </c>
      <c r="R3852" s="23">
        <f>M3852*N3852*O3852</f>
        <v>24.793848000000001</v>
      </c>
      <c r="S3852" s="23">
        <f>P3852*N3852</f>
        <v>68.040000000000006</v>
      </c>
      <c r="T3852" s="23">
        <f>Q3852-S3852</f>
        <v>28.526151999999982</v>
      </c>
      <c r="U3852" s="25">
        <f>IFERROR(T3852/Q3852,0)</f>
        <v>0.29540528859428905</v>
      </c>
      <c r="V3852" s="21" t="s">
        <v>125</v>
      </c>
      <c r="W3852" s="21" t="s">
        <v>126</v>
      </c>
    </row>
    <row r="3853" spans="1:23" ht="15" customHeight="1">
      <c r="A3853" s="21" t="s">
        <v>4331</v>
      </c>
      <c r="B3853" s="22">
        <v>45960</v>
      </c>
      <c r="C3853" s="21">
        <f>YEAR(B3853)</f>
        <v>2025</v>
      </c>
      <c r="D3853" s="21" t="str">
        <f>"Q"&amp;ROUNDUP(MONTH(B3853)/3,0)</f>
        <v>Q4</v>
      </c>
      <c r="E3853" s="21" t="s">
        <v>117</v>
      </c>
      <c r="F3853" s="21" t="s">
        <v>129</v>
      </c>
      <c r="G3853" s="21" t="s">
        <v>119</v>
      </c>
      <c r="H3853" s="21" t="s">
        <v>2152</v>
      </c>
      <c r="I3853" s="21" t="s">
        <v>2153</v>
      </c>
      <c r="J3853" s="21" t="s">
        <v>142</v>
      </c>
      <c r="K3853" s="21" t="s">
        <v>134</v>
      </c>
      <c r="L3853" s="21" t="s">
        <v>192</v>
      </c>
      <c r="M3853" s="23">
        <v>106.11</v>
      </c>
      <c r="N3853" s="24">
        <v>1</v>
      </c>
      <c r="O3853" s="25">
        <v>0.1943</v>
      </c>
      <c r="P3853" s="23">
        <v>53.77</v>
      </c>
      <c r="Q3853" s="23">
        <f>M3853*N3853*(1-O3853)</f>
        <v>85.492826999999991</v>
      </c>
      <c r="R3853" s="23">
        <f>M3853*N3853*O3853</f>
        <v>20.617173000000001</v>
      </c>
      <c r="S3853" s="23">
        <f>P3853*N3853</f>
        <v>53.77</v>
      </c>
      <c r="T3853" s="23">
        <f>Q3853-S3853</f>
        <v>31.722826999999988</v>
      </c>
      <c r="U3853" s="25">
        <f>IFERROR(T3853/Q3853,0)</f>
        <v>0.37105834621657779</v>
      </c>
      <c r="V3853" s="21" t="s">
        <v>125</v>
      </c>
      <c r="W3853" s="21" t="s">
        <v>156</v>
      </c>
    </row>
    <row r="3854" spans="1:23" ht="15" customHeight="1">
      <c r="A3854" s="21" t="s">
        <v>4332</v>
      </c>
      <c r="B3854" s="22">
        <v>45960</v>
      </c>
      <c r="C3854" s="21">
        <f>YEAR(B3854)</f>
        <v>2025</v>
      </c>
      <c r="D3854" s="21" t="str">
        <f>"Q"&amp;ROUNDUP(MONTH(B3854)/3,0)</f>
        <v>Q4</v>
      </c>
      <c r="E3854" s="21" t="s">
        <v>117</v>
      </c>
      <c r="F3854" s="21" t="s">
        <v>118</v>
      </c>
      <c r="G3854" s="21" t="s">
        <v>194</v>
      </c>
      <c r="H3854" s="21" t="s">
        <v>425</v>
      </c>
      <c r="I3854" s="21" t="s">
        <v>426</v>
      </c>
      <c r="J3854" s="21" t="s">
        <v>133</v>
      </c>
      <c r="K3854" s="21" t="s">
        <v>165</v>
      </c>
      <c r="L3854" s="21" t="s">
        <v>184</v>
      </c>
      <c r="M3854" s="23">
        <v>137.96</v>
      </c>
      <c r="N3854" s="24">
        <v>1</v>
      </c>
      <c r="O3854" s="25">
        <v>0.25750000000000001</v>
      </c>
      <c r="P3854" s="23">
        <v>63.49</v>
      </c>
      <c r="Q3854" s="23">
        <f>M3854*N3854*(1-O3854)</f>
        <v>102.4353</v>
      </c>
      <c r="R3854" s="23">
        <f>M3854*N3854*O3854</f>
        <v>35.524700000000003</v>
      </c>
      <c r="S3854" s="23">
        <f>P3854*N3854</f>
        <v>63.49</v>
      </c>
      <c r="T3854" s="23">
        <f>Q3854-S3854</f>
        <v>38.945299999999996</v>
      </c>
      <c r="U3854" s="25">
        <f>IFERROR(T3854/Q3854,0)</f>
        <v>0.38019413229619081</v>
      </c>
      <c r="V3854" s="21" t="s">
        <v>125</v>
      </c>
      <c r="W3854" s="21" t="s">
        <v>172</v>
      </c>
    </row>
    <row r="3855" spans="1:23" ht="15" customHeight="1">
      <c r="A3855" s="21" t="s">
        <v>4333</v>
      </c>
      <c r="B3855" s="22">
        <v>45960</v>
      </c>
      <c r="C3855" s="21">
        <f>YEAR(B3855)</f>
        <v>2025</v>
      </c>
      <c r="D3855" s="21" t="str">
        <f>"Q"&amp;ROUNDUP(MONTH(B3855)/3,0)</f>
        <v>Q4</v>
      </c>
      <c r="E3855" s="21" t="s">
        <v>138</v>
      </c>
      <c r="F3855" s="21" t="s">
        <v>118</v>
      </c>
      <c r="G3855" s="21" t="s">
        <v>146</v>
      </c>
      <c r="H3855" s="21" t="s">
        <v>373</v>
      </c>
      <c r="I3855" s="21" t="s">
        <v>374</v>
      </c>
      <c r="J3855" s="21" t="s">
        <v>142</v>
      </c>
      <c r="K3855" s="21" t="s">
        <v>165</v>
      </c>
      <c r="L3855" s="21" t="s">
        <v>213</v>
      </c>
      <c r="M3855" s="23">
        <v>107.07</v>
      </c>
      <c r="N3855" s="24">
        <v>1</v>
      </c>
      <c r="O3855" s="25">
        <v>0.23330000000000001</v>
      </c>
      <c r="P3855" s="23">
        <v>39.24</v>
      </c>
      <c r="Q3855" s="23">
        <f>M3855*N3855*(1-O3855)</f>
        <v>82.090568999999988</v>
      </c>
      <c r="R3855" s="23">
        <f>M3855*N3855*O3855</f>
        <v>24.979430999999998</v>
      </c>
      <c r="S3855" s="23">
        <f>P3855*N3855</f>
        <v>39.24</v>
      </c>
      <c r="T3855" s="23">
        <f>Q3855-S3855</f>
        <v>42.850568999999986</v>
      </c>
      <c r="U3855" s="25">
        <f>IFERROR(T3855/Q3855,0)</f>
        <v>0.52199137516028171</v>
      </c>
      <c r="V3855" s="21" t="s">
        <v>125</v>
      </c>
      <c r="W3855" s="21" t="s">
        <v>136</v>
      </c>
    </row>
    <row r="3856" spans="1:23" ht="15" customHeight="1">
      <c r="A3856" s="21" t="s">
        <v>4334</v>
      </c>
      <c r="B3856" s="22">
        <v>45960</v>
      </c>
      <c r="C3856" s="21">
        <f>YEAR(B3856)</f>
        <v>2025</v>
      </c>
      <c r="D3856" s="21" t="str">
        <f>"Q"&amp;ROUNDUP(MONTH(B3856)/3,0)</f>
        <v>Q4</v>
      </c>
      <c r="E3856" s="21" t="s">
        <v>128</v>
      </c>
      <c r="F3856" s="21" t="s">
        <v>159</v>
      </c>
      <c r="G3856" s="21" t="s">
        <v>152</v>
      </c>
      <c r="H3856" s="21" t="s">
        <v>1362</v>
      </c>
      <c r="I3856" s="21" t="s">
        <v>1363</v>
      </c>
      <c r="J3856" s="21" t="s">
        <v>142</v>
      </c>
      <c r="K3856" s="21" t="s">
        <v>143</v>
      </c>
      <c r="L3856" s="21" t="s">
        <v>201</v>
      </c>
      <c r="M3856" s="23">
        <v>60.64</v>
      </c>
      <c r="N3856" s="24">
        <v>4</v>
      </c>
      <c r="O3856" s="25">
        <v>0.1094</v>
      </c>
      <c r="P3856" s="23">
        <v>37.979999999999997</v>
      </c>
      <c r="Q3856" s="23">
        <f>M3856*N3856*(1-O3856)</f>
        <v>216.02393600000002</v>
      </c>
      <c r="R3856" s="23">
        <f>M3856*N3856*O3856</f>
        <v>26.536064</v>
      </c>
      <c r="S3856" s="23">
        <f>P3856*N3856</f>
        <v>151.91999999999999</v>
      </c>
      <c r="T3856" s="23">
        <f>Q3856-S3856</f>
        <v>64.103936000000033</v>
      </c>
      <c r="U3856" s="25">
        <f>IFERROR(T3856/Q3856,0)</f>
        <v>0.29674459778383089</v>
      </c>
      <c r="V3856" s="21" t="s">
        <v>125</v>
      </c>
      <c r="W3856" s="21" t="s">
        <v>156</v>
      </c>
    </row>
    <row r="3857" spans="1:23" ht="15" customHeight="1">
      <c r="A3857" s="21" t="s">
        <v>4335</v>
      </c>
      <c r="B3857" s="22">
        <v>45961</v>
      </c>
      <c r="C3857" s="21">
        <f>YEAR(B3857)</f>
        <v>2025</v>
      </c>
      <c r="D3857" s="21" t="str">
        <f>"Q"&amp;ROUNDUP(MONTH(B3857)/3,0)</f>
        <v>Q4</v>
      </c>
      <c r="E3857" s="21" t="s">
        <v>188</v>
      </c>
      <c r="F3857" s="21" t="s">
        <v>129</v>
      </c>
      <c r="G3857" s="21" t="s">
        <v>232</v>
      </c>
      <c r="H3857" s="21" t="s">
        <v>182</v>
      </c>
      <c r="I3857" s="21" t="s">
        <v>183</v>
      </c>
      <c r="J3857" s="21" t="s">
        <v>122</v>
      </c>
      <c r="K3857" s="21" t="s">
        <v>165</v>
      </c>
      <c r="L3857" s="21" t="s">
        <v>180</v>
      </c>
      <c r="M3857" s="23">
        <v>65.099999999999994</v>
      </c>
      <c r="N3857" s="24">
        <v>1</v>
      </c>
      <c r="O3857" s="25">
        <v>0.1719</v>
      </c>
      <c r="P3857" s="23">
        <v>30.01</v>
      </c>
      <c r="Q3857" s="23">
        <f>M3857*N3857*(1-O3857)</f>
        <v>53.909309999999998</v>
      </c>
      <c r="R3857" s="23">
        <f>M3857*N3857*O3857</f>
        <v>11.190689999999998</v>
      </c>
      <c r="S3857" s="23">
        <f>P3857*N3857</f>
        <v>30.01</v>
      </c>
      <c r="T3857" s="23">
        <f>Q3857-S3857</f>
        <v>23.899309999999996</v>
      </c>
      <c r="U3857" s="25">
        <f>IFERROR(T3857/Q3857,0)</f>
        <v>0.44332435343728194</v>
      </c>
      <c r="V3857" s="21" t="s">
        <v>125</v>
      </c>
      <c r="W3857" s="21" t="s">
        <v>156</v>
      </c>
    </row>
    <row r="3858" spans="1:23" ht="15" customHeight="1">
      <c r="A3858" s="21" t="s">
        <v>4336</v>
      </c>
      <c r="B3858" s="22">
        <v>45961</v>
      </c>
      <c r="C3858" s="21">
        <f>YEAR(B3858)</f>
        <v>2025</v>
      </c>
      <c r="D3858" s="21" t="str">
        <f>"Q"&amp;ROUNDUP(MONTH(B3858)/3,0)</f>
        <v>Q4</v>
      </c>
      <c r="E3858" s="21" t="s">
        <v>117</v>
      </c>
      <c r="F3858" s="21" t="s">
        <v>118</v>
      </c>
      <c r="G3858" s="21" t="s">
        <v>194</v>
      </c>
      <c r="H3858" s="21" t="s">
        <v>666</v>
      </c>
      <c r="I3858" s="21" t="s">
        <v>667</v>
      </c>
      <c r="J3858" s="21" t="s">
        <v>142</v>
      </c>
      <c r="K3858" s="21" t="s">
        <v>123</v>
      </c>
      <c r="L3858" s="21" t="s">
        <v>155</v>
      </c>
      <c r="M3858" s="23">
        <v>217.62</v>
      </c>
      <c r="N3858" s="24">
        <v>1</v>
      </c>
      <c r="O3858" s="25">
        <v>0.25190000000000001</v>
      </c>
      <c r="P3858" s="23">
        <v>114.4</v>
      </c>
      <c r="Q3858" s="23">
        <f>M3858*N3858*(1-O3858)</f>
        <v>162.80152200000001</v>
      </c>
      <c r="R3858" s="23">
        <f>M3858*N3858*O3858</f>
        <v>54.818478000000006</v>
      </c>
      <c r="S3858" s="23">
        <f>P3858*N3858</f>
        <v>114.4</v>
      </c>
      <c r="T3858" s="23">
        <f>Q3858-S3858</f>
        <v>48.401522</v>
      </c>
      <c r="U3858" s="25">
        <f>IFERROR(T3858/Q3858,0)</f>
        <v>0.29730386672920661</v>
      </c>
      <c r="V3858" s="21" t="s">
        <v>125</v>
      </c>
      <c r="W3858" s="21" t="s">
        <v>172</v>
      </c>
    </row>
    <row r="3859" spans="1:23" ht="15" customHeight="1">
      <c r="A3859" s="21" t="s">
        <v>4337</v>
      </c>
      <c r="B3859" s="22">
        <v>45961</v>
      </c>
      <c r="C3859" s="21">
        <f>YEAR(B3859)</f>
        <v>2025</v>
      </c>
      <c r="D3859" s="21" t="str">
        <f>"Q"&amp;ROUNDUP(MONTH(B3859)/3,0)</f>
        <v>Q4</v>
      </c>
      <c r="E3859" s="21" t="s">
        <v>117</v>
      </c>
      <c r="F3859" s="21" t="s">
        <v>159</v>
      </c>
      <c r="G3859" s="21" t="s">
        <v>194</v>
      </c>
      <c r="H3859" s="21" t="s">
        <v>199</v>
      </c>
      <c r="I3859" s="21" t="s">
        <v>200</v>
      </c>
      <c r="J3859" s="21" t="s">
        <v>133</v>
      </c>
      <c r="K3859" s="21" t="s">
        <v>143</v>
      </c>
      <c r="L3859" s="21" t="s">
        <v>230</v>
      </c>
      <c r="M3859" s="23">
        <v>296.91000000000003</v>
      </c>
      <c r="N3859" s="24">
        <v>5</v>
      </c>
      <c r="O3859" s="25">
        <v>0.1348</v>
      </c>
      <c r="P3859" s="23">
        <v>174.85</v>
      </c>
      <c r="Q3859" s="23">
        <f>M3859*N3859*(1-O3859)</f>
        <v>1284.4326600000002</v>
      </c>
      <c r="R3859" s="23">
        <f>M3859*N3859*O3859</f>
        <v>200.11734000000004</v>
      </c>
      <c r="S3859" s="23">
        <f>P3859*N3859</f>
        <v>874.25</v>
      </c>
      <c r="T3859" s="23">
        <f>Q3859-S3859</f>
        <v>410.18266000000017</v>
      </c>
      <c r="U3859" s="25">
        <f>IFERROR(T3859/Q3859,0)</f>
        <v>0.31934929153856934</v>
      </c>
      <c r="V3859" s="21" t="s">
        <v>125</v>
      </c>
      <c r="W3859" s="21" t="s">
        <v>136</v>
      </c>
    </row>
    <row r="3860" spans="1:23" ht="15" customHeight="1">
      <c r="A3860" s="21" t="s">
        <v>4338</v>
      </c>
      <c r="B3860" s="22">
        <v>45961</v>
      </c>
      <c r="C3860" s="21">
        <f>YEAR(B3860)</f>
        <v>2025</v>
      </c>
      <c r="D3860" s="21" t="str">
        <f>"Q"&amp;ROUNDUP(MONTH(B3860)/3,0)</f>
        <v>Q4</v>
      </c>
      <c r="E3860" s="21" t="s">
        <v>117</v>
      </c>
      <c r="F3860" s="21" t="s">
        <v>118</v>
      </c>
      <c r="G3860" s="21" t="s">
        <v>119</v>
      </c>
      <c r="H3860" s="21" t="s">
        <v>572</v>
      </c>
      <c r="I3860" s="21" t="s">
        <v>573</v>
      </c>
      <c r="J3860" s="21" t="s">
        <v>142</v>
      </c>
      <c r="K3860" s="21" t="s">
        <v>123</v>
      </c>
      <c r="L3860" s="21" t="s">
        <v>292</v>
      </c>
      <c r="M3860" s="23">
        <v>162.16999999999999</v>
      </c>
      <c r="N3860" s="24">
        <v>4</v>
      </c>
      <c r="O3860" s="25">
        <v>0.20180000000000001</v>
      </c>
      <c r="P3860" s="23">
        <v>83.85</v>
      </c>
      <c r="Q3860" s="23">
        <f>M3860*N3860*(1-O3860)</f>
        <v>517.77637600000003</v>
      </c>
      <c r="R3860" s="23">
        <f>M3860*N3860*O3860</f>
        <v>130.90362400000001</v>
      </c>
      <c r="S3860" s="23">
        <f>P3860*N3860</f>
        <v>335.4</v>
      </c>
      <c r="T3860" s="23">
        <f>Q3860-S3860</f>
        <v>182.37637600000005</v>
      </c>
      <c r="U3860" s="25">
        <f>IFERROR(T3860/Q3860,0)</f>
        <v>0.35223000595144965</v>
      </c>
      <c r="V3860" s="21" t="s">
        <v>125</v>
      </c>
      <c r="W3860" s="21" t="s">
        <v>136</v>
      </c>
    </row>
    <row r="3861" spans="1:23" ht="15" customHeight="1">
      <c r="A3861" s="21" t="s">
        <v>4339</v>
      </c>
      <c r="B3861" s="22">
        <v>45962</v>
      </c>
      <c r="C3861" s="21">
        <f>YEAR(B3861)</f>
        <v>2025</v>
      </c>
      <c r="D3861" s="21" t="str">
        <f>"Q"&amp;ROUNDUP(MONTH(B3861)/3,0)</f>
        <v>Q4</v>
      </c>
      <c r="E3861" s="21" t="s">
        <v>138</v>
      </c>
      <c r="F3861" s="21" t="s">
        <v>118</v>
      </c>
      <c r="G3861" s="21" t="s">
        <v>139</v>
      </c>
      <c r="H3861" s="21" t="s">
        <v>367</v>
      </c>
      <c r="I3861" s="21" t="s">
        <v>368</v>
      </c>
      <c r="J3861" s="21" t="s">
        <v>142</v>
      </c>
      <c r="K3861" s="21" t="s">
        <v>149</v>
      </c>
      <c r="L3861" s="21" t="s">
        <v>150</v>
      </c>
      <c r="M3861" s="23">
        <v>188.98</v>
      </c>
      <c r="N3861" s="24">
        <v>2</v>
      </c>
      <c r="O3861" s="25">
        <v>0.22339999999999999</v>
      </c>
      <c r="P3861" s="23">
        <v>82.87</v>
      </c>
      <c r="Q3861" s="23">
        <f>M3861*N3861*(1-O3861)</f>
        <v>293.52373599999999</v>
      </c>
      <c r="R3861" s="23">
        <f>M3861*N3861*O3861</f>
        <v>84.436263999999994</v>
      </c>
      <c r="S3861" s="23">
        <f>P3861*N3861</f>
        <v>165.74</v>
      </c>
      <c r="T3861" s="23">
        <f>Q3861-S3861</f>
        <v>127.78373599999998</v>
      </c>
      <c r="U3861" s="25">
        <f>IFERROR(T3861/Q3861,0)</f>
        <v>0.4353437910724875</v>
      </c>
      <c r="V3861" s="21" t="s">
        <v>125</v>
      </c>
      <c r="W3861" s="21" t="s">
        <v>136</v>
      </c>
    </row>
    <row r="3862" spans="1:23" ht="15" customHeight="1">
      <c r="A3862" s="21" t="s">
        <v>4340</v>
      </c>
      <c r="B3862" s="22">
        <v>45962</v>
      </c>
      <c r="C3862" s="21">
        <f>YEAR(B3862)</f>
        <v>2025</v>
      </c>
      <c r="D3862" s="21" t="str">
        <f>"Q"&amp;ROUNDUP(MONTH(B3862)/3,0)</f>
        <v>Q4</v>
      </c>
      <c r="E3862" s="21" t="s">
        <v>128</v>
      </c>
      <c r="F3862" s="21" t="s">
        <v>129</v>
      </c>
      <c r="G3862" s="21" t="s">
        <v>130</v>
      </c>
      <c r="H3862" s="21" t="s">
        <v>257</v>
      </c>
      <c r="I3862" s="21" t="s">
        <v>258</v>
      </c>
      <c r="J3862" s="21" t="s">
        <v>133</v>
      </c>
      <c r="K3862" s="21" t="s">
        <v>165</v>
      </c>
      <c r="L3862" s="21" t="s">
        <v>166</v>
      </c>
      <c r="M3862" s="23">
        <v>13.08</v>
      </c>
      <c r="N3862" s="24">
        <v>2</v>
      </c>
      <c r="O3862" s="25">
        <v>0.25459999999999999</v>
      </c>
      <c r="P3862" s="23">
        <v>6.47</v>
      </c>
      <c r="Q3862" s="23">
        <f>M3862*N3862*(1-O3862)</f>
        <v>19.499664000000003</v>
      </c>
      <c r="R3862" s="23">
        <f>M3862*N3862*O3862</f>
        <v>6.660336</v>
      </c>
      <c r="S3862" s="23">
        <f>P3862*N3862</f>
        <v>12.94</v>
      </c>
      <c r="T3862" s="23">
        <f>Q3862-S3862</f>
        <v>6.5596640000000033</v>
      </c>
      <c r="U3862" s="25">
        <f>IFERROR(T3862/Q3862,0)</f>
        <v>0.33639882205149801</v>
      </c>
      <c r="V3862" s="21" t="s">
        <v>125</v>
      </c>
      <c r="W3862" s="21" t="s">
        <v>156</v>
      </c>
    </row>
    <row r="3863" spans="1:23" ht="15" customHeight="1">
      <c r="A3863" s="21" t="s">
        <v>4341</v>
      </c>
      <c r="B3863" s="22">
        <v>45962</v>
      </c>
      <c r="C3863" s="21">
        <f>YEAR(B3863)</f>
        <v>2025</v>
      </c>
      <c r="D3863" s="21" t="str">
        <f>"Q"&amp;ROUNDUP(MONTH(B3863)/3,0)</f>
        <v>Q4</v>
      </c>
      <c r="E3863" s="21" t="s">
        <v>128</v>
      </c>
      <c r="F3863" s="21" t="s">
        <v>118</v>
      </c>
      <c r="G3863" s="21" t="s">
        <v>152</v>
      </c>
      <c r="H3863" s="21" t="s">
        <v>457</v>
      </c>
      <c r="I3863" s="21" t="s">
        <v>458</v>
      </c>
      <c r="J3863" s="21" t="s">
        <v>133</v>
      </c>
      <c r="K3863" s="21" t="s">
        <v>123</v>
      </c>
      <c r="L3863" s="21" t="s">
        <v>263</v>
      </c>
      <c r="M3863" s="23">
        <v>57.58</v>
      </c>
      <c r="N3863" s="24">
        <v>3</v>
      </c>
      <c r="O3863" s="25">
        <v>0.28039999999999998</v>
      </c>
      <c r="P3863" s="23">
        <v>27.34</v>
      </c>
      <c r="Q3863" s="23">
        <f>M3863*N3863*(1-O3863)</f>
        <v>124.30370400000001</v>
      </c>
      <c r="R3863" s="23">
        <f>M3863*N3863*O3863</f>
        <v>48.436295999999999</v>
      </c>
      <c r="S3863" s="23">
        <f>P3863*N3863</f>
        <v>82.02</v>
      </c>
      <c r="T3863" s="23">
        <f>Q3863-S3863</f>
        <v>42.283704000000014</v>
      </c>
      <c r="U3863" s="25">
        <f>IFERROR(T3863/Q3863,0)</f>
        <v>0.34016447329678939</v>
      </c>
      <c r="V3863" s="21" t="s">
        <v>125</v>
      </c>
      <c r="W3863" s="21" t="s">
        <v>156</v>
      </c>
    </row>
    <row r="3864" spans="1:23" ht="15" customHeight="1">
      <c r="A3864" s="21" t="s">
        <v>4342</v>
      </c>
      <c r="B3864" s="22">
        <v>45962</v>
      </c>
      <c r="C3864" s="21">
        <f>YEAR(B3864)</f>
        <v>2025</v>
      </c>
      <c r="D3864" s="21" t="str">
        <f>"Q"&amp;ROUNDUP(MONTH(B3864)/3,0)</f>
        <v>Q4</v>
      </c>
      <c r="E3864" s="21" t="s">
        <v>117</v>
      </c>
      <c r="F3864" s="21" t="s">
        <v>129</v>
      </c>
      <c r="G3864" s="21" t="s">
        <v>119</v>
      </c>
      <c r="H3864" s="21" t="s">
        <v>203</v>
      </c>
      <c r="I3864" s="21" t="s">
        <v>204</v>
      </c>
      <c r="J3864" s="21" t="s">
        <v>122</v>
      </c>
      <c r="K3864" s="21" t="s">
        <v>134</v>
      </c>
      <c r="L3864" s="21" t="s">
        <v>135</v>
      </c>
      <c r="M3864" s="23">
        <v>176.68</v>
      </c>
      <c r="N3864" s="24">
        <v>1</v>
      </c>
      <c r="O3864" s="25">
        <v>0.20760000000000001</v>
      </c>
      <c r="P3864" s="23">
        <v>96.32</v>
      </c>
      <c r="Q3864" s="23">
        <f>M3864*N3864*(1-O3864)</f>
        <v>140.00123200000002</v>
      </c>
      <c r="R3864" s="23">
        <f>M3864*N3864*O3864</f>
        <v>36.678768000000005</v>
      </c>
      <c r="S3864" s="23">
        <f>P3864*N3864</f>
        <v>96.32</v>
      </c>
      <c r="T3864" s="23">
        <f>Q3864-S3864</f>
        <v>43.681232000000023</v>
      </c>
      <c r="U3864" s="25">
        <f>IFERROR(T3864/Q3864,0)</f>
        <v>0.31200605434672185</v>
      </c>
      <c r="V3864" s="21" t="s">
        <v>125</v>
      </c>
      <c r="W3864" s="21" t="s">
        <v>126</v>
      </c>
    </row>
    <row r="3865" spans="1:23" ht="15" customHeight="1">
      <c r="A3865" s="21" t="s">
        <v>4343</v>
      </c>
      <c r="B3865" s="22">
        <v>45963</v>
      </c>
      <c r="C3865" s="21">
        <f>YEAR(B3865)</f>
        <v>2025</v>
      </c>
      <c r="D3865" s="21" t="str">
        <f>"Q"&amp;ROUNDUP(MONTH(B3865)/3,0)</f>
        <v>Q4</v>
      </c>
      <c r="E3865" s="21" t="s">
        <v>138</v>
      </c>
      <c r="F3865" s="21" t="s">
        <v>118</v>
      </c>
      <c r="G3865" s="21" t="s">
        <v>139</v>
      </c>
      <c r="H3865" s="21" t="s">
        <v>224</v>
      </c>
      <c r="I3865" s="21" t="s">
        <v>225</v>
      </c>
      <c r="J3865" s="21" t="s">
        <v>122</v>
      </c>
      <c r="K3865" s="21" t="s">
        <v>143</v>
      </c>
      <c r="L3865" s="21" t="s">
        <v>144</v>
      </c>
      <c r="M3865" s="23">
        <v>61.67</v>
      </c>
      <c r="N3865" s="24">
        <v>2</v>
      </c>
      <c r="O3865" s="25">
        <v>0.22489999999999999</v>
      </c>
      <c r="P3865" s="23">
        <v>37.64</v>
      </c>
      <c r="Q3865" s="23">
        <f>M3865*N3865*(1-O3865)</f>
        <v>95.600834000000006</v>
      </c>
      <c r="R3865" s="23">
        <f>M3865*N3865*O3865</f>
        <v>27.739166000000001</v>
      </c>
      <c r="S3865" s="23">
        <f>P3865*N3865</f>
        <v>75.28</v>
      </c>
      <c r="T3865" s="23">
        <f>Q3865-S3865</f>
        <v>20.320834000000005</v>
      </c>
      <c r="U3865" s="25">
        <f>IFERROR(T3865/Q3865,0)</f>
        <v>0.21255917077041403</v>
      </c>
      <c r="V3865" s="21" t="s">
        <v>125</v>
      </c>
      <c r="W3865" s="21" t="s">
        <v>126</v>
      </c>
    </row>
    <row r="3866" spans="1:23" ht="15" customHeight="1">
      <c r="A3866" s="21" t="s">
        <v>4344</v>
      </c>
      <c r="B3866" s="22">
        <v>45963</v>
      </c>
      <c r="C3866" s="21">
        <f>YEAR(B3866)</f>
        <v>2025</v>
      </c>
      <c r="D3866" s="21" t="str">
        <f>"Q"&amp;ROUNDUP(MONTH(B3866)/3,0)</f>
        <v>Q4</v>
      </c>
      <c r="E3866" s="21" t="s">
        <v>128</v>
      </c>
      <c r="F3866" s="21" t="s">
        <v>129</v>
      </c>
      <c r="G3866" s="21" t="s">
        <v>152</v>
      </c>
      <c r="H3866" s="21" t="s">
        <v>287</v>
      </c>
      <c r="I3866" s="21" t="s">
        <v>288</v>
      </c>
      <c r="J3866" s="21" t="s">
        <v>133</v>
      </c>
      <c r="K3866" s="21" t="s">
        <v>143</v>
      </c>
      <c r="L3866" s="21" t="s">
        <v>230</v>
      </c>
      <c r="M3866" s="23">
        <v>319.89999999999998</v>
      </c>
      <c r="N3866" s="24">
        <v>1</v>
      </c>
      <c r="O3866" s="25">
        <v>0.22919999999999999</v>
      </c>
      <c r="P3866" s="23">
        <v>179.99</v>
      </c>
      <c r="Q3866" s="23">
        <f>M3866*N3866*(1-O3866)</f>
        <v>246.57891999999998</v>
      </c>
      <c r="R3866" s="23">
        <f>M3866*N3866*O3866</f>
        <v>73.321079999999995</v>
      </c>
      <c r="S3866" s="23">
        <f>P3866*N3866</f>
        <v>179.99</v>
      </c>
      <c r="T3866" s="23">
        <f>Q3866-S3866</f>
        <v>66.588919999999973</v>
      </c>
      <c r="U3866" s="25">
        <f>IFERROR(T3866/Q3866,0)</f>
        <v>0.27005114630236832</v>
      </c>
      <c r="V3866" s="21" t="s">
        <v>125</v>
      </c>
      <c r="W3866" s="21" t="s">
        <v>156</v>
      </c>
    </row>
    <row r="3867" spans="1:23" ht="15" customHeight="1">
      <c r="A3867" s="21" t="s">
        <v>4345</v>
      </c>
      <c r="B3867" s="22">
        <v>45963</v>
      </c>
      <c r="C3867" s="21">
        <f>YEAR(B3867)</f>
        <v>2025</v>
      </c>
      <c r="D3867" s="21" t="str">
        <f>"Q"&amp;ROUNDUP(MONTH(B3867)/3,0)</f>
        <v>Q4</v>
      </c>
      <c r="E3867" s="21" t="s">
        <v>117</v>
      </c>
      <c r="F3867" s="21" t="s">
        <v>118</v>
      </c>
      <c r="G3867" s="21" t="s">
        <v>119</v>
      </c>
      <c r="H3867" s="21" t="s">
        <v>131</v>
      </c>
      <c r="I3867" s="21" t="s">
        <v>132</v>
      </c>
      <c r="J3867" s="21" t="s">
        <v>133</v>
      </c>
      <c r="K3867" s="21" t="s">
        <v>143</v>
      </c>
      <c r="L3867" s="21" t="s">
        <v>252</v>
      </c>
      <c r="M3867" s="23">
        <v>104.58</v>
      </c>
      <c r="N3867" s="24">
        <v>2</v>
      </c>
      <c r="O3867" s="25">
        <v>0.24099999999999999</v>
      </c>
      <c r="P3867" s="23">
        <v>66.91</v>
      </c>
      <c r="Q3867" s="23">
        <f>M3867*N3867*(1-O3867)</f>
        <v>158.75244000000001</v>
      </c>
      <c r="R3867" s="23">
        <f>M3867*N3867*O3867</f>
        <v>50.407559999999997</v>
      </c>
      <c r="S3867" s="23">
        <f>P3867*N3867</f>
        <v>133.82</v>
      </c>
      <c r="T3867" s="23">
        <f>Q3867-S3867</f>
        <v>24.932440000000014</v>
      </c>
      <c r="U3867" s="25">
        <f>IFERROR(T3867/Q3867,0)</f>
        <v>0.1570523262508596</v>
      </c>
      <c r="V3867" s="21" t="s">
        <v>125</v>
      </c>
      <c r="W3867" s="21" t="s">
        <v>136</v>
      </c>
    </row>
    <row r="3868" spans="1:23" ht="15" customHeight="1">
      <c r="A3868" s="21" t="s">
        <v>4346</v>
      </c>
      <c r="B3868" s="22">
        <v>45963</v>
      </c>
      <c r="C3868" s="21">
        <f>YEAR(B3868)</f>
        <v>2025</v>
      </c>
      <c r="D3868" s="21" t="str">
        <f>"Q"&amp;ROUNDUP(MONTH(B3868)/3,0)</f>
        <v>Q4</v>
      </c>
      <c r="E3868" s="21" t="s">
        <v>138</v>
      </c>
      <c r="F3868" s="21" t="s">
        <v>129</v>
      </c>
      <c r="G3868" s="21" t="s">
        <v>146</v>
      </c>
      <c r="H3868" s="21" t="s">
        <v>445</v>
      </c>
      <c r="I3868" s="21" t="s">
        <v>446</v>
      </c>
      <c r="J3868" s="21" t="s">
        <v>133</v>
      </c>
      <c r="K3868" s="21" t="s">
        <v>143</v>
      </c>
      <c r="L3868" s="21" t="s">
        <v>144</v>
      </c>
      <c r="M3868" s="23">
        <v>257.92</v>
      </c>
      <c r="N3868" s="24">
        <v>1</v>
      </c>
      <c r="O3868" s="25">
        <v>0.18429999999999999</v>
      </c>
      <c r="P3868" s="23">
        <v>145.04</v>
      </c>
      <c r="Q3868" s="23">
        <f>M3868*N3868*(1-O3868)</f>
        <v>210.385344</v>
      </c>
      <c r="R3868" s="23">
        <f>M3868*N3868*O3868</f>
        <v>47.534655999999998</v>
      </c>
      <c r="S3868" s="23">
        <f>P3868*N3868</f>
        <v>145.04</v>
      </c>
      <c r="T3868" s="23">
        <f>Q3868-S3868</f>
        <v>65.345344000000011</v>
      </c>
      <c r="U3868" s="25">
        <f>IFERROR(T3868/Q3868,0)</f>
        <v>0.31059836563520321</v>
      </c>
      <c r="V3868" s="21" t="s">
        <v>125</v>
      </c>
      <c r="W3868" s="21" t="s">
        <v>172</v>
      </c>
    </row>
    <row r="3869" spans="1:23" ht="15" customHeight="1">
      <c r="A3869" s="21" t="s">
        <v>4347</v>
      </c>
      <c r="B3869" s="22">
        <v>45963</v>
      </c>
      <c r="C3869" s="21">
        <f>YEAR(B3869)</f>
        <v>2025</v>
      </c>
      <c r="D3869" s="21" t="str">
        <f>"Q"&amp;ROUNDUP(MONTH(B3869)/3,0)</f>
        <v>Q4</v>
      </c>
      <c r="E3869" s="21" t="s">
        <v>117</v>
      </c>
      <c r="F3869" s="21" t="s">
        <v>118</v>
      </c>
      <c r="G3869" s="21" t="s">
        <v>119</v>
      </c>
      <c r="H3869" s="21" t="s">
        <v>383</v>
      </c>
      <c r="I3869" s="21" t="s">
        <v>298</v>
      </c>
      <c r="J3869" s="21" t="s">
        <v>142</v>
      </c>
      <c r="K3869" s="21" t="s">
        <v>134</v>
      </c>
      <c r="L3869" s="21" t="s">
        <v>192</v>
      </c>
      <c r="M3869" s="23">
        <v>21.56</v>
      </c>
      <c r="N3869" s="24">
        <v>4</v>
      </c>
      <c r="O3869" s="25">
        <v>0.2336</v>
      </c>
      <c r="P3869" s="23">
        <v>12.01</v>
      </c>
      <c r="Q3869" s="23">
        <f>M3869*N3869*(1-O3869)</f>
        <v>66.094335999999998</v>
      </c>
      <c r="R3869" s="23">
        <f>M3869*N3869*O3869</f>
        <v>20.145664</v>
      </c>
      <c r="S3869" s="23">
        <f>P3869*N3869</f>
        <v>48.04</v>
      </c>
      <c r="T3869" s="23">
        <f>Q3869-S3869</f>
        <v>18.054335999999999</v>
      </c>
      <c r="U3869" s="25">
        <f>IFERROR(T3869/Q3869,0)</f>
        <v>0.27316010860597795</v>
      </c>
      <c r="V3869" s="21" t="s">
        <v>125</v>
      </c>
      <c r="W3869" s="21" t="s">
        <v>126</v>
      </c>
    </row>
    <row r="3870" spans="1:23" ht="15" customHeight="1">
      <c r="A3870" s="21" t="s">
        <v>4348</v>
      </c>
      <c r="B3870" s="22">
        <v>45964</v>
      </c>
      <c r="C3870" s="21">
        <f>YEAR(B3870)</f>
        <v>2025</v>
      </c>
      <c r="D3870" s="21" t="str">
        <f>"Q"&amp;ROUNDUP(MONTH(B3870)/3,0)</f>
        <v>Q4</v>
      </c>
      <c r="E3870" s="21" t="s">
        <v>188</v>
      </c>
      <c r="F3870" s="21" t="s">
        <v>159</v>
      </c>
      <c r="G3870" s="21" t="s">
        <v>232</v>
      </c>
      <c r="H3870" s="21" t="s">
        <v>186</v>
      </c>
      <c r="I3870" s="21" t="s">
        <v>162</v>
      </c>
      <c r="J3870" s="21" t="s">
        <v>133</v>
      </c>
      <c r="K3870" s="21" t="s">
        <v>134</v>
      </c>
      <c r="L3870" s="21" t="s">
        <v>192</v>
      </c>
      <c r="M3870" s="23">
        <v>41.38</v>
      </c>
      <c r="N3870" s="24">
        <v>15</v>
      </c>
      <c r="O3870" s="25">
        <v>0.2006</v>
      </c>
      <c r="P3870" s="23">
        <v>23.05</v>
      </c>
      <c r="Q3870" s="23">
        <f>M3870*N3870*(1-O3870)</f>
        <v>496.18758000000003</v>
      </c>
      <c r="R3870" s="23">
        <f>M3870*N3870*O3870</f>
        <v>124.51242000000001</v>
      </c>
      <c r="S3870" s="23">
        <f>P3870*N3870</f>
        <v>345.75</v>
      </c>
      <c r="T3870" s="23">
        <f>Q3870-S3870</f>
        <v>150.43758000000003</v>
      </c>
      <c r="U3870" s="25">
        <f>IFERROR(T3870/Q3870,0)</f>
        <v>0.30318691169174372</v>
      </c>
      <c r="V3870" s="21" t="s">
        <v>125</v>
      </c>
      <c r="W3870" s="21" t="s">
        <v>126</v>
      </c>
    </row>
    <row r="3871" spans="1:23" ht="15" customHeight="1">
      <c r="A3871" s="21" t="s">
        <v>4349</v>
      </c>
      <c r="B3871" s="22">
        <v>45964</v>
      </c>
      <c r="C3871" s="21">
        <f>YEAR(B3871)</f>
        <v>2025</v>
      </c>
      <c r="D3871" s="21" t="str">
        <f>"Q"&amp;ROUNDUP(MONTH(B3871)/3,0)</f>
        <v>Q4</v>
      </c>
      <c r="E3871" s="21" t="s">
        <v>138</v>
      </c>
      <c r="F3871" s="21" t="s">
        <v>118</v>
      </c>
      <c r="G3871" s="21" t="s">
        <v>139</v>
      </c>
      <c r="H3871" s="21" t="s">
        <v>457</v>
      </c>
      <c r="I3871" s="21" t="s">
        <v>458</v>
      </c>
      <c r="J3871" s="21" t="s">
        <v>133</v>
      </c>
      <c r="K3871" s="21" t="s">
        <v>134</v>
      </c>
      <c r="L3871" s="21" t="s">
        <v>170</v>
      </c>
      <c r="M3871" s="23">
        <v>43.2</v>
      </c>
      <c r="N3871" s="24">
        <v>2</v>
      </c>
      <c r="O3871" s="25">
        <v>0.2228</v>
      </c>
      <c r="P3871" s="23">
        <v>23.12</v>
      </c>
      <c r="Q3871" s="23">
        <f>M3871*N3871*(1-O3871)</f>
        <v>67.150080000000003</v>
      </c>
      <c r="R3871" s="23">
        <f>M3871*N3871*O3871</f>
        <v>19.249919999999999</v>
      </c>
      <c r="S3871" s="23">
        <f>P3871*N3871</f>
        <v>46.24</v>
      </c>
      <c r="T3871" s="23">
        <f>Q3871-S3871</f>
        <v>20.910080000000001</v>
      </c>
      <c r="U3871" s="25">
        <f>IFERROR(T3871/Q3871,0)</f>
        <v>0.31139322544366294</v>
      </c>
      <c r="V3871" s="21" t="s">
        <v>125</v>
      </c>
      <c r="W3871" s="21" t="s">
        <v>156</v>
      </c>
    </row>
    <row r="3872" spans="1:23" ht="15" customHeight="1">
      <c r="A3872" s="21" t="s">
        <v>4350</v>
      </c>
      <c r="B3872" s="22">
        <v>45964</v>
      </c>
      <c r="C3872" s="21">
        <f>YEAR(B3872)</f>
        <v>2025</v>
      </c>
      <c r="D3872" s="21" t="str">
        <f>"Q"&amp;ROUNDUP(MONTH(B3872)/3,0)</f>
        <v>Q4</v>
      </c>
      <c r="E3872" s="21" t="s">
        <v>117</v>
      </c>
      <c r="F3872" s="21" t="s">
        <v>129</v>
      </c>
      <c r="G3872" s="21" t="s">
        <v>119</v>
      </c>
      <c r="H3872" s="21" t="s">
        <v>710</v>
      </c>
      <c r="I3872" s="21" t="s">
        <v>711</v>
      </c>
      <c r="J3872" s="21" t="s">
        <v>142</v>
      </c>
      <c r="K3872" s="21" t="s">
        <v>149</v>
      </c>
      <c r="L3872" s="21" t="s">
        <v>273</v>
      </c>
      <c r="M3872" s="23">
        <v>225.03</v>
      </c>
      <c r="N3872" s="24">
        <v>1</v>
      </c>
      <c r="O3872" s="25">
        <v>0.22839999999999999</v>
      </c>
      <c r="P3872" s="23">
        <v>113.54</v>
      </c>
      <c r="Q3872" s="23">
        <f>M3872*N3872*(1-O3872)</f>
        <v>173.63314800000001</v>
      </c>
      <c r="R3872" s="23">
        <f>M3872*N3872*O3872</f>
        <v>51.396851999999996</v>
      </c>
      <c r="S3872" s="23">
        <f>P3872*N3872</f>
        <v>113.54</v>
      </c>
      <c r="T3872" s="23">
        <f>Q3872-S3872</f>
        <v>60.093147999999999</v>
      </c>
      <c r="U3872" s="25">
        <f>IFERROR(T3872/Q3872,0)</f>
        <v>0.34609260208770731</v>
      </c>
      <c r="V3872" s="21" t="s">
        <v>125</v>
      </c>
      <c r="W3872" s="21" t="s">
        <v>156</v>
      </c>
    </row>
    <row r="3873" spans="1:23" ht="15" customHeight="1">
      <c r="A3873" s="21" t="s">
        <v>4351</v>
      </c>
      <c r="B3873" s="22">
        <v>45964</v>
      </c>
      <c r="C3873" s="21">
        <f>YEAR(B3873)</f>
        <v>2025</v>
      </c>
      <c r="D3873" s="21" t="str">
        <f>"Q"&amp;ROUNDUP(MONTH(B3873)/3,0)</f>
        <v>Q4</v>
      </c>
      <c r="E3873" s="21" t="s">
        <v>117</v>
      </c>
      <c r="F3873" s="21" t="s">
        <v>118</v>
      </c>
      <c r="G3873" s="21" t="s">
        <v>119</v>
      </c>
      <c r="H3873" s="21" t="s">
        <v>218</v>
      </c>
      <c r="I3873" s="21" t="s">
        <v>219</v>
      </c>
      <c r="J3873" s="21" t="s">
        <v>133</v>
      </c>
      <c r="K3873" s="21" t="s">
        <v>123</v>
      </c>
      <c r="L3873" s="21" t="s">
        <v>263</v>
      </c>
      <c r="M3873" s="23">
        <v>75.08</v>
      </c>
      <c r="N3873" s="24">
        <v>4</v>
      </c>
      <c r="O3873" s="25">
        <v>0.25829999999999997</v>
      </c>
      <c r="P3873" s="23">
        <v>40.6</v>
      </c>
      <c r="Q3873" s="23">
        <f>M3873*N3873*(1-O3873)</f>
        <v>222.747344</v>
      </c>
      <c r="R3873" s="23">
        <f>M3873*N3873*O3873</f>
        <v>77.572655999999995</v>
      </c>
      <c r="S3873" s="23">
        <f>P3873*N3873</f>
        <v>162.4</v>
      </c>
      <c r="T3873" s="23">
        <f>Q3873-S3873</f>
        <v>60.347343999999993</v>
      </c>
      <c r="U3873" s="25">
        <f>IFERROR(T3873/Q3873,0)</f>
        <v>0.27092284431458807</v>
      </c>
      <c r="V3873" s="21" t="s">
        <v>125</v>
      </c>
      <c r="W3873" s="21" t="s">
        <v>172</v>
      </c>
    </row>
    <row r="3874" spans="1:23" ht="15" customHeight="1">
      <c r="A3874" s="21" t="s">
        <v>4352</v>
      </c>
      <c r="B3874" s="22">
        <v>45964</v>
      </c>
      <c r="C3874" s="21">
        <f>YEAR(B3874)</f>
        <v>2025</v>
      </c>
      <c r="D3874" s="21" t="str">
        <f>"Q"&amp;ROUNDUP(MONTH(B3874)/3,0)</f>
        <v>Q4</v>
      </c>
      <c r="E3874" s="21" t="s">
        <v>158</v>
      </c>
      <c r="F3874" s="21" t="s">
        <v>159</v>
      </c>
      <c r="G3874" s="21" t="s">
        <v>164</v>
      </c>
      <c r="H3874" s="21" t="s">
        <v>168</v>
      </c>
      <c r="I3874" s="21" t="s">
        <v>169</v>
      </c>
      <c r="J3874" s="21" t="s">
        <v>122</v>
      </c>
      <c r="K3874" s="21" t="s">
        <v>134</v>
      </c>
      <c r="L3874" s="21" t="s">
        <v>339</v>
      </c>
      <c r="M3874" s="23">
        <v>131.54</v>
      </c>
      <c r="N3874" s="24">
        <v>5</v>
      </c>
      <c r="O3874" s="25">
        <v>0.27439999999999998</v>
      </c>
      <c r="P3874" s="23">
        <v>69.78</v>
      </c>
      <c r="Q3874" s="23">
        <f>M3874*N3874*(1-O3874)</f>
        <v>477.22711999999996</v>
      </c>
      <c r="R3874" s="23">
        <f>M3874*N3874*O3874</f>
        <v>180.47287999999998</v>
      </c>
      <c r="S3874" s="23">
        <f>P3874*N3874</f>
        <v>348.9</v>
      </c>
      <c r="T3874" s="23">
        <f>Q3874-S3874</f>
        <v>128.32711999999998</v>
      </c>
      <c r="U3874" s="25">
        <f>IFERROR(T3874/Q3874,0)</f>
        <v>0.26890156619766287</v>
      </c>
      <c r="V3874" s="21" t="s">
        <v>125</v>
      </c>
      <c r="W3874" s="21" t="s">
        <v>136</v>
      </c>
    </row>
    <row r="3875" spans="1:23" ht="15" customHeight="1">
      <c r="A3875" s="21" t="s">
        <v>4353</v>
      </c>
      <c r="B3875" s="22">
        <v>45964</v>
      </c>
      <c r="C3875" s="21">
        <f>YEAR(B3875)</f>
        <v>2025</v>
      </c>
      <c r="D3875" s="21" t="str">
        <f>"Q"&amp;ROUNDUP(MONTH(B3875)/3,0)</f>
        <v>Q4</v>
      </c>
      <c r="E3875" s="21" t="s">
        <v>117</v>
      </c>
      <c r="F3875" s="21" t="s">
        <v>118</v>
      </c>
      <c r="G3875" s="21" t="s">
        <v>119</v>
      </c>
      <c r="H3875" s="21" t="s">
        <v>1250</v>
      </c>
      <c r="I3875" s="21" t="s">
        <v>1251</v>
      </c>
      <c r="J3875" s="21" t="s">
        <v>133</v>
      </c>
      <c r="K3875" s="21" t="s">
        <v>149</v>
      </c>
      <c r="L3875" s="21" t="s">
        <v>238</v>
      </c>
      <c r="M3875" s="23">
        <v>90.5</v>
      </c>
      <c r="N3875" s="24">
        <v>12</v>
      </c>
      <c r="O3875" s="25">
        <v>0.26450000000000001</v>
      </c>
      <c r="P3875" s="23">
        <v>38</v>
      </c>
      <c r="Q3875" s="23">
        <f>M3875*N3875*(1-O3875)</f>
        <v>798.75300000000004</v>
      </c>
      <c r="R3875" s="23">
        <f>M3875*N3875*O3875</f>
        <v>287.24700000000001</v>
      </c>
      <c r="S3875" s="23">
        <f>P3875*N3875</f>
        <v>456</v>
      </c>
      <c r="T3875" s="23">
        <f>Q3875-S3875</f>
        <v>342.75300000000004</v>
      </c>
      <c r="U3875" s="25">
        <f>IFERROR(T3875/Q3875,0)</f>
        <v>0.42911012540797971</v>
      </c>
      <c r="V3875" s="21" t="s">
        <v>125</v>
      </c>
      <c r="W3875" s="21" t="s">
        <v>156</v>
      </c>
    </row>
    <row r="3876" spans="1:23" ht="15" customHeight="1">
      <c r="A3876" s="21" t="s">
        <v>4354</v>
      </c>
      <c r="B3876" s="22">
        <v>45965</v>
      </c>
      <c r="C3876" s="21">
        <f>YEAR(B3876)</f>
        <v>2025</v>
      </c>
      <c r="D3876" s="21" t="str">
        <f>"Q"&amp;ROUNDUP(MONTH(B3876)/3,0)</f>
        <v>Q4</v>
      </c>
      <c r="E3876" s="21" t="s">
        <v>188</v>
      </c>
      <c r="F3876" s="21" t="s">
        <v>129</v>
      </c>
      <c r="G3876" s="21" t="s">
        <v>189</v>
      </c>
      <c r="H3876" s="21" t="s">
        <v>257</v>
      </c>
      <c r="I3876" s="21" t="s">
        <v>258</v>
      </c>
      <c r="J3876" s="21" t="s">
        <v>133</v>
      </c>
      <c r="K3876" s="21" t="s">
        <v>165</v>
      </c>
      <c r="L3876" s="21" t="s">
        <v>213</v>
      </c>
      <c r="M3876" s="23">
        <v>84.38</v>
      </c>
      <c r="N3876" s="24">
        <v>1</v>
      </c>
      <c r="O3876" s="25">
        <v>0.20019999999999999</v>
      </c>
      <c r="P3876" s="23">
        <v>41.82</v>
      </c>
      <c r="Q3876" s="23">
        <f>M3876*N3876*(1-O3876)</f>
        <v>67.487124000000009</v>
      </c>
      <c r="R3876" s="23">
        <f>M3876*N3876*O3876</f>
        <v>16.892875999999998</v>
      </c>
      <c r="S3876" s="23">
        <f>P3876*N3876</f>
        <v>41.82</v>
      </c>
      <c r="T3876" s="23">
        <f>Q3876-S3876</f>
        <v>25.667124000000008</v>
      </c>
      <c r="U3876" s="25">
        <f>IFERROR(T3876/Q3876,0)</f>
        <v>0.38032623823175521</v>
      </c>
      <c r="V3876" s="21" t="s">
        <v>171</v>
      </c>
      <c r="W3876" s="21" t="s">
        <v>126</v>
      </c>
    </row>
    <row r="3877" spans="1:23" ht="15" customHeight="1">
      <c r="A3877" s="21" t="s">
        <v>4355</v>
      </c>
      <c r="B3877" s="22">
        <v>45965</v>
      </c>
      <c r="C3877" s="21">
        <f>YEAR(B3877)</f>
        <v>2025</v>
      </c>
      <c r="D3877" s="21" t="str">
        <f>"Q"&amp;ROUNDUP(MONTH(B3877)/3,0)</f>
        <v>Q4</v>
      </c>
      <c r="E3877" s="21" t="s">
        <v>117</v>
      </c>
      <c r="F3877" s="21" t="s">
        <v>118</v>
      </c>
      <c r="G3877" s="21" t="s">
        <v>119</v>
      </c>
      <c r="H3877" s="21" t="s">
        <v>207</v>
      </c>
      <c r="I3877" s="21" t="s">
        <v>208</v>
      </c>
      <c r="J3877" s="21" t="s">
        <v>122</v>
      </c>
      <c r="K3877" s="21" t="s">
        <v>149</v>
      </c>
      <c r="L3877" s="21" t="s">
        <v>273</v>
      </c>
      <c r="M3877" s="23">
        <v>209.66</v>
      </c>
      <c r="N3877" s="24">
        <v>1</v>
      </c>
      <c r="O3877" s="25">
        <v>0.26329999999999998</v>
      </c>
      <c r="P3877" s="23">
        <v>109.37</v>
      </c>
      <c r="Q3877" s="23">
        <f>M3877*N3877*(1-O3877)</f>
        <v>154.45652200000001</v>
      </c>
      <c r="R3877" s="23">
        <f>M3877*N3877*O3877</f>
        <v>55.203477999999997</v>
      </c>
      <c r="S3877" s="23">
        <f>P3877*N3877</f>
        <v>109.37</v>
      </c>
      <c r="T3877" s="23">
        <f>Q3877-S3877</f>
        <v>45.086522000000002</v>
      </c>
      <c r="U3877" s="25">
        <f>IFERROR(T3877/Q3877,0)</f>
        <v>0.29190429394752265</v>
      </c>
      <c r="V3877" s="21" t="s">
        <v>125</v>
      </c>
      <c r="W3877" s="21" t="s">
        <v>172</v>
      </c>
    </row>
    <row r="3878" spans="1:23" ht="15" customHeight="1">
      <c r="A3878" s="21" t="s">
        <v>4356</v>
      </c>
      <c r="B3878" s="22">
        <v>45965</v>
      </c>
      <c r="C3878" s="21">
        <f>YEAR(B3878)</f>
        <v>2025</v>
      </c>
      <c r="D3878" s="21" t="str">
        <f>"Q"&amp;ROUNDUP(MONTH(B3878)/3,0)</f>
        <v>Q4</v>
      </c>
      <c r="E3878" s="21" t="s">
        <v>138</v>
      </c>
      <c r="F3878" s="21" t="s">
        <v>129</v>
      </c>
      <c r="G3878" s="21" t="s">
        <v>146</v>
      </c>
      <c r="H3878" s="21" t="s">
        <v>485</v>
      </c>
      <c r="I3878" s="21" t="s">
        <v>486</v>
      </c>
      <c r="J3878" s="21" t="s">
        <v>133</v>
      </c>
      <c r="K3878" s="21" t="s">
        <v>165</v>
      </c>
      <c r="L3878" s="21" t="s">
        <v>213</v>
      </c>
      <c r="M3878" s="23">
        <v>92.6</v>
      </c>
      <c r="N3878" s="24">
        <v>1</v>
      </c>
      <c r="O3878" s="25">
        <v>0.26400000000000001</v>
      </c>
      <c r="P3878" s="23">
        <v>45.87</v>
      </c>
      <c r="Q3878" s="23">
        <f>M3878*N3878*(1-O3878)</f>
        <v>68.153599999999997</v>
      </c>
      <c r="R3878" s="23">
        <f>M3878*N3878*O3878</f>
        <v>24.446400000000001</v>
      </c>
      <c r="S3878" s="23">
        <f>P3878*N3878</f>
        <v>45.87</v>
      </c>
      <c r="T3878" s="23">
        <f>Q3878-S3878</f>
        <v>22.2836</v>
      </c>
      <c r="U3878" s="25">
        <f>IFERROR(T3878/Q3878,0)</f>
        <v>0.3269614517795098</v>
      </c>
      <c r="V3878" s="21" t="s">
        <v>125</v>
      </c>
      <c r="W3878" s="21" t="s">
        <v>156</v>
      </c>
    </row>
    <row r="3879" spans="1:23" ht="15" customHeight="1">
      <c r="A3879" s="21" t="s">
        <v>4357</v>
      </c>
      <c r="B3879" s="22">
        <v>45965</v>
      </c>
      <c r="C3879" s="21">
        <f>YEAR(B3879)</f>
        <v>2025</v>
      </c>
      <c r="D3879" s="21" t="str">
        <f>"Q"&amp;ROUNDUP(MONTH(B3879)/3,0)</f>
        <v>Q4</v>
      </c>
      <c r="E3879" s="21" t="s">
        <v>128</v>
      </c>
      <c r="F3879" s="21" t="s">
        <v>129</v>
      </c>
      <c r="G3879" s="21" t="s">
        <v>152</v>
      </c>
      <c r="H3879" s="21" t="s">
        <v>529</v>
      </c>
      <c r="I3879" s="21" t="s">
        <v>530</v>
      </c>
      <c r="J3879" s="21" t="s">
        <v>133</v>
      </c>
      <c r="K3879" s="21" t="s">
        <v>143</v>
      </c>
      <c r="L3879" s="21" t="s">
        <v>201</v>
      </c>
      <c r="M3879" s="23">
        <v>144.68</v>
      </c>
      <c r="N3879" s="24">
        <v>5</v>
      </c>
      <c r="O3879" s="25">
        <v>0.23219999999999999</v>
      </c>
      <c r="P3879" s="23">
        <v>81.28</v>
      </c>
      <c r="Q3879" s="23">
        <f>M3879*N3879*(1-O3879)</f>
        <v>555.4265200000001</v>
      </c>
      <c r="R3879" s="23">
        <f>M3879*N3879*O3879</f>
        <v>167.97348000000002</v>
      </c>
      <c r="S3879" s="23">
        <f>P3879*N3879</f>
        <v>406.4</v>
      </c>
      <c r="T3879" s="23">
        <f>Q3879-S3879</f>
        <v>149.02652000000012</v>
      </c>
      <c r="U3879" s="25">
        <f>IFERROR(T3879/Q3879,0)</f>
        <v>0.26831005476656045</v>
      </c>
      <c r="V3879" s="21" t="s">
        <v>125</v>
      </c>
      <c r="W3879" s="21" t="s">
        <v>172</v>
      </c>
    </row>
    <row r="3880" spans="1:23" ht="15" customHeight="1">
      <c r="A3880" s="21" t="s">
        <v>4358</v>
      </c>
      <c r="B3880" s="22">
        <v>45965</v>
      </c>
      <c r="C3880" s="21">
        <f>YEAR(B3880)</f>
        <v>2025</v>
      </c>
      <c r="D3880" s="21" t="str">
        <f>"Q"&amp;ROUNDUP(MONTH(B3880)/3,0)</f>
        <v>Q4</v>
      </c>
      <c r="E3880" s="21" t="s">
        <v>188</v>
      </c>
      <c r="F3880" s="21" t="s">
        <v>129</v>
      </c>
      <c r="G3880" s="21" t="s">
        <v>189</v>
      </c>
      <c r="H3880" s="21" t="s">
        <v>120</v>
      </c>
      <c r="I3880" s="21" t="s">
        <v>121</v>
      </c>
      <c r="J3880" s="21" t="s">
        <v>122</v>
      </c>
      <c r="K3880" s="21" t="s">
        <v>165</v>
      </c>
      <c r="L3880" s="21" t="s">
        <v>320</v>
      </c>
      <c r="M3880" s="23">
        <v>52.89</v>
      </c>
      <c r="N3880" s="24">
        <v>1</v>
      </c>
      <c r="O3880" s="25">
        <v>0.18679999999999999</v>
      </c>
      <c r="P3880" s="23">
        <v>23.54</v>
      </c>
      <c r="Q3880" s="23">
        <f>M3880*N3880*(1-O3880)</f>
        <v>43.010148000000001</v>
      </c>
      <c r="R3880" s="23">
        <f>M3880*N3880*O3880</f>
        <v>9.8798519999999996</v>
      </c>
      <c r="S3880" s="23">
        <f>P3880*N3880</f>
        <v>23.54</v>
      </c>
      <c r="T3880" s="23">
        <f>Q3880-S3880</f>
        <v>19.470148000000002</v>
      </c>
      <c r="U3880" s="25">
        <f>IFERROR(T3880/Q3880,0)</f>
        <v>0.45268730533082568</v>
      </c>
      <c r="V3880" s="21" t="s">
        <v>125</v>
      </c>
      <c r="W3880" s="21" t="s">
        <v>172</v>
      </c>
    </row>
    <row r="3881" spans="1:23" ht="15" customHeight="1">
      <c r="A3881" s="21" t="s">
        <v>4359</v>
      </c>
      <c r="B3881" s="22">
        <v>45965</v>
      </c>
      <c r="C3881" s="21">
        <f>YEAR(B3881)</f>
        <v>2025</v>
      </c>
      <c r="D3881" s="21" t="str">
        <f>"Q"&amp;ROUNDUP(MONTH(B3881)/3,0)</f>
        <v>Q4</v>
      </c>
      <c r="E3881" s="21" t="s">
        <v>158</v>
      </c>
      <c r="F3881" s="21" t="s">
        <v>129</v>
      </c>
      <c r="G3881" s="21" t="s">
        <v>160</v>
      </c>
      <c r="H3881" s="21" t="s">
        <v>425</v>
      </c>
      <c r="I3881" s="21" t="s">
        <v>426</v>
      </c>
      <c r="J3881" s="21" t="s">
        <v>133</v>
      </c>
      <c r="K3881" s="21" t="s">
        <v>123</v>
      </c>
      <c r="L3881" s="21" t="s">
        <v>226</v>
      </c>
      <c r="M3881" s="23">
        <v>75.02</v>
      </c>
      <c r="N3881" s="24">
        <v>4</v>
      </c>
      <c r="O3881" s="25">
        <v>0.22159999999999999</v>
      </c>
      <c r="P3881" s="23">
        <v>34.6</v>
      </c>
      <c r="Q3881" s="23">
        <f>M3881*N3881*(1-O3881)</f>
        <v>233.58227199999999</v>
      </c>
      <c r="R3881" s="23">
        <f>M3881*N3881*O3881</f>
        <v>66.497727999999995</v>
      </c>
      <c r="S3881" s="23">
        <f>P3881*N3881</f>
        <v>138.4</v>
      </c>
      <c r="T3881" s="23">
        <f>Q3881-S3881</f>
        <v>95.182271999999983</v>
      </c>
      <c r="U3881" s="25">
        <f>IFERROR(T3881/Q3881,0)</f>
        <v>0.40748928069335666</v>
      </c>
      <c r="V3881" s="21" t="s">
        <v>125</v>
      </c>
      <c r="W3881" s="21" t="s">
        <v>126</v>
      </c>
    </row>
    <row r="3882" spans="1:23" ht="15" customHeight="1">
      <c r="A3882" s="21" t="s">
        <v>4360</v>
      </c>
      <c r="B3882" s="22">
        <v>45965</v>
      </c>
      <c r="C3882" s="21">
        <f>YEAR(B3882)</f>
        <v>2025</v>
      </c>
      <c r="D3882" s="21" t="str">
        <f>"Q"&amp;ROUNDUP(MONTH(B3882)/3,0)</f>
        <v>Q4</v>
      </c>
      <c r="E3882" s="21" t="s">
        <v>138</v>
      </c>
      <c r="F3882" s="21" t="s">
        <v>129</v>
      </c>
      <c r="G3882" s="21" t="s">
        <v>146</v>
      </c>
      <c r="H3882" s="21" t="s">
        <v>318</v>
      </c>
      <c r="I3882" s="21" t="s">
        <v>319</v>
      </c>
      <c r="J3882" s="21" t="s">
        <v>122</v>
      </c>
      <c r="K3882" s="21" t="s">
        <v>123</v>
      </c>
      <c r="L3882" s="21" t="s">
        <v>155</v>
      </c>
      <c r="M3882" s="23">
        <v>89.87</v>
      </c>
      <c r="N3882" s="24">
        <v>3</v>
      </c>
      <c r="O3882" s="25">
        <v>0.2334</v>
      </c>
      <c r="P3882" s="23">
        <v>47.27</v>
      </c>
      <c r="Q3882" s="23">
        <f>M3882*N3882*(1-O3882)</f>
        <v>206.68302599999998</v>
      </c>
      <c r="R3882" s="23">
        <f>M3882*N3882*O3882</f>
        <v>62.926974000000001</v>
      </c>
      <c r="S3882" s="23">
        <f>P3882*N3882</f>
        <v>141.81</v>
      </c>
      <c r="T3882" s="23">
        <f>Q3882-S3882</f>
        <v>64.873025999999982</v>
      </c>
      <c r="U3882" s="25">
        <f>IFERROR(T3882/Q3882,0)</f>
        <v>0.31387689282234521</v>
      </c>
      <c r="V3882" s="21" t="s">
        <v>125</v>
      </c>
      <c r="W3882" s="21" t="s">
        <v>136</v>
      </c>
    </row>
    <row r="3883" spans="1:23" ht="15" customHeight="1">
      <c r="A3883" s="21" t="s">
        <v>4361</v>
      </c>
      <c r="B3883" s="22">
        <v>45966</v>
      </c>
      <c r="C3883" s="21">
        <f>YEAR(B3883)</f>
        <v>2025</v>
      </c>
      <c r="D3883" s="21" t="str">
        <f>"Q"&amp;ROUNDUP(MONTH(B3883)/3,0)</f>
        <v>Q4</v>
      </c>
      <c r="E3883" s="21" t="s">
        <v>188</v>
      </c>
      <c r="F3883" s="21" t="s">
        <v>118</v>
      </c>
      <c r="G3883" s="21" t="s">
        <v>189</v>
      </c>
      <c r="H3883" s="21" t="s">
        <v>752</v>
      </c>
      <c r="I3883" s="21" t="s">
        <v>200</v>
      </c>
      <c r="J3883" s="21" t="s">
        <v>133</v>
      </c>
      <c r="K3883" s="21" t="s">
        <v>143</v>
      </c>
      <c r="L3883" s="21" t="s">
        <v>144</v>
      </c>
      <c r="M3883" s="23">
        <v>138.24</v>
      </c>
      <c r="N3883" s="24">
        <v>4</v>
      </c>
      <c r="O3883" s="25">
        <v>0.29720000000000002</v>
      </c>
      <c r="P3883" s="23">
        <v>83.86</v>
      </c>
      <c r="Q3883" s="23">
        <f>M3883*N3883*(1-O3883)</f>
        <v>388.62028800000002</v>
      </c>
      <c r="R3883" s="23">
        <f>M3883*N3883*O3883</f>
        <v>164.33971200000002</v>
      </c>
      <c r="S3883" s="23">
        <f>P3883*N3883</f>
        <v>335.44</v>
      </c>
      <c r="T3883" s="23">
        <f>Q3883-S3883</f>
        <v>53.180288000000019</v>
      </c>
      <c r="U3883" s="25">
        <f>IFERROR(T3883/Q3883,0)</f>
        <v>0.13684382839014317</v>
      </c>
      <c r="V3883" s="21" t="s">
        <v>125</v>
      </c>
      <c r="W3883" s="21" t="s">
        <v>156</v>
      </c>
    </row>
    <row r="3884" spans="1:23" ht="15" customHeight="1">
      <c r="A3884" s="21" t="s">
        <v>4362</v>
      </c>
      <c r="B3884" s="22">
        <v>45966</v>
      </c>
      <c r="C3884" s="21">
        <f>YEAR(B3884)</f>
        <v>2025</v>
      </c>
      <c r="D3884" s="21" t="str">
        <f>"Q"&amp;ROUNDUP(MONTH(B3884)/3,0)</f>
        <v>Q4</v>
      </c>
      <c r="E3884" s="21" t="s">
        <v>117</v>
      </c>
      <c r="F3884" s="21" t="s">
        <v>159</v>
      </c>
      <c r="G3884" s="21" t="s">
        <v>119</v>
      </c>
      <c r="H3884" s="21" t="s">
        <v>607</v>
      </c>
      <c r="I3884" s="21" t="s">
        <v>608</v>
      </c>
      <c r="J3884" s="21" t="s">
        <v>142</v>
      </c>
      <c r="K3884" s="21" t="s">
        <v>143</v>
      </c>
      <c r="L3884" s="21" t="s">
        <v>144</v>
      </c>
      <c r="M3884" s="23">
        <v>296.57</v>
      </c>
      <c r="N3884" s="24">
        <v>9</v>
      </c>
      <c r="O3884" s="25">
        <v>0.2072</v>
      </c>
      <c r="P3884" s="23">
        <v>173.2</v>
      </c>
      <c r="Q3884" s="23">
        <f>M3884*N3884*(1-O3884)</f>
        <v>2116.086264</v>
      </c>
      <c r="R3884" s="23">
        <f>M3884*N3884*O3884</f>
        <v>553.04373599999997</v>
      </c>
      <c r="S3884" s="23">
        <f>P3884*N3884</f>
        <v>1558.8</v>
      </c>
      <c r="T3884" s="23">
        <f>Q3884-S3884</f>
        <v>557.28626400000007</v>
      </c>
      <c r="U3884" s="25">
        <f>IFERROR(T3884/Q3884,0)</f>
        <v>0.26335706321658731</v>
      </c>
      <c r="V3884" s="21" t="s">
        <v>125</v>
      </c>
      <c r="W3884" s="21" t="s">
        <v>156</v>
      </c>
    </row>
    <row r="3885" spans="1:23" ht="15" customHeight="1">
      <c r="A3885" s="21" t="s">
        <v>4363</v>
      </c>
      <c r="B3885" s="22">
        <v>45966</v>
      </c>
      <c r="C3885" s="21">
        <f>YEAR(B3885)</f>
        <v>2025</v>
      </c>
      <c r="D3885" s="21" t="str">
        <f>"Q"&amp;ROUNDUP(MONTH(B3885)/3,0)</f>
        <v>Q4</v>
      </c>
      <c r="E3885" s="21" t="s">
        <v>188</v>
      </c>
      <c r="F3885" s="21" t="s">
        <v>118</v>
      </c>
      <c r="G3885" s="21" t="s">
        <v>189</v>
      </c>
      <c r="H3885" s="21" t="s">
        <v>207</v>
      </c>
      <c r="I3885" s="21" t="s">
        <v>208</v>
      </c>
      <c r="J3885" s="21" t="s">
        <v>122</v>
      </c>
      <c r="K3885" s="21" t="s">
        <v>165</v>
      </c>
      <c r="L3885" s="21" t="s">
        <v>213</v>
      </c>
      <c r="M3885" s="23">
        <v>89.71</v>
      </c>
      <c r="N3885" s="24">
        <v>1</v>
      </c>
      <c r="O3885" s="25">
        <v>0.24340000000000001</v>
      </c>
      <c r="P3885" s="23">
        <v>34.01</v>
      </c>
      <c r="Q3885" s="23">
        <f>M3885*N3885*(1-O3885)</f>
        <v>67.874585999999994</v>
      </c>
      <c r="R3885" s="23">
        <f>M3885*N3885*O3885</f>
        <v>21.835414</v>
      </c>
      <c r="S3885" s="23">
        <f>P3885*N3885</f>
        <v>34.01</v>
      </c>
      <c r="T3885" s="23">
        <f>Q3885-S3885</f>
        <v>33.864585999999996</v>
      </c>
      <c r="U3885" s="25">
        <f>IFERROR(T3885/Q3885,0)</f>
        <v>0.49892880377937038</v>
      </c>
      <c r="V3885" s="21" t="s">
        <v>125</v>
      </c>
      <c r="W3885" s="21" t="s">
        <v>136</v>
      </c>
    </row>
    <row r="3886" spans="1:23" ht="15" customHeight="1">
      <c r="A3886" s="21" t="s">
        <v>4364</v>
      </c>
      <c r="B3886" s="22">
        <v>45966</v>
      </c>
      <c r="C3886" s="21">
        <f>YEAR(B3886)</f>
        <v>2025</v>
      </c>
      <c r="D3886" s="21" t="str">
        <f>"Q"&amp;ROUNDUP(MONTH(B3886)/3,0)</f>
        <v>Q4</v>
      </c>
      <c r="E3886" s="21" t="s">
        <v>128</v>
      </c>
      <c r="F3886" s="21" t="s">
        <v>118</v>
      </c>
      <c r="G3886" s="21" t="s">
        <v>130</v>
      </c>
      <c r="H3886" s="21" t="s">
        <v>254</v>
      </c>
      <c r="I3886" s="21" t="s">
        <v>255</v>
      </c>
      <c r="J3886" s="21" t="s">
        <v>142</v>
      </c>
      <c r="K3886" s="21" t="s">
        <v>143</v>
      </c>
      <c r="L3886" s="21" t="s">
        <v>144</v>
      </c>
      <c r="M3886" s="23">
        <v>57.6</v>
      </c>
      <c r="N3886" s="24">
        <v>3</v>
      </c>
      <c r="O3886" s="25">
        <v>0.22559999999999999</v>
      </c>
      <c r="P3886" s="23">
        <v>32.85</v>
      </c>
      <c r="Q3886" s="23">
        <f>M3886*N3886*(1-O3886)</f>
        <v>133.81632000000002</v>
      </c>
      <c r="R3886" s="23">
        <f>M3886*N3886*O3886</f>
        <v>38.98368</v>
      </c>
      <c r="S3886" s="23">
        <f>P3886*N3886</f>
        <v>98.550000000000011</v>
      </c>
      <c r="T3886" s="23">
        <f>Q3886-S3886</f>
        <v>35.266320000000007</v>
      </c>
      <c r="U3886" s="25">
        <f>IFERROR(T3886/Q3886,0)</f>
        <v>0.26354274276859507</v>
      </c>
      <c r="V3886" s="21" t="s">
        <v>125</v>
      </c>
      <c r="W3886" s="21" t="s">
        <v>136</v>
      </c>
    </row>
    <row r="3887" spans="1:23" ht="15" customHeight="1">
      <c r="A3887" s="21" t="s">
        <v>4365</v>
      </c>
      <c r="B3887" s="22">
        <v>45966</v>
      </c>
      <c r="C3887" s="21">
        <f>YEAR(B3887)</f>
        <v>2025</v>
      </c>
      <c r="D3887" s="21" t="str">
        <f>"Q"&amp;ROUNDUP(MONTH(B3887)/3,0)</f>
        <v>Q4</v>
      </c>
      <c r="E3887" s="21" t="s">
        <v>188</v>
      </c>
      <c r="F3887" s="21" t="s">
        <v>118</v>
      </c>
      <c r="G3887" s="21" t="s">
        <v>198</v>
      </c>
      <c r="H3887" s="21" t="s">
        <v>224</v>
      </c>
      <c r="I3887" s="21" t="s">
        <v>225</v>
      </c>
      <c r="J3887" s="21" t="s">
        <v>122</v>
      </c>
      <c r="K3887" s="21" t="s">
        <v>134</v>
      </c>
      <c r="L3887" s="21" t="s">
        <v>299</v>
      </c>
      <c r="M3887" s="23">
        <v>82.19</v>
      </c>
      <c r="N3887" s="24">
        <v>1</v>
      </c>
      <c r="O3887" s="25">
        <v>0.2218</v>
      </c>
      <c r="P3887" s="23">
        <v>50.48</v>
      </c>
      <c r="Q3887" s="23">
        <f>M3887*N3887*(1-O3887)</f>
        <v>63.960257999999996</v>
      </c>
      <c r="R3887" s="23">
        <f>M3887*N3887*O3887</f>
        <v>18.229741999999998</v>
      </c>
      <c r="S3887" s="23">
        <f>P3887*N3887</f>
        <v>50.48</v>
      </c>
      <c r="T3887" s="23">
        <f>Q3887-S3887</f>
        <v>13.480257999999999</v>
      </c>
      <c r="U3887" s="25">
        <f>IFERROR(T3887/Q3887,0)</f>
        <v>0.21075990656573024</v>
      </c>
      <c r="V3887" s="21" t="s">
        <v>125</v>
      </c>
      <c r="W3887" s="21" t="s">
        <v>172</v>
      </c>
    </row>
    <row r="3888" spans="1:23" ht="15" customHeight="1">
      <c r="A3888" s="21" t="s">
        <v>4366</v>
      </c>
      <c r="B3888" s="22">
        <v>45967</v>
      </c>
      <c r="C3888" s="21">
        <f>YEAR(B3888)</f>
        <v>2025</v>
      </c>
      <c r="D3888" s="21" t="str">
        <f>"Q"&amp;ROUNDUP(MONTH(B3888)/3,0)</f>
        <v>Q4</v>
      </c>
      <c r="E3888" s="21" t="s">
        <v>188</v>
      </c>
      <c r="F3888" s="21" t="s">
        <v>118</v>
      </c>
      <c r="G3888" s="21" t="s">
        <v>189</v>
      </c>
      <c r="H3888" s="21" t="s">
        <v>207</v>
      </c>
      <c r="I3888" s="21" t="s">
        <v>208</v>
      </c>
      <c r="J3888" s="21" t="s">
        <v>122</v>
      </c>
      <c r="K3888" s="21" t="s">
        <v>134</v>
      </c>
      <c r="L3888" s="21" t="s">
        <v>135</v>
      </c>
      <c r="M3888" s="23">
        <v>79.510000000000005</v>
      </c>
      <c r="N3888" s="24">
        <v>3</v>
      </c>
      <c r="O3888" s="25">
        <v>0.2487</v>
      </c>
      <c r="P3888" s="23">
        <v>44.16</v>
      </c>
      <c r="Q3888" s="23">
        <f>M3888*N3888*(1-O3888)</f>
        <v>179.20758900000001</v>
      </c>
      <c r="R3888" s="23">
        <f>M3888*N3888*O3888</f>
        <v>59.32241100000001</v>
      </c>
      <c r="S3888" s="23">
        <f>P3888*N3888</f>
        <v>132.47999999999999</v>
      </c>
      <c r="T3888" s="23">
        <f>Q3888-S3888</f>
        <v>46.727589000000023</v>
      </c>
      <c r="U3888" s="25">
        <f>IFERROR(T3888/Q3888,0)</f>
        <v>0.26074559264340097</v>
      </c>
      <c r="V3888" s="21" t="s">
        <v>125</v>
      </c>
      <c r="W3888" s="21" t="s">
        <v>136</v>
      </c>
    </row>
    <row r="3889" spans="1:23" ht="15" customHeight="1">
      <c r="A3889" s="21" t="s">
        <v>4367</v>
      </c>
      <c r="B3889" s="22">
        <v>45967</v>
      </c>
      <c r="C3889" s="21">
        <f>YEAR(B3889)</f>
        <v>2025</v>
      </c>
      <c r="D3889" s="21" t="str">
        <f>"Q"&amp;ROUNDUP(MONTH(B3889)/3,0)</f>
        <v>Q4</v>
      </c>
      <c r="E3889" s="21" t="s">
        <v>117</v>
      </c>
      <c r="F3889" s="21" t="s">
        <v>159</v>
      </c>
      <c r="G3889" s="21" t="s">
        <v>194</v>
      </c>
      <c r="H3889" s="21" t="s">
        <v>370</v>
      </c>
      <c r="I3889" s="21" t="s">
        <v>371</v>
      </c>
      <c r="J3889" s="21" t="s">
        <v>133</v>
      </c>
      <c r="K3889" s="21" t="s">
        <v>123</v>
      </c>
      <c r="L3889" s="21" t="s">
        <v>292</v>
      </c>
      <c r="M3889" s="23">
        <v>41.74</v>
      </c>
      <c r="N3889" s="24">
        <v>4</v>
      </c>
      <c r="O3889" s="25">
        <v>9.4899999999999998E-2</v>
      </c>
      <c r="P3889" s="23">
        <v>21.12</v>
      </c>
      <c r="Q3889" s="23">
        <f>M3889*N3889*(1-O3889)</f>
        <v>151.11549600000001</v>
      </c>
      <c r="R3889" s="23">
        <f>M3889*N3889*O3889</f>
        <v>15.844504000000001</v>
      </c>
      <c r="S3889" s="23">
        <f>P3889*N3889</f>
        <v>84.48</v>
      </c>
      <c r="T3889" s="23">
        <f>Q3889-S3889</f>
        <v>66.635496000000003</v>
      </c>
      <c r="U3889" s="25">
        <f>IFERROR(T3889/Q3889,0)</f>
        <v>0.44095739857148736</v>
      </c>
      <c r="V3889" s="21" t="s">
        <v>125</v>
      </c>
      <c r="W3889" s="21" t="s">
        <v>172</v>
      </c>
    </row>
    <row r="3890" spans="1:23" ht="15" customHeight="1">
      <c r="A3890" s="21" t="s">
        <v>4368</v>
      </c>
      <c r="B3890" s="22">
        <v>45967</v>
      </c>
      <c r="C3890" s="21">
        <f>YEAR(B3890)</f>
        <v>2025</v>
      </c>
      <c r="D3890" s="21" t="str">
        <f>"Q"&amp;ROUNDUP(MONTH(B3890)/3,0)</f>
        <v>Q4</v>
      </c>
      <c r="E3890" s="21" t="s">
        <v>138</v>
      </c>
      <c r="F3890" s="21" t="s">
        <v>159</v>
      </c>
      <c r="G3890" s="21" t="s">
        <v>139</v>
      </c>
      <c r="H3890" s="21" t="s">
        <v>315</v>
      </c>
      <c r="I3890" s="21" t="s">
        <v>316</v>
      </c>
      <c r="J3890" s="21" t="s">
        <v>133</v>
      </c>
      <c r="K3890" s="21" t="s">
        <v>123</v>
      </c>
      <c r="L3890" s="21" t="s">
        <v>292</v>
      </c>
      <c r="M3890" s="23">
        <v>129.37</v>
      </c>
      <c r="N3890" s="24">
        <v>24</v>
      </c>
      <c r="O3890" s="25">
        <v>0.14410000000000001</v>
      </c>
      <c r="P3890" s="23">
        <v>66.349999999999994</v>
      </c>
      <c r="Q3890" s="23">
        <f>M3890*N3890*(1-O3890)</f>
        <v>2657.4667920000002</v>
      </c>
      <c r="R3890" s="23">
        <f>M3890*N3890*O3890</f>
        <v>447.41320800000005</v>
      </c>
      <c r="S3890" s="23">
        <f>P3890*N3890</f>
        <v>1592.3999999999999</v>
      </c>
      <c r="T3890" s="23">
        <f>Q3890-S3890</f>
        <v>1065.0667920000003</v>
      </c>
      <c r="U3890" s="25">
        <f>IFERROR(T3890/Q3890,0)</f>
        <v>0.40078272857680181</v>
      </c>
      <c r="V3890" s="21" t="s">
        <v>125</v>
      </c>
      <c r="W3890" s="21" t="s">
        <v>172</v>
      </c>
    </row>
    <row r="3891" spans="1:23" ht="15" customHeight="1">
      <c r="A3891" s="21" t="s">
        <v>4369</v>
      </c>
      <c r="B3891" s="22">
        <v>45967</v>
      </c>
      <c r="C3891" s="21">
        <f>YEAR(B3891)</f>
        <v>2025</v>
      </c>
      <c r="D3891" s="21" t="str">
        <f>"Q"&amp;ROUNDUP(MONTH(B3891)/3,0)</f>
        <v>Q4</v>
      </c>
      <c r="E3891" s="21" t="s">
        <v>128</v>
      </c>
      <c r="F3891" s="21" t="s">
        <v>129</v>
      </c>
      <c r="G3891" s="21" t="s">
        <v>152</v>
      </c>
      <c r="H3891" s="21" t="s">
        <v>583</v>
      </c>
      <c r="I3891" s="21" t="s">
        <v>584</v>
      </c>
      <c r="J3891" s="21" t="s">
        <v>133</v>
      </c>
      <c r="K3891" s="21" t="s">
        <v>165</v>
      </c>
      <c r="L3891" s="21" t="s">
        <v>320</v>
      </c>
      <c r="M3891" s="23">
        <v>24.95</v>
      </c>
      <c r="N3891" s="24">
        <v>3</v>
      </c>
      <c r="O3891" s="25">
        <v>0.24410000000000001</v>
      </c>
      <c r="P3891" s="23">
        <v>9.68</v>
      </c>
      <c r="Q3891" s="23">
        <f>M3891*N3891*(1-O3891)</f>
        <v>56.579114999999994</v>
      </c>
      <c r="R3891" s="23">
        <f>M3891*N3891*O3891</f>
        <v>18.270885</v>
      </c>
      <c r="S3891" s="23">
        <f>P3891*N3891</f>
        <v>29.04</v>
      </c>
      <c r="T3891" s="23">
        <f>Q3891-S3891</f>
        <v>27.539114999999995</v>
      </c>
      <c r="U3891" s="25">
        <f>IFERROR(T3891/Q3891,0)</f>
        <v>0.48673640441353666</v>
      </c>
      <c r="V3891" s="21" t="s">
        <v>125</v>
      </c>
      <c r="W3891" s="21" t="s">
        <v>136</v>
      </c>
    </row>
    <row r="3892" spans="1:23" ht="15" customHeight="1">
      <c r="A3892" s="21" t="s">
        <v>4370</v>
      </c>
      <c r="B3892" s="22">
        <v>45967</v>
      </c>
      <c r="C3892" s="21">
        <f>YEAR(B3892)</f>
        <v>2025</v>
      </c>
      <c r="D3892" s="21" t="str">
        <f>"Q"&amp;ROUNDUP(MONTH(B3892)/3,0)</f>
        <v>Q4</v>
      </c>
      <c r="E3892" s="21" t="s">
        <v>128</v>
      </c>
      <c r="F3892" s="21" t="s">
        <v>159</v>
      </c>
      <c r="G3892" s="21" t="s">
        <v>152</v>
      </c>
      <c r="H3892" s="21" t="s">
        <v>358</v>
      </c>
      <c r="I3892" s="21" t="s">
        <v>269</v>
      </c>
      <c r="J3892" s="21" t="s">
        <v>133</v>
      </c>
      <c r="K3892" s="21" t="s">
        <v>123</v>
      </c>
      <c r="L3892" s="21" t="s">
        <v>226</v>
      </c>
      <c r="M3892" s="23">
        <v>127.7</v>
      </c>
      <c r="N3892" s="24">
        <v>3</v>
      </c>
      <c r="O3892" s="25">
        <v>0.214</v>
      </c>
      <c r="P3892" s="23">
        <v>59.98</v>
      </c>
      <c r="Q3892" s="23">
        <f>M3892*N3892*(1-O3892)</f>
        <v>301.11660000000001</v>
      </c>
      <c r="R3892" s="23">
        <f>M3892*N3892*O3892</f>
        <v>81.983400000000003</v>
      </c>
      <c r="S3892" s="23">
        <f>P3892*N3892</f>
        <v>179.94</v>
      </c>
      <c r="T3892" s="23">
        <f>Q3892-S3892</f>
        <v>121.17660000000001</v>
      </c>
      <c r="U3892" s="25">
        <f>IFERROR(T3892/Q3892,0)</f>
        <v>0.40242417721241541</v>
      </c>
      <c r="V3892" s="21" t="s">
        <v>125</v>
      </c>
      <c r="W3892" s="21" t="s">
        <v>126</v>
      </c>
    </row>
    <row r="3893" spans="1:23" ht="15" customHeight="1">
      <c r="A3893" s="21" t="s">
        <v>4371</v>
      </c>
      <c r="B3893" s="22">
        <v>45967</v>
      </c>
      <c r="C3893" s="21">
        <f>YEAR(B3893)</f>
        <v>2025</v>
      </c>
      <c r="D3893" s="21" t="str">
        <f>"Q"&amp;ROUNDUP(MONTH(B3893)/3,0)</f>
        <v>Q4</v>
      </c>
      <c r="E3893" s="21" t="s">
        <v>128</v>
      </c>
      <c r="F3893" s="21" t="s">
        <v>129</v>
      </c>
      <c r="G3893" s="21" t="s">
        <v>130</v>
      </c>
      <c r="H3893" s="21" t="s">
        <v>178</v>
      </c>
      <c r="I3893" s="21" t="s">
        <v>179</v>
      </c>
      <c r="J3893" s="21" t="s">
        <v>133</v>
      </c>
      <c r="K3893" s="21" t="s">
        <v>165</v>
      </c>
      <c r="L3893" s="21" t="s">
        <v>320</v>
      </c>
      <c r="M3893" s="23">
        <v>26.35</v>
      </c>
      <c r="N3893" s="24">
        <v>2</v>
      </c>
      <c r="O3893" s="25">
        <v>0.2379</v>
      </c>
      <c r="P3893" s="23">
        <v>11.56</v>
      </c>
      <c r="Q3893" s="23">
        <f>M3893*N3893*(1-O3893)</f>
        <v>40.162670000000006</v>
      </c>
      <c r="R3893" s="23">
        <f>M3893*N3893*O3893</f>
        <v>12.537330000000001</v>
      </c>
      <c r="S3893" s="23">
        <f>P3893*N3893</f>
        <v>23.12</v>
      </c>
      <c r="T3893" s="23">
        <f>Q3893-S3893</f>
        <v>17.042670000000005</v>
      </c>
      <c r="U3893" s="25">
        <f>IFERROR(T3893/Q3893,0)</f>
        <v>0.42434106099021807</v>
      </c>
      <c r="V3893" s="21" t="s">
        <v>125</v>
      </c>
      <c r="W3893" s="21" t="s">
        <v>172</v>
      </c>
    </row>
    <row r="3894" spans="1:23" ht="15" customHeight="1">
      <c r="A3894" s="21" t="s">
        <v>4372</v>
      </c>
      <c r="B3894" s="22">
        <v>45967</v>
      </c>
      <c r="C3894" s="21">
        <f>YEAR(B3894)</f>
        <v>2025</v>
      </c>
      <c r="D3894" s="21" t="str">
        <f>"Q"&amp;ROUNDUP(MONTH(B3894)/3,0)</f>
        <v>Q4</v>
      </c>
      <c r="E3894" s="21" t="s">
        <v>188</v>
      </c>
      <c r="F3894" s="21" t="s">
        <v>159</v>
      </c>
      <c r="G3894" s="21" t="s">
        <v>232</v>
      </c>
      <c r="H3894" s="21" t="s">
        <v>646</v>
      </c>
      <c r="I3894" s="21" t="s">
        <v>647</v>
      </c>
      <c r="J3894" s="21" t="s">
        <v>142</v>
      </c>
      <c r="K3894" s="21" t="s">
        <v>134</v>
      </c>
      <c r="L3894" s="21" t="s">
        <v>339</v>
      </c>
      <c r="M3894" s="23">
        <v>127.77</v>
      </c>
      <c r="N3894" s="24">
        <v>3</v>
      </c>
      <c r="O3894" s="25">
        <v>0.2382</v>
      </c>
      <c r="P3894" s="23">
        <v>65.16</v>
      </c>
      <c r="Q3894" s="23">
        <f>M3894*N3894*(1-O3894)</f>
        <v>292.00555800000001</v>
      </c>
      <c r="R3894" s="23">
        <f>M3894*N3894*O3894</f>
        <v>91.304441999999995</v>
      </c>
      <c r="S3894" s="23">
        <f>P3894*N3894</f>
        <v>195.48</v>
      </c>
      <c r="T3894" s="23">
        <f>Q3894-S3894</f>
        <v>96.525558000000018</v>
      </c>
      <c r="U3894" s="25">
        <f>IFERROR(T3894/Q3894,0)</f>
        <v>0.33056068747842127</v>
      </c>
      <c r="V3894" s="21" t="s">
        <v>125</v>
      </c>
      <c r="W3894" s="21" t="s">
        <v>172</v>
      </c>
    </row>
    <row r="3895" spans="1:23" ht="15" customHeight="1">
      <c r="A3895" s="21" t="s">
        <v>4373</v>
      </c>
      <c r="B3895" s="22">
        <v>45967</v>
      </c>
      <c r="C3895" s="21">
        <f>YEAR(B3895)</f>
        <v>2025</v>
      </c>
      <c r="D3895" s="21" t="str">
        <f>"Q"&amp;ROUNDUP(MONTH(B3895)/3,0)</f>
        <v>Q4</v>
      </c>
      <c r="E3895" s="21" t="s">
        <v>138</v>
      </c>
      <c r="F3895" s="21" t="s">
        <v>118</v>
      </c>
      <c r="G3895" s="21" t="s">
        <v>139</v>
      </c>
      <c r="H3895" s="21" t="s">
        <v>1747</v>
      </c>
      <c r="I3895" s="21" t="s">
        <v>342</v>
      </c>
      <c r="J3895" s="21" t="s">
        <v>142</v>
      </c>
      <c r="K3895" s="21" t="s">
        <v>123</v>
      </c>
      <c r="L3895" s="21" t="s">
        <v>155</v>
      </c>
      <c r="M3895" s="23">
        <v>134.59</v>
      </c>
      <c r="N3895" s="24">
        <v>3</v>
      </c>
      <c r="O3895" s="25">
        <v>0.20610000000000001</v>
      </c>
      <c r="P3895" s="23">
        <v>66.62</v>
      </c>
      <c r="Q3895" s="23">
        <f>M3895*N3895*(1-O3895)</f>
        <v>320.55300299999999</v>
      </c>
      <c r="R3895" s="23">
        <f>M3895*N3895*O3895</f>
        <v>83.216996999999992</v>
      </c>
      <c r="S3895" s="23">
        <f>P3895*N3895</f>
        <v>199.86</v>
      </c>
      <c r="T3895" s="23">
        <f>Q3895-S3895</f>
        <v>120.69300299999998</v>
      </c>
      <c r="U3895" s="25">
        <f>IFERROR(T3895/Q3895,0)</f>
        <v>0.37651496591969219</v>
      </c>
      <c r="V3895" s="21" t="s">
        <v>125</v>
      </c>
      <c r="W3895" s="21" t="s">
        <v>172</v>
      </c>
    </row>
    <row r="3896" spans="1:23" ht="15" customHeight="1">
      <c r="A3896" s="21" t="s">
        <v>4374</v>
      </c>
      <c r="B3896" s="22">
        <v>45967</v>
      </c>
      <c r="C3896" s="21">
        <f>YEAR(B3896)</f>
        <v>2025</v>
      </c>
      <c r="D3896" s="21" t="str">
        <f>"Q"&amp;ROUNDUP(MONTH(B3896)/3,0)</f>
        <v>Q4</v>
      </c>
      <c r="E3896" s="21" t="s">
        <v>138</v>
      </c>
      <c r="F3896" s="21" t="s">
        <v>118</v>
      </c>
      <c r="G3896" s="21" t="s">
        <v>139</v>
      </c>
      <c r="H3896" s="21" t="s">
        <v>425</v>
      </c>
      <c r="I3896" s="21" t="s">
        <v>426</v>
      </c>
      <c r="J3896" s="21" t="s">
        <v>133</v>
      </c>
      <c r="K3896" s="21" t="s">
        <v>123</v>
      </c>
      <c r="L3896" s="21" t="s">
        <v>226</v>
      </c>
      <c r="M3896" s="23">
        <v>45.99</v>
      </c>
      <c r="N3896" s="24">
        <v>1</v>
      </c>
      <c r="O3896" s="25">
        <v>0.28799999999999998</v>
      </c>
      <c r="P3896" s="23">
        <v>22.58</v>
      </c>
      <c r="Q3896" s="23">
        <f>M3896*N3896*(1-O3896)</f>
        <v>32.744880000000002</v>
      </c>
      <c r="R3896" s="23">
        <f>M3896*N3896*O3896</f>
        <v>13.24512</v>
      </c>
      <c r="S3896" s="23">
        <f>P3896*N3896</f>
        <v>22.58</v>
      </c>
      <c r="T3896" s="23">
        <f>Q3896-S3896</f>
        <v>10.164880000000004</v>
      </c>
      <c r="U3896" s="25">
        <f>IFERROR(T3896/Q3896,0)</f>
        <v>0.31042654607376796</v>
      </c>
      <c r="V3896" s="21" t="s">
        <v>125</v>
      </c>
      <c r="W3896" s="21" t="s">
        <v>136</v>
      </c>
    </row>
    <row r="3897" spans="1:23" ht="15" customHeight="1">
      <c r="A3897" s="21" t="s">
        <v>4375</v>
      </c>
      <c r="B3897" s="22">
        <v>45968</v>
      </c>
      <c r="C3897" s="21">
        <f>YEAR(B3897)</f>
        <v>2025</v>
      </c>
      <c r="D3897" s="21" t="str">
        <f>"Q"&amp;ROUNDUP(MONTH(B3897)/3,0)</f>
        <v>Q4</v>
      </c>
      <c r="E3897" s="21" t="s">
        <v>128</v>
      </c>
      <c r="F3897" s="21" t="s">
        <v>118</v>
      </c>
      <c r="G3897" s="21" t="s">
        <v>152</v>
      </c>
      <c r="H3897" s="21" t="s">
        <v>337</v>
      </c>
      <c r="I3897" s="21" t="s">
        <v>338</v>
      </c>
      <c r="J3897" s="21" t="s">
        <v>133</v>
      </c>
      <c r="K3897" s="21" t="s">
        <v>123</v>
      </c>
      <c r="L3897" s="21" t="s">
        <v>226</v>
      </c>
      <c r="M3897" s="23">
        <v>217.78</v>
      </c>
      <c r="N3897" s="24">
        <v>2</v>
      </c>
      <c r="O3897" s="25">
        <v>0.2752</v>
      </c>
      <c r="P3897" s="23">
        <v>103.88</v>
      </c>
      <c r="Q3897" s="23">
        <f>M3897*N3897*(1-O3897)</f>
        <v>315.69388800000002</v>
      </c>
      <c r="R3897" s="23">
        <f>M3897*N3897*O3897</f>
        <v>119.866112</v>
      </c>
      <c r="S3897" s="23">
        <f>P3897*N3897</f>
        <v>207.76</v>
      </c>
      <c r="T3897" s="23">
        <f>Q3897-S3897</f>
        <v>107.93388800000002</v>
      </c>
      <c r="U3897" s="25">
        <f>IFERROR(T3897/Q3897,0)</f>
        <v>0.34189413258453716</v>
      </c>
      <c r="V3897" s="21" t="s">
        <v>125</v>
      </c>
      <c r="W3897" s="21" t="s">
        <v>126</v>
      </c>
    </row>
    <row r="3898" spans="1:23" ht="15" customHeight="1">
      <c r="A3898" s="21" t="s">
        <v>4376</v>
      </c>
      <c r="B3898" s="22">
        <v>45968</v>
      </c>
      <c r="C3898" s="21">
        <f>YEAR(B3898)</f>
        <v>2025</v>
      </c>
      <c r="D3898" s="21" t="str">
        <f>"Q"&amp;ROUNDUP(MONTH(B3898)/3,0)</f>
        <v>Q4</v>
      </c>
      <c r="E3898" s="21" t="s">
        <v>128</v>
      </c>
      <c r="F3898" s="21" t="s">
        <v>118</v>
      </c>
      <c r="G3898" s="21" t="s">
        <v>130</v>
      </c>
      <c r="H3898" s="21" t="s">
        <v>383</v>
      </c>
      <c r="I3898" s="21" t="s">
        <v>298</v>
      </c>
      <c r="J3898" s="21" t="s">
        <v>142</v>
      </c>
      <c r="K3898" s="21" t="s">
        <v>165</v>
      </c>
      <c r="L3898" s="21" t="s">
        <v>166</v>
      </c>
      <c r="M3898" s="23">
        <v>118.88</v>
      </c>
      <c r="N3898" s="24">
        <v>3</v>
      </c>
      <c r="O3898" s="25">
        <v>0.21440000000000001</v>
      </c>
      <c r="P3898" s="23">
        <v>56.25</v>
      </c>
      <c r="Q3898" s="23">
        <f>M3898*N3898*(1-O3898)</f>
        <v>280.17638399999998</v>
      </c>
      <c r="R3898" s="23">
        <f>M3898*N3898*O3898</f>
        <v>76.463616000000002</v>
      </c>
      <c r="S3898" s="23">
        <f>P3898*N3898</f>
        <v>168.75</v>
      </c>
      <c r="T3898" s="23">
        <f>Q3898-S3898</f>
        <v>111.42638399999998</v>
      </c>
      <c r="U3898" s="25">
        <f>IFERROR(T3898/Q3898,0)</f>
        <v>0.39770084262348104</v>
      </c>
      <c r="V3898" s="21" t="s">
        <v>125</v>
      </c>
      <c r="W3898" s="21" t="s">
        <v>126</v>
      </c>
    </row>
    <row r="3899" spans="1:23" ht="15" customHeight="1">
      <c r="A3899" s="21" t="s">
        <v>4377</v>
      </c>
      <c r="B3899" s="22">
        <v>45968</v>
      </c>
      <c r="C3899" s="21">
        <f>YEAR(B3899)</f>
        <v>2025</v>
      </c>
      <c r="D3899" s="21" t="str">
        <f>"Q"&amp;ROUNDUP(MONTH(B3899)/3,0)</f>
        <v>Q4</v>
      </c>
      <c r="E3899" s="21" t="s">
        <v>128</v>
      </c>
      <c r="F3899" s="21" t="s">
        <v>159</v>
      </c>
      <c r="G3899" s="21" t="s">
        <v>152</v>
      </c>
      <c r="H3899" s="21" t="s">
        <v>203</v>
      </c>
      <c r="I3899" s="21" t="s">
        <v>204</v>
      </c>
      <c r="J3899" s="21" t="s">
        <v>122</v>
      </c>
      <c r="K3899" s="21" t="s">
        <v>143</v>
      </c>
      <c r="L3899" s="21" t="s">
        <v>322</v>
      </c>
      <c r="M3899" s="23">
        <v>211.28</v>
      </c>
      <c r="N3899" s="24">
        <v>4</v>
      </c>
      <c r="O3899" s="25">
        <v>0.1653</v>
      </c>
      <c r="P3899" s="23">
        <v>134.06</v>
      </c>
      <c r="Q3899" s="23">
        <f>M3899*N3899*(1-O3899)</f>
        <v>705.42166399999996</v>
      </c>
      <c r="R3899" s="23">
        <f>M3899*N3899*O3899</f>
        <v>139.69833600000001</v>
      </c>
      <c r="S3899" s="23">
        <f>P3899*N3899</f>
        <v>536.24</v>
      </c>
      <c r="T3899" s="23">
        <f>Q3899-S3899</f>
        <v>169.18166399999996</v>
      </c>
      <c r="U3899" s="25">
        <f>IFERROR(T3899/Q3899,0)</f>
        <v>0.23983054764816517</v>
      </c>
      <c r="V3899" s="21" t="s">
        <v>125</v>
      </c>
      <c r="W3899" s="21" t="s">
        <v>172</v>
      </c>
    </row>
    <row r="3900" spans="1:23" ht="15" customHeight="1">
      <c r="A3900" s="21" t="s">
        <v>4378</v>
      </c>
      <c r="B3900" s="22">
        <v>45968</v>
      </c>
      <c r="C3900" s="21">
        <f>YEAR(B3900)</f>
        <v>2025</v>
      </c>
      <c r="D3900" s="21" t="str">
        <f>"Q"&amp;ROUNDUP(MONTH(B3900)/3,0)</f>
        <v>Q4</v>
      </c>
      <c r="E3900" s="21" t="s">
        <v>117</v>
      </c>
      <c r="F3900" s="21" t="s">
        <v>159</v>
      </c>
      <c r="G3900" s="21" t="s">
        <v>194</v>
      </c>
      <c r="H3900" s="21" t="s">
        <v>529</v>
      </c>
      <c r="I3900" s="21" t="s">
        <v>530</v>
      </c>
      <c r="J3900" s="21" t="s">
        <v>133</v>
      </c>
      <c r="K3900" s="21" t="s">
        <v>134</v>
      </c>
      <c r="L3900" s="21" t="s">
        <v>339</v>
      </c>
      <c r="M3900" s="23">
        <v>179.83</v>
      </c>
      <c r="N3900" s="24">
        <v>60</v>
      </c>
      <c r="O3900" s="25">
        <v>0.14990000000000001</v>
      </c>
      <c r="P3900" s="23">
        <v>106.51</v>
      </c>
      <c r="Q3900" s="23">
        <f>M3900*N3900*(1-O3900)</f>
        <v>9172.4089800000002</v>
      </c>
      <c r="R3900" s="23">
        <f>M3900*N3900*O3900</f>
        <v>1617.3910200000003</v>
      </c>
      <c r="S3900" s="23">
        <f>P3900*N3900</f>
        <v>6390.6</v>
      </c>
      <c r="T3900" s="23">
        <f>Q3900-S3900</f>
        <v>2781.8089799999998</v>
      </c>
      <c r="U3900" s="25">
        <f>IFERROR(T3900/Q3900,0)</f>
        <v>0.30328008553321179</v>
      </c>
      <c r="V3900" s="21" t="s">
        <v>125</v>
      </c>
      <c r="W3900" s="21" t="s">
        <v>156</v>
      </c>
    </row>
    <row r="3901" spans="1:23" ht="15" customHeight="1">
      <c r="A3901" s="21" t="s">
        <v>4379</v>
      </c>
      <c r="B3901" s="22">
        <v>45968</v>
      </c>
      <c r="C3901" s="21">
        <f>YEAR(B3901)</f>
        <v>2025</v>
      </c>
      <c r="D3901" s="21" t="str">
        <f>"Q"&amp;ROUNDUP(MONTH(B3901)/3,0)</f>
        <v>Q4</v>
      </c>
      <c r="E3901" s="21" t="s">
        <v>188</v>
      </c>
      <c r="F3901" s="21" t="s">
        <v>118</v>
      </c>
      <c r="G3901" s="21" t="s">
        <v>232</v>
      </c>
      <c r="H3901" s="21" t="s">
        <v>297</v>
      </c>
      <c r="I3901" s="21" t="s">
        <v>298</v>
      </c>
      <c r="J3901" s="21" t="s">
        <v>142</v>
      </c>
      <c r="K3901" s="21" t="s">
        <v>143</v>
      </c>
      <c r="L3901" s="21" t="s">
        <v>144</v>
      </c>
      <c r="M3901" s="23">
        <v>246.86</v>
      </c>
      <c r="N3901" s="24">
        <v>1</v>
      </c>
      <c r="O3901" s="25">
        <v>0.2298</v>
      </c>
      <c r="P3901" s="23">
        <v>144.44999999999999</v>
      </c>
      <c r="Q3901" s="23">
        <f>M3901*N3901*(1-O3901)</f>
        <v>190.13157200000001</v>
      </c>
      <c r="R3901" s="23">
        <f>M3901*N3901*O3901</f>
        <v>56.728428000000001</v>
      </c>
      <c r="S3901" s="23">
        <f>P3901*N3901</f>
        <v>144.44999999999999</v>
      </c>
      <c r="T3901" s="23">
        <f>Q3901-S3901</f>
        <v>45.681572000000017</v>
      </c>
      <c r="U3901" s="25">
        <f>IFERROR(T3901/Q3901,0)</f>
        <v>0.24026294801791265</v>
      </c>
      <c r="V3901" s="21" t="s">
        <v>125</v>
      </c>
      <c r="W3901" s="21" t="s">
        <v>126</v>
      </c>
    </row>
    <row r="3902" spans="1:23" ht="15" customHeight="1">
      <c r="A3902" s="21" t="s">
        <v>4380</v>
      </c>
      <c r="B3902" s="22">
        <v>45968</v>
      </c>
      <c r="C3902" s="21">
        <f>YEAR(B3902)</f>
        <v>2025</v>
      </c>
      <c r="D3902" s="21" t="str">
        <f>"Q"&amp;ROUNDUP(MONTH(B3902)/3,0)</f>
        <v>Q4</v>
      </c>
      <c r="E3902" s="21" t="s">
        <v>138</v>
      </c>
      <c r="F3902" s="21" t="s">
        <v>129</v>
      </c>
      <c r="G3902" s="21" t="s">
        <v>139</v>
      </c>
      <c r="H3902" s="21" t="s">
        <v>203</v>
      </c>
      <c r="I3902" s="21" t="s">
        <v>204</v>
      </c>
      <c r="J3902" s="21" t="s">
        <v>122</v>
      </c>
      <c r="K3902" s="21" t="s">
        <v>134</v>
      </c>
      <c r="L3902" s="21" t="s">
        <v>135</v>
      </c>
      <c r="M3902" s="23">
        <v>103.12</v>
      </c>
      <c r="N3902" s="24">
        <v>1</v>
      </c>
      <c r="O3902" s="25">
        <v>0.2001</v>
      </c>
      <c r="P3902" s="23">
        <v>63.08</v>
      </c>
      <c r="Q3902" s="23">
        <f>M3902*N3902*(1-O3902)</f>
        <v>82.48568800000001</v>
      </c>
      <c r="R3902" s="23">
        <f>M3902*N3902*O3902</f>
        <v>20.634312000000001</v>
      </c>
      <c r="S3902" s="23">
        <f>P3902*N3902</f>
        <v>63.08</v>
      </c>
      <c r="T3902" s="23">
        <f>Q3902-S3902</f>
        <v>19.405688000000012</v>
      </c>
      <c r="U3902" s="25">
        <f>IFERROR(T3902/Q3902,0)</f>
        <v>0.23526127344661307</v>
      </c>
      <c r="V3902" s="21" t="s">
        <v>125</v>
      </c>
      <c r="W3902" s="21" t="s">
        <v>172</v>
      </c>
    </row>
    <row r="3903" spans="1:23" ht="15" customHeight="1">
      <c r="A3903" s="21" t="s">
        <v>4381</v>
      </c>
      <c r="B3903" s="22">
        <v>45968</v>
      </c>
      <c r="C3903" s="21">
        <f>YEAR(B3903)</f>
        <v>2025</v>
      </c>
      <c r="D3903" s="21" t="str">
        <f>"Q"&amp;ROUNDUP(MONTH(B3903)/3,0)</f>
        <v>Q4</v>
      </c>
      <c r="E3903" s="21" t="s">
        <v>117</v>
      </c>
      <c r="F3903" s="21" t="s">
        <v>118</v>
      </c>
      <c r="G3903" s="21" t="s">
        <v>194</v>
      </c>
      <c r="H3903" s="21" t="s">
        <v>2161</v>
      </c>
      <c r="I3903" s="21" t="s">
        <v>1202</v>
      </c>
      <c r="J3903" s="21" t="s">
        <v>142</v>
      </c>
      <c r="K3903" s="21" t="s">
        <v>123</v>
      </c>
      <c r="L3903" s="21" t="s">
        <v>263</v>
      </c>
      <c r="M3903" s="23">
        <v>109.18</v>
      </c>
      <c r="N3903" s="24">
        <v>1</v>
      </c>
      <c r="O3903" s="25">
        <v>0.21640000000000001</v>
      </c>
      <c r="P3903" s="23">
        <v>58.83</v>
      </c>
      <c r="Q3903" s="23">
        <f>M3903*N3903*(1-O3903)</f>
        <v>85.553448000000003</v>
      </c>
      <c r="R3903" s="23">
        <f>M3903*N3903*O3903</f>
        <v>23.626552000000004</v>
      </c>
      <c r="S3903" s="23">
        <f>P3903*N3903</f>
        <v>58.83</v>
      </c>
      <c r="T3903" s="23">
        <f>Q3903-S3903</f>
        <v>26.723448000000005</v>
      </c>
      <c r="U3903" s="25">
        <f>IFERROR(T3903/Q3903,0)</f>
        <v>0.31235968420583121</v>
      </c>
      <c r="V3903" s="21" t="s">
        <v>125</v>
      </c>
      <c r="W3903" s="21" t="s">
        <v>172</v>
      </c>
    </row>
    <row r="3904" spans="1:23" ht="15" customHeight="1">
      <c r="A3904" s="21" t="s">
        <v>4382</v>
      </c>
      <c r="B3904" s="22">
        <v>45968</v>
      </c>
      <c r="C3904" s="21">
        <f>YEAR(B3904)</f>
        <v>2025</v>
      </c>
      <c r="D3904" s="21" t="str">
        <f>"Q"&amp;ROUNDUP(MONTH(B3904)/3,0)</f>
        <v>Q4</v>
      </c>
      <c r="E3904" s="21" t="s">
        <v>117</v>
      </c>
      <c r="F3904" s="21" t="s">
        <v>118</v>
      </c>
      <c r="G3904" s="21" t="s">
        <v>194</v>
      </c>
      <c r="H3904" s="21" t="s">
        <v>380</v>
      </c>
      <c r="I3904" s="21" t="s">
        <v>255</v>
      </c>
      <c r="J3904" s="21" t="s">
        <v>142</v>
      </c>
      <c r="K3904" s="21" t="s">
        <v>123</v>
      </c>
      <c r="L3904" s="21" t="s">
        <v>226</v>
      </c>
      <c r="M3904" s="23">
        <v>21.85</v>
      </c>
      <c r="N3904" s="24">
        <v>1</v>
      </c>
      <c r="O3904" s="25">
        <v>0.193</v>
      </c>
      <c r="P3904" s="23">
        <v>12.48</v>
      </c>
      <c r="Q3904" s="23">
        <f>M3904*N3904*(1-O3904)</f>
        <v>17.632950000000001</v>
      </c>
      <c r="R3904" s="23">
        <f>M3904*N3904*O3904</f>
        <v>4.2170500000000004</v>
      </c>
      <c r="S3904" s="23">
        <f>P3904*N3904</f>
        <v>12.48</v>
      </c>
      <c r="T3904" s="23">
        <f>Q3904-S3904</f>
        <v>5.1529500000000006</v>
      </c>
      <c r="U3904" s="25">
        <f>IFERROR(T3904/Q3904,0)</f>
        <v>0.29223414119588614</v>
      </c>
      <c r="V3904" s="21" t="s">
        <v>125</v>
      </c>
      <c r="W3904" s="21" t="s">
        <v>172</v>
      </c>
    </row>
    <row r="3905" spans="1:23" ht="15" customHeight="1">
      <c r="A3905" s="21" t="s">
        <v>4383</v>
      </c>
      <c r="B3905" s="22">
        <v>45968</v>
      </c>
      <c r="C3905" s="21">
        <f>YEAR(B3905)</f>
        <v>2025</v>
      </c>
      <c r="D3905" s="21" t="str">
        <f>"Q"&amp;ROUNDUP(MONTH(B3905)/3,0)</f>
        <v>Q4</v>
      </c>
      <c r="E3905" s="21" t="s">
        <v>158</v>
      </c>
      <c r="F3905" s="21" t="s">
        <v>118</v>
      </c>
      <c r="G3905" s="21" t="s">
        <v>164</v>
      </c>
      <c r="H3905" s="21" t="s">
        <v>199</v>
      </c>
      <c r="I3905" s="21" t="s">
        <v>200</v>
      </c>
      <c r="J3905" s="21" t="s">
        <v>133</v>
      </c>
      <c r="K3905" s="21" t="s">
        <v>149</v>
      </c>
      <c r="L3905" s="21" t="s">
        <v>238</v>
      </c>
      <c r="M3905" s="23">
        <v>168.27</v>
      </c>
      <c r="N3905" s="24">
        <v>2</v>
      </c>
      <c r="O3905" s="25">
        <v>0.1545</v>
      </c>
      <c r="P3905" s="23">
        <v>68.150000000000006</v>
      </c>
      <c r="Q3905" s="23">
        <f>M3905*N3905*(1-O3905)</f>
        <v>284.54457000000002</v>
      </c>
      <c r="R3905" s="23">
        <f>M3905*N3905*O3905</f>
        <v>51.995430000000006</v>
      </c>
      <c r="S3905" s="23">
        <f>P3905*N3905</f>
        <v>136.30000000000001</v>
      </c>
      <c r="T3905" s="23">
        <f>Q3905-S3905</f>
        <v>148.24457000000001</v>
      </c>
      <c r="U3905" s="25">
        <f>IFERROR(T3905/Q3905,0)</f>
        <v>0.52098892626909032</v>
      </c>
      <c r="V3905" s="21" t="s">
        <v>125</v>
      </c>
      <c r="W3905" s="21" t="s">
        <v>172</v>
      </c>
    </row>
    <row r="3906" spans="1:23" ht="15" customHeight="1">
      <c r="A3906" s="21" t="s">
        <v>4384</v>
      </c>
      <c r="B3906" s="22">
        <v>45968</v>
      </c>
      <c r="C3906" s="21">
        <f>YEAR(B3906)</f>
        <v>2025</v>
      </c>
      <c r="D3906" s="21" t="str">
        <f>"Q"&amp;ROUNDUP(MONTH(B3906)/3,0)</f>
        <v>Q4</v>
      </c>
      <c r="E3906" s="21" t="s">
        <v>138</v>
      </c>
      <c r="F3906" s="21" t="s">
        <v>159</v>
      </c>
      <c r="G3906" s="21" t="s">
        <v>146</v>
      </c>
      <c r="H3906" s="21" t="s">
        <v>221</v>
      </c>
      <c r="I3906" s="21" t="s">
        <v>222</v>
      </c>
      <c r="J3906" s="21" t="s">
        <v>133</v>
      </c>
      <c r="K3906" s="21" t="s">
        <v>165</v>
      </c>
      <c r="L3906" s="21" t="s">
        <v>320</v>
      </c>
      <c r="M3906" s="23">
        <v>78.31</v>
      </c>
      <c r="N3906" s="24">
        <v>5</v>
      </c>
      <c r="O3906" s="25">
        <v>0.15970000000000001</v>
      </c>
      <c r="P3906" s="23">
        <v>31.74</v>
      </c>
      <c r="Q3906" s="23">
        <f>M3906*N3906*(1-O3906)</f>
        <v>329.01946500000003</v>
      </c>
      <c r="R3906" s="23">
        <f>M3906*N3906*O3906</f>
        <v>62.530535000000008</v>
      </c>
      <c r="S3906" s="23">
        <f>P3906*N3906</f>
        <v>158.69999999999999</v>
      </c>
      <c r="T3906" s="23">
        <f>Q3906-S3906</f>
        <v>170.31946500000004</v>
      </c>
      <c r="U3906" s="25">
        <f>IFERROR(T3906/Q3906,0)</f>
        <v>0.51765771669466432</v>
      </c>
      <c r="V3906" s="21" t="s">
        <v>125</v>
      </c>
      <c r="W3906" s="21" t="s">
        <v>156</v>
      </c>
    </row>
    <row r="3907" spans="1:23" ht="15" customHeight="1">
      <c r="A3907" s="21" t="s">
        <v>4385</v>
      </c>
      <c r="B3907" s="22">
        <v>45969</v>
      </c>
      <c r="C3907" s="21">
        <f>YEAR(B3907)</f>
        <v>2025</v>
      </c>
      <c r="D3907" s="21" t="str">
        <f>"Q"&amp;ROUNDUP(MONTH(B3907)/3,0)</f>
        <v>Q4</v>
      </c>
      <c r="E3907" s="21" t="s">
        <v>138</v>
      </c>
      <c r="F3907" s="21" t="s">
        <v>159</v>
      </c>
      <c r="G3907" s="21" t="s">
        <v>139</v>
      </c>
      <c r="H3907" s="21" t="s">
        <v>207</v>
      </c>
      <c r="I3907" s="21" t="s">
        <v>208</v>
      </c>
      <c r="J3907" s="21" t="s">
        <v>122</v>
      </c>
      <c r="K3907" s="21" t="s">
        <v>134</v>
      </c>
      <c r="L3907" s="21" t="s">
        <v>135</v>
      </c>
      <c r="M3907" s="23">
        <v>190.77</v>
      </c>
      <c r="N3907" s="24">
        <v>4</v>
      </c>
      <c r="O3907" s="25">
        <v>0.18459999999999999</v>
      </c>
      <c r="P3907" s="23">
        <v>107.45</v>
      </c>
      <c r="Q3907" s="23">
        <f>M3907*N3907*(1-O3907)</f>
        <v>622.21543200000008</v>
      </c>
      <c r="R3907" s="23">
        <f>M3907*N3907*O3907</f>
        <v>140.86456799999999</v>
      </c>
      <c r="S3907" s="23">
        <f>P3907*N3907</f>
        <v>429.8</v>
      </c>
      <c r="T3907" s="23">
        <f>Q3907-S3907</f>
        <v>192.41543200000007</v>
      </c>
      <c r="U3907" s="25">
        <f>IFERROR(T3907/Q3907,0)</f>
        <v>0.30924246186166604</v>
      </c>
      <c r="V3907" s="21" t="s">
        <v>125</v>
      </c>
      <c r="W3907" s="21" t="s">
        <v>172</v>
      </c>
    </row>
    <row r="3908" spans="1:23" ht="15" customHeight="1">
      <c r="A3908" s="21" t="s">
        <v>4386</v>
      </c>
      <c r="B3908" s="22">
        <v>45969</v>
      </c>
      <c r="C3908" s="21">
        <f>YEAR(B3908)</f>
        <v>2025</v>
      </c>
      <c r="D3908" s="21" t="str">
        <f>"Q"&amp;ROUNDUP(MONTH(B3908)/3,0)</f>
        <v>Q4</v>
      </c>
      <c r="E3908" s="21" t="s">
        <v>128</v>
      </c>
      <c r="F3908" s="21" t="s">
        <v>118</v>
      </c>
      <c r="G3908" s="21" t="s">
        <v>152</v>
      </c>
      <c r="H3908" s="21" t="s">
        <v>776</v>
      </c>
      <c r="I3908" s="21" t="s">
        <v>777</v>
      </c>
      <c r="J3908" s="21" t="s">
        <v>142</v>
      </c>
      <c r="K3908" s="21" t="s">
        <v>143</v>
      </c>
      <c r="L3908" s="21" t="s">
        <v>322</v>
      </c>
      <c r="M3908" s="23">
        <v>167.81</v>
      </c>
      <c r="N3908" s="24">
        <v>1</v>
      </c>
      <c r="O3908" s="25">
        <v>0.23880000000000001</v>
      </c>
      <c r="P3908" s="23">
        <v>97.73</v>
      </c>
      <c r="Q3908" s="23">
        <f>M3908*N3908*(1-O3908)</f>
        <v>127.73697199999999</v>
      </c>
      <c r="R3908" s="23">
        <f>M3908*N3908*O3908</f>
        <v>40.073028000000001</v>
      </c>
      <c r="S3908" s="23">
        <f>P3908*N3908</f>
        <v>97.73</v>
      </c>
      <c r="T3908" s="23">
        <f>Q3908-S3908</f>
        <v>30.00697199999999</v>
      </c>
      <c r="U3908" s="25">
        <f>IFERROR(T3908/Q3908,0)</f>
        <v>0.23491219128006252</v>
      </c>
      <c r="V3908" s="21" t="s">
        <v>125</v>
      </c>
      <c r="W3908" s="21" t="s">
        <v>136</v>
      </c>
    </row>
    <row r="3909" spans="1:23" ht="15" customHeight="1">
      <c r="A3909" s="21" t="s">
        <v>4387</v>
      </c>
      <c r="B3909" s="22">
        <v>45969</v>
      </c>
      <c r="C3909" s="21">
        <f>YEAR(B3909)</f>
        <v>2025</v>
      </c>
      <c r="D3909" s="21" t="str">
        <f>"Q"&amp;ROUNDUP(MONTH(B3909)/3,0)</f>
        <v>Q4</v>
      </c>
      <c r="E3909" s="21" t="s">
        <v>188</v>
      </c>
      <c r="F3909" s="21" t="s">
        <v>118</v>
      </c>
      <c r="G3909" s="21" t="s">
        <v>198</v>
      </c>
      <c r="H3909" s="21" t="s">
        <v>404</v>
      </c>
      <c r="I3909" s="21" t="s">
        <v>405</v>
      </c>
      <c r="J3909" s="21" t="s">
        <v>142</v>
      </c>
      <c r="K3909" s="21" t="s">
        <v>149</v>
      </c>
      <c r="L3909" s="21" t="s">
        <v>238</v>
      </c>
      <c r="M3909" s="23">
        <v>34.28</v>
      </c>
      <c r="N3909" s="24">
        <v>1</v>
      </c>
      <c r="O3909" s="25">
        <v>0.26679999999999998</v>
      </c>
      <c r="P3909" s="23">
        <v>17.82</v>
      </c>
      <c r="Q3909" s="23">
        <f>M3909*N3909*(1-O3909)</f>
        <v>25.134096000000003</v>
      </c>
      <c r="R3909" s="23">
        <f>M3909*N3909*O3909</f>
        <v>9.1459039999999998</v>
      </c>
      <c r="S3909" s="23">
        <f>P3909*N3909</f>
        <v>17.82</v>
      </c>
      <c r="T3909" s="23">
        <f>Q3909-S3909</f>
        <v>7.3140960000000028</v>
      </c>
      <c r="U3909" s="25">
        <f>IFERROR(T3909/Q3909,0)</f>
        <v>0.29100294675408267</v>
      </c>
      <c r="V3909" s="21" t="s">
        <v>125</v>
      </c>
      <c r="W3909" s="21" t="s">
        <v>172</v>
      </c>
    </row>
    <row r="3910" spans="1:23" ht="15" customHeight="1">
      <c r="A3910" s="21" t="s">
        <v>4388</v>
      </c>
      <c r="B3910" s="22">
        <v>45969</v>
      </c>
      <c r="C3910" s="21">
        <f>YEAR(B3910)</f>
        <v>2025</v>
      </c>
      <c r="D3910" s="21" t="str">
        <f>"Q"&amp;ROUNDUP(MONTH(B3910)/3,0)</f>
        <v>Q4</v>
      </c>
      <c r="E3910" s="21" t="s">
        <v>117</v>
      </c>
      <c r="F3910" s="21" t="s">
        <v>118</v>
      </c>
      <c r="G3910" s="21" t="s">
        <v>119</v>
      </c>
      <c r="H3910" s="21" t="s">
        <v>291</v>
      </c>
      <c r="I3910" s="21" t="s">
        <v>208</v>
      </c>
      <c r="J3910" s="21" t="s">
        <v>133</v>
      </c>
      <c r="K3910" s="21" t="s">
        <v>123</v>
      </c>
      <c r="L3910" s="21" t="s">
        <v>226</v>
      </c>
      <c r="M3910" s="23">
        <v>122.21</v>
      </c>
      <c r="N3910" s="24">
        <v>1</v>
      </c>
      <c r="O3910" s="25">
        <v>0.26600000000000001</v>
      </c>
      <c r="P3910" s="23">
        <v>69.55</v>
      </c>
      <c r="Q3910" s="23">
        <f>M3910*N3910*(1-O3910)</f>
        <v>89.70214</v>
      </c>
      <c r="R3910" s="23">
        <f>M3910*N3910*O3910</f>
        <v>32.507860000000001</v>
      </c>
      <c r="S3910" s="23">
        <f>P3910*N3910</f>
        <v>69.55</v>
      </c>
      <c r="T3910" s="23">
        <f>Q3910-S3910</f>
        <v>20.152140000000003</v>
      </c>
      <c r="U3910" s="25">
        <f>IFERROR(T3910/Q3910,0)</f>
        <v>0.22465617877120883</v>
      </c>
      <c r="V3910" s="21" t="s">
        <v>125</v>
      </c>
      <c r="W3910" s="21" t="s">
        <v>156</v>
      </c>
    </row>
    <row r="3911" spans="1:23" ht="15" customHeight="1">
      <c r="A3911" s="21" t="s">
        <v>4389</v>
      </c>
      <c r="B3911" s="22">
        <v>45969</v>
      </c>
      <c r="C3911" s="21">
        <f>YEAR(B3911)</f>
        <v>2025</v>
      </c>
      <c r="D3911" s="21" t="str">
        <f>"Q"&amp;ROUNDUP(MONTH(B3911)/3,0)</f>
        <v>Q4</v>
      </c>
      <c r="E3911" s="21" t="s">
        <v>128</v>
      </c>
      <c r="F3911" s="21" t="s">
        <v>129</v>
      </c>
      <c r="G3911" s="21" t="s">
        <v>152</v>
      </c>
      <c r="H3911" s="21" t="s">
        <v>271</v>
      </c>
      <c r="I3911" s="21" t="s">
        <v>272</v>
      </c>
      <c r="J3911" s="21" t="s">
        <v>133</v>
      </c>
      <c r="K3911" s="21" t="s">
        <v>149</v>
      </c>
      <c r="L3911" s="21" t="s">
        <v>150</v>
      </c>
      <c r="M3911" s="23">
        <v>61.17</v>
      </c>
      <c r="N3911" s="24">
        <v>1</v>
      </c>
      <c r="O3911" s="25">
        <v>0.19220000000000001</v>
      </c>
      <c r="P3911" s="23">
        <v>33.299999999999997</v>
      </c>
      <c r="Q3911" s="23">
        <f>M3911*N3911*(1-O3911)</f>
        <v>49.413125999999998</v>
      </c>
      <c r="R3911" s="23">
        <f>M3911*N3911*O3911</f>
        <v>11.756874000000002</v>
      </c>
      <c r="S3911" s="23">
        <f>P3911*N3911</f>
        <v>33.299999999999997</v>
      </c>
      <c r="T3911" s="23">
        <f>Q3911-S3911</f>
        <v>16.113126000000001</v>
      </c>
      <c r="U3911" s="25">
        <f>IFERROR(T3911/Q3911,0)</f>
        <v>0.32608999479207207</v>
      </c>
      <c r="V3911" s="21" t="s">
        <v>125</v>
      </c>
      <c r="W3911" s="21" t="s">
        <v>136</v>
      </c>
    </row>
    <row r="3912" spans="1:23" ht="15" customHeight="1">
      <c r="A3912" s="21" t="s">
        <v>4390</v>
      </c>
      <c r="B3912" s="22">
        <v>45969</v>
      </c>
      <c r="C3912" s="21">
        <f>YEAR(B3912)</f>
        <v>2025</v>
      </c>
      <c r="D3912" s="21" t="str">
        <f>"Q"&amp;ROUNDUP(MONTH(B3912)/3,0)</f>
        <v>Q4</v>
      </c>
      <c r="E3912" s="21" t="s">
        <v>158</v>
      </c>
      <c r="F3912" s="21" t="s">
        <v>118</v>
      </c>
      <c r="G3912" s="21" t="s">
        <v>160</v>
      </c>
      <c r="H3912" s="21" t="s">
        <v>207</v>
      </c>
      <c r="I3912" s="21" t="s">
        <v>208</v>
      </c>
      <c r="J3912" s="21" t="s">
        <v>122</v>
      </c>
      <c r="K3912" s="21" t="s">
        <v>143</v>
      </c>
      <c r="L3912" s="21" t="s">
        <v>201</v>
      </c>
      <c r="M3912" s="23">
        <v>150.72</v>
      </c>
      <c r="N3912" s="24">
        <v>8</v>
      </c>
      <c r="O3912" s="25">
        <v>0.251</v>
      </c>
      <c r="P3912" s="23">
        <v>88.67</v>
      </c>
      <c r="Q3912" s="23">
        <f>M3912*N3912*(1-O3912)</f>
        <v>903.11424</v>
      </c>
      <c r="R3912" s="23">
        <f>M3912*N3912*O3912</f>
        <v>302.64576</v>
      </c>
      <c r="S3912" s="23">
        <f>P3912*N3912</f>
        <v>709.36</v>
      </c>
      <c r="T3912" s="23">
        <f>Q3912-S3912</f>
        <v>193.75423999999998</v>
      </c>
      <c r="U3912" s="25">
        <f>IFERROR(T3912/Q3912,0)</f>
        <v>0.21454012285311766</v>
      </c>
      <c r="V3912" s="21" t="s">
        <v>125</v>
      </c>
      <c r="W3912" s="21" t="s">
        <v>172</v>
      </c>
    </row>
    <row r="3913" spans="1:23" ht="15" customHeight="1">
      <c r="A3913" s="21" t="s">
        <v>4391</v>
      </c>
      <c r="B3913" s="22">
        <v>45969</v>
      </c>
      <c r="C3913" s="21">
        <f>YEAR(B3913)</f>
        <v>2025</v>
      </c>
      <c r="D3913" s="21" t="str">
        <f>"Q"&amp;ROUNDUP(MONTH(B3913)/3,0)</f>
        <v>Q4</v>
      </c>
      <c r="E3913" s="21" t="s">
        <v>117</v>
      </c>
      <c r="F3913" s="21" t="s">
        <v>159</v>
      </c>
      <c r="G3913" s="21" t="s">
        <v>119</v>
      </c>
      <c r="H3913" s="21" t="s">
        <v>465</v>
      </c>
      <c r="I3913" s="21" t="s">
        <v>121</v>
      </c>
      <c r="J3913" s="21" t="s">
        <v>142</v>
      </c>
      <c r="K3913" s="21" t="s">
        <v>165</v>
      </c>
      <c r="L3913" s="21" t="s">
        <v>184</v>
      </c>
      <c r="M3913" s="23">
        <v>51.55</v>
      </c>
      <c r="N3913" s="24">
        <v>4</v>
      </c>
      <c r="O3913" s="25">
        <v>0.20200000000000001</v>
      </c>
      <c r="P3913" s="23">
        <v>21.3</v>
      </c>
      <c r="Q3913" s="23">
        <f>M3913*N3913*(1-O3913)</f>
        <v>164.54759999999999</v>
      </c>
      <c r="R3913" s="23">
        <f>M3913*N3913*O3913</f>
        <v>41.6524</v>
      </c>
      <c r="S3913" s="23">
        <f>P3913*N3913</f>
        <v>85.2</v>
      </c>
      <c r="T3913" s="23">
        <f>Q3913-S3913</f>
        <v>79.347599999999986</v>
      </c>
      <c r="U3913" s="25">
        <f>IFERROR(T3913/Q3913,0)</f>
        <v>0.48221669595910238</v>
      </c>
      <c r="V3913" s="21" t="s">
        <v>125</v>
      </c>
      <c r="W3913" s="21" t="s">
        <v>136</v>
      </c>
    </row>
    <row r="3914" spans="1:23" ht="15" customHeight="1">
      <c r="A3914" s="21" t="s">
        <v>4392</v>
      </c>
      <c r="B3914" s="22">
        <v>45969</v>
      </c>
      <c r="C3914" s="21">
        <f>YEAR(B3914)</f>
        <v>2025</v>
      </c>
      <c r="D3914" s="21" t="str">
        <f>"Q"&amp;ROUNDUP(MONTH(B3914)/3,0)</f>
        <v>Q4</v>
      </c>
      <c r="E3914" s="21" t="s">
        <v>117</v>
      </c>
      <c r="F3914" s="21" t="s">
        <v>129</v>
      </c>
      <c r="G3914" s="21" t="s">
        <v>194</v>
      </c>
      <c r="H3914" s="21" t="s">
        <v>284</v>
      </c>
      <c r="I3914" s="21" t="s">
        <v>269</v>
      </c>
      <c r="J3914" s="21" t="s">
        <v>122</v>
      </c>
      <c r="K3914" s="21" t="s">
        <v>134</v>
      </c>
      <c r="L3914" s="21" t="s">
        <v>170</v>
      </c>
      <c r="M3914" s="23">
        <v>172.64</v>
      </c>
      <c r="N3914" s="24">
        <v>12</v>
      </c>
      <c r="O3914" s="25">
        <v>0.2041</v>
      </c>
      <c r="P3914" s="23">
        <v>88.78</v>
      </c>
      <c r="Q3914" s="23">
        <f>M3914*N3914*(1-O3914)</f>
        <v>1648.8501120000001</v>
      </c>
      <c r="R3914" s="23">
        <f>M3914*N3914*O3914</f>
        <v>422.82988799999998</v>
      </c>
      <c r="S3914" s="23">
        <f>P3914*N3914</f>
        <v>1065.3600000000001</v>
      </c>
      <c r="T3914" s="23">
        <f>Q3914-S3914</f>
        <v>583.49011199999995</v>
      </c>
      <c r="U3914" s="25">
        <f>IFERROR(T3914/Q3914,0)</f>
        <v>0.35387698842573745</v>
      </c>
      <c r="V3914" s="21" t="s">
        <v>125</v>
      </c>
      <c r="W3914" s="21" t="s">
        <v>156</v>
      </c>
    </row>
    <row r="3915" spans="1:23" ht="15" customHeight="1">
      <c r="A3915" s="21" t="s">
        <v>4393</v>
      </c>
      <c r="B3915" s="22">
        <v>45969</v>
      </c>
      <c r="C3915" s="21">
        <f>YEAR(B3915)</f>
        <v>2025</v>
      </c>
      <c r="D3915" s="21" t="str">
        <f>"Q"&amp;ROUNDUP(MONTH(B3915)/3,0)</f>
        <v>Q4</v>
      </c>
      <c r="E3915" s="21" t="s">
        <v>128</v>
      </c>
      <c r="F3915" s="21" t="s">
        <v>118</v>
      </c>
      <c r="G3915" s="21" t="s">
        <v>152</v>
      </c>
      <c r="H3915" s="21" t="s">
        <v>218</v>
      </c>
      <c r="I3915" s="21" t="s">
        <v>219</v>
      </c>
      <c r="J3915" s="21" t="s">
        <v>133</v>
      </c>
      <c r="K3915" s="21" t="s">
        <v>165</v>
      </c>
      <c r="L3915" s="21" t="s">
        <v>166</v>
      </c>
      <c r="M3915" s="23">
        <v>40.72</v>
      </c>
      <c r="N3915" s="24">
        <v>5</v>
      </c>
      <c r="O3915" s="25">
        <v>0.2056</v>
      </c>
      <c r="P3915" s="23">
        <v>14.96</v>
      </c>
      <c r="Q3915" s="23">
        <f>M3915*N3915*(1-O3915)</f>
        <v>161.73983999999999</v>
      </c>
      <c r="R3915" s="23">
        <f>M3915*N3915*O3915</f>
        <v>41.86016</v>
      </c>
      <c r="S3915" s="23">
        <f>P3915*N3915</f>
        <v>74.800000000000011</v>
      </c>
      <c r="T3915" s="23">
        <f>Q3915-S3915</f>
        <v>86.939839999999975</v>
      </c>
      <c r="U3915" s="25">
        <f>IFERROR(T3915/Q3915,0)</f>
        <v>0.53752891062585439</v>
      </c>
      <c r="V3915" s="21" t="s">
        <v>125</v>
      </c>
      <c r="W3915" s="21" t="s">
        <v>136</v>
      </c>
    </row>
    <row r="3916" spans="1:23" ht="15" customHeight="1">
      <c r="A3916" s="21" t="s">
        <v>4394</v>
      </c>
      <c r="B3916" s="22">
        <v>45970</v>
      </c>
      <c r="C3916" s="21">
        <f>YEAR(B3916)</f>
        <v>2025</v>
      </c>
      <c r="D3916" s="21" t="str">
        <f>"Q"&amp;ROUNDUP(MONTH(B3916)/3,0)</f>
        <v>Q4</v>
      </c>
      <c r="E3916" s="21" t="s">
        <v>128</v>
      </c>
      <c r="F3916" s="21" t="s">
        <v>129</v>
      </c>
      <c r="G3916" s="21" t="s">
        <v>152</v>
      </c>
      <c r="H3916" s="21" t="s">
        <v>2417</v>
      </c>
      <c r="I3916" s="21" t="s">
        <v>295</v>
      </c>
      <c r="J3916" s="21" t="s">
        <v>142</v>
      </c>
      <c r="K3916" s="21" t="s">
        <v>165</v>
      </c>
      <c r="L3916" s="21" t="s">
        <v>320</v>
      </c>
      <c r="M3916" s="23">
        <v>119.04</v>
      </c>
      <c r="N3916" s="24">
        <v>5</v>
      </c>
      <c r="O3916" s="25">
        <v>0.1953</v>
      </c>
      <c r="P3916" s="23">
        <v>46.19</v>
      </c>
      <c r="Q3916" s="23">
        <f>M3916*N3916*(1-O3916)</f>
        <v>478.95744000000002</v>
      </c>
      <c r="R3916" s="23">
        <f>M3916*N3916*O3916</f>
        <v>116.24256000000001</v>
      </c>
      <c r="S3916" s="23">
        <f>P3916*N3916</f>
        <v>230.95</v>
      </c>
      <c r="T3916" s="23">
        <f>Q3916-S3916</f>
        <v>248.00744000000003</v>
      </c>
      <c r="U3916" s="25">
        <f>IFERROR(T3916/Q3916,0)</f>
        <v>0.51780684312994496</v>
      </c>
      <c r="V3916" s="21" t="s">
        <v>125</v>
      </c>
      <c r="W3916" s="21" t="s">
        <v>156</v>
      </c>
    </row>
    <row r="3917" spans="1:23" ht="15" customHeight="1">
      <c r="A3917" s="21" t="s">
        <v>4395</v>
      </c>
      <c r="B3917" s="22">
        <v>45970</v>
      </c>
      <c r="C3917" s="21">
        <f>YEAR(B3917)</f>
        <v>2025</v>
      </c>
      <c r="D3917" s="21" t="str">
        <f>"Q"&amp;ROUNDUP(MONTH(B3917)/3,0)</f>
        <v>Q4</v>
      </c>
      <c r="E3917" s="21" t="s">
        <v>188</v>
      </c>
      <c r="F3917" s="21" t="s">
        <v>129</v>
      </c>
      <c r="G3917" s="21" t="s">
        <v>232</v>
      </c>
      <c r="H3917" s="21" t="s">
        <v>182</v>
      </c>
      <c r="I3917" s="21" t="s">
        <v>183</v>
      </c>
      <c r="J3917" s="21" t="s">
        <v>122</v>
      </c>
      <c r="K3917" s="21" t="s">
        <v>149</v>
      </c>
      <c r="L3917" s="21" t="s">
        <v>273</v>
      </c>
      <c r="M3917" s="23">
        <v>214.08</v>
      </c>
      <c r="N3917" s="24">
        <v>4</v>
      </c>
      <c r="O3917" s="25">
        <v>0.2366</v>
      </c>
      <c r="P3917" s="23">
        <v>98.55</v>
      </c>
      <c r="Q3917" s="23">
        <f>M3917*N3917*(1-O3917)</f>
        <v>653.71468800000002</v>
      </c>
      <c r="R3917" s="23">
        <f>M3917*N3917*O3917</f>
        <v>202.60531200000003</v>
      </c>
      <c r="S3917" s="23">
        <f>P3917*N3917</f>
        <v>394.2</v>
      </c>
      <c r="T3917" s="23">
        <f>Q3917-S3917</f>
        <v>259.51468800000004</v>
      </c>
      <c r="U3917" s="25">
        <f>IFERROR(T3917/Q3917,0)</f>
        <v>0.39698463682064311</v>
      </c>
      <c r="V3917" s="21" t="s">
        <v>125</v>
      </c>
      <c r="W3917" s="21" t="s">
        <v>156</v>
      </c>
    </row>
    <row r="3918" spans="1:23" ht="15" customHeight="1">
      <c r="A3918" s="21" t="s">
        <v>4396</v>
      </c>
      <c r="B3918" s="22">
        <v>45970</v>
      </c>
      <c r="C3918" s="21">
        <f>YEAR(B3918)</f>
        <v>2025</v>
      </c>
      <c r="D3918" s="21" t="str">
        <f>"Q"&amp;ROUNDUP(MONTH(B3918)/3,0)</f>
        <v>Q4</v>
      </c>
      <c r="E3918" s="21" t="s">
        <v>128</v>
      </c>
      <c r="F3918" s="21" t="s">
        <v>118</v>
      </c>
      <c r="G3918" s="21" t="s">
        <v>152</v>
      </c>
      <c r="H3918" s="21" t="s">
        <v>287</v>
      </c>
      <c r="I3918" s="21" t="s">
        <v>288</v>
      </c>
      <c r="J3918" s="21" t="s">
        <v>133</v>
      </c>
      <c r="K3918" s="21" t="s">
        <v>149</v>
      </c>
      <c r="L3918" s="21" t="s">
        <v>176</v>
      </c>
      <c r="M3918" s="23">
        <v>273.68</v>
      </c>
      <c r="N3918" s="24">
        <v>3</v>
      </c>
      <c r="O3918" s="25">
        <v>0.2051</v>
      </c>
      <c r="P3918" s="23">
        <v>136.5</v>
      </c>
      <c r="Q3918" s="23">
        <f>M3918*N3918*(1-O3918)</f>
        <v>652.64469599999995</v>
      </c>
      <c r="R3918" s="23">
        <f>M3918*N3918*O3918</f>
        <v>168.39530400000001</v>
      </c>
      <c r="S3918" s="23">
        <f>P3918*N3918</f>
        <v>409.5</v>
      </c>
      <c r="T3918" s="23">
        <f>Q3918-S3918</f>
        <v>243.14469599999995</v>
      </c>
      <c r="U3918" s="25">
        <f>IFERROR(T3918/Q3918,0)</f>
        <v>0.37255293345707352</v>
      </c>
      <c r="V3918" s="21" t="s">
        <v>125</v>
      </c>
      <c r="W3918" s="21" t="s">
        <v>156</v>
      </c>
    </row>
    <row r="3919" spans="1:23" ht="15" customHeight="1">
      <c r="A3919" s="21" t="s">
        <v>4397</v>
      </c>
      <c r="B3919" s="22">
        <v>45970</v>
      </c>
      <c r="C3919" s="21">
        <f>YEAR(B3919)</f>
        <v>2025</v>
      </c>
      <c r="D3919" s="21" t="str">
        <f>"Q"&amp;ROUNDUP(MONTH(B3919)/3,0)</f>
        <v>Q4</v>
      </c>
      <c r="E3919" s="21" t="s">
        <v>188</v>
      </c>
      <c r="F3919" s="21" t="s">
        <v>118</v>
      </c>
      <c r="G3919" s="21" t="s">
        <v>189</v>
      </c>
      <c r="H3919" s="21" t="s">
        <v>905</v>
      </c>
      <c r="I3919" s="21" t="s">
        <v>906</v>
      </c>
      <c r="J3919" s="21" t="s">
        <v>142</v>
      </c>
      <c r="K3919" s="21" t="s">
        <v>123</v>
      </c>
      <c r="L3919" s="21" t="s">
        <v>155</v>
      </c>
      <c r="M3919" s="23">
        <v>102.3</v>
      </c>
      <c r="N3919" s="24">
        <v>2</v>
      </c>
      <c r="O3919" s="25">
        <v>0.2</v>
      </c>
      <c r="P3919" s="23">
        <v>58.04</v>
      </c>
      <c r="Q3919" s="23">
        <f>M3919*N3919*(1-O3919)</f>
        <v>163.68</v>
      </c>
      <c r="R3919" s="23">
        <f>M3919*N3919*O3919</f>
        <v>40.92</v>
      </c>
      <c r="S3919" s="23">
        <f>P3919*N3919</f>
        <v>116.08</v>
      </c>
      <c r="T3919" s="23">
        <f>Q3919-S3919</f>
        <v>47.600000000000009</v>
      </c>
      <c r="U3919" s="25">
        <f>IFERROR(T3919/Q3919,0)</f>
        <v>0.29081133919843599</v>
      </c>
      <c r="V3919" s="21" t="s">
        <v>125</v>
      </c>
      <c r="W3919" s="21" t="s">
        <v>126</v>
      </c>
    </row>
    <row r="3920" spans="1:23" ht="15" customHeight="1">
      <c r="A3920" s="21" t="s">
        <v>4398</v>
      </c>
      <c r="B3920" s="22">
        <v>45970</v>
      </c>
      <c r="C3920" s="21">
        <f>YEAR(B3920)</f>
        <v>2025</v>
      </c>
      <c r="D3920" s="21" t="str">
        <f>"Q"&amp;ROUNDUP(MONTH(B3920)/3,0)</f>
        <v>Q4</v>
      </c>
      <c r="E3920" s="21" t="s">
        <v>117</v>
      </c>
      <c r="F3920" s="21" t="s">
        <v>118</v>
      </c>
      <c r="G3920" s="21" t="s">
        <v>119</v>
      </c>
      <c r="H3920" s="21" t="s">
        <v>848</v>
      </c>
      <c r="I3920" s="21" t="s">
        <v>179</v>
      </c>
      <c r="J3920" s="21" t="s">
        <v>142</v>
      </c>
      <c r="K3920" s="21" t="s">
        <v>149</v>
      </c>
      <c r="L3920" s="21" t="s">
        <v>150</v>
      </c>
      <c r="M3920" s="23">
        <v>142.47999999999999</v>
      </c>
      <c r="N3920" s="24">
        <v>1</v>
      </c>
      <c r="O3920" s="25"/>
      <c r="P3920" s="23">
        <v>70.510000000000005</v>
      </c>
      <c r="Q3920" s="23">
        <f>M3920*N3920*(1-O3920)</f>
        <v>142.47999999999999</v>
      </c>
      <c r="R3920" s="23">
        <f>M3920*N3920*O3920</f>
        <v>0</v>
      </c>
      <c r="S3920" s="23">
        <f>P3920*N3920</f>
        <v>70.510000000000005</v>
      </c>
      <c r="T3920" s="23">
        <f>Q3920-S3920</f>
        <v>71.969999999999985</v>
      </c>
      <c r="U3920" s="25">
        <f>IFERROR(T3920/Q3920,0)</f>
        <v>0.50512352610892752</v>
      </c>
      <c r="V3920" s="21" t="s">
        <v>125</v>
      </c>
      <c r="W3920" s="21" t="s">
        <v>126</v>
      </c>
    </row>
    <row r="3921" spans="1:23" ht="15" customHeight="1">
      <c r="A3921" s="21" t="s">
        <v>4399</v>
      </c>
      <c r="B3921" s="22">
        <v>45970</v>
      </c>
      <c r="C3921" s="21">
        <f>YEAR(B3921)</f>
        <v>2025</v>
      </c>
      <c r="D3921" s="21" t="str">
        <f>"Q"&amp;ROUNDUP(MONTH(B3921)/3,0)</f>
        <v>Q4</v>
      </c>
      <c r="E3921" s="21" t="s">
        <v>188</v>
      </c>
      <c r="F3921" s="21" t="s">
        <v>129</v>
      </c>
      <c r="G3921" s="21" t="s">
        <v>198</v>
      </c>
      <c r="H3921" s="21" t="s">
        <v>147</v>
      </c>
      <c r="I3921" s="21" t="s">
        <v>148</v>
      </c>
      <c r="J3921" s="21" t="s">
        <v>122</v>
      </c>
      <c r="K3921" s="21" t="s">
        <v>149</v>
      </c>
      <c r="L3921" s="21" t="s">
        <v>273</v>
      </c>
      <c r="M3921" s="23">
        <v>89.84</v>
      </c>
      <c r="N3921" s="24">
        <v>1</v>
      </c>
      <c r="O3921" s="25">
        <v>0.2271</v>
      </c>
      <c r="P3921" s="23">
        <v>40.049999999999997</v>
      </c>
      <c r="Q3921" s="23">
        <f>M3921*N3921*(1-O3921)</f>
        <v>69.437336000000002</v>
      </c>
      <c r="R3921" s="23">
        <f>M3921*N3921*O3921</f>
        <v>20.402664000000001</v>
      </c>
      <c r="S3921" s="23">
        <f>P3921*N3921</f>
        <v>40.049999999999997</v>
      </c>
      <c r="T3921" s="23">
        <f>Q3921-S3921</f>
        <v>29.387336000000005</v>
      </c>
      <c r="U3921" s="25">
        <f>IFERROR(T3921/Q3921,0)</f>
        <v>0.42322095997461662</v>
      </c>
      <c r="V3921" s="21" t="s">
        <v>171</v>
      </c>
      <c r="W3921" s="21" t="s">
        <v>156</v>
      </c>
    </row>
    <row r="3922" spans="1:23" ht="15" customHeight="1">
      <c r="A3922" s="21" t="s">
        <v>4400</v>
      </c>
      <c r="B3922" s="22">
        <v>45970</v>
      </c>
      <c r="C3922" s="21">
        <f>YEAR(B3922)</f>
        <v>2025</v>
      </c>
      <c r="D3922" s="21" t="str">
        <f>"Q"&amp;ROUNDUP(MONTH(B3922)/3,0)</f>
        <v>Q4</v>
      </c>
      <c r="E3922" s="21" t="s">
        <v>117</v>
      </c>
      <c r="F3922" s="21" t="s">
        <v>129</v>
      </c>
      <c r="G3922" s="21" t="s">
        <v>194</v>
      </c>
      <c r="H3922" s="21" t="s">
        <v>221</v>
      </c>
      <c r="I3922" s="21" t="s">
        <v>222</v>
      </c>
      <c r="J3922" s="21" t="s">
        <v>133</v>
      </c>
      <c r="K3922" s="21" t="s">
        <v>134</v>
      </c>
      <c r="L3922" s="21" t="s">
        <v>170</v>
      </c>
      <c r="M3922" s="23">
        <v>188.46</v>
      </c>
      <c r="N3922" s="24">
        <v>5</v>
      </c>
      <c r="O3922" s="25">
        <v>0.185</v>
      </c>
      <c r="P3922" s="23">
        <v>101.31</v>
      </c>
      <c r="Q3922" s="23">
        <f>M3922*N3922*(1-O3922)</f>
        <v>767.97450000000003</v>
      </c>
      <c r="R3922" s="23">
        <f>M3922*N3922*O3922</f>
        <v>174.32550000000001</v>
      </c>
      <c r="S3922" s="23">
        <f>P3922*N3922</f>
        <v>506.55</v>
      </c>
      <c r="T3922" s="23">
        <f>Q3922-S3922</f>
        <v>261.42450000000002</v>
      </c>
      <c r="U3922" s="25">
        <f>IFERROR(T3922/Q3922,0)</f>
        <v>0.34040778697730201</v>
      </c>
      <c r="V3922" s="21" t="s">
        <v>171</v>
      </c>
      <c r="W3922" s="21" t="s">
        <v>136</v>
      </c>
    </row>
    <row r="3923" spans="1:23" ht="15" customHeight="1">
      <c r="A3923" s="21" t="s">
        <v>4401</v>
      </c>
      <c r="B3923" s="22">
        <v>45970</v>
      </c>
      <c r="C3923" s="21">
        <f>YEAR(B3923)</f>
        <v>2025</v>
      </c>
      <c r="D3923" s="21" t="str">
        <f>"Q"&amp;ROUNDUP(MONTH(B3923)/3,0)</f>
        <v>Q4</v>
      </c>
      <c r="E3923" s="21" t="s">
        <v>138</v>
      </c>
      <c r="F3923" s="21" t="s">
        <v>118</v>
      </c>
      <c r="G3923" s="21" t="s">
        <v>139</v>
      </c>
      <c r="H3923" s="21" t="s">
        <v>284</v>
      </c>
      <c r="I3923" s="21" t="s">
        <v>269</v>
      </c>
      <c r="J3923" s="21" t="s">
        <v>122</v>
      </c>
      <c r="K3923" s="21" t="s">
        <v>143</v>
      </c>
      <c r="L3923" s="21" t="s">
        <v>144</v>
      </c>
      <c r="M3923" s="23">
        <v>123.23</v>
      </c>
      <c r="N3923" s="24">
        <v>4</v>
      </c>
      <c r="O3923" s="25">
        <v>0.23799999999999999</v>
      </c>
      <c r="P3923" s="23">
        <v>81.36</v>
      </c>
      <c r="Q3923" s="23">
        <f>M3923*N3923*(1-O3923)</f>
        <v>375.60504000000003</v>
      </c>
      <c r="R3923" s="23">
        <f>M3923*N3923*O3923</f>
        <v>117.31496</v>
      </c>
      <c r="S3923" s="23">
        <f>P3923*N3923</f>
        <v>325.44</v>
      </c>
      <c r="T3923" s="23">
        <f>Q3923-S3923</f>
        <v>50.165040000000033</v>
      </c>
      <c r="U3923" s="25">
        <f>IFERROR(T3923/Q3923,0)</f>
        <v>0.13355795225750972</v>
      </c>
      <c r="V3923" s="21" t="s">
        <v>125</v>
      </c>
      <c r="W3923" s="21" t="s">
        <v>126</v>
      </c>
    </row>
    <row r="3924" spans="1:23" ht="15" customHeight="1">
      <c r="A3924" s="21" t="s">
        <v>4402</v>
      </c>
      <c r="B3924" s="22">
        <v>45971</v>
      </c>
      <c r="C3924" s="21">
        <f>YEAR(B3924)</f>
        <v>2025</v>
      </c>
      <c r="D3924" s="21" t="str">
        <f>"Q"&amp;ROUNDUP(MONTH(B3924)/3,0)</f>
        <v>Q4</v>
      </c>
      <c r="E3924" s="21" t="s">
        <v>117</v>
      </c>
      <c r="F3924" s="21" t="s">
        <v>118</v>
      </c>
      <c r="G3924" s="21" t="s">
        <v>194</v>
      </c>
      <c r="H3924" s="21" t="s">
        <v>207</v>
      </c>
      <c r="I3924" s="21" t="s">
        <v>208</v>
      </c>
      <c r="J3924" s="21" t="s">
        <v>122</v>
      </c>
      <c r="K3924" s="21" t="s">
        <v>134</v>
      </c>
      <c r="L3924" s="21" t="s">
        <v>192</v>
      </c>
      <c r="M3924" s="23">
        <v>171.38</v>
      </c>
      <c r="N3924" s="24">
        <v>1</v>
      </c>
      <c r="O3924" s="25">
        <v>0.20499999999999999</v>
      </c>
      <c r="P3924" s="23">
        <v>85.93</v>
      </c>
      <c r="Q3924" s="23">
        <f>M3924*N3924*(1-O3924)</f>
        <v>136.24710000000002</v>
      </c>
      <c r="R3924" s="23">
        <f>M3924*N3924*O3924</f>
        <v>35.132899999999999</v>
      </c>
      <c r="S3924" s="23">
        <f>P3924*N3924</f>
        <v>85.93</v>
      </c>
      <c r="T3924" s="23">
        <f>Q3924-S3924</f>
        <v>50.317100000000011</v>
      </c>
      <c r="U3924" s="25">
        <f>IFERROR(T3924/Q3924,0)</f>
        <v>0.36930767700743727</v>
      </c>
      <c r="V3924" s="21" t="s">
        <v>125</v>
      </c>
      <c r="W3924" s="21" t="s">
        <v>126</v>
      </c>
    </row>
    <row r="3925" spans="1:23" ht="15" customHeight="1">
      <c r="A3925" s="21" t="s">
        <v>4403</v>
      </c>
      <c r="B3925" s="22">
        <v>45971</v>
      </c>
      <c r="C3925" s="21">
        <f>YEAR(B3925)</f>
        <v>2025</v>
      </c>
      <c r="D3925" s="21" t="str">
        <f>"Q"&amp;ROUNDUP(MONTH(B3925)/3,0)</f>
        <v>Q4</v>
      </c>
      <c r="E3925" s="21" t="s">
        <v>158</v>
      </c>
      <c r="F3925" s="21" t="s">
        <v>118</v>
      </c>
      <c r="G3925" s="21" t="s">
        <v>160</v>
      </c>
      <c r="H3925" s="21" t="s">
        <v>218</v>
      </c>
      <c r="I3925" s="21" t="s">
        <v>219</v>
      </c>
      <c r="J3925" s="21" t="s">
        <v>133</v>
      </c>
      <c r="K3925" s="21" t="s">
        <v>149</v>
      </c>
      <c r="L3925" s="21" t="s">
        <v>205</v>
      </c>
      <c r="M3925" s="23">
        <v>189.08</v>
      </c>
      <c r="N3925" s="24">
        <v>1</v>
      </c>
      <c r="O3925" s="25">
        <v>0.23219999999999999</v>
      </c>
      <c r="P3925" s="23">
        <v>98.08</v>
      </c>
      <c r="Q3925" s="23">
        <f>M3925*N3925*(1-O3925)</f>
        <v>145.17562400000003</v>
      </c>
      <c r="R3925" s="23">
        <f>M3925*N3925*O3925</f>
        <v>43.904375999999999</v>
      </c>
      <c r="S3925" s="23">
        <f>P3925*N3925</f>
        <v>98.08</v>
      </c>
      <c r="T3925" s="23">
        <f>Q3925-S3925</f>
        <v>47.095624000000029</v>
      </c>
      <c r="U3925" s="25">
        <f>IFERROR(T3925/Q3925,0)</f>
        <v>0.32440448818046769</v>
      </c>
      <c r="V3925" s="21" t="s">
        <v>125</v>
      </c>
      <c r="W3925" s="21" t="s">
        <v>156</v>
      </c>
    </row>
    <row r="3926" spans="1:23" ht="15" customHeight="1">
      <c r="A3926" s="21" t="s">
        <v>4404</v>
      </c>
      <c r="B3926" s="22">
        <v>45971</v>
      </c>
      <c r="C3926" s="21">
        <f>YEAR(B3926)</f>
        <v>2025</v>
      </c>
      <c r="D3926" s="21" t="str">
        <f>"Q"&amp;ROUNDUP(MONTH(B3926)/3,0)</f>
        <v>Q4</v>
      </c>
      <c r="E3926" s="21" t="s">
        <v>138</v>
      </c>
      <c r="F3926" s="21" t="s">
        <v>129</v>
      </c>
      <c r="G3926" s="21" t="s">
        <v>139</v>
      </c>
      <c r="H3926" s="21" t="s">
        <v>445</v>
      </c>
      <c r="I3926" s="21" t="s">
        <v>446</v>
      </c>
      <c r="J3926" s="21" t="s">
        <v>133</v>
      </c>
      <c r="K3926" s="21" t="s">
        <v>123</v>
      </c>
      <c r="L3926" s="21" t="s">
        <v>226</v>
      </c>
      <c r="M3926" s="23">
        <v>21.62</v>
      </c>
      <c r="N3926" s="24">
        <v>1</v>
      </c>
      <c r="O3926" s="25">
        <v>0.19850000000000001</v>
      </c>
      <c r="P3926" s="23">
        <v>9.7899999999999991</v>
      </c>
      <c r="Q3926" s="23">
        <f>M3926*N3926*(1-O3926)</f>
        <v>17.328430000000001</v>
      </c>
      <c r="R3926" s="23">
        <f>M3926*N3926*O3926</f>
        <v>4.2915700000000001</v>
      </c>
      <c r="S3926" s="23">
        <f>P3926*N3926</f>
        <v>9.7899999999999991</v>
      </c>
      <c r="T3926" s="23">
        <f>Q3926-S3926</f>
        <v>7.5384300000000017</v>
      </c>
      <c r="U3926" s="25">
        <f>IFERROR(T3926/Q3926,0)</f>
        <v>0.4350324870747091</v>
      </c>
      <c r="V3926" s="21" t="s">
        <v>125</v>
      </c>
      <c r="W3926" s="21" t="s">
        <v>126</v>
      </c>
    </row>
    <row r="3927" spans="1:23" ht="15" customHeight="1">
      <c r="A3927" s="21" t="s">
        <v>4405</v>
      </c>
      <c r="B3927" s="22">
        <v>45971</v>
      </c>
      <c r="C3927" s="21">
        <f>YEAR(B3927)</f>
        <v>2025</v>
      </c>
      <c r="D3927" s="21" t="str">
        <f>"Q"&amp;ROUNDUP(MONTH(B3927)/3,0)</f>
        <v>Q4</v>
      </c>
      <c r="E3927" s="21" t="s">
        <v>117</v>
      </c>
      <c r="F3927" s="21" t="s">
        <v>118</v>
      </c>
      <c r="G3927" s="21" t="s">
        <v>119</v>
      </c>
      <c r="H3927" s="21" t="s">
        <v>243</v>
      </c>
      <c r="I3927" s="21" t="s">
        <v>244</v>
      </c>
      <c r="J3927" s="21" t="s">
        <v>122</v>
      </c>
      <c r="K3927" s="21" t="s">
        <v>143</v>
      </c>
      <c r="L3927" s="21" t="s">
        <v>201</v>
      </c>
      <c r="M3927" s="23">
        <v>161.33000000000001</v>
      </c>
      <c r="N3927" s="24">
        <v>2</v>
      </c>
      <c r="O3927" s="25">
        <v>0.27960000000000002</v>
      </c>
      <c r="P3927" s="23">
        <v>107.61</v>
      </c>
      <c r="Q3927" s="23">
        <f>M3927*N3927*(1-O3927)</f>
        <v>232.444264</v>
      </c>
      <c r="R3927" s="23">
        <f>M3927*N3927*O3927</f>
        <v>90.215736000000007</v>
      </c>
      <c r="S3927" s="23">
        <f>P3927*N3927</f>
        <v>215.22</v>
      </c>
      <c r="T3927" s="23">
        <f>Q3927-S3927</f>
        <v>17.224264000000005</v>
      </c>
      <c r="U3927" s="25">
        <f>IFERROR(T3927/Q3927,0)</f>
        <v>7.4100619665108211E-2</v>
      </c>
      <c r="V3927" s="21" t="s">
        <v>125</v>
      </c>
      <c r="W3927" s="21" t="s">
        <v>172</v>
      </c>
    </row>
    <row r="3928" spans="1:23" ht="15" customHeight="1">
      <c r="A3928" s="21" t="s">
        <v>4406</v>
      </c>
      <c r="B3928" s="22">
        <v>45972</v>
      </c>
      <c r="C3928" s="21">
        <f>YEAR(B3928)</f>
        <v>2025</v>
      </c>
      <c r="D3928" s="21" t="str">
        <f>"Q"&amp;ROUNDUP(MONTH(B3928)/3,0)</f>
        <v>Q4</v>
      </c>
      <c r="E3928" s="21" t="s">
        <v>128</v>
      </c>
      <c r="F3928" s="21" t="s">
        <v>118</v>
      </c>
      <c r="G3928" s="21" t="s">
        <v>152</v>
      </c>
      <c r="H3928" s="21" t="s">
        <v>147</v>
      </c>
      <c r="I3928" s="21" t="s">
        <v>148</v>
      </c>
      <c r="J3928" s="21" t="s">
        <v>122</v>
      </c>
      <c r="K3928" s="21" t="s">
        <v>134</v>
      </c>
      <c r="L3928" s="21" t="s">
        <v>135</v>
      </c>
      <c r="M3928" s="23">
        <v>169.08</v>
      </c>
      <c r="N3928" s="24">
        <v>3</v>
      </c>
      <c r="O3928" s="25">
        <v>0.26719999999999999</v>
      </c>
      <c r="P3928" s="23">
        <v>103.07</v>
      </c>
      <c r="Q3928" s="23">
        <f>M3928*N3928*(1-O3928)</f>
        <v>371.70547199999999</v>
      </c>
      <c r="R3928" s="23">
        <f>M3928*N3928*O3928</f>
        <v>135.53452799999999</v>
      </c>
      <c r="S3928" s="23">
        <f>P3928*N3928</f>
        <v>309.20999999999998</v>
      </c>
      <c r="T3928" s="23">
        <f>Q3928-S3928</f>
        <v>62.495472000000007</v>
      </c>
      <c r="U3928" s="25">
        <f>IFERROR(T3928/Q3928,0)</f>
        <v>0.16813169756080429</v>
      </c>
      <c r="V3928" s="21" t="s">
        <v>125</v>
      </c>
      <c r="W3928" s="21" t="s">
        <v>126</v>
      </c>
    </row>
    <row r="3929" spans="1:23" ht="15" customHeight="1">
      <c r="A3929" s="21" t="s">
        <v>4407</v>
      </c>
      <c r="B3929" s="22">
        <v>45972</v>
      </c>
      <c r="C3929" s="21">
        <f>YEAR(B3929)</f>
        <v>2025</v>
      </c>
      <c r="D3929" s="21" t="str">
        <f>"Q"&amp;ROUNDUP(MONTH(B3929)/3,0)</f>
        <v>Q4</v>
      </c>
      <c r="E3929" s="21" t="s">
        <v>138</v>
      </c>
      <c r="F3929" s="21" t="s">
        <v>118</v>
      </c>
      <c r="G3929" s="21" t="s">
        <v>139</v>
      </c>
      <c r="H3929" s="21" t="s">
        <v>257</v>
      </c>
      <c r="I3929" s="21" t="s">
        <v>258</v>
      </c>
      <c r="J3929" s="21" t="s">
        <v>133</v>
      </c>
      <c r="K3929" s="21" t="s">
        <v>149</v>
      </c>
      <c r="L3929" s="21" t="s">
        <v>205</v>
      </c>
      <c r="M3929" s="23">
        <v>272.02999999999997</v>
      </c>
      <c r="N3929" s="24">
        <v>1</v>
      </c>
      <c r="O3929" s="25">
        <v>0.23280000000000001</v>
      </c>
      <c r="P3929" s="23">
        <v>118.87</v>
      </c>
      <c r="Q3929" s="23">
        <f>M3929*N3929*(1-O3929)</f>
        <v>208.70141599999997</v>
      </c>
      <c r="R3929" s="23">
        <f>M3929*N3929*O3929</f>
        <v>63.328583999999992</v>
      </c>
      <c r="S3929" s="23">
        <f>P3929*N3929</f>
        <v>118.87</v>
      </c>
      <c r="T3929" s="23">
        <f>Q3929-S3929</f>
        <v>89.831415999999962</v>
      </c>
      <c r="U3929" s="25">
        <f>IFERROR(T3929/Q3929,0)</f>
        <v>0.4304303138987805</v>
      </c>
      <c r="V3929" s="21" t="s">
        <v>125</v>
      </c>
      <c r="W3929" s="21" t="s">
        <v>126</v>
      </c>
    </row>
    <row r="3930" spans="1:23" ht="15" customHeight="1">
      <c r="A3930" s="21" t="s">
        <v>4408</v>
      </c>
      <c r="B3930" s="22">
        <v>45972</v>
      </c>
      <c r="C3930" s="21">
        <f>YEAR(B3930)</f>
        <v>2025</v>
      </c>
      <c r="D3930" s="21" t="str">
        <f>"Q"&amp;ROUNDUP(MONTH(B3930)/3,0)</f>
        <v>Q4</v>
      </c>
      <c r="E3930" s="21" t="s">
        <v>188</v>
      </c>
      <c r="F3930" s="21" t="s">
        <v>129</v>
      </c>
      <c r="G3930" s="21" t="s">
        <v>198</v>
      </c>
      <c r="H3930" s="21" t="s">
        <v>243</v>
      </c>
      <c r="I3930" s="21" t="s">
        <v>244</v>
      </c>
      <c r="J3930" s="21" t="s">
        <v>122</v>
      </c>
      <c r="K3930" s="21" t="s">
        <v>143</v>
      </c>
      <c r="L3930" s="21" t="s">
        <v>144</v>
      </c>
      <c r="M3930" s="23">
        <v>35.86</v>
      </c>
      <c r="N3930" s="24">
        <v>3</v>
      </c>
      <c r="O3930" s="25">
        <v>0.2024</v>
      </c>
      <c r="P3930" s="23">
        <v>21.02</v>
      </c>
      <c r="Q3930" s="23">
        <f>M3930*N3930*(1-O3930)</f>
        <v>85.805807999999999</v>
      </c>
      <c r="R3930" s="23">
        <f>M3930*N3930*O3930</f>
        <v>21.774191999999999</v>
      </c>
      <c r="S3930" s="23">
        <f>P3930*N3930</f>
        <v>63.06</v>
      </c>
      <c r="T3930" s="23">
        <f>Q3930-S3930</f>
        <v>22.745807999999997</v>
      </c>
      <c r="U3930" s="25">
        <f>IFERROR(T3930/Q3930,0)</f>
        <v>0.26508471314669046</v>
      </c>
      <c r="V3930" s="21" t="s">
        <v>125</v>
      </c>
      <c r="W3930" s="21" t="s">
        <v>126</v>
      </c>
    </row>
    <row r="3931" spans="1:23" ht="15" customHeight="1">
      <c r="A3931" s="21" t="s">
        <v>4409</v>
      </c>
      <c r="B3931" s="22">
        <v>45972</v>
      </c>
      <c r="C3931" s="21">
        <f>YEAR(B3931)</f>
        <v>2025</v>
      </c>
      <c r="D3931" s="21" t="str">
        <f>"Q"&amp;ROUNDUP(MONTH(B3931)/3,0)</f>
        <v>Q4</v>
      </c>
      <c r="E3931" s="21" t="s">
        <v>188</v>
      </c>
      <c r="F3931" s="21" t="s">
        <v>159</v>
      </c>
      <c r="G3931" s="21" t="s">
        <v>189</v>
      </c>
      <c r="H3931" s="21" t="s">
        <v>240</v>
      </c>
      <c r="I3931" s="21" t="s">
        <v>241</v>
      </c>
      <c r="J3931" s="21" t="s">
        <v>133</v>
      </c>
      <c r="K3931" s="21" t="s">
        <v>123</v>
      </c>
      <c r="L3931" s="21" t="s">
        <v>155</v>
      </c>
      <c r="M3931" s="23">
        <v>132.41</v>
      </c>
      <c r="N3931" s="24">
        <v>6</v>
      </c>
      <c r="O3931" s="25">
        <v>0.19420000000000001</v>
      </c>
      <c r="P3931" s="23">
        <v>65.099999999999994</v>
      </c>
      <c r="Q3931" s="23">
        <f>M3931*N3931*(1-O3931)</f>
        <v>640.17586800000004</v>
      </c>
      <c r="R3931" s="23">
        <f>M3931*N3931*O3931</f>
        <v>154.28413200000003</v>
      </c>
      <c r="S3931" s="23">
        <f>P3931*N3931</f>
        <v>390.59999999999997</v>
      </c>
      <c r="T3931" s="23">
        <f>Q3931-S3931</f>
        <v>249.57586800000007</v>
      </c>
      <c r="U3931" s="25">
        <f>IFERROR(T3931/Q3931,0)</f>
        <v>0.38985516398753112</v>
      </c>
      <c r="V3931" s="21" t="s">
        <v>125</v>
      </c>
      <c r="W3931" s="21" t="s">
        <v>126</v>
      </c>
    </row>
    <row r="3932" spans="1:23" ht="15" customHeight="1">
      <c r="A3932" s="21" t="s">
        <v>4410</v>
      </c>
      <c r="B3932" s="22">
        <v>45972</v>
      </c>
      <c r="C3932" s="21">
        <f>YEAR(B3932)</f>
        <v>2025</v>
      </c>
      <c r="D3932" s="21" t="str">
        <f>"Q"&amp;ROUNDUP(MONTH(B3932)/3,0)</f>
        <v>Q4</v>
      </c>
      <c r="E3932" s="21" t="s">
        <v>117</v>
      </c>
      <c r="F3932" s="21" t="s">
        <v>118</v>
      </c>
      <c r="G3932" s="21" t="s">
        <v>194</v>
      </c>
      <c r="H3932" s="21" t="s">
        <v>1201</v>
      </c>
      <c r="I3932" s="21" t="s">
        <v>1202</v>
      </c>
      <c r="J3932" s="21" t="s">
        <v>142</v>
      </c>
      <c r="K3932" s="21" t="s">
        <v>165</v>
      </c>
      <c r="L3932" s="21" t="s">
        <v>320</v>
      </c>
      <c r="M3932" s="23">
        <v>54.81</v>
      </c>
      <c r="N3932" s="24">
        <v>3</v>
      </c>
      <c r="O3932" s="25">
        <v>0.253</v>
      </c>
      <c r="P3932" s="23">
        <v>20.09</v>
      </c>
      <c r="Q3932" s="23">
        <f>M3932*N3932*(1-O3932)</f>
        <v>122.82921</v>
      </c>
      <c r="R3932" s="23">
        <f>M3932*N3932*O3932</f>
        <v>41.600790000000003</v>
      </c>
      <c r="S3932" s="23">
        <f>P3932*N3932</f>
        <v>60.269999999999996</v>
      </c>
      <c r="T3932" s="23">
        <f>Q3932-S3932</f>
        <v>62.559210000000007</v>
      </c>
      <c r="U3932" s="25">
        <f>IFERROR(T3932/Q3932,0)</f>
        <v>0.50931867102295947</v>
      </c>
      <c r="V3932" s="21" t="s">
        <v>125</v>
      </c>
      <c r="W3932" s="21" t="s">
        <v>156</v>
      </c>
    </row>
    <row r="3933" spans="1:23" ht="15" customHeight="1">
      <c r="A3933" s="21" t="s">
        <v>4411</v>
      </c>
      <c r="B3933" s="22">
        <v>45972</v>
      </c>
      <c r="C3933" s="21">
        <f>YEAR(B3933)</f>
        <v>2025</v>
      </c>
      <c r="D3933" s="21" t="str">
        <f>"Q"&amp;ROUNDUP(MONTH(B3933)/3,0)</f>
        <v>Q4</v>
      </c>
      <c r="E3933" s="21" t="s">
        <v>128</v>
      </c>
      <c r="F3933" s="21" t="s">
        <v>159</v>
      </c>
      <c r="G3933" s="21" t="s">
        <v>152</v>
      </c>
      <c r="H3933" s="21" t="s">
        <v>804</v>
      </c>
      <c r="I3933" s="21" t="s">
        <v>805</v>
      </c>
      <c r="J3933" s="21" t="s">
        <v>142</v>
      </c>
      <c r="K3933" s="21" t="s">
        <v>134</v>
      </c>
      <c r="L3933" s="21" t="s">
        <v>299</v>
      </c>
      <c r="M3933" s="23">
        <v>158.54</v>
      </c>
      <c r="N3933" s="24">
        <v>3</v>
      </c>
      <c r="O3933" s="25">
        <v>8.0799999999999997E-2</v>
      </c>
      <c r="P3933" s="23">
        <v>86.15</v>
      </c>
      <c r="Q3933" s="23">
        <f>M3933*N3933*(1-O3933)</f>
        <v>437.18990400000001</v>
      </c>
      <c r="R3933" s="23">
        <f>M3933*N3933*O3933</f>
        <v>38.430095999999999</v>
      </c>
      <c r="S3933" s="23">
        <f>P3933*N3933</f>
        <v>258.45000000000005</v>
      </c>
      <c r="T3933" s="23">
        <f>Q3933-S3933</f>
        <v>178.73990399999997</v>
      </c>
      <c r="U3933" s="25">
        <f>IFERROR(T3933/Q3933,0)</f>
        <v>0.40883813273053066</v>
      </c>
      <c r="V3933" s="21" t="s">
        <v>125</v>
      </c>
      <c r="W3933" s="21" t="s">
        <v>156</v>
      </c>
    </row>
    <row r="3934" spans="1:23" ht="15" customHeight="1">
      <c r="A3934" s="21" t="s">
        <v>4412</v>
      </c>
      <c r="B3934" s="22">
        <v>45972</v>
      </c>
      <c r="C3934" s="21">
        <f>YEAR(B3934)</f>
        <v>2025</v>
      </c>
      <c r="D3934" s="21" t="str">
        <f>"Q"&amp;ROUNDUP(MONTH(B3934)/3,0)</f>
        <v>Q4</v>
      </c>
      <c r="E3934" s="21" t="s">
        <v>138</v>
      </c>
      <c r="F3934" s="21" t="s">
        <v>129</v>
      </c>
      <c r="G3934" s="21" t="s">
        <v>146</v>
      </c>
      <c r="H3934" s="21" t="s">
        <v>493</v>
      </c>
      <c r="I3934" s="21" t="s">
        <v>494</v>
      </c>
      <c r="J3934" s="21" t="s">
        <v>142</v>
      </c>
      <c r="K3934" s="21" t="s">
        <v>123</v>
      </c>
      <c r="L3934" s="21" t="s">
        <v>226</v>
      </c>
      <c r="M3934" s="23">
        <v>26.26</v>
      </c>
      <c r="N3934" s="24">
        <v>4</v>
      </c>
      <c r="O3934" s="25">
        <v>0.2054</v>
      </c>
      <c r="P3934" s="23">
        <v>13.62</v>
      </c>
      <c r="Q3934" s="23">
        <f>M3934*N3934*(1-O3934)</f>
        <v>83.464784000000009</v>
      </c>
      <c r="R3934" s="23">
        <f>M3934*N3934*O3934</f>
        <v>21.575216000000001</v>
      </c>
      <c r="S3934" s="23">
        <f>P3934*N3934</f>
        <v>54.48</v>
      </c>
      <c r="T3934" s="23">
        <f>Q3934-S3934</f>
        <v>28.984784000000012</v>
      </c>
      <c r="U3934" s="25">
        <f>IFERROR(T3934/Q3934,0)</f>
        <v>0.34726962211991119</v>
      </c>
      <c r="V3934" s="21" t="s">
        <v>171</v>
      </c>
      <c r="W3934" s="21" t="s">
        <v>156</v>
      </c>
    </row>
    <row r="3935" spans="1:23" ht="15" customHeight="1">
      <c r="A3935" s="21" t="s">
        <v>4413</v>
      </c>
      <c r="B3935" s="22">
        <v>45972</v>
      </c>
      <c r="C3935" s="21">
        <f>YEAR(B3935)</f>
        <v>2025</v>
      </c>
      <c r="D3935" s="21" t="str">
        <f>"Q"&amp;ROUNDUP(MONTH(B3935)/3,0)</f>
        <v>Q4</v>
      </c>
      <c r="E3935" s="21" t="s">
        <v>158</v>
      </c>
      <c r="F3935" s="21" t="s">
        <v>118</v>
      </c>
      <c r="G3935" s="21" t="s">
        <v>164</v>
      </c>
      <c r="H3935" s="21" t="s">
        <v>131</v>
      </c>
      <c r="I3935" s="21" t="s">
        <v>132</v>
      </c>
      <c r="J3935" s="21" t="s">
        <v>133</v>
      </c>
      <c r="K3935" s="21" t="s">
        <v>149</v>
      </c>
      <c r="L3935" s="21" t="s">
        <v>205</v>
      </c>
      <c r="M3935" s="23">
        <v>270.39</v>
      </c>
      <c r="N3935" s="24">
        <v>2</v>
      </c>
      <c r="O3935" s="25">
        <v>0.27310000000000001</v>
      </c>
      <c r="P3935" s="23">
        <v>144.41</v>
      </c>
      <c r="Q3935" s="23">
        <f>M3935*N3935*(1-O3935)</f>
        <v>393.09298199999995</v>
      </c>
      <c r="R3935" s="23">
        <f>M3935*N3935*O3935</f>
        <v>147.68701799999999</v>
      </c>
      <c r="S3935" s="23">
        <f>P3935*N3935</f>
        <v>288.82</v>
      </c>
      <c r="T3935" s="23">
        <f>Q3935-S3935</f>
        <v>104.27298199999996</v>
      </c>
      <c r="U3935" s="25">
        <f>IFERROR(T3935/Q3935,0)</f>
        <v>0.26526289395825431</v>
      </c>
      <c r="V3935" s="21" t="s">
        <v>125</v>
      </c>
      <c r="W3935" s="21" t="s">
        <v>126</v>
      </c>
    </row>
    <row r="3936" spans="1:23" ht="15" customHeight="1">
      <c r="A3936" s="21" t="s">
        <v>4414</v>
      </c>
      <c r="B3936" s="22">
        <v>45972</v>
      </c>
      <c r="C3936" s="21">
        <f>YEAR(B3936)</f>
        <v>2025</v>
      </c>
      <c r="D3936" s="21" t="str">
        <f>"Q"&amp;ROUNDUP(MONTH(B3936)/3,0)</f>
        <v>Q4</v>
      </c>
      <c r="E3936" s="21" t="s">
        <v>138</v>
      </c>
      <c r="F3936" s="21" t="s">
        <v>118</v>
      </c>
      <c r="G3936" s="21" t="s">
        <v>146</v>
      </c>
      <c r="H3936" s="21" t="s">
        <v>250</v>
      </c>
      <c r="I3936" s="21" t="s">
        <v>251</v>
      </c>
      <c r="J3936" s="21" t="s">
        <v>142</v>
      </c>
      <c r="K3936" s="21" t="s">
        <v>149</v>
      </c>
      <c r="L3936" s="21" t="s">
        <v>273</v>
      </c>
      <c r="M3936" s="23">
        <v>118.1</v>
      </c>
      <c r="N3936" s="24">
        <v>1</v>
      </c>
      <c r="O3936" s="25">
        <v>0.26590000000000003</v>
      </c>
      <c r="P3936" s="23">
        <v>60.38</v>
      </c>
      <c r="Q3936" s="23">
        <f>M3936*N3936*(1-O3936)</f>
        <v>86.697209999999998</v>
      </c>
      <c r="R3936" s="23">
        <f>M3936*N3936*O3936</f>
        <v>31.402790000000003</v>
      </c>
      <c r="S3936" s="23">
        <f>P3936*N3936</f>
        <v>60.38</v>
      </c>
      <c r="T3936" s="23">
        <f>Q3936-S3936</f>
        <v>26.317209999999996</v>
      </c>
      <c r="U3936" s="25">
        <f>IFERROR(T3936/Q3936,0)</f>
        <v>0.30355313625432695</v>
      </c>
      <c r="V3936" s="21" t="s">
        <v>125</v>
      </c>
      <c r="W3936" s="21" t="s">
        <v>136</v>
      </c>
    </row>
    <row r="3937" spans="1:23" ht="15" customHeight="1">
      <c r="A3937" s="21" t="s">
        <v>4415</v>
      </c>
      <c r="B3937" s="22">
        <v>45972</v>
      </c>
      <c r="C3937" s="21">
        <f>YEAR(B3937)</f>
        <v>2025</v>
      </c>
      <c r="D3937" s="21" t="str">
        <f>"Q"&amp;ROUNDUP(MONTH(B3937)/3,0)</f>
        <v>Q4</v>
      </c>
      <c r="E3937" s="21" t="s">
        <v>128</v>
      </c>
      <c r="F3937" s="21" t="s">
        <v>118</v>
      </c>
      <c r="G3937" s="21" t="s">
        <v>152</v>
      </c>
      <c r="H3937" s="21" t="s">
        <v>318</v>
      </c>
      <c r="I3937" s="21" t="s">
        <v>319</v>
      </c>
      <c r="J3937" s="21" t="s">
        <v>122</v>
      </c>
      <c r="K3937" s="21" t="s">
        <v>149</v>
      </c>
      <c r="L3937" s="21" t="s">
        <v>176</v>
      </c>
      <c r="M3937" s="23">
        <v>147.03</v>
      </c>
      <c r="N3937" s="24">
        <v>1</v>
      </c>
      <c r="O3937" s="25">
        <v>0.22689999999999999</v>
      </c>
      <c r="P3937" s="23">
        <v>59.57</v>
      </c>
      <c r="Q3937" s="23">
        <f>M3937*N3937*(1-O3937)</f>
        <v>113.668893</v>
      </c>
      <c r="R3937" s="23">
        <f>M3937*N3937*O3937</f>
        <v>33.361106999999997</v>
      </c>
      <c r="S3937" s="23">
        <f>P3937*N3937</f>
        <v>59.57</v>
      </c>
      <c r="T3937" s="23">
        <f>Q3937-S3937</f>
        <v>54.098892999999997</v>
      </c>
      <c r="U3937" s="25">
        <f>IFERROR(T3937/Q3937,0)</f>
        <v>0.47593401828941889</v>
      </c>
      <c r="V3937" s="21" t="s">
        <v>125</v>
      </c>
      <c r="W3937" s="21" t="s">
        <v>156</v>
      </c>
    </row>
    <row r="3938" spans="1:23" ht="15" customHeight="1">
      <c r="A3938" s="21" t="s">
        <v>4416</v>
      </c>
      <c r="B3938" s="22">
        <v>45972</v>
      </c>
      <c r="C3938" s="21">
        <f>YEAR(B3938)</f>
        <v>2025</v>
      </c>
      <c r="D3938" s="21" t="str">
        <f>"Q"&amp;ROUNDUP(MONTH(B3938)/3,0)</f>
        <v>Q4</v>
      </c>
      <c r="E3938" s="21" t="s">
        <v>188</v>
      </c>
      <c r="F3938" s="21" t="s">
        <v>118</v>
      </c>
      <c r="G3938" s="21" t="s">
        <v>232</v>
      </c>
      <c r="H3938" s="21" t="s">
        <v>1129</v>
      </c>
      <c r="I3938" s="21" t="s">
        <v>1130</v>
      </c>
      <c r="J3938" s="21" t="s">
        <v>142</v>
      </c>
      <c r="K3938" s="21" t="s">
        <v>134</v>
      </c>
      <c r="L3938" s="21" t="s">
        <v>170</v>
      </c>
      <c r="M3938" s="23">
        <v>195.46</v>
      </c>
      <c r="N3938" s="24">
        <v>2</v>
      </c>
      <c r="O3938" s="25">
        <v>0.2404</v>
      </c>
      <c r="P3938" s="23">
        <v>102.3</v>
      </c>
      <c r="Q3938" s="23">
        <f>M3938*N3938*(1-O3938)</f>
        <v>296.94283200000001</v>
      </c>
      <c r="R3938" s="23">
        <f>M3938*N3938*O3938</f>
        <v>93.977168000000006</v>
      </c>
      <c r="S3938" s="23">
        <f>P3938*N3938</f>
        <v>204.6</v>
      </c>
      <c r="T3938" s="23">
        <f>Q3938-S3938</f>
        <v>92.342832000000016</v>
      </c>
      <c r="U3938" s="25">
        <f>IFERROR(T3938/Q3938,0)</f>
        <v>0.31097848490917612</v>
      </c>
      <c r="V3938" s="21" t="s">
        <v>125</v>
      </c>
      <c r="W3938" s="21" t="s">
        <v>136</v>
      </c>
    </row>
    <row r="3939" spans="1:23" ht="15" customHeight="1">
      <c r="A3939" s="21" t="s">
        <v>4417</v>
      </c>
      <c r="B3939" s="22">
        <v>45972</v>
      </c>
      <c r="C3939" s="21">
        <f>YEAR(B3939)</f>
        <v>2025</v>
      </c>
      <c r="D3939" s="21" t="str">
        <f>"Q"&amp;ROUNDUP(MONTH(B3939)/3,0)</f>
        <v>Q4</v>
      </c>
      <c r="E3939" s="21" t="s">
        <v>188</v>
      </c>
      <c r="F3939" s="21" t="s">
        <v>159</v>
      </c>
      <c r="G3939" s="21" t="s">
        <v>232</v>
      </c>
      <c r="H3939" s="21" t="s">
        <v>168</v>
      </c>
      <c r="I3939" s="21" t="s">
        <v>169</v>
      </c>
      <c r="J3939" s="21" t="s">
        <v>122</v>
      </c>
      <c r="K3939" s="21" t="s">
        <v>165</v>
      </c>
      <c r="L3939" s="21" t="s">
        <v>166</v>
      </c>
      <c r="M3939" s="23">
        <v>127.53</v>
      </c>
      <c r="N3939" s="24">
        <v>9</v>
      </c>
      <c r="O3939" s="25">
        <v>0.19900000000000001</v>
      </c>
      <c r="P3939" s="23">
        <v>54.26</v>
      </c>
      <c r="Q3939" s="23">
        <f>M3939*N3939*(1-O3939)</f>
        <v>919.36376999999993</v>
      </c>
      <c r="R3939" s="23">
        <f>M3939*N3939*O3939</f>
        <v>228.40623000000002</v>
      </c>
      <c r="S3939" s="23">
        <f>P3939*N3939</f>
        <v>488.34</v>
      </c>
      <c r="T3939" s="23">
        <f>Q3939-S3939</f>
        <v>431.02376999999996</v>
      </c>
      <c r="U3939" s="25">
        <f>IFERROR(T3939/Q3939,0)</f>
        <v>0.46882831808784459</v>
      </c>
      <c r="V3939" s="21" t="s">
        <v>125</v>
      </c>
      <c r="W3939" s="21" t="s">
        <v>156</v>
      </c>
    </row>
    <row r="3940" spans="1:23" ht="15" customHeight="1">
      <c r="A3940" s="21" t="s">
        <v>4418</v>
      </c>
      <c r="B3940" s="22">
        <v>45972</v>
      </c>
      <c r="C3940" s="21">
        <f>YEAR(B3940)</f>
        <v>2025</v>
      </c>
      <c r="D3940" s="21" t="str">
        <f>"Q"&amp;ROUNDUP(MONTH(B3940)/3,0)</f>
        <v>Q4</v>
      </c>
      <c r="E3940" s="21" t="s">
        <v>138</v>
      </c>
      <c r="F3940" s="21" t="s">
        <v>118</v>
      </c>
      <c r="G3940" s="21" t="s">
        <v>139</v>
      </c>
      <c r="H3940" s="21" t="s">
        <v>243</v>
      </c>
      <c r="I3940" s="21" t="s">
        <v>244</v>
      </c>
      <c r="J3940" s="21" t="s">
        <v>122</v>
      </c>
      <c r="K3940" s="21" t="s">
        <v>143</v>
      </c>
      <c r="L3940" s="21" t="s">
        <v>230</v>
      </c>
      <c r="M3940" s="23">
        <v>140.9</v>
      </c>
      <c r="N3940" s="24">
        <v>1</v>
      </c>
      <c r="O3940" s="25">
        <v>0.27089999999999997</v>
      </c>
      <c r="P3940" s="23">
        <v>78.680000000000007</v>
      </c>
      <c r="Q3940" s="23">
        <f>M3940*N3940*(1-O3940)</f>
        <v>102.73019000000002</v>
      </c>
      <c r="R3940" s="23">
        <f>M3940*N3940*O3940</f>
        <v>38.169809999999998</v>
      </c>
      <c r="S3940" s="23">
        <f>P3940*N3940</f>
        <v>78.680000000000007</v>
      </c>
      <c r="T3940" s="23">
        <f>Q3940-S3940</f>
        <v>24.050190000000015</v>
      </c>
      <c r="U3940" s="25">
        <f>IFERROR(T3940/Q3940,0)</f>
        <v>0.23411024548869236</v>
      </c>
      <c r="V3940" s="21" t="s">
        <v>125</v>
      </c>
      <c r="W3940" s="21" t="s">
        <v>136</v>
      </c>
    </row>
    <row r="3941" spans="1:23" ht="15" customHeight="1">
      <c r="A3941" s="21" t="s">
        <v>4419</v>
      </c>
      <c r="B3941" s="22">
        <v>45972</v>
      </c>
      <c r="C3941" s="21">
        <f>YEAR(B3941)</f>
        <v>2025</v>
      </c>
      <c r="D3941" s="21" t="str">
        <f>"Q"&amp;ROUNDUP(MONTH(B3941)/3,0)</f>
        <v>Q4</v>
      </c>
      <c r="E3941" s="21" t="s">
        <v>138</v>
      </c>
      <c r="F3941" s="21" t="s">
        <v>118</v>
      </c>
      <c r="G3941" s="21" t="s">
        <v>139</v>
      </c>
      <c r="H3941" s="21" t="s">
        <v>120</v>
      </c>
      <c r="I3941" s="21" t="s">
        <v>121</v>
      </c>
      <c r="J3941" s="21" t="s">
        <v>122</v>
      </c>
      <c r="K3941" s="21" t="s">
        <v>149</v>
      </c>
      <c r="L3941" s="21" t="s">
        <v>176</v>
      </c>
      <c r="M3941" s="23">
        <v>224.31</v>
      </c>
      <c r="N3941" s="24">
        <v>3</v>
      </c>
      <c r="O3941" s="25">
        <v>0.31840000000000002</v>
      </c>
      <c r="P3941" s="23">
        <v>118.09</v>
      </c>
      <c r="Q3941" s="23">
        <f>M3941*N3941*(1-O3941)</f>
        <v>458.66908800000004</v>
      </c>
      <c r="R3941" s="23">
        <f>M3941*N3941*O3941</f>
        <v>214.26091200000002</v>
      </c>
      <c r="S3941" s="23">
        <f>P3941*N3941</f>
        <v>354.27</v>
      </c>
      <c r="T3941" s="23">
        <f>Q3941-S3941</f>
        <v>104.39908800000006</v>
      </c>
      <c r="U3941" s="25">
        <f>IFERROR(T3941/Q3941,0)</f>
        <v>0.22761308911229713</v>
      </c>
      <c r="V3941" s="21" t="s">
        <v>125</v>
      </c>
      <c r="W3941" s="21" t="s">
        <v>126</v>
      </c>
    </row>
    <row r="3942" spans="1:23" ht="15" customHeight="1">
      <c r="A3942" s="21" t="s">
        <v>4420</v>
      </c>
      <c r="B3942" s="22">
        <v>45972</v>
      </c>
      <c r="C3942" s="21">
        <f>YEAR(B3942)</f>
        <v>2025</v>
      </c>
      <c r="D3942" s="21" t="str">
        <f>"Q"&amp;ROUNDUP(MONTH(B3942)/3,0)</f>
        <v>Q4</v>
      </c>
      <c r="E3942" s="21" t="s">
        <v>128</v>
      </c>
      <c r="F3942" s="21" t="s">
        <v>129</v>
      </c>
      <c r="G3942" s="21" t="s">
        <v>152</v>
      </c>
      <c r="H3942" s="21" t="s">
        <v>182</v>
      </c>
      <c r="I3942" s="21" t="s">
        <v>183</v>
      </c>
      <c r="J3942" s="21" t="s">
        <v>122</v>
      </c>
      <c r="K3942" s="21" t="s">
        <v>143</v>
      </c>
      <c r="L3942" s="21" t="s">
        <v>144</v>
      </c>
      <c r="M3942" s="23">
        <v>74.08</v>
      </c>
      <c r="N3942" s="24">
        <v>2</v>
      </c>
      <c r="O3942" s="25">
        <v>0.1283</v>
      </c>
      <c r="P3942" s="23">
        <v>42.42</v>
      </c>
      <c r="Q3942" s="23">
        <f>M3942*N3942*(1-O3942)</f>
        <v>129.151072</v>
      </c>
      <c r="R3942" s="23">
        <f>M3942*N3942*O3942</f>
        <v>19.008928000000001</v>
      </c>
      <c r="S3942" s="23">
        <f>P3942*N3942</f>
        <v>84.84</v>
      </c>
      <c r="T3942" s="23">
        <f>Q3942-S3942</f>
        <v>44.311071999999996</v>
      </c>
      <c r="U3942" s="25">
        <f>IFERROR(T3942/Q3942,0)</f>
        <v>0.3430948834865265</v>
      </c>
      <c r="V3942" s="21" t="s">
        <v>125</v>
      </c>
      <c r="W3942" s="21" t="s">
        <v>126</v>
      </c>
    </row>
    <row r="3943" spans="1:23" ht="15" customHeight="1">
      <c r="A3943" s="21" t="s">
        <v>4421</v>
      </c>
      <c r="B3943" s="22">
        <v>45972</v>
      </c>
      <c r="C3943" s="21">
        <f>YEAR(B3943)</f>
        <v>2025</v>
      </c>
      <c r="D3943" s="21" t="str">
        <f>"Q"&amp;ROUNDUP(MONTH(B3943)/3,0)</f>
        <v>Q4</v>
      </c>
      <c r="E3943" s="21" t="s">
        <v>128</v>
      </c>
      <c r="F3943" s="21" t="s">
        <v>129</v>
      </c>
      <c r="G3943" s="21" t="s">
        <v>130</v>
      </c>
      <c r="H3943" s="21" t="s">
        <v>243</v>
      </c>
      <c r="I3943" s="21" t="s">
        <v>244</v>
      </c>
      <c r="J3943" s="21" t="s">
        <v>122</v>
      </c>
      <c r="K3943" s="21" t="s">
        <v>123</v>
      </c>
      <c r="L3943" s="21" t="s">
        <v>226</v>
      </c>
      <c r="M3943" s="23">
        <v>98.45</v>
      </c>
      <c r="N3943" s="24">
        <v>2</v>
      </c>
      <c r="O3943" s="25">
        <v>0.22</v>
      </c>
      <c r="P3943" s="23">
        <v>44.46</v>
      </c>
      <c r="Q3943" s="23">
        <f>M3943*N3943*(1-O3943)</f>
        <v>153.58200000000002</v>
      </c>
      <c r="R3943" s="23">
        <f>M3943*N3943*O3943</f>
        <v>43.318000000000005</v>
      </c>
      <c r="S3943" s="23">
        <f>P3943*N3943</f>
        <v>88.92</v>
      </c>
      <c r="T3943" s="23">
        <f>Q3943-S3943</f>
        <v>64.66200000000002</v>
      </c>
      <c r="U3943" s="25">
        <f>IFERROR(T3943/Q3943,0)</f>
        <v>0.42102590147282892</v>
      </c>
      <c r="V3943" s="21" t="s">
        <v>171</v>
      </c>
      <c r="W3943" s="21" t="s">
        <v>156</v>
      </c>
    </row>
    <row r="3944" spans="1:23" ht="15" customHeight="1">
      <c r="A3944" s="21" t="s">
        <v>4422</v>
      </c>
      <c r="B3944" s="22">
        <v>45972</v>
      </c>
      <c r="C3944" s="21">
        <f>YEAR(B3944)</f>
        <v>2025</v>
      </c>
      <c r="D3944" s="21" t="str">
        <f>"Q"&amp;ROUNDUP(MONTH(B3944)/3,0)</f>
        <v>Q4</v>
      </c>
      <c r="E3944" s="21" t="s">
        <v>128</v>
      </c>
      <c r="F3944" s="21" t="s">
        <v>118</v>
      </c>
      <c r="G3944" s="21" t="s">
        <v>152</v>
      </c>
      <c r="H3944" s="21" t="s">
        <v>706</v>
      </c>
      <c r="I3944" s="21" t="s">
        <v>707</v>
      </c>
      <c r="J3944" s="21" t="s">
        <v>142</v>
      </c>
      <c r="K3944" s="21" t="s">
        <v>165</v>
      </c>
      <c r="L3944" s="21" t="s">
        <v>213</v>
      </c>
      <c r="M3944" s="23">
        <v>95.2</v>
      </c>
      <c r="N3944" s="24">
        <v>1</v>
      </c>
      <c r="O3944" s="25">
        <v>0.27429999999999999</v>
      </c>
      <c r="P3944" s="23">
        <v>40.57</v>
      </c>
      <c r="Q3944" s="23">
        <f>M3944*N3944*(1-O3944)</f>
        <v>69.086640000000003</v>
      </c>
      <c r="R3944" s="23">
        <f>M3944*N3944*O3944</f>
        <v>26.11336</v>
      </c>
      <c r="S3944" s="23">
        <f>P3944*N3944</f>
        <v>40.57</v>
      </c>
      <c r="T3944" s="23">
        <f>Q3944-S3944</f>
        <v>28.516640000000002</v>
      </c>
      <c r="U3944" s="25">
        <f>IFERROR(T3944/Q3944,0)</f>
        <v>0.4127663467205816</v>
      </c>
      <c r="V3944" s="21" t="s">
        <v>125</v>
      </c>
      <c r="W3944" s="21" t="s">
        <v>172</v>
      </c>
    </row>
    <row r="3945" spans="1:23" ht="15" customHeight="1">
      <c r="A3945" s="21" t="s">
        <v>4423</v>
      </c>
      <c r="B3945" s="22">
        <v>45972</v>
      </c>
      <c r="C3945" s="21">
        <f>YEAR(B3945)</f>
        <v>2025</v>
      </c>
      <c r="D3945" s="21" t="str">
        <f>"Q"&amp;ROUNDUP(MONTH(B3945)/3,0)</f>
        <v>Q4</v>
      </c>
      <c r="E3945" s="21" t="s">
        <v>138</v>
      </c>
      <c r="F3945" s="21" t="s">
        <v>118</v>
      </c>
      <c r="G3945" s="21" t="s">
        <v>146</v>
      </c>
      <c r="H3945" s="21" t="s">
        <v>147</v>
      </c>
      <c r="I3945" s="21" t="s">
        <v>148</v>
      </c>
      <c r="J3945" s="21" t="s">
        <v>122</v>
      </c>
      <c r="K3945" s="21" t="s">
        <v>134</v>
      </c>
      <c r="L3945" s="21" t="s">
        <v>192</v>
      </c>
      <c r="M3945" s="23">
        <v>50.04</v>
      </c>
      <c r="N3945" s="24">
        <v>2</v>
      </c>
      <c r="O3945" s="25">
        <v>0.23230000000000001</v>
      </c>
      <c r="P3945" s="23">
        <v>30.86</v>
      </c>
      <c r="Q3945" s="23">
        <f>M3945*N3945*(1-O3945)</f>
        <v>76.831416000000004</v>
      </c>
      <c r="R3945" s="23">
        <f>M3945*N3945*O3945</f>
        <v>23.248584000000001</v>
      </c>
      <c r="S3945" s="23">
        <f>P3945*N3945</f>
        <v>61.72</v>
      </c>
      <c r="T3945" s="23">
        <f>Q3945-S3945</f>
        <v>15.111416000000006</v>
      </c>
      <c r="U3945" s="25">
        <f>IFERROR(T3945/Q3945,0)</f>
        <v>0.19668277361958297</v>
      </c>
      <c r="V3945" s="21" t="s">
        <v>125</v>
      </c>
      <c r="W3945" s="21" t="s">
        <v>136</v>
      </c>
    </row>
    <row r="3946" spans="1:23" ht="15" customHeight="1">
      <c r="A3946" s="21" t="s">
        <v>4424</v>
      </c>
      <c r="B3946" s="22">
        <v>45972</v>
      </c>
      <c r="C3946" s="21">
        <f>YEAR(B3946)</f>
        <v>2025</v>
      </c>
      <c r="D3946" s="21" t="str">
        <f>"Q"&amp;ROUNDUP(MONTH(B3946)/3,0)</f>
        <v>Q4</v>
      </c>
      <c r="E3946" s="21" t="s">
        <v>117</v>
      </c>
      <c r="F3946" s="21" t="s">
        <v>118</v>
      </c>
      <c r="G3946" s="21" t="s">
        <v>194</v>
      </c>
      <c r="H3946" s="21" t="s">
        <v>178</v>
      </c>
      <c r="I3946" s="21" t="s">
        <v>179</v>
      </c>
      <c r="J3946" s="21" t="s">
        <v>133</v>
      </c>
      <c r="K3946" s="21" t="s">
        <v>134</v>
      </c>
      <c r="L3946" s="21" t="s">
        <v>339</v>
      </c>
      <c r="M3946" s="23">
        <v>162.65</v>
      </c>
      <c r="N3946" s="24">
        <v>8</v>
      </c>
      <c r="O3946" s="25">
        <v>0.21890000000000001</v>
      </c>
      <c r="P3946" s="23">
        <v>82.53</v>
      </c>
      <c r="Q3946" s="23">
        <f>M3946*N3946*(1-O3946)</f>
        <v>1016.3673200000001</v>
      </c>
      <c r="R3946" s="23">
        <f>M3946*N3946*O3946</f>
        <v>284.83268000000004</v>
      </c>
      <c r="S3946" s="23">
        <f>P3946*N3946</f>
        <v>660.24</v>
      </c>
      <c r="T3946" s="23">
        <f>Q3946-S3946</f>
        <v>356.12732000000005</v>
      </c>
      <c r="U3946" s="25">
        <f>IFERROR(T3946/Q3946,0)</f>
        <v>0.35039233650290924</v>
      </c>
      <c r="V3946" s="21" t="s">
        <v>125</v>
      </c>
      <c r="W3946" s="21" t="s">
        <v>172</v>
      </c>
    </row>
    <row r="3947" spans="1:23" ht="15" customHeight="1">
      <c r="A3947" s="21" t="s">
        <v>4425</v>
      </c>
      <c r="B3947" s="22">
        <v>45972</v>
      </c>
      <c r="C3947" s="21">
        <f>YEAR(B3947)</f>
        <v>2025</v>
      </c>
      <c r="D3947" s="21" t="str">
        <f>"Q"&amp;ROUNDUP(MONTH(B3947)/3,0)</f>
        <v>Q4</v>
      </c>
      <c r="E3947" s="21" t="s">
        <v>138</v>
      </c>
      <c r="F3947" s="21" t="s">
        <v>118</v>
      </c>
      <c r="G3947" s="21" t="s">
        <v>139</v>
      </c>
      <c r="H3947" s="21" t="s">
        <v>425</v>
      </c>
      <c r="I3947" s="21" t="s">
        <v>426</v>
      </c>
      <c r="J3947" s="21" t="s">
        <v>133</v>
      </c>
      <c r="K3947" s="21" t="s">
        <v>165</v>
      </c>
      <c r="L3947" s="21" t="s">
        <v>166</v>
      </c>
      <c r="M3947" s="23">
        <v>51.22</v>
      </c>
      <c r="N3947" s="24">
        <v>4</v>
      </c>
      <c r="O3947" s="25">
        <v>0.23830000000000001</v>
      </c>
      <c r="P3947" s="23">
        <v>21.76</v>
      </c>
      <c r="Q3947" s="23">
        <f>M3947*N3947*(1-O3947)</f>
        <v>156.057096</v>
      </c>
      <c r="R3947" s="23">
        <f>M3947*N3947*O3947</f>
        <v>48.822904000000001</v>
      </c>
      <c r="S3947" s="23">
        <f>P3947*N3947</f>
        <v>87.04</v>
      </c>
      <c r="T3947" s="23">
        <f>Q3947-S3947</f>
        <v>69.017095999999995</v>
      </c>
      <c r="U3947" s="25">
        <f>IFERROR(T3947/Q3947,0)</f>
        <v>0.44225541656881784</v>
      </c>
      <c r="V3947" s="21" t="s">
        <v>125</v>
      </c>
      <c r="W3947" s="21" t="s">
        <v>172</v>
      </c>
    </row>
    <row r="3948" spans="1:23" ht="15" customHeight="1">
      <c r="A3948" s="21" t="s">
        <v>4426</v>
      </c>
      <c r="B3948" s="22">
        <v>45972</v>
      </c>
      <c r="C3948" s="21">
        <f>YEAR(B3948)</f>
        <v>2025</v>
      </c>
      <c r="D3948" s="21" t="str">
        <f>"Q"&amp;ROUNDUP(MONTH(B3948)/3,0)</f>
        <v>Q4</v>
      </c>
      <c r="E3948" s="21" t="s">
        <v>188</v>
      </c>
      <c r="F3948" s="21" t="s">
        <v>129</v>
      </c>
      <c r="G3948" s="21" t="s">
        <v>189</v>
      </c>
      <c r="H3948" s="21" t="s">
        <v>776</v>
      </c>
      <c r="I3948" s="21" t="s">
        <v>777</v>
      </c>
      <c r="J3948" s="21" t="s">
        <v>142</v>
      </c>
      <c r="K3948" s="21" t="s">
        <v>143</v>
      </c>
      <c r="L3948" s="21" t="s">
        <v>252</v>
      </c>
      <c r="M3948" s="23">
        <v>207.54</v>
      </c>
      <c r="N3948" s="24">
        <v>1</v>
      </c>
      <c r="O3948" s="25">
        <v>0.15989999999999999</v>
      </c>
      <c r="P3948" s="23">
        <v>126.57</v>
      </c>
      <c r="Q3948" s="23">
        <f>M3948*N3948*(1-O3948)</f>
        <v>174.354354</v>
      </c>
      <c r="R3948" s="23">
        <f>M3948*N3948*O3948</f>
        <v>33.185645999999998</v>
      </c>
      <c r="S3948" s="23">
        <f>P3948*N3948</f>
        <v>126.57</v>
      </c>
      <c r="T3948" s="23">
        <f>Q3948-S3948</f>
        <v>47.784354000000008</v>
      </c>
      <c r="U3948" s="25">
        <f>IFERROR(T3948/Q3948,0)</f>
        <v>0.27406458688149543</v>
      </c>
      <c r="V3948" s="21" t="s">
        <v>125</v>
      </c>
      <c r="W3948" s="21" t="s">
        <v>136</v>
      </c>
    </row>
    <row r="3949" spans="1:23" ht="15" customHeight="1">
      <c r="A3949" s="21" t="s">
        <v>4427</v>
      </c>
      <c r="B3949" s="22">
        <v>45973</v>
      </c>
      <c r="C3949" s="21">
        <f>YEAR(B3949)</f>
        <v>2025</v>
      </c>
      <c r="D3949" s="21" t="str">
        <f>"Q"&amp;ROUNDUP(MONTH(B3949)/3,0)</f>
        <v>Q4</v>
      </c>
      <c r="E3949" s="21" t="s">
        <v>128</v>
      </c>
      <c r="F3949" s="21" t="s">
        <v>118</v>
      </c>
      <c r="G3949" s="21" t="s">
        <v>130</v>
      </c>
      <c r="H3949" s="21" t="s">
        <v>140</v>
      </c>
      <c r="I3949" s="21" t="s">
        <v>141</v>
      </c>
      <c r="J3949" s="21" t="s">
        <v>142</v>
      </c>
      <c r="K3949" s="21" t="s">
        <v>143</v>
      </c>
      <c r="L3949" s="21" t="s">
        <v>144</v>
      </c>
      <c r="M3949" s="23">
        <v>226.91</v>
      </c>
      <c r="N3949" s="24">
        <v>1</v>
      </c>
      <c r="O3949" s="25">
        <v>0.27900000000000003</v>
      </c>
      <c r="P3949" s="23">
        <v>151.26</v>
      </c>
      <c r="Q3949" s="23">
        <f>M3949*N3949*(1-O3949)</f>
        <v>163.60210999999998</v>
      </c>
      <c r="R3949" s="23">
        <f>M3949*N3949*O3949</f>
        <v>63.307890000000008</v>
      </c>
      <c r="S3949" s="23">
        <f>P3949*N3949</f>
        <v>151.26</v>
      </c>
      <c r="T3949" s="23">
        <f>Q3949-S3949</f>
        <v>12.342109999999991</v>
      </c>
      <c r="U3949" s="25">
        <f>IFERROR(T3949/Q3949,0)</f>
        <v>7.5439797200659534E-2</v>
      </c>
      <c r="V3949" s="21" t="s">
        <v>125</v>
      </c>
      <c r="W3949" s="21" t="s">
        <v>126</v>
      </c>
    </row>
    <row r="3950" spans="1:23" ht="15" customHeight="1">
      <c r="A3950" s="21" t="s">
        <v>4428</v>
      </c>
      <c r="B3950" s="22">
        <v>45973</v>
      </c>
      <c r="C3950" s="21">
        <f>YEAR(B3950)</f>
        <v>2025</v>
      </c>
      <c r="D3950" s="21" t="str">
        <f>"Q"&amp;ROUNDUP(MONTH(B3950)/3,0)</f>
        <v>Q4</v>
      </c>
      <c r="E3950" s="21" t="s">
        <v>128</v>
      </c>
      <c r="F3950" s="21" t="s">
        <v>129</v>
      </c>
      <c r="G3950" s="21" t="s">
        <v>130</v>
      </c>
      <c r="H3950" s="21" t="s">
        <v>331</v>
      </c>
      <c r="I3950" s="21" t="s">
        <v>332</v>
      </c>
      <c r="J3950" s="21" t="s">
        <v>133</v>
      </c>
      <c r="K3950" s="21" t="s">
        <v>143</v>
      </c>
      <c r="L3950" s="21" t="s">
        <v>322</v>
      </c>
      <c r="M3950" s="23">
        <v>234.13</v>
      </c>
      <c r="N3950" s="24">
        <v>4</v>
      </c>
      <c r="O3950" s="25">
        <v>0.2099</v>
      </c>
      <c r="P3950" s="23">
        <v>137.52000000000001</v>
      </c>
      <c r="Q3950" s="23">
        <f>M3950*N3950*(1-O3950)</f>
        <v>739.94445199999996</v>
      </c>
      <c r="R3950" s="23">
        <f>M3950*N3950*O3950</f>
        <v>196.575548</v>
      </c>
      <c r="S3950" s="23">
        <f>P3950*N3950</f>
        <v>550.08000000000004</v>
      </c>
      <c r="T3950" s="23">
        <f>Q3950-S3950</f>
        <v>189.86445199999991</v>
      </c>
      <c r="U3950" s="25">
        <f>IFERROR(T3950/Q3950,0)</f>
        <v>0.2565928448910107</v>
      </c>
      <c r="V3950" s="21" t="s">
        <v>125</v>
      </c>
      <c r="W3950" s="21" t="s">
        <v>156</v>
      </c>
    </row>
    <row r="3951" spans="1:23" ht="15" customHeight="1">
      <c r="A3951" s="21" t="s">
        <v>4429</v>
      </c>
      <c r="B3951" s="22">
        <v>45973</v>
      </c>
      <c r="C3951" s="21">
        <f>YEAR(B3951)</f>
        <v>2025</v>
      </c>
      <c r="D3951" s="21" t="str">
        <f>"Q"&amp;ROUNDUP(MONTH(B3951)/3,0)</f>
        <v>Q4</v>
      </c>
      <c r="E3951" s="21" t="s">
        <v>138</v>
      </c>
      <c r="F3951" s="21" t="s">
        <v>118</v>
      </c>
      <c r="G3951" s="21" t="s">
        <v>146</v>
      </c>
      <c r="H3951" s="21" t="s">
        <v>131</v>
      </c>
      <c r="I3951" s="21" t="s">
        <v>132</v>
      </c>
      <c r="J3951" s="21" t="s">
        <v>133</v>
      </c>
      <c r="K3951" s="21" t="s">
        <v>149</v>
      </c>
      <c r="L3951" s="21" t="s">
        <v>238</v>
      </c>
      <c r="M3951" s="23">
        <v>153.88999999999999</v>
      </c>
      <c r="N3951" s="24">
        <v>1</v>
      </c>
      <c r="O3951" s="25">
        <v>0.23069999999999999</v>
      </c>
      <c r="P3951" s="23">
        <v>74.73</v>
      </c>
      <c r="Q3951" s="23">
        <f>M3951*N3951*(1-O3951)</f>
        <v>118.38757699999999</v>
      </c>
      <c r="R3951" s="23">
        <f>M3951*N3951*O3951</f>
        <v>35.502422999999993</v>
      </c>
      <c r="S3951" s="23">
        <f>P3951*N3951</f>
        <v>74.73</v>
      </c>
      <c r="T3951" s="23">
        <f>Q3951-S3951</f>
        <v>43.657576999999989</v>
      </c>
      <c r="U3951" s="25">
        <f>IFERROR(T3951/Q3951,0)</f>
        <v>0.36876822810555532</v>
      </c>
      <c r="V3951" s="21" t="s">
        <v>125</v>
      </c>
      <c r="W3951" s="21" t="s">
        <v>156</v>
      </c>
    </row>
    <row r="3952" spans="1:23" ht="15" customHeight="1">
      <c r="A3952" s="21" t="s">
        <v>4430</v>
      </c>
      <c r="B3952" s="22">
        <v>45973</v>
      </c>
      <c r="C3952" s="21">
        <f>YEAR(B3952)</f>
        <v>2025</v>
      </c>
      <c r="D3952" s="21" t="str">
        <f>"Q"&amp;ROUNDUP(MONTH(B3952)/3,0)</f>
        <v>Q4</v>
      </c>
      <c r="E3952" s="21" t="s">
        <v>188</v>
      </c>
      <c r="F3952" s="21" t="s">
        <v>118</v>
      </c>
      <c r="G3952" s="21" t="s">
        <v>232</v>
      </c>
      <c r="H3952" s="21" t="s">
        <v>572</v>
      </c>
      <c r="I3952" s="21" t="s">
        <v>573</v>
      </c>
      <c r="J3952" s="21" t="s">
        <v>142</v>
      </c>
      <c r="K3952" s="21" t="s">
        <v>165</v>
      </c>
      <c r="L3952" s="21" t="s">
        <v>184</v>
      </c>
      <c r="M3952" s="23">
        <v>26.22</v>
      </c>
      <c r="N3952" s="24">
        <v>2</v>
      </c>
      <c r="O3952" s="25">
        <v>0.26069999999999999</v>
      </c>
      <c r="P3952" s="23">
        <v>9.2200000000000006</v>
      </c>
      <c r="Q3952" s="23">
        <f>M3952*N3952*(1-O3952)</f>
        <v>38.768892000000001</v>
      </c>
      <c r="R3952" s="23">
        <f>M3952*N3952*O3952</f>
        <v>13.671107999999998</v>
      </c>
      <c r="S3952" s="23">
        <f>P3952*N3952</f>
        <v>18.440000000000001</v>
      </c>
      <c r="T3952" s="23">
        <f>Q3952-S3952</f>
        <v>20.328892</v>
      </c>
      <c r="U3952" s="25">
        <f>IFERROR(T3952/Q3952,0)</f>
        <v>0.52436092318552718</v>
      </c>
      <c r="V3952" s="21" t="s">
        <v>125</v>
      </c>
      <c r="W3952" s="21" t="s">
        <v>126</v>
      </c>
    </row>
    <row r="3953" spans="1:23" ht="15" customHeight="1">
      <c r="A3953" s="21" t="s">
        <v>4431</v>
      </c>
      <c r="B3953" s="22">
        <v>45973</v>
      </c>
      <c r="C3953" s="21">
        <f>YEAR(B3953)</f>
        <v>2025</v>
      </c>
      <c r="D3953" s="21" t="str">
        <f>"Q"&amp;ROUNDUP(MONTH(B3953)/3,0)</f>
        <v>Q4</v>
      </c>
      <c r="E3953" s="21" t="s">
        <v>128</v>
      </c>
      <c r="F3953" s="21" t="s">
        <v>118</v>
      </c>
      <c r="G3953" s="21" t="s">
        <v>130</v>
      </c>
      <c r="H3953" s="21" t="s">
        <v>337</v>
      </c>
      <c r="I3953" s="21" t="s">
        <v>338</v>
      </c>
      <c r="J3953" s="21" t="s">
        <v>133</v>
      </c>
      <c r="K3953" s="21" t="s">
        <v>149</v>
      </c>
      <c r="L3953" s="21" t="s">
        <v>205</v>
      </c>
      <c r="M3953" s="23">
        <v>61.69</v>
      </c>
      <c r="N3953" s="24">
        <v>2</v>
      </c>
      <c r="O3953" s="25">
        <v>0.23980000000000001</v>
      </c>
      <c r="P3953" s="23">
        <v>30.82</v>
      </c>
      <c r="Q3953" s="23">
        <f>M3953*N3953*(1-O3953)</f>
        <v>93.793475999999998</v>
      </c>
      <c r="R3953" s="23">
        <f>M3953*N3953*O3953</f>
        <v>29.586524000000001</v>
      </c>
      <c r="S3953" s="23">
        <f>P3953*N3953</f>
        <v>61.64</v>
      </c>
      <c r="T3953" s="23">
        <f>Q3953-S3953</f>
        <v>32.153475999999998</v>
      </c>
      <c r="U3953" s="25">
        <f>IFERROR(T3953/Q3953,0)</f>
        <v>0.34281143392105434</v>
      </c>
      <c r="V3953" s="21" t="s">
        <v>125</v>
      </c>
      <c r="W3953" s="21" t="s">
        <v>172</v>
      </c>
    </row>
    <row r="3954" spans="1:23" ht="15" customHeight="1">
      <c r="A3954" s="21" t="s">
        <v>4432</v>
      </c>
      <c r="B3954" s="22">
        <v>45973</v>
      </c>
      <c r="C3954" s="21">
        <f>YEAR(B3954)</f>
        <v>2025</v>
      </c>
      <c r="D3954" s="21" t="str">
        <f>"Q"&amp;ROUNDUP(MONTH(B3954)/3,0)</f>
        <v>Q4</v>
      </c>
      <c r="E3954" s="21" t="s">
        <v>188</v>
      </c>
      <c r="F3954" s="21" t="s">
        <v>118</v>
      </c>
      <c r="G3954" s="21" t="s">
        <v>232</v>
      </c>
      <c r="H3954" s="21" t="s">
        <v>1124</v>
      </c>
      <c r="I3954" s="21" t="s">
        <v>1125</v>
      </c>
      <c r="J3954" s="21" t="s">
        <v>142</v>
      </c>
      <c r="K3954" s="21" t="s">
        <v>123</v>
      </c>
      <c r="L3954" s="21" t="s">
        <v>292</v>
      </c>
      <c r="M3954" s="23">
        <v>154.96</v>
      </c>
      <c r="N3954" s="24">
        <v>1</v>
      </c>
      <c r="O3954" s="25">
        <v>0.19389999999999999</v>
      </c>
      <c r="P3954" s="23">
        <v>72.09</v>
      </c>
      <c r="Q3954" s="23">
        <f>M3954*N3954*(1-O3954)</f>
        <v>124.91325600000002</v>
      </c>
      <c r="R3954" s="23">
        <f>M3954*N3954*O3954</f>
        <v>30.046744</v>
      </c>
      <c r="S3954" s="23">
        <f>P3954*N3954</f>
        <v>72.09</v>
      </c>
      <c r="T3954" s="23">
        <f>Q3954-S3954</f>
        <v>52.823256000000015</v>
      </c>
      <c r="U3954" s="25">
        <f>IFERROR(T3954/Q3954,0)</f>
        <v>0.4228795060790026</v>
      </c>
      <c r="V3954" s="21" t="s">
        <v>125</v>
      </c>
      <c r="W3954" s="21" t="s">
        <v>126</v>
      </c>
    </row>
    <row r="3955" spans="1:23" ht="15" customHeight="1">
      <c r="A3955" s="21" t="s">
        <v>4433</v>
      </c>
      <c r="B3955" s="22">
        <v>45973</v>
      </c>
      <c r="C3955" s="21">
        <f>YEAR(B3955)</f>
        <v>2025</v>
      </c>
      <c r="D3955" s="21" t="str">
        <f>"Q"&amp;ROUNDUP(MONTH(B3955)/3,0)</f>
        <v>Q4</v>
      </c>
      <c r="E3955" s="21" t="s">
        <v>158</v>
      </c>
      <c r="F3955" s="21" t="s">
        <v>159</v>
      </c>
      <c r="G3955" s="21" t="s">
        <v>164</v>
      </c>
      <c r="H3955" s="21" t="s">
        <v>131</v>
      </c>
      <c r="I3955" s="21" t="s">
        <v>132</v>
      </c>
      <c r="J3955" s="21" t="s">
        <v>133</v>
      </c>
      <c r="K3955" s="21" t="s">
        <v>134</v>
      </c>
      <c r="L3955" s="21" t="s">
        <v>339</v>
      </c>
      <c r="M3955" s="23">
        <v>152.11000000000001</v>
      </c>
      <c r="N3955" s="24">
        <v>8</v>
      </c>
      <c r="O3955" s="25">
        <v>0.17460000000000001</v>
      </c>
      <c r="P3955" s="23">
        <v>86.48</v>
      </c>
      <c r="Q3955" s="23">
        <f>M3955*N3955*(1-O3955)</f>
        <v>1004.4127520000001</v>
      </c>
      <c r="R3955" s="23">
        <f>M3955*N3955*O3955</f>
        <v>212.46724800000001</v>
      </c>
      <c r="S3955" s="23">
        <f>P3955*N3955</f>
        <v>691.84</v>
      </c>
      <c r="T3955" s="23">
        <f>Q3955-S3955</f>
        <v>312.57275200000004</v>
      </c>
      <c r="U3955" s="25">
        <f>IFERROR(T3955/Q3955,0)</f>
        <v>0.31119950575856492</v>
      </c>
      <c r="V3955" s="21" t="s">
        <v>125</v>
      </c>
      <c r="W3955" s="21" t="s">
        <v>156</v>
      </c>
    </row>
    <row r="3956" spans="1:23" ht="15" customHeight="1">
      <c r="A3956" s="21" t="s">
        <v>4434</v>
      </c>
      <c r="B3956" s="22">
        <v>45973</v>
      </c>
      <c r="C3956" s="21">
        <f>YEAR(B3956)</f>
        <v>2025</v>
      </c>
      <c r="D3956" s="21" t="str">
        <f>"Q"&amp;ROUNDUP(MONTH(B3956)/3,0)</f>
        <v>Q4</v>
      </c>
      <c r="E3956" s="21" t="s">
        <v>128</v>
      </c>
      <c r="F3956" s="21" t="s">
        <v>129</v>
      </c>
      <c r="G3956" s="21" t="s">
        <v>130</v>
      </c>
      <c r="H3956" s="21" t="s">
        <v>529</v>
      </c>
      <c r="I3956" s="21" t="s">
        <v>530</v>
      </c>
      <c r="J3956" s="21" t="s">
        <v>133</v>
      </c>
      <c r="K3956" s="21" t="s">
        <v>149</v>
      </c>
      <c r="L3956" s="21" t="s">
        <v>205</v>
      </c>
      <c r="M3956" s="23">
        <v>152.88</v>
      </c>
      <c r="N3956" s="24">
        <v>1</v>
      </c>
      <c r="O3956" s="25">
        <v>0.20569999999999999</v>
      </c>
      <c r="P3956" s="23">
        <v>65.040000000000006</v>
      </c>
      <c r="Q3956" s="23">
        <f>M3956*N3956*(1-O3956)</f>
        <v>121.43258399999999</v>
      </c>
      <c r="R3956" s="23">
        <f>M3956*N3956*O3956</f>
        <v>31.447415999999997</v>
      </c>
      <c r="S3956" s="23">
        <f>P3956*N3956</f>
        <v>65.040000000000006</v>
      </c>
      <c r="T3956" s="23">
        <f>Q3956-S3956</f>
        <v>56.392583999999985</v>
      </c>
      <c r="U3956" s="25">
        <f>IFERROR(T3956/Q3956,0)</f>
        <v>0.4643941695253721</v>
      </c>
      <c r="V3956" s="21" t="s">
        <v>125</v>
      </c>
      <c r="W3956" s="21" t="s">
        <v>126</v>
      </c>
    </row>
    <row r="3957" spans="1:23" ht="15" customHeight="1">
      <c r="A3957" s="21" t="s">
        <v>4435</v>
      </c>
      <c r="B3957" s="22">
        <v>45973</v>
      </c>
      <c r="C3957" s="21">
        <f>YEAR(B3957)</f>
        <v>2025</v>
      </c>
      <c r="D3957" s="21" t="str">
        <f>"Q"&amp;ROUNDUP(MONTH(B3957)/3,0)</f>
        <v>Q4</v>
      </c>
      <c r="E3957" s="21" t="s">
        <v>158</v>
      </c>
      <c r="F3957" s="21" t="s">
        <v>118</v>
      </c>
      <c r="G3957" s="21" t="s">
        <v>160</v>
      </c>
      <c r="H3957" s="21" t="s">
        <v>147</v>
      </c>
      <c r="I3957" s="21" t="s">
        <v>148</v>
      </c>
      <c r="J3957" s="21" t="s">
        <v>122</v>
      </c>
      <c r="K3957" s="21" t="s">
        <v>143</v>
      </c>
      <c r="L3957" s="21" t="s">
        <v>252</v>
      </c>
      <c r="M3957" s="23">
        <v>111.59</v>
      </c>
      <c r="N3957" s="24">
        <v>4</v>
      </c>
      <c r="O3957" s="25">
        <v>0.24099999999999999</v>
      </c>
      <c r="P3957" s="23">
        <v>64.290000000000006</v>
      </c>
      <c r="Q3957" s="23">
        <f>M3957*N3957*(1-O3957)</f>
        <v>338.78724</v>
      </c>
      <c r="R3957" s="23">
        <f>M3957*N3957*O3957</f>
        <v>107.57276</v>
      </c>
      <c r="S3957" s="23">
        <f>P3957*N3957</f>
        <v>257.16000000000003</v>
      </c>
      <c r="T3957" s="23">
        <f>Q3957-S3957</f>
        <v>81.627239999999972</v>
      </c>
      <c r="U3957" s="25">
        <f>IFERROR(T3957/Q3957,0)</f>
        <v>0.24093953479475783</v>
      </c>
      <c r="V3957" s="21" t="s">
        <v>171</v>
      </c>
      <c r="W3957" s="21" t="s">
        <v>136</v>
      </c>
    </row>
    <row r="3958" spans="1:23" ht="15" customHeight="1">
      <c r="A3958" s="21" t="s">
        <v>4436</v>
      </c>
      <c r="B3958" s="22">
        <v>45974</v>
      </c>
      <c r="C3958" s="21">
        <f>YEAR(B3958)</f>
        <v>2025</v>
      </c>
      <c r="D3958" s="21" t="str">
        <f>"Q"&amp;ROUNDUP(MONTH(B3958)/3,0)</f>
        <v>Q4</v>
      </c>
      <c r="E3958" s="21" t="s">
        <v>138</v>
      </c>
      <c r="F3958" s="21" t="s">
        <v>118</v>
      </c>
      <c r="G3958" s="21" t="s">
        <v>139</v>
      </c>
      <c r="H3958" s="21" t="s">
        <v>190</v>
      </c>
      <c r="I3958" s="21" t="s">
        <v>191</v>
      </c>
      <c r="J3958" s="21" t="s">
        <v>133</v>
      </c>
      <c r="K3958" s="21" t="s">
        <v>123</v>
      </c>
      <c r="L3958" s="21" t="s">
        <v>124</v>
      </c>
      <c r="M3958" s="23">
        <v>62.31</v>
      </c>
      <c r="N3958" s="24">
        <v>8</v>
      </c>
      <c r="O3958" s="25">
        <v>0.2359</v>
      </c>
      <c r="P3958" s="23">
        <v>29.55</v>
      </c>
      <c r="Q3958" s="23">
        <f>M3958*N3958*(1-O3958)</f>
        <v>380.88856800000002</v>
      </c>
      <c r="R3958" s="23">
        <f>M3958*N3958*O3958</f>
        <v>117.591432</v>
      </c>
      <c r="S3958" s="23">
        <f>P3958*N3958</f>
        <v>236.4</v>
      </c>
      <c r="T3958" s="23">
        <f>Q3958-S3958</f>
        <v>144.48856800000001</v>
      </c>
      <c r="U3958" s="25">
        <f>IFERROR(T3958/Q3958,0)</f>
        <v>0.37934603487495588</v>
      </c>
      <c r="V3958" s="21" t="s">
        <v>125</v>
      </c>
      <c r="W3958" s="21" t="s">
        <v>136</v>
      </c>
    </row>
    <row r="3959" spans="1:23" ht="15" customHeight="1">
      <c r="A3959" s="21" t="s">
        <v>4437</v>
      </c>
      <c r="B3959" s="22">
        <v>45974</v>
      </c>
      <c r="C3959" s="21">
        <f>YEAR(B3959)</f>
        <v>2025</v>
      </c>
      <c r="D3959" s="21" t="str">
        <f>"Q"&amp;ROUNDUP(MONTH(B3959)/3,0)</f>
        <v>Q4</v>
      </c>
      <c r="E3959" s="21" t="s">
        <v>188</v>
      </c>
      <c r="F3959" s="21" t="s">
        <v>118</v>
      </c>
      <c r="G3959" s="21" t="s">
        <v>189</v>
      </c>
      <c r="H3959" s="21" t="s">
        <v>186</v>
      </c>
      <c r="I3959" s="21" t="s">
        <v>162</v>
      </c>
      <c r="J3959" s="21" t="s">
        <v>133</v>
      </c>
      <c r="K3959" s="21" t="s">
        <v>165</v>
      </c>
      <c r="L3959" s="21" t="s">
        <v>180</v>
      </c>
      <c r="M3959" s="23">
        <v>109.35</v>
      </c>
      <c r="N3959" s="24">
        <v>1</v>
      </c>
      <c r="O3959" s="25">
        <v>0.27839999999999998</v>
      </c>
      <c r="P3959" s="23">
        <v>44.81</v>
      </c>
      <c r="Q3959" s="23">
        <f>M3959*N3959*(1-O3959)</f>
        <v>78.906959999999998</v>
      </c>
      <c r="R3959" s="23">
        <f>M3959*N3959*O3959</f>
        <v>30.443039999999996</v>
      </c>
      <c r="S3959" s="23">
        <f>P3959*N3959</f>
        <v>44.81</v>
      </c>
      <c r="T3959" s="23">
        <f>Q3959-S3959</f>
        <v>34.096959999999996</v>
      </c>
      <c r="U3959" s="25">
        <f>IFERROR(T3959/Q3959,0)</f>
        <v>0.43211600092057784</v>
      </c>
      <c r="V3959" s="21" t="s">
        <v>125</v>
      </c>
      <c r="W3959" s="21" t="s">
        <v>172</v>
      </c>
    </row>
    <row r="3960" spans="1:23" ht="15" customHeight="1">
      <c r="A3960" s="21" t="s">
        <v>4438</v>
      </c>
      <c r="B3960" s="22">
        <v>45974</v>
      </c>
      <c r="C3960" s="21">
        <f>YEAR(B3960)</f>
        <v>2025</v>
      </c>
      <c r="D3960" s="21" t="str">
        <f>"Q"&amp;ROUNDUP(MONTH(B3960)/3,0)</f>
        <v>Q4</v>
      </c>
      <c r="E3960" s="21" t="s">
        <v>188</v>
      </c>
      <c r="F3960" s="21" t="s">
        <v>118</v>
      </c>
      <c r="G3960" s="21" t="s">
        <v>189</v>
      </c>
      <c r="H3960" s="21" t="s">
        <v>520</v>
      </c>
      <c r="I3960" s="21" t="s">
        <v>521</v>
      </c>
      <c r="J3960" s="21" t="s">
        <v>142</v>
      </c>
      <c r="K3960" s="21" t="s">
        <v>143</v>
      </c>
      <c r="L3960" s="21" t="s">
        <v>144</v>
      </c>
      <c r="M3960" s="23">
        <v>304.17</v>
      </c>
      <c r="N3960" s="24">
        <v>1</v>
      </c>
      <c r="O3960" s="25">
        <v>0.2165</v>
      </c>
      <c r="P3960" s="23">
        <v>196.59</v>
      </c>
      <c r="Q3960" s="23">
        <f>M3960*N3960*(1-O3960)</f>
        <v>238.317195</v>
      </c>
      <c r="R3960" s="23">
        <f>M3960*N3960*O3960</f>
        <v>65.852805000000004</v>
      </c>
      <c r="S3960" s="23">
        <f>P3960*N3960</f>
        <v>196.59</v>
      </c>
      <c r="T3960" s="23">
        <f>Q3960-S3960</f>
        <v>41.727194999999995</v>
      </c>
      <c r="U3960" s="25">
        <f>IFERROR(T3960/Q3960,0)</f>
        <v>0.17509099584694254</v>
      </c>
      <c r="V3960" s="21" t="s">
        <v>125</v>
      </c>
      <c r="W3960" s="21" t="s">
        <v>172</v>
      </c>
    </row>
    <row r="3961" spans="1:23" ht="15" customHeight="1">
      <c r="A3961" s="21" t="s">
        <v>4439</v>
      </c>
      <c r="B3961" s="22">
        <v>45974</v>
      </c>
      <c r="C3961" s="21">
        <f>YEAR(B3961)</f>
        <v>2025</v>
      </c>
      <c r="D3961" s="21" t="str">
        <f>"Q"&amp;ROUNDUP(MONTH(B3961)/3,0)</f>
        <v>Q4</v>
      </c>
      <c r="E3961" s="21" t="s">
        <v>158</v>
      </c>
      <c r="F3961" s="21" t="s">
        <v>129</v>
      </c>
      <c r="G3961" s="21" t="s">
        <v>160</v>
      </c>
      <c r="H3961" s="21" t="s">
        <v>120</v>
      </c>
      <c r="I3961" s="21" t="s">
        <v>121</v>
      </c>
      <c r="J3961" s="21" t="s">
        <v>122</v>
      </c>
      <c r="K3961" s="21" t="s">
        <v>149</v>
      </c>
      <c r="L3961" s="21" t="s">
        <v>273</v>
      </c>
      <c r="M3961" s="23">
        <v>47.07</v>
      </c>
      <c r="N3961" s="24">
        <v>1</v>
      </c>
      <c r="O3961" s="25">
        <v>0.28029999999999999</v>
      </c>
      <c r="P3961" s="23">
        <v>24.58</v>
      </c>
      <c r="Q3961" s="23">
        <f>M3961*N3961*(1-O3961)</f>
        <v>33.876279000000004</v>
      </c>
      <c r="R3961" s="23">
        <f>M3961*N3961*O3961</f>
        <v>13.193721</v>
      </c>
      <c r="S3961" s="23">
        <f>P3961*N3961</f>
        <v>24.58</v>
      </c>
      <c r="T3961" s="23">
        <f>Q3961-S3961</f>
        <v>9.2962790000000055</v>
      </c>
      <c r="U3961" s="25">
        <f>IFERROR(T3961/Q3961,0)</f>
        <v>0.27441853929706994</v>
      </c>
      <c r="V3961" s="21" t="s">
        <v>125</v>
      </c>
      <c r="W3961" s="21" t="s">
        <v>126</v>
      </c>
    </row>
    <row r="3962" spans="1:23" ht="15" customHeight="1">
      <c r="A3962" s="21" t="s">
        <v>4440</v>
      </c>
      <c r="B3962" s="22">
        <v>45974</v>
      </c>
      <c r="C3962" s="21">
        <f>YEAR(B3962)</f>
        <v>2025</v>
      </c>
      <c r="D3962" s="21" t="str">
        <f>"Q"&amp;ROUNDUP(MONTH(B3962)/3,0)</f>
        <v>Q4</v>
      </c>
      <c r="E3962" s="21" t="s">
        <v>138</v>
      </c>
      <c r="F3962" s="21" t="s">
        <v>118</v>
      </c>
      <c r="G3962" s="21" t="s">
        <v>139</v>
      </c>
      <c r="H3962" s="21" t="s">
        <v>417</v>
      </c>
      <c r="I3962" s="21" t="s">
        <v>272</v>
      </c>
      <c r="J3962" s="21" t="s">
        <v>133</v>
      </c>
      <c r="K3962" s="21" t="s">
        <v>149</v>
      </c>
      <c r="L3962" s="21" t="s">
        <v>273</v>
      </c>
      <c r="M3962" s="23">
        <v>55.57</v>
      </c>
      <c r="N3962" s="24">
        <v>2</v>
      </c>
      <c r="O3962" s="25">
        <v>0.2389</v>
      </c>
      <c r="P3962" s="23">
        <v>25.76</v>
      </c>
      <c r="Q3962" s="23">
        <f>M3962*N3962*(1-O3962)</f>
        <v>84.588654000000005</v>
      </c>
      <c r="R3962" s="23">
        <f>M3962*N3962*O3962</f>
        <v>26.551345999999999</v>
      </c>
      <c r="S3962" s="23">
        <f>P3962*N3962</f>
        <v>51.52</v>
      </c>
      <c r="T3962" s="23">
        <f>Q3962-S3962</f>
        <v>33.068654000000002</v>
      </c>
      <c r="U3962" s="25">
        <f>IFERROR(T3962/Q3962,0)</f>
        <v>0.390934864621442</v>
      </c>
      <c r="V3962" s="21" t="s">
        <v>125</v>
      </c>
      <c r="W3962" s="21" t="s">
        <v>126</v>
      </c>
    </row>
    <row r="3963" spans="1:23" ht="15" customHeight="1">
      <c r="A3963" s="21" t="s">
        <v>4441</v>
      </c>
      <c r="B3963" s="22">
        <v>45974</v>
      </c>
      <c r="C3963" s="21">
        <f>YEAR(B3963)</f>
        <v>2025</v>
      </c>
      <c r="D3963" s="21" t="str">
        <f>"Q"&amp;ROUNDUP(MONTH(B3963)/3,0)</f>
        <v>Q4</v>
      </c>
      <c r="E3963" s="21" t="s">
        <v>138</v>
      </c>
      <c r="F3963" s="21" t="s">
        <v>129</v>
      </c>
      <c r="G3963" s="21" t="s">
        <v>146</v>
      </c>
      <c r="H3963" s="21" t="s">
        <v>168</v>
      </c>
      <c r="I3963" s="21" t="s">
        <v>169</v>
      </c>
      <c r="J3963" s="21" t="s">
        <v>122</v>
      </c>
      <c r="K3963" s="21" t="s">
        <v>123</v>
      </c>
      <c r="L3963" s="21" t="s">
        <v>124</v>
      </c>
      <c r="M3963" s="23">
        <v>214.98</v>
      </c>
      <c r="N3963" s="24">
        <v>1</v>
      </c>
      <c r="O3963" s="25">
        <v>0.1552</v>
      </c>
      <c r="P3963" s="23">
        <v>100.89</v>
      </c>
      <c r="Q3963" s="23">
        <f>M3963*N3963*(1-O3963)</f>
        <v>181.615104</v>
      </c>
      <c r="R3963" s="23">
        <f>M3963*N3963*O3963</f>
        <v>33.364896000000002</v>
      </c>
      <c r="S3963" s="23">
        <f>P3963*N3963</f>
        <v>100.89</v>
      </c>
      <c r="T3963" s="23">
        <f>Q3963-S3963</f>
        <v>80.725104000000002</v>
      </c>
      <c r="U3963" s="25">
        <f>IFERROR(T3963/Q3963,0)</f>
        <v>0.44448452921624843</v>
      </c>
      <c r="V3963" s="21" t="s">
        <v>125</v>
      </c>
      <c r="W3963" s="21" t="s">
        <v>126</v>
      </c>
    </row>
    <row r="3964" spans="1:23" ht="15" customHeight="1">
      <c r="A3964" s="21" t="s">
        <v>4442</v>
      </c>
      <c r="B3964" s="22">
        <v>45974</v>
      </c>
      <c r="C3964" s="21">
        <f>YEAR(B3964)</f>
        <v>2025</v>
      </c>
      <c r="D3964" s="21" t="str">
        <f>"Q"&amp;ROUNDUP(MONTH(B3964)/3,0)</f>
        <v>Q4</v>
      </c>
      <c r="E3964" s="21" t="s">
        <v>117</v>
      </c>
      <c r="F3964" s="21" t="s">
        <v>129</v>
      </c>
      <c r="G3964" s="21" t="s">
        <v>119</v>
      </c>
      <c r="H3964" s="21" t="s">
        <v>203</v>
      </c>
      <c r="I3964" s="21" t="s">
        <v>204</v>
      </c>
      <c r="J3964" s="21" t="s">
        <v>122</v>
      </c>
      <c r="K3964" s="21" t="s">
        <v>149</v>
      </c>
      <c r="L3964" s="21" t="s">
        <v>176</v>
      </c>
      <c r="M3964" s="23">
        <v>234.82</v>
      </c>
      <c r="N3964" s="24">
        <v>1</v>
      </c>
      <c r="O3964" s="25">
        <v>0.16830000000000001</v>
      </c>
      <c r="P3964" s="23">
        <v>126.89</v>
      </c>
      <c r="Q3964" s="23">
        <f>M3964*N3964*(1-O3964)</f>
        <v>195.29979399999999</v>
      </c>
      <c r="R3964" s="23">
        <f>M3964*N3964*O3964</f>
        <v>39.520206000000002</v>
      </c>
      <c r="S3964" s="23">
        <f>P3964*N3964</f>
        <v>126.89</v>
      </c>
      <c r="T3964" s="23">
        <f>Q3964-S3964</f>
        <v>68.409793999999991</v>
      </c>
      <c r="U3964" s="25">
        <f>IFERROR(T3964/Q3964,0)</f>
        <v>0.35028093270799865</v>
      </c>
      <c r="V3964" s="21" t="s">
        <v>125</v>
      </c>
      <c r="W3964" s="21" t="s">
        <v>126</v>
      </c>
    </row>
    <row r="3965" spans="1:23" ht="15" customHeight="1">
      <c r="A3965" s="21" t="s">
        <v>4443</v>
      </c>
      <c r="B3965" s="22">
        <v>45974</v>
      </c>
      <c r="C3965" s="21">
        <f>YEAR(B3965)</f>
        <v>2025</v>
      </c>
      <c r="D3965" s="21" t="str">
        <f>"Q"&amp;ROUNDUP(MONTH(B3965)/3,0)</f>
        <v>Q4</v>
      </c>
      <c r="E3965" s="21" t="s">
        <v>128</v>
      </c>
      <c r="F3965" s="21" t="s">
        <v>118</v>
      </c>
      <c r="G3965" s="21" t="s">
        <v>130</v>
      </c>
      <c r="H3965" s="21" t="s">
        <v>529</v>
      </c>
      <c r="I3965" s="21" t="s">
        <v>530</v>
      </c>
      <c r="J3965" s="21" t="s">
        <v>133</v>
      </c>
      <c r="K3965" s="21" t="s">
        <v>123</v>
      </c>
      <c r="L3965" s="21" t="s">
        <v>292</v>
      </c>
      <c r="M3965" s="23">
        <v>13.05</v>
      </c>
      <c r="N3965" s="24">
        <v>8</v>
      </c>
      <c r="O3965" s="25">
        <v>0.30059999999999998</v>
      </c>
      <c r="P3965" s="23">
        <v>5.98</v>
      </c>
      <c r="Q3965" s="23">
        <f>M3965*N3965*(1-O3965)</f>
        <v>73.017360000000011</v>
      </c>
      <c r="R3965" s="23">
        <f>M3965*N3965*O3965</f>
        <v>31.382639999999999</v>
      </c>
      <c r="S3965" s="23">
        <f>P3965*N3965</f>
        <v>47.84</v>
      </c>
      <c r="T3965" s="23">
        <f>Q3965-S3965</f>
        <v>25.177360000000007</v>
      </c>
      <c r="U3965" s="25">
        <f>IFERROR(T3965/Q3965,0)</f>
        <v>0.34481334301870137</v>
      </c>
      <c r="V3965" s="21" t="s">
        <v>125</v>
      </c>
      <c r="W3965" s="21" t="s">
        <v>156</v>
      </c>
    </row>
    <row r="3966" spans="1:23" ht="15" customHeight="1">
      <c r="A3966" s="21" t="s">
        <v>4444</v>
      </c>
      <c r="B3966" s="22">
        <v>45974</v>
      </c>
      <c r="C3966" s="21">
        <f>YEAR(B3966)</f>
        <v>2025</v>
      </c>
      <c r="D3966" s="21" t="str">
        <f>"Q"&amp;ROUNDUP(MONTH(B3966)/3,0)</f>
        <v>Q4</v>
      </c>
      <c r="E3966" s="21" t="s">
        <v>117</v>
      </c>
      <c r="F3966" s="21" t="s">
        <v>118</v>
      </c>
      <c r="G3966" s="21" t="s">
        <v>119</v>
      </c>
      <c r="H3966" s="21" t="s">
        <v>308</v>
      </c>
      <c r="I3966" s="21" t="s">
        <v>309</v>
      </c>
      <c r="J3966" s="21" t="s">
        <v>133</v>
      </c>
      <c r="K3966" s="21" t="s">
        <v>134</v>
      </c>
      <c r="L3966" s="21" t="s">
        <v>135</v>
      </c>
      <c r="M3966" s="23">
        <v>90.93</v>
      </c>
      <c r="N3966" s="24">
        <v>1</v>
      </c>
      <c r="O3966" s="25">
        <v>0.25769999999999998</v>
      </c>
      <c r="P3966" s="23">
        <v>50.9</v>
      </c>
      <c r="Q3966" s="23">
        <f>M3966*N3966*(1-O3966)</f>
        <v>67.497338999999997</v>
      </c>
      <c r="R3966" s="23">
        <f>M3966*N3966*O3966</f>
        <v>23.432661</v>
      </c>
      <c r="S3966" s="23">
        <f>P3966*N3966</f>
        <v>50.9</v>
      </c>
      <c r="T3966" s="23">
        <f>Q3966-S3966</f>
        <v>16.597338999999998</v>
      </c>
      <c r="U3966" s="25">
        <f>IFERROR(T3966/Q3966,0)</f>
        <v>0.24589619747824426</v>
      </c>
      <c r="V3966" s="21" t="s">
        <v>125</v>
      </c>
      <c r="W3966" s="21" t="s">
        <v>156</v>
      </c>
    </row>
    <row r="3967" spans="1:23" ht="15" customHeight="1">
      <c r="A3967" s="21" t="s">
        <v>4445</v>
      </c>
      <c r="B3967" s="22">
        <v>45974</v>
      </c>
      <c r="C3967" s="21">
        <f>YEAR(B3967)</f>
        <v>2025</v>
      </c>
      <c r="D3967" s="21" t="str">
        <f>"Q"&amp;ROUNDUP(MONTH(B3967)/3,0)</f>
        <v>Q4</v>
      </c>
      <c r="E3967" s="21" t="s">
        <v>188</v>
      </c>
      <c r="F3967" s="21" t="s">
        <v>129</v>
      </c>
      <c r="G3967" s="21" t="s">
        <v>198</v>
      </c>
      <c r="H3967" s="21" t="s">
        <v>240</v>
      </c>
      <c r="I3967" s="21" t="s">
        <v>241</v>
      </c>
      <c r="J3967" s="21" t="s">
        <v>133</v>
      </c>
      <c r="K3967" s="21" t="s">
        <v>123</v>
      </c>
      <c r="L3967" s="21" t="s">
        <v>124</v>
      </c>
      <c r="M3967" s="23">
        <v>200.74</v>
      </c>
      <c r="N3967" s="24">
        <v>1</v>
      </c>
      <c r="O3967" s="25">
        <v>0.2089</v>
      </c>
      <c r="P3967" s="23">
        <v>112.06</v>
      </c>
      <c r="Q3967" s="23">
        <f>M3967*N3967*(1-O3967)</f>
        <v>158.80541400000001</v>
      </c>
      <c r="R3967" s="23">
        <f>M3967*N3967*O3967</f>
        <v>41.934586000000003</v>
      </c>
      <c r="S3967" s="23">
        <f>P3967*N3967</f>
        <v>112.06</v>
      </c>
      <c r="T3967" s="23">
        <f>Q3967-S3967</f>
        <v>46.745414000000011</v>
      </c>
      <c r="U3967" s="25">
        <f>IFERROR(T3967/Q3967,0)</f>
        <v>0.29435655134528355</v>
      </c>
      <c r="V3967" s="21" t="s">
        <v>125</v>
      </c>
      <c r="W3967" s="21" t="s">
        <v>172</v>
      </c>
    </row>
    <row r="3968" spans="1:23" ht="15" customHeight="1">
      <c r="A3968" s="21" t="s">
        <v>4446</v>
      </c>
      <c r="B3968" s="22">
        <v>45974</v>
      </c>
      <c r="C3968" s="21">
        <f>YEAR(B3968)</f>
        <v>2025</v>
      </c>
      <c r="D3968" s="21" t="str">
        <f>"Q"&amp;ROUNDUP(MONTH(B3968)/3,0)</f>
        <v>Q4</v>
      </c>
      <c r="E3968" s="21" t="s">
        <v>128</v>
      </c>
      <c r="F3968" s="21" t="s">
        <v>118</v>
      </c>
      <c r="G3968" s="21" t="s">
        <v>152</v>
      </c>
      <c r="H3968" s="21" t="s">
        <v>462</v>
      </c>
      <c r="I3968" s="21" t="s">
        <v>463</v>
      </c>
      <c r="J3968" s="21" t="s">
        <v>142</v>
      </c>
      <c r="K3968" s="21" t="s">
        <v>143</v>
      </c>
      <c r="L3968" s="21" t="s">
        <v>201</v>
      </c>
      <c r="M3968" s="23">
        <v>37.380000000000003</v>
      </c>
      <c r="N3968" s="24">
        <v>1</v>
      </c>
      <c r="O3968" s="25">
        <v>0.26519999999999999</v>
      </c>
      <c r="P3968" s="23">
        <v>25.19</v>
      </c>
      <c r="Q3968" s="23">
        <f>M3968*N3968*(1-O3968)</f>
        <v>27.466824000000003</v>
      </c>
      <c r="R3968" s="23">
        <f>M3968*N3968*O3968</f>
        <v>9.913176</v>
      </c>
      <c r="S3968" s="23">
        <f>P3968*N3968</f>
        <v>25.19</v>
      </c>
      <c r="T3968" s="23">
        <f>Q3968-S3968</f>
        <v>2.2768240000000013</v>
      </c>
      <c r="U3968" s="25">
        <f>IFERROR(T3968/Q3968,0)</f>
        <v>8.2893602842469188E-2</v>
      </c>
      <c r="V3968" s="21" t="s">
        <v>125</v>
      </c>
      <c r="W3968" s="21" t="s">
        <v>172</v>
      </c>
    </row>
    <row r="3969" spans="1:23" ht="15" customHeight="1">
      <c r="A3969" s="21" t="s">
        <v>4447</v>
      </c>
      <c r="B3969" s="22">
        <v>45974</v>
      </c>
      <c r="C3969" s="21">
        <f>YEAR(B3969)</f>
        <v>2025</v>
      </c>
      <c r="D3969" s="21" t="str">
        <f>"Q"&amp;ROUNDUP(MONTH(B3969)/3,0)</f>
        <v>Q4</v>
      </c>
      <c r="E3969" s="21" t="s">
        <v>117</v>
      </c>
      <c r="F3969" s="21" t="s">
        <v>129</v>
      </c>
      <c r="G3969" s="21" t="s">
        <v>119</v>
      </c>
      <c r="H3969" s="21" t="s">
        <v>120</v>
      </c>
      <c r="I3969" s="21" t="s">
        <v>121</v>
      </c>
      <c r="J3969" s="21" t="s">
        <v>122</v>
      </c>
      <c r="K3969" s="21" t="s">
        <v>149</v>
      </c>
      <c r="L3969" s="21" t="s">
        <v>205</v>
      </c>
      <c r="M3969" s="23">
        <v>183.9</v>
      </c>
      <c r="N3969" s="24">
        <v>1</v>
      </c>
      <c r="O3969" s="25">
        <v>0.19969999999999999</v>
      </c>
      <c r="P3969" s="23">
        <v>84.49</v>
      </c>
      <c r="Q3969" s="23">
        <f>M3969*N3969*(1-O3969)</f>
        <v>147.17517000000001</v>
      </c>
      <c r="R3969" s="23">
        <f>M3969*N3969*O3969</f>
        <v>36.724829999999997</v>
      </c>
      <c r="S3969" s="23">
        <f>P3969*N3969</f>
        <v>84.49</v>
      </c>
      <c r="T3969" s="23">
        <f>Q3969-S3969</f>
        <v>62.685170000000014</v>
      </c>
      <c r="U3969" s="25">
        <f>IFERROR(T3969/Q3969,0)</f>
        <v>0.42592218510771901</v>
      </c>
      <c r="V3969" s="21" t="s">
        <v>125</v>
      </c>
      <c r="W3969" s="21" t="s">
        <v>136</v>
      </c>
    </row>
    <row r="3970" spans="1:23" ht="15" customHeight="1">
      <c r="A3970" s="21" t="s">
        <v>4448</v>
      </c>
      <c r="B3970" s="22">
        <v>45975</v>
      </c>
      <c r="C3970" s="21">
        <f>YEAR(B3970)</f>
        <v>2025</v>
      </c>
      <c r="D3970" s="21" t="str">
        <f>"Q"&amp;ROUNDUP(MONTH(B3970)/3,0)</f>
        <v>Q4</v>
      </c>
      <c r="E3970" s="21" t="s">
        <v>128</v>
      </c>
      <c r="F3970" s="21" t="s">
        <v>129</v>
      </c>
      <c r="G3970" s="21" t="s">
        <v>130</v>
      </c>
      <c r="H3970" s="21" t="s">
        <v>526</v>
      </c>
      <c r="I3970" s="21" t="s">
        <v>527</v>
      </c>
      <c r="J3970" s="21" t="s">
        <v>133</v>
      </c>
      <c r="K3970" s="21" t="s">
        <v>134</v>
      </c>
      <c r="L3970" s="21" t="s">
        <v>299</v>
      </c>
      <c r="M3970" s="23">
        <v>182.48</v>
      </c>
      <c r="N3970" s="24">
        <v>8</v>
      </c>
      <c r="O3970" s="25">
        <v>0.19120000000000001</v>
      </c>
      <c r="P3970" s="23">
        <v>94.03</v>
      </c>
      <c r="Q3970" s="23">
        <f>M3970*N3970*(1-O3970)</f>
        <v>1180.7185919999999</v>
      </c>
      <c r="R3970" s="23">
        <f>M3970*N3970*O3970</f>
        <v>279.12140799999997</v>
      </c>
      <c r="S3970" s="23">
        <f>P3970*N3970</f>
        <v>752.24</v>
      </c>
      <c r="T3970" s="23">
        <f>Q3970-S3970</f>
        <v>428.47859199999994</v>
      </c>
      <c r="U3970" s="25">
        <f>IFERROR(T3970/Q3970,0)</f>
        <v>0.36289645551715</v>
      </c>
      <c r="V3970" s="21" t="s">
        <v>125</v>
      </c>
      <c r="W3970" s="21" t="s">
        <v>156</v>
      </c>
    </row>
    <row r="3971" spans="1:23" ht="15" customHeight="1">
      <c r="A3971" s="21" t="s">
        <v>4449</v>
      </c>
      <c r="B3971" s="22">
        <v>45975</v>
      </c>
      <c r="C3971" s="21">
        <f>YEAR(B3971)</f>
        <v>2025</v>
      </c>
      <c r="D3971" s="21" t="str">
        <f>"Q"&amp;ROUNDUP(MONTH(B3971)/3,0)</f>
        <v>Q4</v>
      </c>
      <c r="E3971" s="21" t="s">
        <v>188</v>
      </c>
      <c r="F3971" s="21" t="s">
        <v>129</v>
      </c>
      <c r="G3971" s="21" t="s">
        <v>232</v>
      </c>
      <c r="H3971" s="21" t="s">
        <v>284</v>
      </c>
      <c r="I3971" s="21" t="s">
        <v>269</v>
      </c>
      <c r="J3971" s="21" t="s">
        <v>122</v>
      </c>
      <c r="K3971" s="21" t="s">
        <v>123</v>
      </c>
      <c r="L3971" s="21" t="s">
        <v>263</v>
      </c>
      <c r="M3971" s="23">
        <v>255.17</v>
      </c>
      <c r="N3971" s="24">
        <v>3</v>
      </c>
      <c r="O3971" s="25">
        <v>0.17269999999999999</v>
      </c>
      <c r="P3971" s="23">
        <v>121.08</v>
      </c>
      <c r="Q3971" s="23">
        <f>M3971*N3971*(1-O3971)</f>
        <v>633.306423</v>
      </c>
      <c r="R3971" s="23">
        <f>M3971*N3971*O3971</f>
        <v>132.203577</v>
      </c>
      <c r="S3971" s="23">
        <f>P3971*N3971</f>
        <v>363.24</v>
      </c>
      <c r="T3971" s="23">
        <f>Q3971-S3971</f>
        <v>270.06642299999999</v>
      </c>
      <c r="U3971" s="25">
        <f>IFERROR(T3971/Q3971,0)</f>
        <v>0.4264387872788083</v>
      </c>
      <c r="V3971" s="21" t="s">
        <v>125</v>
      </c>
      <c r="W3971" s="21" t="s">
        <v>126</v>
      </c>
    </row>
    <row r="3972" spans="1:23" ht="15" customHeight="1">
      <c r="A3972" s="21" t="s">
        <v>4450</v>
      </c>
      <c r="B3972" s="22">
        <v>45975</v>
      </c>
      <c r="C3972" s="21">
        <f>YEAR(B3972)</f>
        <v>2025</v>
      </c>
      <c r="D3972" s="21" t="str">
        <f>"Q"&amp;ROUNDUP(MONTH(B3972)/3,0)</f>
        <v>Q4</v>
      </c>
      <c r="E3972" s="21" t="s">
        <v>117</v>
      </c>
      <c r="F3972" s="21" t="s">
        <v>118</v>
      </c>
      <c r="G3972" s="21" t="s">
        <v>119</v>
      </c>
      <c r="H3972" s="21" t="s">
        <v>945</v>
      </c>
      <c r="I3972" s="21" t="s">
        <v>946</v>
      </c>
      <c r="J3972" s="21" t="s">
        <v>142</v>
      </c>
      <c r="K3972" s="21" t="s">
        <v>165</v>
      </c>
      <c r="L3972" s="21" t="s">
        <v>184</v>
      </c>
      <c r="M3972" s="23">
        <v>30.67</v>
      </c>
      <c r="N3972" s="24">
        <v>1</v>
      </c>
      <c r="O3972" s="25">
        <v>0.28249999999999997</v>
      </c>
      <c r="P3972" s="23">
        <v>11.79</v>
      </c>
      <c r="Q3972" s="23">
        <f>M3972*N3972*(1-O3972)</f>
        <v>22.005725000000002</v>
      </c>
      <c r="R3972" s="23">
        <f>M3972*N3972*O3972</f>
        <v>8.6642749999999999</v>
      </c>
      <c r="S3972" s="23">
        <f>P3972*N3972</f>
        <v>11.79</v>
      </c>
      <c r="T3972" s="23">
        <f>Q3972-S3972</f>
        <v>10.215725000000003</v>
      </c>
      <c r="U3972" s="25">
        <f>IFERROR(T3972/Q3972,0)</f>
        <v>0.46423033097069066</v>
      </c>
      <c r="V3972" s="21" t="s">
        <v>125</v>
      </c>
      <c r="W3972" s="21" t="s">
        <v>136</v>
      </c>
    </row>
    <row r="3973" spans="1:23" ht="15" customHeight="1">
      <c r="A3973" s="21" t="s">
        <v>4451</v>
      </c>
      <c r="B3973" s="22">
        <v>45975</v>
      </c>
      <c r="C3973" s="21">
        <f>YEAR(B3973)</f>
        <v>2025</v>
      </c>
      <c r="D3973" s="21" t="str">
        <f>"Q"&amp;ROUNDUP(MONTH(B3973)/3,0)</f>
        <v>Q4</v>
      </c>
      <c r="E3973" s="21" t="s">
        <v>117</v>
      </c>
      <c r="F3973" s="21" t="s">
        <v>118</v>
      </c>
      <c r="G3973" s="21" t="s">
        <v>119</v>
      </c>
      <c r="H3973" s="21" t="s">
        <v>182</v>
      </c>
      <c r="I3973" s="21" t="s">
        <v>183</v>
      </c>
      <c r="J3973" s="21" t="s">
        <v>122</v>
      </c>
      <c r="K3973" s="21" t="s">
        <v>149</v>
      </c>
      <c r="L3973" s="21" t="s">
        <v>150</v>
      </c>
      <c r="M3973" s="23">
        <v>263.5</v>
      </c>
      <c r="N3973" s="24">
        <v>1</v>
      </c>
      <c r="O3973" s="25">
        <v>0.23449999999999999</v>
      </c>
      <c r="P3973" s="23">
        <v>114.72</v>
      </c>
      <c r="Q3973" s="23">
        <f>M3973*N3973*(1-O3973)</f>
        <v>201.70925000000003</v>
      </c>
      <c r="R3973" s="23">
        <f>M3973*N3973*O3973</f>
        <v>61.790749999999996</v>
      </c>
      <c r="S3973" s="23">
        <f>P3973*N3973</f>
        <v>114.72</v>
      </c>
      <c r="T3973" s="23">
        <f>Q3973-S3973</f>
        <v>86.989250000000027</v>
      </c>
      <c r="U3973" s="25">
        <f>IFERROR(T3973/Q3973,0)</f>
        <v>0.43126058918963811</v>
      </c>
      <c r="V3973" s="21" t="s">
        <v>125</v>
      </c>
      <c r="W3973" s="21" t="s">
        <v>126</v>
      </c>
    </row>
    <row r="3974" spans="1:23" ht="15" customHeight="1">
      <c r="A3974" s="21" t="s">
        <v>4452</v>
      </c>
      <c r="B3974" s="22">
        <v>45975</v>
      </c>
      <c r="C3974" s="21">
        <f>YEAR(B3974)</f>
        <v>2025</v>
      </c>
      <c r="D3974" s="21" t="str">
        <f>"Q"&amp;ROUNDUP(MONTH(B3974)/3,0)</f>
        <v>Q4</v>
      </c>
      <c r="E3974" s="21" t="s">
        <v>128</v>
      </c>
      <c r="F3974" s="21" t="s">
        <v>129</v>
      </c>
      <c r="G3974" s="21" t="s">
        <v>152</v>
      </c>
      <c r="H3974" s="21" t="s">
        <v>942</v>
      </c>
      <c r="I3974" s="21" t="s">
        <v>943</v>
      </c>
      <c r="J3974" s="21" t="s">
        <v>142</v>
      </c>
      <c r="K3974" s="21" t="s">
        <v>149</v>
      </c>
      <c r="L3974" s="21" t="s">
        <v>150</v>
      </c>
      <c r="M3974" s="23">
        <v>206.52</v>
      </c>
      <c r="N3974" s="24">
        <v>1</v>
      </c>
      <c r="O3974" s="25">
        <v>0.16159999999999999</v>
      </c>
      <c r="P3974" s="23">
        <v>113.45</v>
      </c>
      <c r="Q3974" s="23">
        <f>M3974*N3974*(1-O3974)</f>
        <v>173.14636800000002</v>
      </c>
      <c r="R3974" s="23">
        <f>M3974*N3974*O3974</f>
        <v>33.373632000000001</v>
      </c>
      <c r="S3974" s="23">
        <f>P3974*N3974</f>
        <v>113.45</v>
      </c>
      <c r="T3974" s="23">
        <f>Q3974-S3974</f>
        <v>59.696368000000021</v>
      </c>
      <c r="U3974" s="25">
        <f>IFERROR(T3974/Q3974,0)</f>
        <v>0.34477401223917103</v>
      </c>
      <c r="V3974" s="21" t="s">
        <v>125</v>
      </c>
      <c r="W3974" s="21" t="s">
        <v>156</v>
      </c>
    </row>
    <row r="3975" spans="1:23" ht="15" customHeight="1">
      <c r="A3975" s="21" t="s">
        <v>4453</v>
      </c>
      <c r="B3975" s="22">
        <v>45975</v>
      </c>
      <c r="C3975" s="21">
        <f>YEAR(B3975)</f>
        <v>2025</v>
      </c>
      <c r="D3975" s="21" t="str">
        <f>"Q"&amp;ROUNDUP(MONTH(B3975)/3,0)</f>
        <v>Q4</v>
      </c>
      <c r="E3975" s="21" t="s">
        <v>138</v>
      </c>
      <c r="F3975" s="21" t="s">
        <v>118</v>
      </c>
      <c r="G3975" s="21" t="s">
        <v>139</v>
      </c>
      <c r="H3975" s="21" t="s">
        <v>2679</v>
      </c>
      <c r="I3975" s="21" t="s">
        <v>2680</v>
      </c>
      <c r="J3975" s="21" t="s">
        <v>142</v>
      </c>
      <c r="K3975" s="21" t="s">
        <v>134</v>
      </c>
      <c r="L3975" s="21" t="s">
        <v>192</v>
      </c>
      <c r="M3975" s="23">
        <v>203.06</v>
      </c>
      <c r="N3975" s="24">
        <v>1</v>
      </c>
      <c r="O3975" s="25">
        <v>0.2324</v>
      </c>
      <c r="P3975" s="23">
        <v>124.32</v>
      </c>
      <c r="Q3975" s="23">
        <f>M3975*N3975*(1-O3975)</f>
        <v>155.86885600000002</v>
      </c>
      <c r="R3975" s="23">
        <f>M3975*N3975*O3975</f>
        <v>47.191144000000001</v>
      </c>
      <c r="S3975" s="23">
        <f>P3975*N3975</f>
        <v>124.32</v>
      </c>
      <c r="T3975" s="23">
        <f>Q3975-S3975</f>
        <v>31.548856000000029</v>
      </c>
      <c r="U3975" s="25">
        <f>IFERROR(T3975/Q3975,0)</f>
        <v>0.20240641273456209</v>
      </c>
      <c r="V3975" s="21" t="s">
        <v>125</v>
      </c>
      <c r="W3975" s="21" t="s">
        <v>136</v>
      </c>
    </row>
    <row r="3976" spans="1:23" ht="15" customHeight="1">
      <c r="A3976" s="21" t="s">
        <v>4454</v>
      </c>
      <c r="B3976" s="22">
        <v>45975</v>
      </c>
      <c r="C3976" s="21">
        <f>YEAR(B3976)</f>
        <v>2025</v>
      </c>
      <c r="D3976" s="21" t="str">
        <f>"Q"&amp;ROUNDUP(MONTH(B3976)/3,0)</f>
        <v>Q4</v>
      </c>
      <c r="E3976" s="21" t="s">
        <v>117</v>
      </c>
      <c r="F3976" s="21" t="s">
        <v>118</v>
      </c>
      <c r="G3976" s="21" t="s">
        <v>119</v>
      </c>
      <c r="H3976" s="21" t="s">
        <v>555</v>
      </c>
      <c r="I3976" s="21" t="s">
        <v>556</v>
      </c>
      <c r="J3976" s="21" t="s">
        <v>133</v>
      </c>
      <c r="K3976" s="21" t="s">
        <v>134</v>
      </c>
      <c r="L3976" s="21" t="s">
        <v>170</v>
      </c>
      <c r="M3976" s="23">
        <v>136.22</v>
      </c>
      <c r="N3976" s="24">
        <v>2</v>
      </c>
      <c r="O3976" s="25">
        <v>0.20710000000000001</v>
      </c>
      <c r="P3976" s="23">
        <v>83.91</v>
      </c>
      <c r="Q3976" s="23">
        <f>M3976*N3976*(1-O3976)</f>
        <v>216.01767599999999</v>
      </c>
      <c r="R3976" s="23">
        <f>M3976*N3976*O3976</f>
        <v>56.422324000000003</v>
      </c>
      <c r="S3976" s="23">
        <f>P3976*N3976</f>
        <v>167.82</v>
      </c>
      <c r="T3976" s="23">
        <f>Q3976-S3976</f>
        <v>48.197676000000001</v>
      </c>
      <c r="U3976" s="25">
        <f>IFERROR(T3976/Q3976,0)</f>
        <v>0.22311913030672548</v>
      </c>
      <c r="V3976" s="21" t="s">
        <v>125</v>
      </c>
      <c r="W3976" s="21" t="s">
        <v>136</v>
      </c>
    </row>
    <row r="3977" spans="1:23" ht="15" customHeight="1">
      <c r="A3977" s="21" t="s">
        <v>4455</v>
      </c>
      <c r="B3977" s="22">
        <v>45975</v>
      </c>
      <c r="C3977" s="21">
        <f>YEAR(B3977)</f>
        <v>2025</v>
      </c>
      <c r="D3977" s="21" t="str">
        <f>"Q"&amp;ROUNDUP(MONTH(B3977)/3,0)</f>
        <v>Q4</v>
      </c>
      <c r="E3977" s="21" t="s">
        <v>138</v>
      </c>
      <c r="F3977" s="21" t="s">
        <v>129</v>
      </c>
      <c r="G3977" s="21" t="s">
        <v>139</v>
      </c>
      <c r="H3977" s="21" t="s">
        <v>676</v>
      </c>
      <c r="I3977" s="21" t="s">
        <v>677</v>
      </c>
      <c r="J3977" s="21" t="s">
        <v>142</v>
      </c>
      <c r="K3977" s="21" t="s">
        <v>134</v>
      </c>
      <c r="L3977" s="21" t="s">
        <v>192</v>
      </c>
      <c r="M3977" s="23">
        <v>175.9</v>
      </c>
      <c r="N3977" s="24">
        <v>1</v>
      </c>
      <c r="O3977" s="25">
        <v>0.15140000000000001</v>
      </c>
      <c r="P3977" s="23">
        <v>99.24</v>
      </c>
      <c r="Q3977" s="23">
        <f>M3977*N3977*(1-O3977)</f>
        <v>149.26874000000001</v>
      </c>
      <c r="R3977" s="23">
        <f>M3977*N3977*O3977</f>
        <v>26.631260000000001</v>
      </c>
      <c r="S3977" s="23">
        <f>P3977*N3977</f>
        <v>99.24</v>
      </c>
      <c r="T3977" s="23">
        <f>Q3977-S3977</f>
        <v>50.028740000000013</v>
      </c>
      <c r="U3977" s="25">
        <f>IFERROR(T3977/Q3977,0)</f>
        <v>0.33515885509584936</v>
      </c>
      <c r="V3977" s="21" t="s">
        <v>125</v>
      </c>
      <c r="W3977" s="21" t="s">
        <v>172</v>
      </c>
    </row>
    <row r="3978" spans="1:23" ht="15" customHeight="1">
      <c r="A3978" s="21" t="s">
        <v>4456</v>
      </c>
      <c r="B3978" s="22">
        <v>45975</v>
      </c>
      <c r="C3978" s="21">
        <f>YEAR(B3978)</f>
        <v>2025</v>
      </c>
      <c r="D3978" s="21" t="str">
        <f>"Q"&amp;ROUNDUP(MONTH(B3978)/3,0)</f>
        <v>Q4</v>
      </c>
      <c r="E3978" s="21" t="s">
        <v>117</v>
      </c>
      <c r="F3978" s="21" t="s">
        <v>118</v>
      </c>
      <c r="G3978" s="21" t="s">
        <v>119</v>
      </c>
      <c r="H3978" s="21" t="s">
        <v>243</v>
      </c>
      <c r="I3978" s="21" t="s">
        <v>244</v>
      </c>
      <c r="J3978" s="21" t="s">
        <v>122</v>
      </c>
      <c r="K3978" s="21" t="s">
        <v>123</v>
      </c>
      <c r="L3978" s="21" t="s">
        <v>292</v>
      </c>
      <c r="M3978" s="23">
        <v>99.87</v>
      </c>
      <c r="N3978" s="24">
        <v>5</v>
      </c>
      <c r="O3978" s="25">
        <v>0.22770000000000001</v>
      </c>
      <c r="P3978" s="23">
        <v>53.23</v>
      </c>
      <c r="Q3978" s="23">
        <f>M3978*N3978*(1-O3978)</f>
        <v>385.64800500000001</v>
      </c>
      <c r="R3978" s="23">
        <f>M3978*N3978*O3978</f>
        <v>113.70199500000001</v>
      </c>
      <c r="S3978" s="23">
        <f>P3978*N3978</f>
        <v>266.14999999999998</v>
      </c>
      <c r="T3978" s="23">
        <f>Q3978-S3978</f>
        <v>119.49800500000003</v>
      </c>
      <c r="U3978" s="25">
        <f>IFERROR(T3978/Q3978,0)</f>
        <v>0.30986288908716131</v>
      </c>
      <c r="V3978" s="21" t="s">
        <v>125</v>
      </c>
      <c r="W3978" s="21" t="s">
        <v>126</v>
      </c>
    </row>
    <row r="3979" spans="1:23" ht="15" customHeight="1">
      <c r="A3979" s="21" t="s">
        <v>4457</v>
      </c>
      <c r="B3979" s="22">
        <v>45975</v>
      </c>
      <c r="C3979" s="21">
        <f>YEAR(B3979)</f>
        <v>2025</v>
      </c>
      <c r="D3979" s="21" t="str">
        <f>"Q"&amp;ROUNDUP(MONTH(B3979)/3,0)</f>
        <v>Q4</v>
      </c>
      <c r="E3979" s="21" t="s">
        <v>188</v>
      </c>
      <c r="F3979" s="21" t="s">
        <v>159</v>
      </c>
      <c r="G3979" s="21" t="s">
        <v>232</v>
      </c>
      <c r="H3979" s="21" t="s">
        <v>308</v>
      </c>
      <c r="I3979" s="21" t="s">
        <v>309</v>
      </c>
      <c r="J3979" s="21" t="s">
        <v>133</v>
      </c>
      <c r="K3979" s="21" t="s">
        <v>134</v>
      </c>
      <c r="L3979" s="21" t="s">
        <v>299</v>
      </c>
      <c r="M3979" s="23">
        <v>174.85</v>
      </c>
      <c r="N3979" s="24">
        <v>12</v>
      </c>
      <c r="O3979" s="25">
        <v>0.13039999999999999</v>
      </c>
      <c r="P3979" s="23">
        <v>108.3</v>
      </c>
      <c r="Q3979" s="23">
        <f>M3979*N3979*(1-O3979)</f>
        <v>1824.5947199999998</v>
      </c>
      <c r="R3979" s="23">
        <f>M3979*N3979*O3979</f>
        <v>273.60527999999994</v>
      </c>
      <c r="S3979" s="23">
        <f>P3979*N3979</f>
        <v>1299.5999999999999</v>
      </c>
      <c r="T3979" s="23">
        <f>Q3979-S3979</f>
        <v>524.99471999999992</v>
      </c>
      <c r="U3979" s="25">
        <f>IFERROR(T3979/Q3979,0)</f>
        <v>0.28773223677858717</v>
      </c>
      <c r="V3979" s="21" t="s">
        <v>125</v>
      </c>
      <c r="W3979" s="21" t="s">
        <v>156</v>
      </c>
    </row>
    <row r="3980" spans="1:23" ht="15" customHeight="1">
      <c r="A3980" s="21" t="s">
        <v>4458</v>
      </c>
      <c r="B3980" s="22">
        <v>45976</v>
      </c>
      <c r="C3980" s="21">
        <f>YEAR(B3980)</f>
        <v>2025</v>
      </c>
      <c r="D3980" s="21" t="str">
        <f>"Q"&amp;ROUNDUP(MONTH(B3980)/3,0)</f>
        <v>Q4</v>
      </c>
      <c r="E3980" s="21" t="s">
        <v>158</v>
      </c>
      <c r="F3980" s="21" t="s">
        <v>118</v>
      </c>
      <c r="G3980" s="21" t="s">
        <v>164</v>
      </c>
      <c r="H3980" s="21" t="s">
        <v>358</v>
      </c>
      <c r="I3980" s="21" t="s">
        <v>269</v>
      </c>
      <c r="J3980" s="21" t="s">
        <v>133</v>
      </c>
      <c r="K3980" s="21" t="s">
        <v>134</v>
      </c>
      <c r="L3980" s="21" t="s">
        <v>339</v>
      </c>
      <c r="M3980" s="23">
        <v>134.44999999999999</v>
      </c>
      <c r="N3980" s="24">
        <v>2</v>
      </c>
      <c r="O3980" s="25">
        <v>0.26550000000000001</v>
      </c>
      <c r="P3980" s="23">
        <v>77.75</v>
      </c>
      <c r="Q3980" s="23">
        <f>M3980*N3980*(1-O3980)</f>
        <v>197.50704999999996</v>
      </c>
      <c r="R3980" s="23">
        <f>M3980*N3980*O3980</f>
        <v>71.392949999999999</v>
      </c>
      <c r="S3980" s="23">
        <f>P3980*N3980</f>
        <v>155.5</v>
      </c>
      <c r="T3980" s="23">
        <f>Q3980-S3980</f>
        <v>42.007049999999964</v>
      </c>
      <c r="U3980" s="25">
        <f>IFERROR(T3980/Q3980,0)</f>
        <v>0.21268633195625156</v>
      </c>
      <c r="V3980" s="21" t="s">
        <v>171</v>
      </c>
      <c r="W3980" s="21" t="s">
        <v>126</v>
      </c>
    </row>
    <row r="3981" spans="1:23" ht="15" customHeight="1">
      <c r="A3981" s="21" t="s">
        <v>4459</v>
      </c>
      <c r="B3981" s="22">
        <v>45976</v>
      </c>
      <c r="C3981" s="21">
        <f>YEAR(B3981)</f>
        <v>2025</v>
      </c>
      <c r="D3981" s="21" t="str">
        <f>"Q"&amp;ROUNDUP(MONTH(B3981)/3,0)</f>
        <v>Q4</v>
      </c>
      <c r="E3981" s="21" t="s">
        <v>188</v>
      </c>
      <c r="F3981" s="21" t="s">
        <v>118</v>
      </c>
      <c r="G3981" s="21" t="s">
        <v>232</v>
      </c>
      <c r="H3981" s="21" t="s">
        <v>243</v>
      </c>
      <c r="I3981" s="21" t="s">
        <v>244</v>
      </c>
      <c r="J3981" s="21" t="s">
        <v>122</v>
      </c>
      <c r="K3981" s="21" t="s">
        <v>143</v>
      </c>
      <c r="L3981" s="21" t="s">
        <v>230</v>
      </c>
      <c r="M3981" s="23">
        <v>280.49</v>
      </c>
      <c r="N3981" s="24">
        <v>1</v>
      </c>
      <c r="O3981" s="25">
        <v>0.22220000000000001</v>
      </c>
      <c r="P3981" s="23">
        <v>162.26</v>
      </c>
      <c r="Q3981" s="23">
        <f>M3981*N3981*(1-O3981)</f>
        <v>218.16512200000003</v>
      </c>
      <c r="R3981" s="23">
        <f>M3981*N3981*O3981</f>
        <v>62.324878000000005</v>
      </c>
      <c r="S3981" s="23">
        <f>P3981*N3981</f>
        <v>162.26</v>
      </c>
      <c r="T3981" s="23">
        <f>Q3981-S3981</f>
        <v>55.905122000000034</v>
      </c>
      <c r="U3981" s="25">
        <f>IFERROR(T3981/Q3981,0)</f>
        <v>0.25625141859293177</v>
      </c>
      <c r="V3981" s="21" t="s">
        <v>125</v>
      </c>
      <c r="W3981" s="21" t="s">
        <v>136</v>
      </c>
    </row>
    <row r="3982" spans="1:23" ht="15" customHeight="1">
      <c r="A3982" s="21" t="s">
        <v>4460</v>
      </c>
      <c r="B3982" s="22">
        <v>45976</v>
      </c>
      <c r="C3982" s="21">
        <f>YEAR(B3982)</f>
        <v>2025</v>
      </c>
      <c r="D3982" s="21" t="str">
        <f>"Q"&amp;ROUNDUP(MONTH(B3982)/3,0)</f>
        <v>Q4</v>
      </c>
      <c r="E3982" s="21" t="s">
        <v>128</v>
      </c>
      <c r="F3982" s="21" t="s">
        <v>118</v>
      </c>
      <c r="G3982" s="21" t="s">
        <v>152</v>
      </c>
      <c r="H3982" s="21" t="s">
        <v>221</v>
      </c>
      <c r="I3982" s="21" t="s">
        <v>222</v>
      </c>
      <c r="J3982" s="21" t="s">
        <v>133</v>
      </c>
      <c r="K3982" s="21" t="s">
        <v>165</v>
      </c>
      <c r="L3982" s="21" t="s">
        <v>180</v>
      </c>
      <c r="M3982" s="23">
        <v>86.06</v>
      </c>
      <c r="N3982" s="24">
        <v>8</v>
      </c>
      <c r="O3982" s="25">
        <v>0.25380000000000003</v>
      </c>
      <c r="P3982" s="23">
        <v>32.64</v>
      </c>
      <c r="Q3982" s="23">
        <f>M3982*N3982*(1-O3982)</f>
        <v>513.74377600000003</v>
      </c>
      <c r="R3982" s="23">
        <f>M3982*N3982*O3982</f>
        <v>174.73622400000002</v>
      </c>
      <c r="S3982" s="23">
        <f>P3982*N3982</f>
        <v>261.12</v>
      </c>
      <c r="T3982" s="23">
        <f>Q3982-S3982</f>
        <v>252.62377600000002</v>
      </c>
      <c r="U3982" s="25">
        <f>IFERROR(T3982/Q3982,0)</f>
        <v>0.49173106867965249</v>
      </c>
      <c r="V3982" s="21" t="s">
        <v>171</v>
      </c>
      <c r="W3982" s="21" t="s">
        <v>172</v>
      </c>
    </row>
    <row r="3983" spans="1:23" ht="15" customHeight="1">
      <c r="A3983" s="21" t="s">
        <v>4461</v>
      </c>
      <c r="B3983" s="22">
        <v>45976</v>
      </c>
      <c r="C3983" s="21">
        <f>YEAR(B3983)</f>
        <v>2025</v>
      </c>
      <c r="D3983" s="21" t="str">
        <f>"Q"&amp;ROUNDUP(MONTH(B3983)/3,0)</f>
        <v>Q4</v>
      </c>
      <c r="E3983" s="21" t="s">
        <v>117</v>
      </c>
      <c r="F3983" s="21" t="s">
        <v>129</v>
      </c>
      <c r="G3983" s="21" t="s">
        <v>194</v>
      </c>
      <c r="H3983" s="21" t="s">
        <v>240</v>
      </c>
      <c r="I3983" s="21" t="s">
        <v>241</v>
      </c>
      <c r="J3983" s="21" t="s">
        <v>133</v>
      </c>
      <c r="K3983" s="21" t="s">
        <v>165</v>
      </c>
      <c r="L3983" s="21" t="s">
        <v>213</v>
      </c>
      <c r="M3983" s="23">
        <v>69.08</v>
      </c>
      <c r="N3983" s="24">
        <v>1</v>
      </c>
      <c r="O3983" s="25">
        <v>0.23319999999999999</v>
      </c>
      <c r="P3983" s="23">
        <v>27.69</v>
      </c>
      <c r="Q3983" s="23">
        <f>M3983*N3983*(1-O3983)</f>
        <v>52.970544000000004</v>
      </c>
      <c r="R3983" s="23">
        <f>M3983*N3983*O3983</f>
        <v>16.109455999999998</v>
      </c>
      <c r="S3983" s="23">
        <f>P3983*N3983</f>
        <v>27.69</v>
      </c>
      <c r="T3983" s="23">
        <f>Q3983-S3983</f>
        <v>25.280544000000003</v>
      </c>
      <c r="U3983" s="25">
        <f>IFERROR(T3983/Q3983,0)</f>
        <v>0.47725664286173841</v>
      </c>
      <c r="V3983" s="21" t="s">
        <v>125</v>
      </c>
      <c r="W3983" s="21" t="s">
        <v>126</v>
      </c>
    </row>
    <row r="3984" spans="1:23" ht="15" customHeight="1">
      <c r="A3984" s="21" t="s">
        <v>4462</v>
      </c>
      <c r="B3984" s="22">
        <v>45976</v>
      </c>
      <c r="C3984" s="21">
        <f>YEAR(B3984)</f>
        <v>2025</v>
      </c>
      <c r="D3984" s="21" t="str">
        <f>"Q"&amp;ROUNDUP(MONTH(B3984)/3,0)</f>
        <v>Q4</v>
      </c>
      <c r="E3984" s="21" t="s">
        <v>188</v>
      </c>
      <c r="F3984" s="21" t="s">
        <v>129</v>
      </c>
      <c r="G3984" s="21" t="s">
        <v>232</v>
      </c>
      <c r="H3984" s="21" t="s">
        <v>203</v>
      </c>
      <c r="I3984" s="21" t="s">
        <v>204</v>
      </c>
      <c r="J3984" s="21" t="s">
        <v>122</v>
      </c>
      <c r="K3984" s="21" t="s">
        <v>165</v>
      </c>
      <c r="L3984" s="21" t="s">
        <v>213</v>
      </c>
      <c r="M3984" s="23">
        <v>139.35</v>
      </c>
      <c r="N3984" s="24">
        <v>1</v>
      </c>
      <c r="O3984" s="25">
        <v>0.18479999999999999</v>
      </c>
      <c r="P3984" s="23">
        <v>63.64</v>
      </c>
      <c r="Q3984" s="23">
        <f>M3984*N3984*(1-O3984)</f>
        <v>113.59811999999999</v>
      </c>
      <c r="R3984" s="23">
        <f>M3984*N3984*O3984</f>
        <v>25.751879999999996</v>
      </c>
      <c r="S3984" s="23">
        <f>P3984*N3984</f>
        <v>63.64</v>
      </c>
      <c r="T3984" s="23">
        <f>Q3984-S3984</f>
        <v>49.958119999999994</v>
      </c>
      <c r="U3984" s="25">
        <f>IFERROR(T3984/Q3984,0)</f>
        <v>0.43977946113896954</v>
      </c>
      <c r="V3984" s="21" t="s">
        <v>125</v>
      </c>
      <c r="W3984" s="21" t="s">
        <v>172</v>
      </c>
    </row>
    <row r="3985" spans="1:23" ht="15" customHeight="1">
      <c r="A3985" s="21" t="s">
        <v>4463</v>
      </c>
      <c r="B3985" s="22">
        <v>45977</v>
      </c>
      <c r="C3985" s="21">
        <f>YEAR(B3985)</f>
        <v>2025</v>
      </c>
      <c r="D3985" s="21" t="str">
        <f>"Q"&amp;ROUNDUP(MONTH(B3985)/3,0)</f>
        <v>Q4</v>
      </c>
      <c r="E3985" s="21" t="s">
        <v>117</v>
      </c>
      <c r="F3985" s="21" t="s">
        <v>118</v>
      </c>
      <c r="G3985" s="21" t="s">
        <v>119</v>
      </c>
      <c r="H3985" s="21" t="s">
        <v>284</v>
      </c>
      <c r="I3985" s="21" t="s">
        <v>269</v>
      </c>
      <c r="J3985" s="21" t="s">
        <v>122</v>
      </c>
      <c r="K3985" s="21" t="s">
        <v>123</v>
      </c>
      <c r="L3985" s="21" t="s">
        <v>155</v>
      </c>
      <c r="M3985" s="23">
        <v>136.16</v>
      </c>
      <c r="N3985" s="24">
        <v>2</v>
      </c>
      <c r="O3985" s="25">
        <v>0.23130000000000001</v>
      </c>
      <c r="P3985" s="23">
        <v>73.83</v>
      </c>
      <c r="Q3985" s="23">
        <f>M3985*N3985*(1-O3985)</f>
        <v>209.33238399999999</v>
      </c>
      <c r="R3985" s="23">
        <f>M3985*N3985*O3985</f>
        <v>62.987616000000003</v>
      </c>
      <c r="S3985" s="23">
        <f>P3985*N3985</f>
        <v>147.66</v>
      </c>
      <c r="T3985" s="23">
        <f>Q3985-S3985</f>
        <v>61.672383999999994</v>
      </c>
      <c r="U3985" s="25">
        <f>IFERROR(T3985/Q3985,0)</f>
        <v>0.2946146354498117</v>
      </c>
      <c r="V3985" s="21" t="s">
        <v>125</v>
      </c>
      <c r="W3985" s="21" t="s">
        <v>126</v>
      </c>
    </row>
    <row r="3986" spans="1:23" ht="15" customHeight="1">
      <c r="A3986" s="21" t="s">
        <v>4464</v>
      </c>
      <c r="B3986" s="22">
        <v>45977</v>
      </c>
      <c r="C3986" s="21">
        <f>YEAR(B3986)</f>
        <v>2025</v>
      </c>
      <c r="D3986" s="21" t="str">
        <f>"Q"&amp;ROUNDUP(MONTH(B3986)/3,0)</f>
        <v>Q4</v>
      </c>
      <c r="E3986" s="21" t="s">
        <v>188</v>
      </c>
      <c r="F3986" s="21" t="s">
        <v>129</v>
      </c>
      <c r="G3986" s="21" t="s">
        <v>189</v>
      </c>
      <c r="H3986" s="21" t="s">
        <v>1105</v>
      </c>
      <c r="I3986" s="21" t="s">
        <v>1106</v>
      </c>
      <c r="J3986" s="21" t="s">
        <v>142</v>
      </c>
      <c r="K3986" s="21" t="s">
        <v>134</v>
      </c>
      <c r="L3986" s="21" t="s">
        <v>192</v>
      </c>
      <c r="M3986" s="23">
        <v>162.49</v>
      </c>
      <c r="N3986" s="24">
        <v>2</v>
      </c>
      <c r="O3986" s="25">
        <v>0.19309999999999999</v>
      </c>
      <c r="P3986" s="23">
        <v>83.15</v>
      </c>
      <c r="Q3986" s="23">
        <f>M3986*N3986*(1-O3986)</f>
        <v>262.22636199999999</v>
      </c>
      <c r="R3986" s="23">
        <f>M3986*N3986*O3986</f>
        <v>62.753638000000002</v>
      </c>
      <c r="S3986" s="23">
        <f>P3986*N3986</f>
        <v>166.3</v>
      </c>
      <c r="T3986" s="23">
        <f>Q3986-S3986</f>
        <v>95.926361999999983</v>
      </c>
      <c r="U3986" s="25">
        <f>IFERROR(T3986/Q3986,0)</f>
        <v>0.36581509680556062</v>
      </c>
      <c r="V3986" s="21" t="s">
        <v>125</v>
      </c>
      <c r="W3986" s="21" t="s">
        <v>126</v>
      </c>
    </row>
    <row r="3987" spans="1:23" ht="15" customHeight="1">
      <c r="A3987" s="21" t="s">
        <v>4465</v>
      </c>
      <c r="B3987" s="22">
        <v>45977</v>
      </c>
      <c r="C3987" s="21">
        <f>YEAR(B3987)</f>
        <v>2025</v>
      </c>
      <c r="D3987" s="21" t="str">
        <f>"Q"&amp;ROUNDUP(MONTH(B3987)/3,0)</f>
        <v>Q4</v>
      </c>
      <c r="E3987" s="21" t="s">
        <v>117</v>
      </c>
      <c r="F3987" s="21" t="s">
        <v>129</v>
      </c>
      <c r="G3987" s="21" t="s">
        <v>119</v>
      </c>
      <c r="H3987" s="21" t="s">
        <v>131</v>
      </c>
      <c r="I3987" s="21" t="s">
        <v>132</v>
      </c>
      <c r="J3987" s="21" t="s">
        <v>133</v>
      </c>
      <c r="K3987" s="21" t="s">
        <v>134</v>
      </c>
      <c r="L3987" s="21" t="s">
        <v>339</v>
      </c>
      <c r="M3987" s="23">
        <v>203.98</v>
      </c>
      <c r="N3987" s="24">
        <v>1</v>
      </c>
      <c r="O3987" s="25">
        <v>0.28839999999999999</v>
      </c>
      <c r="P3987" s="23">
        <v>106.16</v>
      </c>
      <c r="Q3987" s="23">
        <f>M3987*N3987*(1-O3987)</f>
        <v>145.15216799999999</v>
      </c>
      <c r="R3987" s="23">
        <f>M3987*N3987*O3987</f>
        <v>58.827831999999994</v>
      </c>
      <c r="S3987" s="23">
        <f>P3987*N3987</f>
        <v>106.16</v>
      </c>
      <c r="T3987" s="23">
        <f>Q3987-S3987</f>
        <v>38.992167999999992</v>
      </c>
      <c r="U3987" s="25">
        <f>IFERROR(T3987/Q3987,0)</f>
        <v>0.26862959428893957</v>
      </c>
      <c r="V3987" s="21" t="s">
        <v>125</v>
      </c>
      <c r="W3987" s="21" t="s">
        <v>126</v>
      </c>
    </row>
    <row r="3988" spans="1:23" ht="15" customHeight="1">
      <c r="A3988" s="21" t="s">
        <v>4466</v>
      </c>
      <c r="B3988" s="22">
        <v>45977</v>
      </c>
      <c r="C3988" s="21">
        <f>YEAR(B3988)</f>
        <v>2025</v>
      </c>
      <c r="D3988" s="21" t="str">
        <f>"Q"&amp;ROUNDUP(MONTH(B3988)/3,0)</f>
        <v>Q4</v>
      </c>
      <c r="E3988" s="21" t="s">
        <v>128</v>
      </c>
      <c r="F3988" s="21" t="s">
        <v>118</v>
      </c>
      <c r="G3988" s="21" t="s">
        <v>130</v>
      </c>
      <c r="H3988" s="21" t="s">
        <v>895</v>
      </c>
      <c r="I3988" s="21" t="s">
        <v>896</v>
      </c>
      <c r="J3988" s="21" t="s">
        <v>133</v>
      </c>
      <c r="K3988" s="21" t="s">
        <v>134</v>
      </c>
      <c r="L3988" s="21" t="s">
        <v>135</v>
      </c>
      <c r="M3988" s="23">
        <v>35.21</v>
      </c>
      <c r="N3988" s="24">
        <v>2</v>
      </c>
      <c r="O3988" s="25">
        <v>0.24010000000000001</v>
      </c>
      <c r="P3988" s="23">
        <v>19.11</v>
      </c>
      <c r="Q3988" s="23">
        <f>M3988*N3988*(1-O3988)</f>
        <v>53.512157999999999</v>
      </c>
      <c r="R3988" s="23">
        <f>M3988*N3988*O3988</f>
        <v>16.907842000000002</v>
      </c>
      <c r="S3988" s="23">
        <f>P3988*N3988</f>
        <v>38.22</v>
      </c>
      <c r="T3988" s="23">
        <f>Q3988-S3988</f>
        <v>15.292158000000001</v>
      </c>
      <c r="U3988" s="25">
        <f>IFERROR(T3988/Q3988,0)</f>
        <v>0.28576978712015316</v>
      </c>
      <c r="V3988" s="21" t="s">
        <v>125</v>
      </c>
      <c r="W3988" s="21" t="s">
        <v>136</v>
      </c>
    </row>
    <row r="3989" spans="1:23" ht="15" customHeight="1">
      <c r="A3989" s="21" t="s">
        <v>4467</v>
      </c>
      <c r="B3989" s="22">
        <v>45977</v>
      </c>
      <c r="C3989" s="21">
        <f>YEAR(B3989)</f>
        <v>2025</v>
      </c>
      <c r="D3989" s="21" t="str">
        <f>"Q"&amp;ROUNDUP(MONTH(B3989)/3,0)</f>
        <v>Q4</v>
      </c>
      <c r="E3989" s="21" t="s">
        <v>117</v>
      </c>
      <c r="F3989" s="21" t="s">
        <v>129</v>
      </c>
      <c r="G3989" s="21" t="s">
        <v>194</v>
      </c>
      <c r="H3989" s="21" t="s">
        <v>583</v>
      </c>
      <c r="I3989" s="21" t="s">
        <v>584</v>
      </c>
      <c r="J3989" s="21" t="s">
        <v>133</v>
      </c>
      <c r="K3989" s="21" t="s">
        <v>134</v>
      </c>
      <c r="L3989" s="21" t="s">
        <v>135</v>
      </c>
      <c r="M3989" s="23">
        <v>197.21</v>
      </c>
      <c r="N3989" s="24">
        <v>1</v>
      </c>
      <c r="O3989" s="25">
        <v>0.20069999999999999</v>
      </c>
      <c r="P3989" s="23">
        <v>110.41</v>
      </c>
      <c r="Q3989" s="23">
        <f>M3989*N3989*(1-O3989)</f>
        <v>157.629953</v>
      </c>
      <c r="R3989" s="23">
        <f>M3989*N3989*O3989</f>
        <v>39.580047</v>
      </c>
      <c r="S3989" s="23">
        <f>P3989*N3989</f>
        <v>110.41</v>
      </c>
      <c r="T3989" s="23">
        <f>Q3989-S3989</f>
        <v>47.219953000000004</v>
      </c>
      <c r="U3989" s="25">
        <f>IFERROR(T3989/Q3989,0)</f>
        <v>0.29956205721890944</v>
      </c>
      <c r="V3989" s="21" t="s">
        <v>125</v>
      </c>
      <c r="W3989" s="21" t="s">
        <v>156</v>
      </c>
    </row>
    <row r="3990" spans="1:23" ht="15" customHeight="1">
      <c r="A3990" s="21" t="s">
        <v>4468</v>
      </c>
      <c r="B3990" s="22">
        <v>45977</v>
      </c>
      <c r="C3990" s="21">
        <f>YEAR(B3990)</f>
        <v>2025</v>
      </c>
      <c r="D3990" s="21" t="str">
        <f>"Q"&amp;ROUNDUP(MONTH(B3990)/3,0)</f>
        <v>Q4</v>
      </c>
      <c r="E3990" s="21" t="s">
        <v>138</v>
      </c>
      <c r="F3990" s="21" t="s">
        <v>118</v>
      </c>
      <c r="G3990" s="21" t="s">
        <v>139</v>
      </c>
      <c r="H3990" s="21" t="s">
        <v>221</v>
      </c>
      <c r="I3990" s="21" t="s">
        <v>222</v>
      </c>
      <c r="J3990" s="21" t="s">
        <v>133</v>
      </c>
      <c r="K3990" s="21" t="s">
        <v>165</v>
      </c>
      <c r="L3990" s="21" t="s">
        <v>320</v>
      </c>
      <c r="M3990" s="23">
        <v>28.22</v>
      </c>
      <c r="N3990" s="24">
        <v>1</v>
      </c>
      <c r="O3990" s="25">
        <v>0.26069999999999999</v>
      </c>
      <c r="P3990" s="23">
        <v>10.69</v>
      </c>
      <c r="Q3990" s="23">
        <f>M3990*N3990*(1-O3990)</f>
        <v>20.863046000000001</v>
      </c>
      <c r="R3990" s="23">
        <f>M3990*N3990*O3990</f>
        <v>7.3569539999999991</v>
      </c>
      <c r="S3990" s="23">
        <f>P3990*N3990</f>
        <v>10.69</v>
      </c>
      <c r="T3990" s="23">
        <f>Q3990-S3990</f>
        <v>10.173046000000001</v>
      </c>
      <c r="U3990" s="25">
        <f>IFERROR(T3990/Q3990,0)</f>
        <v>0.48761077361378585</v>
      </c>
      <c r="V3990" s="21" t="s">
        <v>125</v>
      </c>
      <c r="W3990" s="21" t="s">
        <v>136</v>
      </c>
    </row>
    <row r="3991" spans="1:23" ht="15" customHeight="1">
      <c r="A3991" s="21" t="s">
        <v>4469</v>
      </c>
      <c r="B3991" s="22">
        <v>45977</v>
      </c>
      <c r="C3991" s="21">
        <f>YEAR(B3991)</f>
        <v>2025</v>
      </c>
      <c r="D3991" s="21" t="str">
        <f>"Q"&amp;ROUNDUP(MONTH(B3991)/3,0)</f>
        <v>Q4</v>
      </c>
      <c r="E3991" s="21" t="s">
        <v>128</v>
      </c>
      <c r="F3991" s="21" t="s">
        <v>118</v>
      </c>
      <c r="G3991" s="21" t="s">
        <v>130</v>
      </c>
      <c r="H3991" s="21" t="s">
        <v>318</v>
      </c>
      <c r="I3991" s="21" t="s">
        <v>319</v>
      </c>
      <c r="J3991" s="21" t="s">
        <v>122</v>
      </c>
      <c r="K3991" s="21" t="s">
        <v>165</v>
      </c>
      <c r="L3991" s="21" t="s">
        <v>184</v>
      </c>
      <c r="M3991" s="23">
        <v>57.53</v>
      </c>
      <c r="N3991" s="24">
        <v>1</v>
      </c>
      <c r="O3991" s="25">
        <v>0.22320000000000001</v>
      </c>
      <c r="P3991" s="23">
        <v>26.91</v>
      </c>
      <c r="Q3991" s="23">
        <f>M3991*N3991*(1-O3991)</f>
        <v>44.689304</v>
      </c>
      <c r="R3991" s="23">
        <f>M3991*N3991*O3991</f>
        <v>12.840696000000001</v>
      </c>
      <c r="S3991" s="23">
        <f>P3991*N3991</f>
        <v>26.91</v>
      </c>
      <c r="T3991" s="23">
        <f>Q3991-S3991</f>
        <v>17.779304</v>
      </c>
      <c r="U3991" s="25">
        <f>IFERROR(T3991/Q3991,0)</f>
        <v>0.39784249045364412</v>
      </c>
      <c r="V3991" s="21" t="s">
        <v>125</v>
      </c>
      <c r="W3991" s="21" t="s">
        <v>156</v>
      </c>
    </row>
    <row r="3992" spans="1:23" ht="15" customHeight="1">
      <c r="A3992" s="21" t="s">
        <v>4470</v>
      </c>
      <c r="B3992" s="22">
        <v>45977</v>
      </c>
      <c r="C3992" s="21">
        <f>YEAR(B3992)</f>
        <v>2025</v>
      </c>
      <c r="D3992" s="21" t="str">
        <f>"Q"&amp;ROUNDUP(MONTH(B3992)/3,0)</f>
        <v>Q4</v>
      </c>
      <c r="E3992" s="21" t="s">
        <v>188</v>
      </c>
      <c r="F3992" s="21" t="s">
        <v>129</v>
      </c>
      <c r="G3992" s="21" t="s">
        <v>189</v>
      </c>
      <c r="H3992" s="21" t="s">
        <v>246</v>
      </c>
      <c r="I3992" s="21" t="s">
        <v>247</v>
      </c>
      <c r="J3992" s="21" t="s">
        <v>133</v>
      </c>
      <c r="K3992" s="21" t="s">
        <v>149</v>
      </c>
      <c r="L3992" s="21" t="s">
        <v>238</v>
      </c>
      <c r="M3992" s="23">
        <v>178.51</v>
      </c>
      <c r="N3992" s="24">
        <v>4</v>
      </c>
      <c r="O3992" s="25">
        <v>0.27379999999999999</v>
      </c>
      <c r="P3992" s="23">
        <v>96.25</v>
      </c>
      <c r="Q3992" s="23">
        <f>M3992*N3992*(1-O3992)</f>
        <v>518.53584799999999</v>
      </c>
      <c r="R3992" s="23">
        <f>M3992*N3992*O3992</f>
        <v>195.50415199999998</v>
      </c>
      <c r="S3992" s="23">
        <f>P3992*N3992</f>
        <v>385</v>
      </c>
      <c r="T3992" s="23">
        <f>Q3992-S3992</f>
        <v>133.53584799999999</v>
      </c>
      <c r="U3992" s="25">
        <f>IFERROR(T3992/Q3992,0)</f>
        <v>0.25752481436924685</v>
      </c>
      <c r="V3992" s="21" t="s">
        <v>125</v>
      </c>
      <c r="W3992" s="21" t="s">
        <v>172</v>
      </c>
    </row>
    <row r="3993" spans="1:23" ht="15" customHeight="1">
      <c r="A3993" s="21" t="s">
        <v>4471</v>
      </c>
      <c r="B3993" s="22">
        <v>45977</v>
      </c>
      <c r="C3993" s="21">
        <f>YEAR(B3993)</f>
        <v>2025</v>
      </c>
      <c r="D3993" s="21" t="str">
        <f>"Q"&amp;ROUNDUP(MONTH(B3993)/3,0)</f>
        <v>Q4</v>
      </c>
      <c r="E3993" s="21" t="s">
        <v>117</v>
      </c>
      <c r="F3993" s="21" t="s">
        <v>118</v>
      </c>
      <c r="G3993" s="21" t="s">
        <v>119</v>
      </c>
      <c r="H3993" s="21" t="s">
        <v>284</v>
      </c>
      <c r="I3993" s="21" t="s">
        <v>269</v>
      </c>
      <c r="J3993" s="21" t="s">
        <v>122</v>
      </c>
      <c r="K3993" s="21" t="s">
        <v>134</v>
      </c>
      <c r="L3993" s="21" t="s">
        <v>170</v>
      </c>
      <c r="M3993" s="23">
        <v>21.49</v>
      </c>
      <c r="N3993" s="24">
        <v>3</v>
      </c>
      <c r="O3993" s="25">
        <v>0.28589999999999999</v>
      </c>
      <c r="P3993" s="23">
        <v>11.06</v>
      </c>
      <c r="Q3993" s="23">
        <f>M3993*N3993*(1-O3993)</f>
        <v>46.038027</v>
      </c>
      <c r="R3993" s="23">
        <f>M3993*N3993*O3993</f>
        <v>18.431972999999999</v>
      </c>
      <c r="S3993" s="23">
        <f>P3993*N3993</f>
        <v>33.18</v>
      </c>
      <c r="T3993" s="23">
        <f>Q3993-S3993</f>
        <v>12.858027</v>
      </c>
      <c r="U3993" s="25">
        <f>IFERROR(T3993/Q3993,0)</f>
        <v>0.27929144313677906</v>
      </c>
      <c r="V3993" s="21" t="s">
        <v>125</v>
      </c>
      <c r="W3993" s="21" t="s">
        <v>126</v>
      </c>
    </row>
    <row r="3994" spans="1:23" ht="15" customHeight="1">
      <c r="A3994" s="21" t="s">
        <v>4472</v>
      </c>
      <c r="B3994" s="22">
        <v>45977</v>
      </c>
      <c r="C3994" s="21">
        <f>YEAR(B3994)</f>
        <v>2025</v>
      </c>
      <c r="D3994" s="21" t="str">
        <f>"Q"&amp;ROUNDUP(MONTH(B3994)/3,0)</f>
        <v>Q4</v>
      </c>
      <c r="E3994" s="21" t="s">
        <v>138</v>
      </c>
      <c r="F3994" s="21" t="s">
        <v>129</v>
      </c>
      <c r="G3994" s="21" t="s">
        <v>146</v>
      </c>
      <c r="H3994" s="21" t="s">
        <v>182</v>
      </c>
      <c r="I3994" s="21" t="s">
        <v>183</v>
      </c>
      <c r="J3994" s="21" t="s">
        <v>122</v>
      </c>
      <c r="K3994" s="21" t="s">
        <v>134</v>
      </c>
      <c r="L3994" s="21" t="s">
        <v>192</v>
      </c>
      <c r="M3994" s="23">
        <v>77.08</v>
      </c>
      <c r="N3994" s="24">
        <v>1</v>
      </c>
      <c r="O3994" s="25">
        <v>0.2535</v>
      </c>
      <c r="P3994" s="23">
        <v>43.86</v>
      </c>
      <c r="Q3994" s="23">
        <f>M3994*N3994*(1-O3994)</f>
        <v>57.540219999999991</v>
      </c>
      <c r="R3994" s="23">
        <f>M3994*N3994*O3994</f>
        <v>19.53978</v>
      </c>
      <c r="S3994" s="23">
        <f>P3994*N3994</f>
        <v>43.86</v>
      </c>
      <c r="T3994" s="23">
        <f>Q3994-S3994</f>
        <v>13.680219999999991</v>
      </c>
      <c r="U3994" s="25">
        <f>IFERROR(T3994/Q3994,0)</f>
        <v>0.23775056821124413</v>
      </c>
      <c r="V3994" s="21" t="s">
        <v>125</v>
      </c>
      <c r="W3994" s="21" t="s">
        <v>126</v>
      </c>
    </row>
    <row r="3995" spans="1:23" ht="15" customHeight="1">
      <c r="A3995" s="21" t="s">
        <v>4473</v>
      </c>
      <c r="B3995" s="22">
        <v>45977</v>
      </c>
      <c r="C3995" s="21">
        <f>YEAR(B3995)</f>
        <v>2025</v>
      </c>
      <c r="D3995" s="21" t="str">
        <f>"Q"&amp;ROUNDUP(MONTH(B3995)/3,0)</f>
        <v>Q4</v>
      </c>
      <c r="E3995" s="21" t="s">
        <v>117</v>
      </c>
      <c r="F3995" s="21" t="s">
        <v>118</v>
      </c>
      <c r="G3995" s="21" t="s">
        <v>194</v>
      </c>
      <c r="H3995" s="21" t="s">
        <v>203</v>
      </c>
      <c r="I3995" s="21" t="s">
        <v>204</v>
      </c>
      <c r="J3995" s="21" t="s">
        <v>122</v>
      </c>
      <c r="K3995" s="21" t="s">
        <v>143</v>
      </c>
      <c r="L3995" s="21" t="s">
        <v>144</v>
      </c>
      <c r="M3995" s="23">
        <v>107.99</v>
      </c>
      <c r="N3995" s="24">
        <v>2</v>
      </c>
      <c r="O3995" s="25">
        <v>0.25209999999999999</v>
      </c>
      <c r="P3995" s="23">
        <v>68.88</v>
      </c>
      <c r="Q3995" s="23">
        <f>M3995*N3995*(1-O3995)</f>
        <v>161.531442</v>
      </c>
      <c r="R3995" s="23">
        <f>M3995*N3995*O3995</f>
        <v>54.448557999999998</v>
      </c>
      <c r="S3995" s="23">
        <f>P3995*N3995</f>
        <v>137.76</v>
      </c>
      <c r="T3995" s="23">
        <f>Q3995-S3995</f>
        <v>23.771442000000008</v>
      </c>
      <c r="U3995" s="25">
        <f>IFERROR(T3995/Q3995,0)</f>
        <v>0.14716294057475204</v>
      </c>
      <c r="V3995" s="21" t="s">
        <v>125</v>
      </c>
      <c r="W3995" s="21" t="s">
        <v>156</v>
      </c>
    </row>
    <row r="3996" spans="1:23" ht="15" customHeight="1">
      <c r="A3996" s="21" t="s">
        <v>4474</v>
      </c>
      <c r="B3996" s="22">
        <v>45978</v>
      </c>
      <c r="C3996" s="21">
        <f>YEAR(B3996)</f>
        <v>2025</v>
      </c>
      <c r="D3996" s="21" t="str">
        <f>"Q"&amp;ROUNDUP(MONTH(B3996)/3,0)</f>
        <v>Q4</v>
      </c>
      <c r="E3996" s="21" t="s">
        <v>138</v>
      </c>
      <c r="F3996" s="21" t="s">
        <v>118</v>
      </c>
      <c r="G3996" s="21" t="s">
        <v>146</v>
      </c>
      <c r="H3996" s="21" t="s">
        <v>471</v>
      </c>
      <c r="I3996" s="21" t="s">
        <v>472</v>
      </c>
      <c r="J3996" s="21" t="s">
        <v>142</v>
      </c>
      <c r="K3996" s="21" t="s">
        <v>165</v>
      </c>
      <c r="L3996" s="21" t="s">
        <v>213</v>
      </c>
      <c r="M3996" s="23">
        <v>61.38</v>
      </c>
      <c r="N3996" s="24">
        <v>4</v>
      </c>
      <c r="O3996" s="25">
        <v>0.2102</v>
      </c>
      <c r="P3996" s="23">
        <v>21.63</v>
      </c>
      <c r="Q3996" s="23">
        <f>M3996*N3996*(1-O3996)</f>
        <v>193.91169600000003</v>
      </c>
      <c r="R3996" s="23">
        <f>M3996*N3996*O3996</f>
        <v>51.608304000000004</v>
      </c>
      <c r="S3996" s="23">
        <f>P3996*N3996</f>
        <v>86.52</v>
      </c>
      <c r="T3996" s="23">
        <f>Q3996-S3996</f>
        <v>107.39169600000004</v>
      </c>
      <c r="U3996" s="25">
        <f>IFERROR(T3996/Q3996,0)</f>
        <v>0.55381752733471024</v>
      </c>
      <c r="V3996" s="21" t="s">
        <v>125</v>
      </c>
      <c r="W3996" s="21" t="s">
        <v>126</v>
      </c>
    </row>
    <row r="3997" spans="1:23" ht="15" customHeight="1">
      <c r="A3997" s="21" t="s">
        <v>4475</v>
      </c>
      <c r="B3997" s="22">
        <v>45978</v>
      </c>
      <c r="C3997" s="21">
        <f>YEAR(B3997)</f>
        <v>2025</v>
      </c>
      <c r="D3997" s="21" t="str">
        <f>"Q"&amp;ROUNDUP(MONTH(B3997)/3,0)</f>
        <v>Q4</v>
      </c>
      <c r="E3997" s="21" t="s">
        <v>138</v>
      </c>
      <c r="F3997" s="21" t="s">
        <v>129</v>
      </c>
      <c r="G3997" s="21" t="s">
        <v>139</v>
      </c>
      <c r="H3997" s="21" t="s">
        <v>182</v>
      </c>
      <c r="I3997" s="21" t="s">
        <v>183</v>
      </c>
      <c r="J3997" s="21" t="s">
        <v>122</v>
      </c>
      <c r="K3997" s="21" t="s">
        <v>123</v>
      </c>
      <c r="L3997" s="21" t="s">
        <v>124</v>
      </c>
      <c r="M3997" s="23">
        <v>24.43</v>
      </c>
      <c r="N3997" s="24">
        <v>3</v>
      </c>
      <c r="O3997" s="25">
        <v>0.19570000000000001</v>
      </c>
      <c r="P3997" s="23">
        <v>11.57</v>
      </c>
      <c r="Q3997" s="23">
        <f>M3997*N3997*(1-O3997)</f>
        <v>58.947146999999994</v>
      </c>
      <c r="R3997" s="23">
        <f>M3997*N3997*O3997</f>
        <v>14.342853</v>
      </c>
      <c r="S3997" s="23">
        <f>P3997*N3997</f>
        <v>34.71</v>
      </c>
      <c r="T3997" s="23">
        <f>Q3997-S3997</f>
        <v>24.237146999999993</v>
      </c>
      <c r="U3997" s="25">
        <f>IFERROR(T3997/Q3997,0)</f>
        <v>0.41116743105480569</v>
      </c>
      <c r="V3997" s="21" t="s">
        <v>125</v>
      </c>
      <c r="W3997" s="21" t="s">
        <v>136</v>
      </c>
    </row>
    <row r="3998" spans="1:23" ht="15" customHeight="1">
      <c r="A3998" s="21" t="s">
        <v>4476</v>
      </c>
      <c r="B3998" s="22">
        <v>45978</v>
      </c>
      <c r="C3998" s="21">
        <f>YEAR(B3998)</f>
        <v>2025</v>
      </c>
      <c r="D3998" s="21" t="str">
        <f>"Q"&amp;ROUNDUP(MONTH(B3998)/3,0)</f>
        <v>Q4</v>
      </c>
      <c r="E3998" s="21" t="s">
        <v>188</v>
      </c>
      <c r="F3998" s="21" t="s">
        <v>118</v>
      </c>
      <c r="G3998" s="21" t="s">
        <v>198</v>
      </c>
      <c r="H3998" s="21" t="s">
        <v>543</v>
      </c>
      <c r="I3998" s="21" t="s">
        <v>544</v>
      </c>
      <c r="J3998" s="21" t="s">
        <v>142</v>
      </c>
      <c r="K3998" s="21" t="s">
        <v>134</v>
      </c>
      <c r="L3998" s="21" t="s">
        <v>339</v>
      </c>
      <c r="M3998" s="23">
        <v>189.24</v>
      </c>
      <c r="N3998" s="24">
        <v>1</v>
      </c>
      <c r="O3998" s="25">
        <v>0.20860000000000001</v>
      </c>
      <c r="P3998" s="23">
        <v>98.56</v>
      </c>
      <c r="Q3998" s="23">
        <f>M3998*N3998*(1-O3998)</f>
        <v>149.76453599999999</v>
      </c>
      <c r="R3998" s="23">
        <f>M3998*N3998*O3998</f>
        <v>39.475464000000002</v>
      </c>
      <c r="S3998" s="23">
        <f>P3998*N3998</f>
        <v>98.56</v>
      </c>
      <c r="T3998" s="23">
        <f>Q3998-S3998</f>
        <v>51.20453599999999</v>
      </c>
      <c r="U3998" s="25">
        <f>IFERROR(T3998/Q3998,0)</f>
        <v>0.34190027470855977</v>
      </c>
      <c r="V3998" s="21" t="s">
        <v>171</v>
      </c>
      <c r="W3998" s="21" t="s">
        <v>126</v>
      </c>
    </row>
    <row r="3999" spans="1:23" ht="15" customHeight="1">
      <c r="A3999" s="21" t="s">
        <v>4477</v>
      </c>
      <c r="B3999" s="22">
        <v>45978</v>
      </c>
      <c r="C3999" s="21">
        <f>YEAR(B3999)</f>
        <v>2025</v>
      </c>
      <c r="D3999" s="21" t="str">
        <f>"Q"&amp;ROUNDUP(MONTH(B3999)/3,0)</f>
        <v>Q4</v>
      </c>
      <c r="E3999" s="21" t="s">
        <v>188</v>
      </c>
      <c r="F3999" s="21" t="s">
        <v>129</v>
      </c>
      <c r="G3999" s="21" t="s">
        <v>189</v>
      </c>
      <c r="H3999" s="21" t="s">
        <v>724</v>
      </c>
      <c r="I3999" s="21" t="s">
        <v>216</v>
      </c>
      <c r="J3999" s="21" t="s">
        <v>133</v>
      </c>
      <c r="K3999" s="21" t="s">
        <v>149</v>
      </c>
      <c r="L3999" s="21" t="s">
        <v>238</v>
      </c>
      <c r="M3999" s="23">
        <v>280.75</v>
      </c>
      <c r="N3999" s="24">
        <v>1</v>
      </c>
      <c r="O3999" s="25">
        <v>0.17910000000000001</v>
      </c>
      <c r="P3999" s="23">
        <v>149.03</v>
      </c>
      <c r="Q3999" s="23">
        <f>M3999*N3999*(1-O3999)</f>
        <v>230.46767499999999</v>
      </c>
      <c r="R3999" s="23">
        <f>M3999*N3999*O3999</f>
        <v>50.282325</v>
      </c>
      <c r="S3999" s="23">
        <f>P3999*N3999</f>
        <v>149.03</v>
      </c>
      <c r="T3999" s="23">
        <f>Q3999-S3999</f>
        <v>81.437674999999984</v>
      </c>
      <c r="U3999" s="25">
        <f>IFERROR(T3999/Q3999,0)</f>
        <v>0.35335833973245917</v>
      </c>
      <c r="V3999" s="21" t="s">
        <v>125</v>
      </c>
      <c r="W3999" s="21" t="s">
        <v>172</v>
      </c>
    </row>
    <row r="4000" spans="1:23" ht="15" customHeight="1">
      <c r="A4000" s="21" t="s">
        <v>4478</v>
      </c>
      <c r="B4000" s="22">
        <v>45978</v>
      </c>
      <c r="C4000" s="21">
        <f>YEAR(B4000)</f>
        <v>2025</v>
      </c>
      <c r="D4000" s="21" t="str">
        <f>"Q"&amp;ROUNDUP(MONTH(B4000)/3,0)</f>
        <v>Q4</v>
      </c>
      <c r="E4000" s="21" t="s">
        <v>138</v>
      </c>
      <c r="F4000" s="21" t="s">
        <v>129</v>
      </c>
      <c r="G4000" s="21" t="s">
        <v>139</v>
      </c>
      <c r="H4000" s="21" t="s">
        <v>120</v>
      </c>
      <c r="I4000" s="21" t="s">
        <v>121</v>
      </c>
      <c r="J4000" s="21" t="s">
        <v>122</v>
      </c>
      <c r="K4000" s="21" t="s">
        <v>134</v>
      </c>
      <c r="L4000" s="21" t="s">
        <v>192</v>
      </c>
      <c r="M4000" s="23">
        <v>42.07</v>
      </c>
      <c r="N4000" s="24">
        <v>1</v>
      </c>
      <c r="O4000" s="25">
        <v>0.2049</v>
      </c>
      <c r="P4000" s="23">
        <v>22.43</v>
      </c>
      <c r="Q4000" s="23">
        <f>M4000*N4000*(1-O4000)</f>
        <v>33.449857000000002</v>
      </c>
      <c r="R4000" s="23">
        <f>M4000*N4000*O4000</f>
        <v>8.6201430000000006</v>
      </c>
      <c r="S4000" s="23">
        <f>P4000*N4000</f>
        <v>22.43</v>
      </c>
      <c r="T4000" s="23">
        <f>Q4000-S4000</f>
        <v>11.019857000000002</v>
      </c>
      <c r="U4000" s="25">
        <f>IFERROR(T4000/Q4000,0)</f>
        <v>0.32944406907329982</v>
      </c>
      <c r="V4000" s="21" t="s">
        <v>125</v>
      </c>
      <c r="W4000" s="21" t="s">
        <v>172</v>
      </c>
    </row>
    <row r="4001" spans="1:23" ht="15" customHeight="1">
      <c r="A4001" s="21" t="s">
        <v>4479</v>
      </c>
      <c r="B4001" s="22">
        <v>45978</v>
      </c>
      <c r="C4001" s="21">
        <f>YEAR(B4001)</f>
        <v>2025</v>
      </c>
      <c r="D4001" s="21" t="str">
        <f>"Q"&amp;ROUNDUP(MONTH(B4001)/3,0)</f>
        <v>Q4</v>
      </c>
      <c r="E4001" s="21" t="s">
        <v>188</v>
      </c>
      <c r="F4001" s="21" t="s">
        <v>129</v>
      </c>
      <c r="G4001" s="21" t="s">
        <v>198</v>
      </c>
      <c r="H4001" s="21" t="s">
        <v>224</v>
      </c>
      <c r="I4001" s="21" t="s">
        <v>225</v>
      </c>
      <c r="J4001" s="21" t="s">
        <v>122</v>
      </c>
      <c r="K4001" s="21" t="s">
        <v>134</v>
      </c>
      <c r="L4001" s="21" t="s">
        <v>339</v>
      </c>
      <c r="M4001" s="23">
        <v>169.26</v>
      </c>
      <c r="N4001" s="24">
        <v>8</v>
      </c>
      <c r="O4001" s="25">
        <v>0.2069</v>
      </c>
      <c r="P4001" s="23">
        <v>86.22</v>
      </c>
      <c r="Q4001" s="23">
        <f>M4001*N4001*(1-O4001)</f>
        <v>1073.920848</v>
      </c>
      <c r="R4001" s="23">
        <f>M4001*N4001*O4001</f>
        <v>280.15915200000001</v>
      </c>
      <c r="S4001" s="23">
        <f>P4001*N4001</f>
        <v>689.76</v>
      </c>
      <c r="T4001" s="23">
        <f>Q4001-S4001</f>
        <v>384.16084799999999</v>
      </c>
      <c r="U4001" s="25">
        <f>IFERROR(T4001/Q4001,0)</f>
        <v>0.35771802802360719</v>
      </c>
      <c r="V4001" s="21" t="s">
        <v>125</v>
      </c>
      <c r="W4001" s="21" t="s">
        <v>156</v>
      </c>
    </row>
    <row r="4002" spans="1:23" ht="15" customHeight="1">
      <c r="A4002" s="21" t="s">
        <v>4480</v>
      </c>
      <c r="B4002" s="22">
        <v>45978</v>
      </c>
      <c r="C4002" s="21">
        <f>YEAR(B4002)</f>
        <v>2025</v>
      </c>
      <c r="D4002" s="21" t="str">
        <f>"Q"&amp;ROUNDUP(MONTH(B4002)/3,0)</f>
        <v>Q4</v>
      </c>
      <c r="E4002" s="21" t="s">
        <v>188</v>
      </c>
      <c r="F4002" s="21" t="s">
        <v>129</v>
      </c>
      <c r="G4002" s="21" t="s">
        <v>189</v>
      </c>
      <c r="H4002" s="21" t="s">
        <v>120</v>
      </c>
      <c r="I4002" s="21" t="s">
        <v>121</v>
      </c>
      <c r="J4002" s="21" t="s">
        <v>122</v>
      </c>
      <c r="K4002" s="21" t="s">
        <v>134</v>
      </c>
      <c r="L4002" s="21" t="s">
        <v>339</v>
      </c>
      <c r="M4002" s="23">
        <v>183.07</v>
      </c>
      <c r="N4002" s="24">
        <v>2</v>
      </c>
      <c r="O4002" s="25">
        <v>0.23949999999999999</v>
      </c>
      <c r="P4002" s="23">
        <v>100.78</v>
      </c>
      <c r="Q4002" s="23">
        <f>M4002*N4002*(1-O4002)</f>
        <v>278.44946999999996</v>
      </c>
      <c r="R4002" s="23">
        <f>M4002*N4002*O4002</f>
        <v>87.690529999999995</v>
      </c>
      <c r="S4002" s="23">
        <f>P4002*N4002</f>
        <v>201.56</v>
      </c>
      <c r="T4002" s="23">
        <f>Q4002-S4002</f>
        <v>76.88946999999996</v>
      </c>
      <c r="U4002" s="25">
        <f>IFERROR(T4002/Q4002,0)</f>
        <v>0.27613437368007909</v>
      </c>
      <c r="V4002" s="21" t="s">
        <v>125</v>
      </c>
      <c r="W4002" s="21" t="s">
        <v>172</v>
      </c>
    </row>
    <row r="4003" spans="1:23" ht="15" customHeight="1">
      <c r="A4003" s="21" t="s">
        <v>4481</v>
      </c>
      <c r="B4003" s="22">
        <v>45978</v>
      </c>
      <c r="C4003" s="21">
        <f>YEAR(B4003)</f>
        <v>2025</v>
      </c>
      <c r="D4003" s="21" t="str">
        <f>"Q"&amp;ROUNDUP(MONTH(B4003)/3,0)</f>
        <v>Q4</v>
      </c>
      <c r="E4003" s="21" t="s">
        <v>138</v>
      </c>
      <c r="F4003" s="21" t="s">
        <v>118</v>
      </c>
      <c r="G4003" s="21" t="s">
        <v>139</v>
      </c>
      <c r="H4003" s="21" t="s">
        <v>420</v>
      </c>
      <c r="I4003" s="21" t="s">
        <v>421</v>
      </c>
      <c r="J4003" s="21" t="s">
        <v>142</v>
      </c>
      <c r="K4003" s="21" t="s">
        <v>143</v>
      </c>
      <c r="L4003" s="21" t="s">
        <v>201</v>
      </c>
      <c r="M4003" s="23">
        <v>272.58999999999997</v>
      </c>
      <c r="N4003" s="24">
        <v>3</v>
      </c>
      <c r="O4003" s="25">
        <v>0.29089999999999999</v>
      </c>
      <c r="P4003" s="23">
        <v>167.69</v>
      </c>
      <c r="Q4003" s="23">
        <f>M4003*N4003*(1-O4003)</f>
        <v>579.88070700000003</v>
      </c>
      <c r="R4003" s="23">
        <f>M4003*N4003*O4003</f>
        <v>237.88929299999998</v>
      </c>
      <c r="S4003" s="23">
        <f>P4003*N4003</f>
        <v>503.07</v>
      </c>
      <c r="T4003" s="23">
        <f>Q4003-S4003</f>
        <v>76.810707000000036</v>
      </c>
      <c r="U4003" s="25">
        <f>IFERROR(T4003/Q4003,0)</f>
        <v>0.13245949739797092</v>
      </c>
      <c r="V4003" s="21" t="s">
        <v>125</v>
      </c>
      <c r="W4003" s="21" t="s">
        <v>156</v>
      </c>
    </row>
    <row r="4004" spans="1:23" ht="15" customHeight="1">
      <c r="A4004" s="21" t="s">
        <v>4482</v>
      </c>
      <c r="B4004" s="22">
        <v>45978</v>
      </c>
      <c r="C4004" s="21">
        <f>YEAR(B4004)</f>
        <v>2025</v>
      </c>
      <c r="D4004" s="21" t="str">
        <f>"Q"&amp;ROUNDUP(MONTH(B4004)/3,0)</f>
        <v>Q4</v>
      </c>
      <c r="E4004" s="21" t="s">
        <v>138</v>
      </c>
      <c r="F4004" s="21" t="s">
        <v>159</v>
      </c>
      <c r="G4004" s="21" t="s">
        <v>139</v>
      </c>
      <c r="H4004" s="21" t="s">
        <v>168</v>
      </c>
      <c r="I4004" s="21" t="s">
        <v>169</v>
      </c>
      <c r="J4004" s="21" t="s">
        <v>122</v>
      </c>
      <c r="K4004" s="21" t="s">
        <v>149</v>
      </c>
      <c r="L4004" s="21" t="s">
        <v>205</v>
      </c>
      <c r="M4004" s="23">
        <v>296.33</v>
      </c>
      <c r="N4004" s="24">
        <v>12</v>
      </c>
      <c r="O4004" s="25">
        <v>0.1128</v>
      </c>
      <c r="P4004" s="23">
        <v>140.06</v>
      </c>
      <c r="Q4004" s="23">
        <f>M4004*N4004*(1-O4004)</f>
        <v>3154.8477119999998</v>
      </c>
      <c r="R4004" s="23">
        <f>M4004*N4004*O4004</f>
        <v>401.11228799999998</v>
      </c>
      <c r="S4004" s="23">
        <f>P4004*N4004</f>
        <v>1680.72</v>
      </c>
      <c r="T4004" s="23">
        <f>Q4004-S4004</f>
        <v>1474.1277119999997</v>
      </c>
      <c r="U4004" s="25">
        <f>IFERROR(T4004/Q4004,0)</f>
        <v>0.4672579618955629</v>
      </c>
      <c r="V4004" s="21" t="s">
        <v>125</v>
      </c>
      <c r="W4004" s="21" t="s">
        <v>156</v>
      </c>
    </row>
    <row r="4005" spans="1:23" ht="15" customHeight="1">
      <c r="A4005" s="21" t="s">
        <v>4483</v>
      </c>
      <c r="B4005" s="22">
        <v>45978</v>
      </c>
      <c r="C4005" s="21">
        <f>YEAR(B4005)</f>
        <v>2025</v>
      </c>
      <c r="D4005" s="21" t="str">
        <f>"Q"&amp;ROUNDUP(MONTH(B4005)/3,0)</f>
        <v>Q4</v>
      </c>
      <c r="E4005" s="21" t="s">
        <v>188</v>
      </c>
      <c r="F4005" s="21" t="s">
        <v>118</v>
      </c>
      <c r="G4005" s="21" t="s">
        <v>232</v>
      </c>
      <c r="H4005" s="21" t="s">
        <v>147</v>
      </c>
      <c r="I4005" s="21" t="s">
        <v>148</v>
      </c>
      <c r="J4005" s="21" t="s">
        <v>122</v>
      </c>
      <c r="K4005" s="21" t="s">
        <v>149</v>
      </c>
      <c r="L4005" s="21" t="s">
        <v>273</v>
      </c>
      <c r="M4005" s="23">
        <v>88.87</v>
      </c>
      <c r="N4005" s="24">
        <v>4</v>
      </c>
      <c r="O4005" s="25">
        <v>0.23419999999999999</v>
      </c>
      <c r="P4005" s="23">
        <v>38.119999999999997</v>
      </c>
      <c r="Q4005" s="23">
        <f>M4005*N4005*(1-O4005)</f>
        <v>272.226584</v>
      </c>
      <c r="R4005" s="23">
        <f>M4005*N4005*O4005</f>
        <v>83.253416000000001</v>
      </c>
      <c r="S4005" s="23">
        <f>P4005*N4005</f>
        <v>152.47999999999999</v>
      </c>
      <c r="T4005" s="23">
        <f>Q4005-S4005</f>
        <v>119.74658400000001</v>
      </c>
      <c r="U4005" s="25">
        <f>IFERROR(T4005/Q4005,0)</f>
        <v>0.4398783625040823</v>
      </c>
      <c r="V4005" s="21" t="s">
        <v>125</v>
      </c>
      <c r="W4005" s="21" t="s">
        <v>126</v>
      </c>
    </row>
    <row r="4006" spans="1:23" ht="15" customHeight="1">
      <c r="A4006" s="21" t="s">
        <v>4484</v>
      </c>
      <c r="B4006" s="22">
        <v>45978</v>
      </c>
      <c r="C4006" s="21">
        <f>YEAR(B4006)</f>
        <v>2025</v>
      </c>
      <c r="D4006" s="21" t="str">
        <f>"Q"&amp;ROUNDUP(MONTH(B4006)/3,0)</f>
        <v>Q4</v>
      </c>
      <c r="E4006" s="21" t="s">
        <v>138</v>
      </c>
      <c r="F4006" s="21" t="s">
        <v>159</v>
      </c>
      <c r="G4006" s="21" t="s">
        <v>139</v>
      </c>
      <c r="H4006" s="21" t="s">
        <v>857</v>
      </c>
      <c r="I4006" s="21" t="s">
        <v>858</v>
      </c>
      <c r="J4006" s="21" t="s">
        <v>142</v>
      </c>
      <c r="K4006" s="21" t="s">
        <v>165</v>
      </c>
      <c r="L4006" s="21" t="s">
        <v>213</v>
      </c>
      <c r="M4006" s="23">
        <v>110.02</v>
      </c>
      <c r="N4006" s="24">
        <v>60</v>
      </c>
      <c r="O4006" s="25">
        <v>0.1736</v>
      </c>
      <c r="P4006" s="23">
        <v>47.79</v>
      </c>
      <c r="Q4006" s="23">
        <f>M4006*N4006*(1-O4006)</f>
        <v>5455.2316799999999</v>
      </c>
      <c r="R4006" s="23">
        <f>M4006*N4006*O4006</f>
        <v>1145.9683199999999</v>
      </c>
      <c r="S4006" s="23">
        <f>P4006*N4006</f>
        <v>2867.4</v>
      </c>
      <c r="T4006" s="23">
        <f>Q4006-S4006</f>
        <v>2587.8316799999998</v>
      </c>
      <c r="U4006" s="25">
        <f>IFERROR(T4006/Q4006,0)</f>
        <v>0.47437612768812776</v>
      </c>
      <c r="V4006" s="21" t="s">
        <v>125</v>
      </c>
      <c r="W4006" s="21" t="s">
        <v>136</v>
      </c>
    </row>
    <row r="4007" spans="1:23" ht="15" customHeight="1">
      <c r="A4007" s="21" t="s">
        <v>4485</v>
      </c>
      <c r="B4007" s="22">
        <v>45978</v>
      </c>
      <c r="C4007" s="21">
        <f>YEAR(B4007)</f>
        <v>2025</v>
      </c>
      <c r="D4007" s="21" t="str">
        <f>"Q"&amp;ROUNDUP(MONTH(B4007)/3,0)</f>
        <v>Q4</v>
      </c>
      <c r="E4007" s="21" t="s">
        <v>138</v>
      </c>
      <c r="F4007" s="21" t="s">
        <v>118</v>
      </c>
      <c r="G4007" s="21" t="s">
        <v>139</v>
      </c>
      <c r="H4007" s="21" t="s">
        <v>341</v>
      </c>
      <c r="I4007" s="21" t="s">
        <v>342</v>
      </c>
      <c r="J4007" s="21" t="s">
        <v>142</v>
      </c>
      <c r="K4007" s="21" t="s">
        <v>149</v>
      </c>
      <c r="L4007" s="21" t="s">
        <v>150</v>
      </c>
      <c r="M4007" s="23">
        <v>238.7</v>
      </c>
      <c r="N4007" s="24">
        <v>1</v>
      </c>
      <c r="O4007" s="25">
        <v>0.1651</v>
      </c>
      <c r="P4007" s="23">
        <v>107.12</v>
      </c>
      <c r="Q4007" s="23">
        <f>M4007*N4007*(1-O4007)</f>
        <v>199.29062999999999</v>
      </c>
      <c r="R4007" s="23">
        <f>M4007*N4007*O4007</f>
        <v>39.409369999999996</v>
      </c>
      <c r="S4007" s="23">
        <f>P4007*N4007</f>
        <v>107.12</v>
      </c>
      <c r="T4007" s="23">
        <f>Q4007-S4007</f>
        <v>92.170629999999989</v>
      </c>
      <c r="U4007" s="25">
        <f>IFERROR(T4007/Q4007,0)</f>
        <v>0.46249354523090219</v>
      </c>
      <c r="V4007" s="21" t="s">
        <v>125</v>
      </c>
      <c r="W4007" s="21" t="s">
        <v>172</v>
      </c>
    </row>
    <row r="4008" spans="1:23" ht="15" customHeight="1">
      <c r="A4008" s="21" t="s">
        <v>4486</v>
      </c>
      <c r="B4008" s="22">
        <v>45978</v>
      </c>
      <c r="C4008" s="21">
        <f>YEAR(B4008)</f>
        <v>2025</v>
      </c>
      <c r="D4008" s="21" t="str">
        <f>"Q"&amp;ROUNDUP(MONTH(B4008)/3,0)</f>
        <v>Q4</v>
      </c>
      <c r="E4008" s="21" t="s">
        <v>188</v>
      </c>
      <c r="F4008" s="21" t="s">
        <v>129</v>
      </c>
      <c r="G4008" s="21" t="s">
        <v>189</v>
      </c>
      <c r="H4008" s="21" t="s">
        <v>224</v>
      </c>
      <c r="I4008" s="21" t="s">
        <v>225</v>
      </c>
      <c r="J4008" s="21" t="s">
        <v>122</v>
      </c>
      <c r="K4008" s="21" t="s">
        <v>143</v>
      </c>
      <c r="L4008" s="21" t="s">
        <v>144</v>
      </c>
      <c r="M4008" s="23">
        <v>36.32</v>
      </c>
      <c r="N4008" s="24">
        <v>4</v>
      </c>
      <c r="O4008" s="25">
        <v>0.2059</v>
      </c>
      <c r="P4008" s="23">
        <v>23.42</v>
      </c>
      <c r="Q4008" s="23">
        <f>M4008*N4008*(1-O4008)</f>
        <v>115.366848</v>
      </c>
      <c r="R4008" s="23">
        <f>M4008*N4008*O4008</f>
        <v>29.913152</v>
      </c>
      <c r="S4008" s="23">
        <f>P4008*N4008</f>
        <v>93.68</v>
      </c>
      <c r="T4008" s="23">
        <f>Q4008-S4008</f>
        <v>21.686847999999998</v>
      </c>
      <c r="U4008" s="25">
        <f>IFERROR(T4008/Q4008,0)</f>
        <v>0.18798162882980038</v>
      </c>
      <c r="V4008" s="21" t="s">
        <v>125</v>
      </c>
      <c r="W4008" s="21" t="s">
        <v>126</v>
      </c>
    </row>
    <row r="4009" spans="1:23" ht="15" customHeight="1">
      <c r="A4009" s="21" t="s">
        <v>4487</v>
      </c>
      <c r="B4009" s="22">
        <v>45979</v>
      </c>
      <c r="C4009" s="21">
        <f>YEAR(B4009)</f>
        <v>2025</v>
      </c>
      <c r="D4009" s="21" t="str">
        <f>"Q"&amp;ROUNDUP(MONTH(B4009)/3,0)</f>
        <v>Q4</v>
      </c>
      <c r="E4009" s="21" t="s">
        <v>188</v>
      </c>
      <c r="F4009" s="21" t="s">
        <v>129</v>
      </c>
      <c r="G4009" s="21" t="s">
        <v>198</v>
      </c>
      <c r="H4009" s="21" t="s">
        <v>1124</v>
      </c>
      <c r="I4009" s="21" t="s">
        <v>1125</v>
      </c>
      <c r="J4009" s="21" t="s">
        <v>142</v>
      </c>
      <c r="K4009" s="21" t="s">
        <v>123</v>
      </c>
      <c r="L4009" s="21" t="s">
        <v>292</v>
      </c>
      <c r="M4009" s="23">
        <v>33.51</v>
      </c>
      <c r="N4009" s="24">
        <v>3</v>
      </c>
      <c r="O4009" s="25">
        <v>0.1976</v>
      </c>
      <c r="P4009" s="23">
        <v>15.89</v>
      </c>
      <c r="Q4009" s="23">
        <f>M4009*N4009*(1-O4009)</f>
        <v>80.665272000000002</v>
      </c>
      <c r="R4009" s="23">
        <f>M4009*N4009*O4009</f>
        <v>19.864727999999999</v>
      </c>
      <c r="S4009" s="23">
        <f>P4009*N4009</f>
        <v>47.67</v>
      </c>
      <c r="T4009" s="23">
        <f>Q4009-S4009</f>
        <v>32.995272</v>
      </c>
      <c r="U4009" s="25">
        <f>IFERROR(T4009/Q4009,0)</f>
        <v>0.40903936950711578</v>
      </c>
      <c r="V4009" s="21" t="s">
        <v>125</v>
      </c>
      <c r="W4009" s="21" t="s">
        <v>172</v>
      </c>
    </row>
    <row r="4010" spans="1:23" ht="15" customHeight="1">
      <c r="A4010" s="21" t="s">
        <v>4488</v>
      </c>
      <c r="B4010" s="22">
        <v>45979</v>
      </c>
      <c r="C4010" s="21">
        <f>YEAR(B4010)</f>
        <v>2025</v>
      </c>
      <c r="D4010" s="21" t="str">
        <f>"Q"&amp;ROUNDUP(MONTH(B4010)/3,0)</f>
        <v>Q4</v>
      </c>
      <c r="E4010" s="21" t="s">
        <v>128</v>
      </c>
      <c r="F4010" s="21" t="s">
        <v>129</v>
      </c>
      <c r="G4010" s="21" t="s">
        <v>152</v>
      </c>
      <c r="H4010" s="21" t="s">
        <v>2161</v>
      </c>
      <c r="I4010" s="21" t="s">
        <v>1202</v>
      </c>
      <c r="J4010" s="21" t="s">
        <v>142</v>
      </c>
      <c r="K4010" s="21" t="s">
        <v>134</v>
      </c>
      <c r="L4010" s="21" t="s">
        <v>299</v>
      </c>
      <c r="M4010" s="23">
        <v>40.36</v>
      </c>
      <c r="N4010" s="24">
        <v>2</v>
      </c>
      <c r="O4010" s="25">
        <v>0.1741</v>
      </c>
      <c r="P4010" s="23">
        <v>21.72</v>
      </c>
      <c r="Q4010" s="23">
        <f>M4010*N4010*(1-O4010)</f>
        <v>66.666647999999995</v>
      </c>
      <c r="R4010" s="23">
        <f>M4010*N4010*O4010</f>
        <v>14.053352</v>
      </c>
      <c r="S4010" s="23">
        <f>P4010*N4010</f>
        <v>43.44</v>
      </c>
      <c r="T4010" s="23">
        <f>Q4010-S4010</f>
        <v>23.226647999999997</v>
      </c>
      <c r="U4010" s="25">
        <f>IFERROR(T4010/Q4010,0)</f>
        <v>0.34839981755194888</v>
      </c>
      <c r="V4010" s="21" t="s">
        <v>125</v>
      </c>
      <c r="W4010" s="21" t="s">
        <v>126</v>
      </c>
    </row>
    <row r="4011" spans="1:23" ht="15" customHeight="1">
      <c r="A4011" s="21" t="s">
        <v>4489</v>
      </c>
      <c r="B4011" s="22">
        <v>45979</v>
      </c>
      <c r="C4011" s="21">
        <f>YEAR(B4011)</f>
        <v>2025</v>
      </c>
      <c r="D4011" s="21" t="str">
        <f>"Q"&amp;ROUNDUP(MONTH(B4011)/3,0)</f>
        <v>Q4</v>
      </c>
      <c r="E4011" s="21" t="s">
        <v>188</v>
      </c>
      <c r="F4011" s="21" t="s">
        <v>118</v>
      </c>
      <c r="G4011" s="21" t="s">
        <v>189</v>
      </c>
      <c r="H4011" s="21" t="s">
        <v>457</v>
      </c>
      <c r="I4011" s="21" t="s">
        <v>458</v>
      </c>
      <c r="J4011" s="21" t="s">
        <v>133</v>
      </c>
      <c r="K4011" s="21" t="s">
        <v>143</v>
      </c>
      <c r="L4011" s="21" t="s">
        <v>230</v>
      </c>
      <c r="M4011" s="23">
        <v>288.52999999999997</v>
      </c>
      <c r="N4011" s="24">
        <v>5</v>
      </c>
      <c r="O4011" s="25">
        <v>0.28299999999999997</v>
      </c>
      <c r="P4011" s="23">
        <v>167.31</v>
      </c>
      <c r="Q4011" s="23">
        <f>M4011*N4011*(1-O4011)</f>
        <v>1034.38005</v>
      </c>
      <c r="R4011" s="23">
        <f>M4011*N4011*O4011</f>
        <v>408.26994999999994</v>
      </c>
      <c r="S4011" s="23">
        <f>P4011*N4011</f>
        <v>836.55</v>
      </c>
      <c r="T4011" s="23">
        <f>Q4011-S4011</f>
        <v>197.83005000000003</v>
      </c>
      <c r="U4011" s="25">
        <f>IFERROR(T4011/Q4011,0)</f>
        <v>0.1912547037232592</v>
      </c>
      <c r="V4011" s="21" t="s">
        <v>125</v>
      </c>
      <c r="W4011" s="21" t="s">
        <v>156</v>
      </c>
    </row>
    <row r="4012" spans="1:23" ht="15" customHeight="1">
      <c r="A4012" s="21" t="s">
        <v>4490</v>
      </c>
      <c r="B4012" s="22">
        <v>45979</v>
      </c>
      <c r="C4012" s="21">
        <f>YEAR(B4012)</f>
        <v>2025</v>
      </c>
      <c r="D4012" s="21" t="str">
        <f>"Q"&amp;ROUNDUP(MONTH(B4012)/3,0)</f>
        <v>Q4</v>
      </c>
      <c r="E4012" s="21" t="s">
        <v>138</v>
      </c>
      <c r="F4012" s="21" t="s">
        <v>118</v>
      </c>
      <c r="G4012" s="21" t="s">
        <v>146</v>
      </c>
      <c r="H4012" s="21" t="s">
        <v>221</v>
      </c>
      <c r="I4012" s="21" t="s">
        <v>222</v>
      </c>
      <c r="J4012" s="21" t="s">
        <v>133</v>
      </c>
      <c r="K4012" s="21" t="s">
        <v>149</v>
      </c>
      <c r="L4012" s="21" t="s">
        <v>150</v>
      </c>
      <c r="M4012" s="23">
        <v>116.98</v>
      </c>
      <c r="N4012" s="24">
        <v>1</v>
      </c>
      <c r="O4012" s="25">
        <v>0.1731</v>
      </c>
      <c r="P4012" s="23">
        <v>47.03</v>
      </c>
      <c r="Q4012" s="23">
        <f>M4012*N4012*(1-O4012)</f>
        <v>96.730761999999999</v>
      </c>
      <c r="R4012" s="23">
        <f>M4012*N4012*O4012</f>
        <v>20.249238000000002</v>
      </c>
      <c r="S4012" s="23">
        <f>P4012*N4012</f>
        <v>47.03</v>
      </c>
      <c r="T4012" s="23">
        <f>Q4012-S4012</f>
        <v>49.700761999999997</v>
      </c>
      <c r="U4012" s="25">
        <f>IFERROR(T4012/Q4012,0)</f>
        <v>0.51380513264229222</v>
      </c>
      <c r="V4012" s="21" t="s">
        <v>125</v>
      </c>
      <c r="W4012" s="21" t="s">
        <v>136</v>
      </c>
    </row>
    <row r="4013" spans="1:23" ht="15" customHeight="1">
      <c r="A4013" s="21" t="s">
        <v>4491</v>
      </c>
      <c r="B4013" s="22">
        <v>45979</v>
      </c>
      <c r="C4013" s="21">
        <f>YEAR(B4013)</f>
        <v>2025</v>
      </c>
      <c r="D4013" s="21" t="str">
        <f>"Q"&amp;ROUNDUP(MONTH(B4013)/3,0)</f>
        <v>Q4</v>
      </c>
      <c r="E4013" s="21" t="s">
        <v>117</v>
      </c>
      <c r="F4013" s="21" t="s">
        <v>118</v>
      </c>
      <c r="G4013" s="21" t="s">
        <v>119</v>
      </c>
      <c r="H4013" s="21" t="s">
        <v>555</v>
      </c>
      <c r="I4013" s="21" t="s">
        <v>556</v>
      </c>
      <c r="J4013" s="21" t="s">
        <v>133</v>
      </c>
      <c r="K4013" s="21" t="s">
        <v>134</v>
      </c>
      <c r="L4013" s="21" t="s">
        <v>339</v>
      </c>
      <c r="M4013" s="23">
        <v>149.9</v>
      </c>
      <c r="N4013" s="24">
        <v>1</v>
      </c>
      <c r="O4013" s="25">
        <v>0.2278</v>
      </c>
      <c r="P4013" s="23">
        <v>84.23</v>
      </c>
      <c r="Q4013" s="23">
        <f>M4013*N4013*(1-O4013)</f>
        <v>115.75278</v>
      </c>
      <c r="R4013" s="23">
        <f>M4013*N4013*O4013</f>
        <v>34.147220000000004</v>
      </c>
      <c r="S4013" s="23">
        <f>P4013*N4013</f>
        <v>84.23</v>
      </c>
      <c r="T4013" s="23">
        <f>Q4013-S4013</f>
        <v>31.522779999999997</v>
      </c>
      <c r="U4013" s="25">
        <f>IFERROR(T4013/Q4013,0)</f>
        <v>0.27232849180814489</v>
      </c>
      <c r="V4013" s="21" t="s">
        <v>125</v>
      </c>
      <c r="W4013" s="21" t="s">
        <v>172</v>
      </c>
    </row>
    <row r="4014" spans="1:23" ht="15" customHeight="1">
      <c r="A4014" s="21" t="s">
        <v>4492</v>
      </c>
      <c r="B4014" s="22">
        <v>45979</v>
      </c>
      <c r="C4014" s="21">
        <f>YEAR(B4014)</f>
        <v>2025</v>
      </c>
      <c r="D4014" s="21" t="str">
        <f>"Q"&amp;ROUNDUP(MONTH(B4014)/3,0)</f>
        <v>Q4</v>
      </c>
      <c r="E4014" s="21" t="s">
        <v>188</v>
      </c>
      <c r="F4014" s="21" t="s">
        <v>129</v>
      </c>
      <c r="G4014" s="21" t="s">
        <v>232</v>
      </c>
      <c r="H4014" s="21" t="s">
        <v>612</v>
      </c>
      <c r="I4014" s="21" t="s">
        <v>613</v>
      </c>
      <c r="J4014" s="21" t="s">
        <v>142</v>
      </c>
      <c r="K4014" s="21" t="s">
        <v>149</v>
      </c>
      <c r="L4014" s="21" t="s">
        <v>176</v>
      </c>
      <c r="M4014" s="23">
        <v>194.3</v>
      </c>
      <c r="N4014" s="24">
        <v>2</v>
      </c>
      <c r="O4014" s="25">
        <v>0.20250000000000001</v>
      </c>
      <c r="P4014" s="23">
        <v>90.87</v>
      </c>
      <c r="Q4014" s="23">
        <f>M4014*N4014*(1-O4014)</f>
        <v>309.9085</v>
      </c>
      <c r="R4014" s="23">
        <f>M4014*N4014*O4014</f>
        <v>78.691500000000005</v>
      </c>
      <c r="S4014" s="23">
        <f>P4014*N4014</f>
        <v>181.74</v>
      </c>
      <c r="T4014" s="23">
        <f>Q4014-S4014</f>
        <v>128.16849999999999</v>
      </c>
      <c r="U4014" s="25">
        <f>IFERROR(T4014/Q4014,0)</f>
        <v>0.41356884370709418</v>
      </c>
      <c r="V4014" s="21" t="s">
        <v>125</v>
      </c>
      <c r="W4014" s="21" t="s">
        <v>172</v>
      </c>
    </row>
    <row r="4015" spans="1:23" ht="15" customHeight="1">
      <c r="A4015" s="21" t="s">
        <v>4493</v>
      </c>
      <c r="B4015" s="22">
        <v>45979</v>
      </c>
      <c r="C4015" s="21">
        <f>YEAR(B4015)</f>
        <v>2025</v>
      </c>
      <c r="D4015" s="21" t="str">
        <f>"Q"&amp;ROUNDUP(MONTH(B4015)/3,0)</f>
        <v>Q4</v>
      </c>
      <c r="E4015" s="21" t="s">
        <v>128</v>
      </c>
      <c r="F4015" s="21" t="s">
        <v>129</v>
      </c>
      <c r="G4015" s="21" t="s">
        <v>152</v>
      </c>
      <c r="H4015" s="21" t="s">
        <v>305</v>
      </c>
      <c r="I4015" s="21" t="s">
        <v>306</v>
      </c>
      <c r="J4015" s="21" t="s">
        <v>142</v>
      </c>
      <c r="K4015" s="21" t="s">
        <v>143</v>
      </c>
      <c r="L4015" s="21" t="s">
        <v>144</v>
      </c>
      <c r="M4015" s="23">
        <v>265.13</v>
      </c>
      <c r="N4015" s="24">
        <v>1</v>
      </c>
      <c r="O4015" s="25">
        <v>0.1807</v>
      </c>
      <c r="P4015" s="23">
        <v>174.47</v>
      </c>
      <c r="Q4015" s="23">
        <f>M4015*N4015*(1-O4015)</f>
        <v>217.22100900000001</v>
      </c>
      <c r="R4015" s="23">
        <f>M4015*N4015*O4015</f>
        <v>47.908991</v>
      </c>
      <c r="S4015" s="23">
        <f>P4015*N4015</f>
        <v>174.47</v>
      </c>
      <c r="T4015" s="23">
        <f>Q4015-S4015</f>
        <v>42.75100900000001</v>
      </c>
      <c r="U4015" s="25">
        <f>IFERROR(T4015/Q4015,0)</f>
        <v>0.19680881327643593</v>
      </c>
      <c r="V4015" s="21" t="s">
        <v>125</v>
      </c>
      <c r="W4015" s="21" t="s">
        <v>156</v>
      </c>
    </row>
    <row r="4016" spans="1:23" ht="15" customHeight="1">
      <c r="A4016" s="21" t="s">
        <v>4494</v>
      </c>
      <c r="B4016" s="22">
        <v>45979</v>
      </c>
      <c r="C4016" s="21">
        <f>YEAR(B4016)</f>
        <v>2025</v>
      </c>
      <c r="D4016" s="21" t="str">
        <f>"Q"&amp;ROUNDUP(MONTH(B4016)/3,0)</f>
        <v>Q4</v>
      </c>
      <c r="E4016" s="21" t="s">
        <v>117</v>
      </c>
      <c r="F4016" s="21" t="s">
        <v>118</v>
      </c>
      <c r="G4016" s="21" t="s">
        <v>119</v>
      </c>
      <c r="H4016" s="21" t="s">
        <v>243</v>
      </c>
      <c r="I4016" s="21" t="s">
        <v>244</v>
      </c>
      <c r="J4016" s="21" t="s">
        <v>122</v>
      </c>
      <c r="K4016" s="21" t="s">
        <v>165</v>
      </c>
      <c r="L4016" s="21" t="s">
        <v>180</v>
      </c>
      <c r="M4016" s="23">
        <v>31.54</v>
      </c>
      <c r="N4016" s="24">
        <v>2</v>
      </c>
      <c r="O4016" s="25">
        <v>0.24399999999999999</v>
      </c>
      <c r="P4016" s="23">
        <v>14.75</v>
      </c>
      <c r="Q4016" s="23">
        <f>M4016*N4016*(1-O4016)</f>
        <v>47.688479999999998</v>
      </c>
      <c r="R4016" s="23">
        <f>M4016*N4016*O4016</f>
        <v>15.39152</v>
      </c>
      <c r="S4016" s="23">
        <f>P4016*N4016</f>
        <v>29.5</v>
      </c>
      <c r="T4016" s="23">
        <f>Q4016-S4016</f>
        <v>18.188479999999998</v>
      </c>
      <c r="U4016" s="25">
        <f>IFERROR(T4016/Q4016,0)</f>
        <v>0.38140196542225707</v>
      </c>
      <c r="V4016" s="21" t="s">
        <v>125</v>
      </c>
      <c r="W4016" s="21" t="s">
        <v>172</v>
      </c>
    </row>
    <row r="4017" spans="1:23" ht="15" customHeight="1">
      <c r="A4017" s="21" t="s">
        <v>4495</v>
      </c>
      <c r="B4017" s="22">
        <v>45979</v>
      </c>
      <c r="C4017" s="21">
        <f>YEAR(B4017)</f>
        <v>2025</v>
      </c>
      <c r="D4017" s="21" t="str">
        <f>"Q"&amp;ROUNDUP(MONTH(B4017)/3,0)</f>
        <v>Q4</v>
      </c>
      <c r="E4017" s="21" t="s">
        <v>117</v>
      </c>
      <c r="F4017" s="21" t="s">
        <v>129</v>
      </c>
      <c r="G4017" s="21" t="s">
        <v>194</v>
      </c>
      <c r="H4017" s="21" t="s">
        <v>776</v>
      </c>
      <c r="I4017" s="21" t="s">
        <v>777</v>
      </c>
      <c r="J4017" s="21" t="s">
        <v>142</v>
      </c>
      <c r="K4017" s="21" t="s">
        <v>143</v>
      </c>
      <c r="L4017" s="21" t="s">
        <v>322</v>
      </c>
      <c r="M4017" s="23">
        <v>186.17</v>
      </c>
      <c r="N4017" s="24">
        <v>1</v>
      </c>
      <c r="O4017" s="25">
        <v>0.15210000000000001</v>
      </c>
      <c r="P4017" s="23">
        <v>125.01</v>
      </c>
      <c r="Q4017" s="23">
        <f>M4017*N4017*(1-O4017)</f>
        <v>157.85354299999997</v>
      </c>
      <c r="R4017" s="23">
        <f>M4017*N4017*O4017</f>
        <v>28.316457</v>
      </c>
      <c r="S4017" s="23">
        <f>P4017*N4017</f>
        <v>125.01</v>
      </c>
      <c r="T4017" s="23">
        <f>Q4017-S4017</f>
        <v>32.843542999999968</v>
      </c>
      <c r="U4017" s="25">
        <f>IFERROR(T4017/Q4017,0)</f>
        <v>0.2080633882256287</v>
      </c>
      <c r="V4017" s="21" t="s">
        <v>125</v>
      </c>
      <c r="W4017" s="21" t="s">
        <v>136</v>
      </c>
    </row>
    <row r="4018" spans="1:23" ht="15" customHeight="1">
      <c r="A4018" s="21" t="s">
        <v>4496</v>
      </c>
      <c r="B4018" s="22">
        <v>45979</v>
      </c>
      <c r="C4018" s="21">
        <f>YEAR(B4018)</f>
        <v>2025</v>
      </c>
      <c r="D4018" s="21" t="str">
        <f>"Q"&amp;ROUNDUP(MONTH(B4018)/3,0)</f>
        <v>Q4</v>
      </c>
      <c r="E4018" s="21" t="s">
        <v>128</v>
      </c>
      <c r="F4018" s="21" t="s">
        <v>159</v>
      </c>
      <c r="G4018" s="21" t="s">
        <v>130</v>
      </c>
      <c r="H4018" s="21" t="s">
        <v>318</v>
      </c>
      <c r="I4018" s="21" t="s">
        <v>319</v>
      </c>
      <c r="J4018" s="21" t="s">
        <v>122</v>
      </c>
      <c r="K4018" s="21" t="s">
        <v>123</v>
      </c>
      <c r="L4018" s="21" t="s">
        <v>124</v>
      </c>
      <c r="M4018" s="23">
        <v>132.96</v>
      </c>
      <c r="N4018" s="24">
        <v>4</v>
      </c>
      <c r="O4018" s="25">
        <v>0.21690000000000001</v>
      </c>
      <c r="P4018" s="23">
        <v>76.53</v>
      </c>
      <c r="Q4018" s="23">
        <f>M4018*N4018*(1-O4018)</f>
        <v>416.48390400000005</v>
      </c>
      <c r="R4018" s="23">
        <f>M4018*N4018*O4018</f>
        <v>115.35609600000001</v>
      </c>
      <c r="S4018" s="23">
        <f>P4018*N4018</f>
        <v>306.12</v>
      </c>
      <c r="T4018" s="23">
        <f>Q4018-S4018</f>
        <v>110.36390400000005</v>
      </c>
      <c r="U4018" s="25">
        <f>IFERROR(T4018/Q4018,0)</f>
        <v>0.26498960209516292</v>
      </c>
      <c r="V4018" s="21" t="s">
        <v>125</v>
      </c>
      <c r="W4018" s="21" t="s">
        <v>126</v>
      </c>
    </row>
    <row r="4019" spans="1:23" ht="15" customHeight="1">
      <c r="A4019" s="21" t="s">
        <v>4497</v>
      </c>
      <c r="B4019" s="22">
        <v>45979</v>
      </c>
      <c r="C4019" s="21">
        <f>YEAR(B4019)</f>
        <v>2025</v>
      </c>
      <c r="D4019" s="21" t="str">
        <f>"Q"&amp;ROUNDUP(MONTH(B4019)/3,0)</f>
        <v>Q4</v>
      </c>
      <c r="E4019" s="21" t="s">
        <v>158</v>
      </c>
      <c r="F4019" s="21" t="s">
        <v>118</v>
      </c>
      <c r="G4019" s="21" t="s">
        <v>160</v>
      </c>
      <c r="H4019" s="21" t="s">
        <v>462</v>
      </c>
      <c r="I4019" s="21" t="s">
        <v>463</v>
      </c>
      <c r="J4019" s="21" t="s">
        <v>142</v>
      </c>
      <c r="K4019" s="21" t="s">
        <v>143</v>
      </c>
      <c r="L4019" s="21" t="s">
        <v>201</v>
      </c>
      <c r="M4019" s="23">
        <v>172.42</v>
      </c>
      <c r="N4019" s="24">
        <v>2</v>
      </c>
      <c r="O4019" s="25">
        <v>0.22370000000000001</v>
      </c>
      <c r="P4019" s="23">
        <v>96.7</v>
      </c>
      <c r="Q4019" s="23">
        <f>M4019*N4019*(1-O4019)</f>
        <v>267.69929199999996</v>
      </c>
      <c r="R4019" s="23">
        <f>M4019*N4019*O4019</f>
        <v>77.140708000000004</v>
      </c>
      <c r="S4019" s="23">
        <f>P4019*N4019</f>
        <v>193.4</v>
      </c>
      <c r="T4019" s="23">
        <f>Q4019-S4019</f>
        <v>74.299291999999951</v>
      </c>
      <c r="U4019" s="25">
        <f>IFERROR(T4019/Q4019,0)</f>
        <v>0.27754758499697474</v>
      </c>
      <c r="V4019" s="21" t="s">
        <v>171</v>
      </c>
      <c r="W4019" s="21" t="s">
        <v>126</v>
      </c>
    </row>
    <row r="4020" spans="1:23" ht="15" customHeight="1">
      <c r="A4020" s="21" t="s">
        <v>4498</v>
      </c>
      <c r="B4020" s="22">
        <v>45979</v>
      </c>
      <c r="C4020" s="21">
        <f>YEAR(B4020)</f>
        <v>2025</v>
      </c>
      <c r="D4020" s="21" t="str">
        <f>"Q"&amp;ROUNDUP(MONTH(B4020)/3,0)</f>
        <v>Q4</v>
      </c>
      <c r="E4020" s="21" t="s">
        <v>158</v>
      </c>
      <c r="F4020" s="21" t="s">
        <v>118</v>
      </c>
      <c r="G4020" s="21" t="s">
        <v>164</v>
      </c>
      <c r="H4020" s="21" t="s">
        <v>2188</v>
      </c>
      <c r="I4020" s="21" t="s">
        <v>2189</v>
      </c>
      <c r="J4020" s="21" t="s">
        <v>142</v>
      </c>
      <c r="K4020" s="21" t="s">
        <v>143</v>
      </c>
      <c r="L4020" s="21" t="s">
        <v>322</v>
      </c>
      <c r="M4020" s="23">
        <v>294.02</v>
      </c>
      <c r="N4020" s="24">
        <v>5</v>
      </c>
      <c r="O4020" s="25">
        <v>0.2359</v>
      </c>
      <c r="P4020" s="23">
        <v>192.52</v>
      </c>
      <c r="Q4020" s="23">
        <f>M4020*N4020*(1-O4020)</f>
        <v>1123.30341</v>
      </c>
      <c r="R4020" s="23">
        <f>M4020*N4020*O4020</f>
        <v>346.79658999999998</v>
      </c>
      <c r="S4020" s="23">
        <f>P4020*N4020</f>
        <v>962.6</v>
      </c>
      <c r="T4020" s="23">
        <f>Q4020-S4020</f>
        <v>160.70340999999996</v>
      </c>
      <c r="U4020" s="25">
        <f>IFERROR(T4020/Q4020,0)</f>
        <v>0.14306322634594332</v>
      </c>
      <c r="V4020" s="21" t="s">
        <v>125</v>
      </c>
      <c r="W4020" s="21" t="s">
        <v>172</v>
      </c>
    </row>
    <row r="4021" spans="1:23" ht="15" customHeight="1">
      <c r="A4021" s="21" t="s">
        <v>4499</v>
      </c>
      <c r="B4021" s="22">
        <v>45979</v>
      </c>
      <c r="C4021" s="21">
        <f>YEAR(B4021)</f>
        <v>2025</v>
      </c>
      <c r="D4021" s="21" t="str">
        <f>"Q"&amp;ROUNDUP(MONTH(B4021)/3,0)</f>
        <v>Q4</v>
      </c>
      <c r="E4021" s="21" t="s">
        <v>138</v>
      </c>
      <c r="F4021" s="21" t="s">
        <v>159</v>
      </c>
      <c r="G4021" s="21" t="s">
        <v>146</v>
      </c>
      <c r="H4021" s="21" t="s">
        <v>178</v>
      </c>
      <c r="I4021" s="21" t="s">
        <v>179</v>
      </c>
      <c r="J4021" s="21" t="s">
        <v>133</v>
      </c>
      <c r="K4021" s="21" t="s">
        <v>134</v>
      </c>
      <c r="L4021" s="21" t="s">
        <v>192</v>
      </c>
      <c r="M4021" s="23">
        <v>28.8</v>
      </c>
      <c r="N4021" s="24">
        <v>3</v>
      </c>
      <c r="O4021" s="25">
        <v>0.2359</v>
      </c>
      <c r="P4021" s="23">
        <v>16.88</v>
      </c>
      <c r="Q4021" s="23">
        <f>M4021*N4021*(1-O4021)</f>
        <v>66.018240000000006</v>
      </c>
      <c r="R4021" s="23">
        <f>M4021*N4021*O4021</f>
        <v>20.38176</v>
      </c>
      <c r="S4021" s="23">
        <f>P4021*N4021</f>
        <v>50.64</v>
      </c>
      <c r="T4021" s="23">
        <f>Q4021-S4021</f>
        <v>15.378240000000005</v>
      </c>
      <c r="U4021" s="25">
        <f>IFERROR(T4021/Q4021,0)</f>
        <v>0.23293926042257418</v>
      </c>
      <c r="V4021" s="21" t="s">
        <v>171</v>
      </c>
      <c r="W4021" s="21" t="s">
        <v>126</v>
      </c>
    </row>
    <row r="4022" spans="1:23" ht="15" customHeight="1">
      <c r="A4022" s="21" t="s">
        <v>4500</v>
      </c>
      <c r="B4022" s="22">
        <v>45979</v>
      </c>
      <c r="C4022" s="21">
        <f>YEAR(B4022)</f>
        <v>2025</v>
      </c>
      <c r="D4022" s="21" t="str">
        <f>"Q"&amp;ROUNDUP(MONTH(B4022)/3,0)</f>
        <v>Q4</v>
      </c>
      <c r="E4022" s="21" t="s">
        <v>188</v>
      </c>
      <c r="F4022" s="21" t="s">
        <v>159</v>
      </c>
      <c r="G4022" s="21" t="s">
        <v>198</v>
      </c>
      <c r="H4022" s="21" t="s">
        <v>275</v>
      </c>
      <c r="I4022" s="21" t="s">
        <v>276</v>
      </c>
      <c r="J4022" s="21" t="s">
        <v>142</v>
      </c>
      <c r="K4022" s="21" t="s">
        <v>165</v>
      </c>
      <c r="L4022" s="21" t="s">
        <v>213</v>
      </c>
      <c r="M4022" s="23">
        <v>134.63999999999999</v>
      </c>
      <c r="N4022" s="24">
        <v>12</v>
      </c>
      <c r="O4022" s="25">
        <v>0.15049999999999999</v>
      </c>
      <c r="P4022" s="23">
        <v>61.72</v>
      </c>
      <c r="Q4022" s="23">
        <f>M4022*N4022*(1-O4022)</f>
        <v>1372.5201599999998</v>
      </c>
      <c r="R4022" s="23">
        <f>M4022*N4022*O4022</f>
        <v>243.15983999999997</v>
      </c>
      <c r="S4022" s="23">
        <f>P4022*N4022</f>
        <v>740.64</v>
      </c>
      <c r="T4022" s="23">
        <f>Q4022-S4022</f>
        <v>631.88015999999982</v>
      </c>
      <c r="U4022" s="25">
        <f>IFERROR(T4022/Q4022,0)</f>
        <v>0.46037951092827656</v>
      </c>
      <c r="V4022" s="21" t="s">
        <v>125</v>
      </c>
      <c r="W4022" s="21" t="s">
        <v>136</v>
      </c>
    </row>
    <row r="4023" spans="1:23" ht="15" customHeight="1">
      <c r="A4023" s="21" t="s">
        <v>4501</v>
      </c>
      <c r="B4023" s="22">
        <v>45979</v>
      </c>
      <c r="C4023" s="21">
        <f>YEAR(B4023)</f>
        <v>2025</v>
      </c>
      <c r="D4023" s="21" t="str">
        <f>"Q"&amp;ROUNDUP(MONTH(B4023)/3,0)</f>
        <v>Q4</v>
      </c>
      <c r="E4023" s="21" t="s">
        <v>158</v>
      </c>
      <c r="F4023" s="21" t="s">
        <v>118</v>
      </c>
      <c r="G4023" s="21" t="s">
        <v>160</v>
      </c>
      <c r="H4023" s="21" t="s">
        <v>182</v>
      </c>
      <c r="I4023" s="21" t="s">
        <v>183</v>
      </c>
      <c r="J4023" s="21" t="s">
        <v>122</v>
      </c>
      <c r="K4023" s="21" t="s">
        <v>165</v>
      </c>
      <c r="L4023" s="21" t="s">
        <v>320</v>
      </c>
      <c r="M4023" s="23">
        <v>53.28</v>
      </c>
      <c r="N4023" s="24">
        <v>5</v>
      </c>
      <c r="O4023" s="25">
        <v>0.20880000000000001</v>
      </c>
      <c r="P4023" s="23">
        <v>23.18</v>
      </c>
      <c r="Q4023" s="23">
        <f>M4023*N4023*(1-O4023)</f>
        <v>210.77567999999999</v>
      </c>
      <c r="R4023" s="23">
        <f>M4023*N4023*O4023</f>
        <v>55.624319999999997</v>
      </c>
      <c r="S4023" s="23">
        <f>P4023*N4023</f>
        <v>115.9</v>
      </c>
      <c r="T4023" s="23">
        <f>Q4023-S4023</f>
        <v>94.875679999999988</v>
      </c>
      <c r="U4023" s="25">
        <f>IFERROR(T4023/Q4023,0)</f>
        <v>0.45012631438313944</v>
      </c>
      <c r="V4023" s="21" t="s">
        <v>125</v>
      </c>
      <c r="W4023" s="21" t="s">
        <v>156</v>
      </c>
    </row>
    <row r="4024" spans="1:23" ht="15" customHeight="1">
      <c r="A4024" s="21" t="s">
        <v>4502</v>
      </c>
      <c r="B4024" s="22">
        <v>45980</v>
      </c>
      <c r="C4024" s="21">
        <f>YEAR(B4024)</f>
        <v>2025</v>
      </c>
      <c r="D4024" s="21" t="str">
        <f>"Q"&amp;ROUNDUP(MONTH(B4024)/3,0)</f>
        <v>Q4</v>
      </c>
      <c r="E4024" s="21" t="s">
        <v>117</v>
      </c>
      <c r="F4024" s="21" t="s">
        <v>129</v>
      </c>
      <c r="G4024" s="21" t="s">
        <v>194</v>
      </c>
      <c r="H4024" s="21" t="s">
        <v>257</v>
      </c>
      <c r="I4024" s="21" t="s">
        <v>258</v>
      </c>
      <c r="J4024" s="21" t="s">
        <v>133</v>
      </c>
      <c r="K4024" s="21" t="s">
        <v>134</v>
      </c>
      <c r="L4024" s="21" t="s">
        <v>192</v>
      </c>
      <c r="M4024" s="23">
        <v>119.56</v>
      </c>
      <c r="N4024" s="24">
        <v>4</v>
      </c>
      <c r="O4024" s="25">
        <v>0.1653</v>
      </c>
      <c r="P4024" s="23">
        <v>59.98</v>
      </c>
      <c r="Q4024" s="23">
        <f>M4024*N4024*(1-O4024)</f>
        <v>399.18692800000002</v>
      </c>
      <c r="R4024" s="23">
        <f>M4024*N4024*O4024</f>
        <v>79.053072</v>
      </c>
      <c r="S4024" s="23">
        <f>P4024*N4024</f>
        <v>239.92</v>
      </c>
      <c r="T4024" s="23">
        <f>Q4024-S4024</f>
        <v>159.26692800000004</v>
      </c>
      <c r="U4024" s="25">
        <f>IFERROR(T4024/Q4024,0)</f>
        <v>0.39897831524182581</v>
      </c>
      <c r="V4024" s="21" t="s">
        <v>125</v>
      </c>
      <c r="W4024" s="21" t="s">
        <v>126</v>
      </c>
    </row>
    <row r="4025" spans="1:23" ht="15" customHeight="1">
      <c r="A4025" s="21" t="s">
        <v>4503</v>
      </c>
      <c r="B4025" s="22">
        <v>45980</v>
      </c>
      <c r="C4025" s="21">
        <f>YEAR(B4025)</f>
        <v>2025</v>
      </c>
      <c r="D4025" s="21" t="str">
        <f>"Q"&amp;ROUNDUP(MONTH(B4025)/3,0)</f>
        <v>Q4</v>
      </c>
      <c r="E4025" s="21" t="s">
        <v>117</v>
      </c>
      <c r="F4025" s="21" t="s">
        <v>129</v>
      </c>
      <c r="G4025" s="21" t="s">
        <v>194</v>
      </c>
      <c r="H4025" s="21" t="s">
        <v>1250</v>
      </c>
      <c r="I4025" s="21" t="s">
        <v>1251</v>
      </c>
      <c r="J4025" s="21" t="s">
        <v>133</v>
      </c>
      <c r="K4025" s="21" t="s">
        <v>165</v>
      </c>
      <c r="L4025" s="21" t="s">
        <v>320</v>
      </c>
      <c r="M4025" s="23">
        <v>62.94</v>
      </c>
      <c r="N4025" s="24">
        <v>1</v>
      </c>
      <c r="O4025" s="25">
        <v>0.21049999999999999</v>
      </c>
      <c r="P4025" s="23">
        <v>25.35</v>
      </c>
      <c r="Q4025" s="23">
        <f>M4025*N4025*(1-O4025)</f>
        <v>49.691129999999994</v>
      </c>
      <c r="R4025" s="23">
        <f>M4025*N4025*O4025</f>
        <v>13.248869999999998</v>
      </c>
      <c r="S4025" s="23">
        <f>P4025*N4025</f>
        <v>25.35</v>
      </c>
      <c r="T4025" s="23">
        <f>Q4025-S4025</f>
        <v>24.341129999999993</v>
      </c>
      <c r="U4025" s="25">
        <f>IFERROR(T4025/Q4025,0)</f>
        <v>0.48984859068409181</v>
      </c>
      <c r="V4025" s="21" t="s">
        <v>125</v>
      </c>
      <c r="W4025" s="21" t="s">
        <v>172</v>
      </c>
    </row>
    <row r="4026" spans="1:23" ht="15" customHeight="1">
      <c r="A4026" s="21" t="s">
        <v>4504</v>
      </c>
      <c r="B4026" s="22">
        <v>45980</v>
      </c>
      <c r="C4026" s="21">
        <f>YEAR(B4026)</f>
        <v>2025</v>
      </c>
      <c r="D4026" s="21" t="str">
        <f>"Q"&amp;ROUNDUP(MONTH(B4026)/3,0)</f>
        <v>Q4</v>
      </c>
      <c r="E4026" s="21" t="s">
        <v>117</v>
      </c>
      <c r="F4026" s="21" t="s">
        <v>118</v>
      </c>
      <c r="G4026" s="21" t="s">
        <v>119</v>
      </c>
      <c r="H4026" s="21" t="s">
        <v>467</v>
      </c>
      <c r="I4026" s="21" t="s">
        <v>468</v>
      </c>
      <c r="J4026" s="21" t="s">
        <v>133</v>
      </c>
      <c r="K4026" s="21" t="s">
        <v>143</v>
      </c>
      <c r="L4026" s="21" t="s">
        <v>322</v>
      </c>
      <c r="M4026" s="23">
        <v>280.25</v>
      </c>
      <c r="N4026" s="24">
        <v>3</v>
      </c>
      <c r="O4026" s="25">
        <v>0.27160000000000001</v>
      </c>
      <c r="P4026" s="23">
        <v>154.87</v>
      </c>
      <c r="Q4026" s="23">
        <f>M4026*N4026*(1-O4026)</f>
        <v>612.40229999999997</v>
      </c>
      <c r="R4026" s="23">
        <f>M4026*N4026*O4026</f>
        <v>228.3477</v>
      </c>
      <c r="S4026" s="23">
        <f>P4026*N4026</f>
        <v>464.61</v>
      </c>
      <c r="T4026" s="23">
        <f>Q4026-S4026</f>
        <v>147.79229999999995</v>
      </c>
      <c r="U4026" s="25">
        <f>IFERROR(T4026/Q4026,0)</f>
        <v>0.24133204594430813</v>
      </c>
      <c r="V4026" s="21" t="s">
        <v>125</v>
      </c>
      <c r="W4026" s="21" t="s">
        <v>136</v>
      </c>
    </row>
    <row r="4027" spans="1:23" ht="15" customHeight="1">
      <c r="A4027" s="21" t="s">
        <v>4505</v>
      </c>
      <c r="B4027" s="22">
        <v>45980</v>
      </c>
      <c r="C4027" s="21">
        <f>YEAR(B4027)</f>
        <v>2025</v>
      </c>
      <c r="D4027" s="21" t="str">
        <f>"Q"&amp;ROUNDUP(MONTH(B4027)/3,0)</f>
        <v>Q4</v>
      </c>
      <c r="E4027" s="21" t="s">
        <v>128</v>
      </c>
      <c r="F4027" s="21" t="s">
        <v>159</v>
      </c>
      <c r="G4027" s="21" t="s">
        <v>130</v>
      </c>
      <c r="H4027" s="21" t="s">
        <v>203</v>
      </c>
      <c r="I4027" s="21" t="s">
        <v>204</v>
      </c>
      <c r="J4027" s="21" t="s">
        <v>122</v>
      </c>
      <c r="K4027" s="21" t="s">
        <v>123</v>
      </c>
      <c r="L4027" s="21" t="s">
        <v>155</v>
      </c>
      <c r="M4027" s="23">
        <v>23.38</v>
      </c>
      <c r="N4027" s="24">
        <v>40</v>
      </c>
      <c r="O4027" s="25">
        <v>0.17680000000000001</v>
      </c>
      <c r="P4027" s="23">
        <v>12.22</v>
      </c>
      <c r="Q4027" s="23">
        <f>M4027*N4027*(1-O4027)</f>
        <v>769.85663999999986</v>
      </c>
      <c r="R4027" s="23">
        <f>M4027*N4027*O4027</f>
        <v>165.34335999999999</v>
      </c>
      <c r="S4027" s="23">
        <f>P4027*N4027</f>
        <v>488.8</v>
      </c>
      <c r="T4027" s="23">
        <f>Q4027-S4027</f>
        <v>281.05663999999985</v>
      </c>
      <c r="U4027" s="25">
        <f>IFERROR(T4027/Q4027,0)</f>
        <v>0.36507659400066994</v>
      </c>
      <c r="V4027" s="21" t="s">
        <v>125</v>
      </c>
      <c r="W4027" s="21" t="s">
        <v>126</v>
      </c>
    </row>
    <row r="4028" spans="1:23" ht="15" customHeight="1">
      <c r="A4028" s="21" t="s">
        <v>4506</v>
      </c>
      <c r="B4028" s="22">
        <v>45980</v>
      </c>
      <c r="C4028" s="21">
        <f>YEAR(B4028)</f>
        <v>2025</v>
      </c>
      <c r="D4028" s="21" t="str">
        <f>"Q"&amp;ROUNDUP(MONTH(B4028)/3,0)</f>
        <v>Q4</v>
      </c>
      <c r="E4028" s="21" t="s">
        <v>128</v>
      </c>
      <c r="F4028" s="21" t="s">
        <v>129</v>
      </c>
      <c r="G4028" s="21" t="s">
        <v>130</v>
      </c>
      <c r="H4028" s="21" t="s">
        <v>555</v>
      </c>
      <c r="I4028" s="21" t="s">
        <v>556</v>
      </c>
      <c r="J4028" s="21" t="s">
        <v>133</v>
      </c>
      <c r="K4028" s="21" t="s">
        <v>123</v>
      </c>
      <c r="L4028" s="21" t="s">
        <v>155</v>
      </c>
      <c r="M4028" s="23">
        <v>127.2</v>
      </c>
      <c r="N4028" s="24">
        <v>1</v>
      </c>
      <c r="O4028" s="25">
        <v>0.1525</v>
      </c>
      <c r="P4028" s="23">
        <v>58.25</v>
      </c>
      <c r="Q4028" s="23">
        <f>M4028*N4028*(1-O4028)</f>
        <v>107.80200000000001</v>
      </c>
      <c r="R4028" s="23">
        <f>M4028*N4028*O4028</f>
        <v>19.398</v>
      </c>
      <c r="S4028" s="23">
        <f>P4028*N4028</f>
        <v>58.25</v>
      </c>
      <c r="T4028" s="23">
        <f>Q4028-S4028</f>
        <v>49.552000000000007</v>
      </c>
      <c r="U4028" s="25">
        <f>IFERROR(T4028/Q4028,0)</f>
        <v>0.45965752026864071</v>
      </c>
      <c r="V4028" s="21" t="s">
        <v>125</v>
      </c>
      <c r="W4028" s="21" t="s">
        <v>126</v>
      </c>
    </row>
    <row r="4029" spans="1:23" ht="15" customHeight="1">
      <c r="A4029" s="21" t="s">
        <v>4507</v>
      </c>
      <c r="B4029" s="22">
        <v>45980</v>
      </c>
      <c r="C4029" s="21">
        <f>YEAR(B4029)</f>
        <v>2025</v>
      </c>
      <c r="D4029" s="21" t="str">
        <f>"Q"&amp;ROUNDUP(MONTH(B4029)/3,0)</f>
        <v>Q4</v>
      </c>
      <c r="E4029" s="21" t="s">
        <v>117</v>
      </c>
      <c r="F4029" s="21" t="s">
        <v>129</v>
      </c>
      <c r="G4029" s="21" t="s">
        <v>119</v>
      </c>
      <c r="H4029" s="21" t="s">
        <v>593</v>
      </c>
      <c r="I4029" s="21" t="s">
        <v>527</v>
      </c>
      <c r="J4029" s="21" t="s">
        <v>142</v>
      </c>
      <c r="K4029" s="21" t="s">
        <v>149</v>
      </c>
      <c r="L4029" s="21" t="s">
        <v>238</v>
      </c>
      <c r="M4029" s="23">
        <v>27.22</v>
      </c>
      <c r="N4029" s="24">
        <v>1</v>
      </c>
      <c r="O4029" s="25">
        <v>0.23480000000000001</v>
      </c>
      <c r="P4029" s="23">
        <v>13.36</v>
      </c>
      <c r="Q4029" s="23">
        <f>M4029*N4029*(1-O4029)</f>
        <v>20.828744</v>
      </c>
      <c r="R4029" s="23">
        <f>M4029*N4029*O4029</f>
        <v>6.3912560000000003</v>
      </c>
      <c r="S4029" s="23">
        <f>P4029*N4029</f>
        <v>13.36</v>
      </c>
      <c r="T4029" s="23">
        <f>Q4029-S4029</f>
        <v>7.4687440000000009</v>
      </c>
      <c r="U4029" s="25">
        <f>IFERROR(T4029/Q4029,0)</f>
        <v>0.35857870258523511</v>
      </c>
      <c r="V4029" s="21" t="s">
        <v>125</v>
      </c>
      <c r="W4029" s="21" t="s">
        <v>136</v>
      </c>
    </row>
    <row r="4030" spans="1:23" ht="15" customHeight="1">
      <c r="A4030" s="21" t="s">
        <v>4508</v>
      </c>
      <c r="B4030" s="22">
        <v>45980</v>
      </c>
      <c r="C4030" s="21">
        <f>YEAR(B4030)</f>
        <v>2025</v>
      </c>
      <c r="D4030" s="21" t="str">
        <f>"Q"&amp;ROUNDUP(MONTH(B4030)/3,0)</f>
        <v>Q4</v>
      </c>
      <c r="E4030" s="21" t="s">
        <v>117</v>
      </c>
      <c r="F4030" s="21" t="s">
        <v>118</v>
      </c>
      <c r="G4030" s="21" t="s">
        <v>119</v>
      </c>
      <c r="H4030" s="21" t="s">
        <v>1099</v>
      </c>
      <c r="I4030" s="21" t="s">
        <v>371</v>
      </c>
      <c r="J4030" s="21" t="s">
        <v>142</v>
      </c>
      <c r="K4030" s="21" t="s">
        <v>149</v>
      </c>
      <c r="L4030" s="21" t="s">
        <v>150</v>
      </c>
      <c r="M4030" s="23">
        <v>15.8</v>
      </c>
      <c r="N4030" s="24">
        <v>1</v>
      </c>
      <c r="O4030" s="25">
        <v>0.20219999999999999</v>
      </c>
      <c r="P4030" s="23">
        <v>7.58</v>
      </c>
      <c r="Q4030" s="23">
        <f>M4030*N4030*(1-O4030)</f>
        <v>12.605240000000002</v>
      </c>
      <c r="R4030" s="23">
        <f>M4030*N4030*O4030</f>
        <v>3.19476</v>
      </c>
      <c r="S4030" s="23">
        <f>P4030*N4030</f>
        <v>7.58</v>
      </c>
      <c r="T4030" s="23">
        <f>Q4030-S4030</f>
        <v>5.0252400000000019</v>
      </c>
      <c r="U4030" s="25">
        <f>IFERROR(T4030/Q4030,0)</f>
        <v>0.39866277833662833</v>
      </c>
      <c r="V4030" s="21" t="s">
        <v>125</v>
      </c>
      <c r="W4030" s="21" t="s">
        <v>156</v>
      </c>
    </row>
    <row r="4031" spans="1:23" ht="15" customHeight="1">
      <c r="A4031" s="21" t="s">
        <v>4508</v>
      </c>
      <c r="B4031" s="22">
        <v>45980</v>
      </c>
      <c r="C4031" s="21">
        <f>YEAR(B4031)</f>
        <v>2025</v>
      </c>
      <c r="D4031" s="21" t="str">
        <f>"Q"&amp;ROUNDUP(MONTH(B4031)/3,0)</f>
        <v>Q4</v>
      </c>
      <c r="E4031" s="21" t="s">
        <v>128</v>
      </c>
      <c r="F4031" s="21" t="s">
        <v>118</v>
      </c>
      <c r="G4031" s="21" t="s">
        <v>152</v>
      </c>
      <c r="H4031" s="21" t="s">
        <v>203</v>
      </c>
      <c r="I4031" s="21" t="s">
        <v>204</v>
      </c>
      <c r="J4031" s="21" t="s">
        <v>122</v>
      </c>
      <c r="K4031" s="21" t="s">
        <v>149</v>
      </c>
      <c r="L4031" s="21" t="s">
        <v>205</v>
      </c>
      <c r="M4031" s="23">
        <v>48.45</v>
      </c>
      <c r="N4031" s="24">
        <v>3</v>
      </c>
      <c r="O4031" s="25">
        <v>0.2293</v>
      </c>
      <c r="P4031" s="23">
        <v>20.309999999999999</v>
      </c>
      <c r="Q4031" s="23">
        <f>M4031*N4031*(1-O4031)</f>
        <v>112.02124500000001</v>
      </c>
      <c r="R4031" s="23">
        <f>M4031*N4031*O4031</f>
        <v>33.328755000000008</v>
      </c>
      <c r="S4031" s="23">
        <f>P4031*N4031</f>
        <v>60.929999999999993</v>
      </c>
      <c r="T4031" s="23">
        <f>Q4031-S4031</f>
        <v>51.091245000000015</v>
      </c>
      <c r="U4031" s="25">
        <f>IFERROR(T4031/Q4031,0)</f>
        <v>0.45608531667363644</v>
      </c>
      <c r="V4031" s="21" t="s">
        <v>125</v>
      </c>
      <c r="W4031" s="21" t="s">
        <v>136</v>
      </c>
    </row>
    <row r="4032" spans="1:23" ht="15" customHeight="1">
      <c r="A4032" s="21" t="s">
        <v>4509</v>
      </c>
      <c r="B4032" s="22">
        <v>45980</v>
      </c>
      <c r="C4032" s="21">
        <f>YEAR(B4032)</f>
        <v>2025</v>
      </c>
      <c r="D4032" s="21" t="str">
        <f>"Q"&amp;ROUNDUP(MONTH(B4032)/3,0)</f>
        <v>Q4</v>
      </c>
      <c r="E4032" s="21" t="s">
        <v>188</v>
      </c>
      <c r="F4032" s="21" t="s">
        <v>129</v>
      </c>
      <c r="G4032" s="21" t="s">
        <v>198</v>
      </c>
      <c r="H4032" s="21" t="s">
        <v>724</v>
      </c>
      <c r="I4032" s="21" t="s">
        <v>216</v>
      </c>
      <c r="J4032" s="21" t="s">
        <v>133</v>
      </c>
      <c r="K4032" s="21" t="s">
        <v>149</v>
      </c>
      <c r="L4032" s="21" t="s">
        <v>238</v>
      </c>
      <c r="M4032" s="23">
        <v>222.86</v>
      </c>
      <c r="N4032" s="24">
        <v>1</v>
      </c>
      <c r="O4032" s="25">
        <v>0.19470000000000001</v>
      </c>
      <c r="P4032" s="23">
        <v>118.46</v>
      </c>
      <c r="Q4032" s="23">
        <f>M4032*N4032*(1-O4032)</f>
        <v>179.46915800000002</v>
      </c>
      <c r="R4032" s="23">
        <f>M4032*N4032*O4032</f>
        <v>43.390842000000006</v>
      </c>
      <c r="S4032" s="23">
        <f>P4032*N4032</f>
        <v>118.46</v>
      </c>
      <c r="T4032" s="23">
        <f>Q4032-S4032</f>
        <v>61.009158000000028</v>
      </c>
      <c r="U4032" s="25">
        <f>IFERROR(T4032/Q4032,0)</f>
        <v>0.33994229805212561</v>
      </c>
      <c r="V4032" s="21" t="s">
        <v>125</v>
      </c>
      <c r="W4032" s="21" t="s">
        <v>172</v>
      </c>
    </row>
    <row r="4033" spans="1:23" ht="15" customHeight="1">
      <c r="A4033" s="21" t="s">
        <v>4510</v>
      </c>
      <c r="B4033" s="22">
        <v>45980</v>
      </c>
      <c r="C4033" s="21">
        <f>YEAR(B4033)</f>
        <v>2025</v>
      </c>
      <c r="D4033" s="21" t="str">
        <f>"Q"&amp;ROUNDUP(MONTH(B4033)/3,0)</f>
        <v>Q4</v>
      </c>
      <c r="E4033" s="21" t="s">
        <v>138</v>
      </c>
      <c r="F4033" s="21" t="s">
        <v>118</v>
      </c>
      <c r="G4033" s="21" t="s">
        <v>139</v>
      </c>
      <c r="H4033" s="21" t="s">
        <v>1048</v>
      </c>
      <c r="I4033" s="21" t="s">
        <v>179</v>
      </c>
      <c r="J4033" s="21" t="s">
        <v>133</v>
      </c>
      <c r="K4033" s="21" t="s">
        <v>134</v>
      </c>
      <c r="L4033" s="21" t="s">
        <v>299</v>
      </c>
      <c r="M4033" s="23">
        <v>173.77</v>
      </c>
      <c r="N4033" s="24">
        <v>1</v>
      </c>
      <c r="O4033" s="25">
        <v>0.24460000000000001</v>
      </c>
      <c r="P4033" s="23">
        <v>104.55</v>
      </c>
      <c r="Q4033" s="23">
        <f>M4033*N4033*(1-O4033)</f>
        <v>131.26585800000001</v>
      </c>
      <c r="R4033" s="23">
        <f>M4033*N4033*O4033</f>
        <v>42.504142000000002</v>
      </c>
      <c r="S4033" s="23">
        <f>P4033*N4033</f>
        <v>104.55</v>
      </c>
      <c r="T4033" s="23">
        <f>Q4033-S4033</f>
        <v>26.715858000000011</v>
      </c>
      <c r="U4033" s="25">
        <f>IFERROR(T4033/Q4033,0)</f>
        <v>0.20352480383741528</v>
      </c>
      <c r="V4033" s="21" t="s">
        <v>171</v>
      </c>
      <c r="W4033" s="21" t="s">
        <v>172</v>
      </c>
    </row>
    <row r="4034" spans="1:23" ht="15" customHeight="1">
      <c r="A4034" s="21" t="s">
        <v>4511</v>
      </c>
      <c r="B4034" s="22">
        <v>45980</v>
      </c>
      <c r="C4034" s="21">
        <f>YEAR(B4034)</f>
        <v>2025</v>
      </c>
      <c r="D4034" s="21" t="str">
        <f>"Q"&amp;ROUNDUP(MONTH(B4034)/3,0)</f>
        <v>Q4</v>
      </c>
      <c r="E4034" s="21" t="s">
        <v>117</v>
      </c>
      <c r="F4034" s="21" t="s">
        <v>118</v>
      </c>
      <c r="G4034" s="21" t="s">
        <v>119</v>
      </c>
      <c r="H4034" s="21" t="s">
        <v>250</v>
      </c>
      <c r="I4034" s="21" t="s">
        <v>251</v>
      </c>
      <c r="J4034" s="21" t="s">
        <v>142</v>
      </c>
      <c r="K4034" s="21" t="s">
        <v>149</v>
      </c>
      <c r="L4034" s="21" t="s">
        <v>150</v>
      </c>
      <c r="M4034" s="23">
        <v>309.25</v>
      </c>
      <c r="N4034" s="24">
        <v>1</v>
      </c>
      <c r="O4034" s="25">
        <v>0.31619999999999998</v>
      </c>
      <c r="P4034" s="23">
        <v>130.96</v>
      </c>
      <c r="Q4034" s="23">
        <f>M4034*N4034*(1-O4034)</f>
        <v>211.46514999999999</v>
      </c>
      <c r="R4034" s="23">
        <f>M4034*N4034*O4034</f>
        <v>97.784849999999992</v>
      </c>
      <c r="S4034" s="23">
        <f>P4034*N4034</f>
        <v>130.96</v>
      </c>
      <c r="T4034" s="23">
        <f>Q4034-S4034</f>
        <v>80.505149999999986</v>
      </c>
      <c r="U4034" s="25">
        <f>IFERROR(T4034/Q4034,0)</f>
        <v>0.38070173737847579</v>
      </c>
      <c r="V4034" s="21" t="s">
        <v>125</v>
      </c>
      <c r="W4034" s="21" t="s">
        <v>126</v>
      </c>
    </row>
    <row r="4035" spans="1:23" ht="15" customHeight="1">
      <c r="A4035" s="21" t="s">
        <v>4512</v>
      </c>
      <c r="B4035" s="22">
        <v>45980</v>
      </c>
      <c r="C4035" s="21">
        <f>YEAR(B4035)</f>
        <v>2025</v>
      </c>
      <c r="D4035" s="21" t="str">
        <f>"Q"&amp;ROUNDUP(MONTH(B4035)/3,0)</f>
        <v>Q4</v>
      </c>
      <c r="E4035" s="21" t="s">
        <v>128</v>
      </c>
      <c r="F4035" s="21" t="s">
        <v>129</v>
      </c>
      <c r="G4035" s="21" t="s">
        <v>152</v>
      </c>
      <c r="H4035" s="21" t="s">
        <v>2147</v>
      </c>
      <c r="I4035" s="21" t="s">
        <v>2148</v>
      </c>
      <c r="J4035" s="21" t="s">
        <v>142</v>
      </c>
      <c r="K4035" s="21" t="s">
        <v>134</v>
      </c>
      <c r="L4035" s="21" t="s">
        <v>339</v>
      </c>
      <c r="M4035" s="23">
        <v>24.62</v>
      </c>
      <c r="N4035" s="24">
        <v>1</v>
      </c>
      <c r="O4035" s="25">
        <v>0.18179999999999999</v>
      </c>
      <c r="P4035" s="23">
        <v>14.89</v>
      </c>
      <c r="Q4035" s="23">
        <f>M4035*N4035*(1-O4035)</f>
        <v>20.144084000000003</v>
      </c>
      <c r="R4035" s="23">
        <f>M4035*N4035*O4035</f>
        <v>4.4759159999999998</v>
      </c>
      <c r="S4035" s="23">
        <f>P4035*N4035</f>
        <v>14.89</v>
      </c>
      <c r="T4035" s="23">
        <f>Q4035-S4035</f>
        <v>5.2540840000000024</v>
      </c>
      <c r="U4035" s="25">
        <f>IFERROR(T4035/Q4035,0)</f>
        <v>0.26082516335813538</v>
      </c>
      <c r="V4035" s="21" t="s">
        <v>125</v>
      </c>
      <c r="W4035" s="21" t="s">
        <v>126</v>
      </c>
    </row>
    <row r="4036" spans="1:23" ht="15" customHeight="1">
      <c r="A4036" s="21" t="s">
        <v>4513</v>
      </c>
      <c r="B4036" s="22">
        <v>45981</v>
      </c>
      <c r="C4036" s="21">
        <f>YEAR(B4036)</f>
        <v>2025</v>
      </c>
      <c r="D4036" s="21" t="str">
        <f>"Q"&amp;ROUNDUP(MONTH(B4036)/3,0)</f>
        <v>Q4</v>
      </c>
      <c r="E4036" s="21" t="s">
        <v>117</v>
      </c>
      <c r="F4036" s="21" t="s">
        <v>118</v>
      </c>
      <c r="G4036" s="21" t="s">
        <v>194</v>
      </c>
      <c r="H4036" s="21" t="s">
        <v>1201</v>
      </c>
      <c r="I4036" s="21" t="s">
        <v>1202</v>
      </c>
      <c r="J4036" s="21" t="s">
        <v>142</v>
      </c>
      <c r="K4036" s="21" t="s">
        <v>123</v>
      </c>
      <c r="L4036" s="21" t="s">
        <v>155</v>
      </c>
      <c r="M4036" s="23">
        <v>23.99</v>
      </c>
      <c r="N4036" s="24">
        <v>1</v>
      </c>
      <c r="O4036" s="25">
        <v>0.21190000000000001</v>
      </c>
      <c r="P4036" s="23">
        <v>11.99</v>
      </c>
      <c r="Q4036" s="23">
        <f>M4036*N4036*(1-O4036)</f>
        <v>18.906518999999999</v>
      </c>
      <c r="R4036" s="23">
        <f>M4036*N4036*O4036</f>
        <v>5.0834809999999999</v>
      </c>
      <c r="S4036" s="23">
        <f>P4036*N4036</f>
        <v>11.99</v>
      </c>
      <c r="T4036" s="23">
        <f>Q4036-S4036</f>
        <v>6.9165189999999992</v>
      </c>
      <c r="U4036" s="25">
        <f>IFERROR(T4036/Q4036,0)</f>
        <v>0.36582720489160375</v>
      </c>
      <c r="V4036" s="21" t="s">
        <v>125</v>
      </c>
      <c r="W4036" s="21" t="s">
        <v>172</v>
      </c>
    </row>
    <row r="4037" spans="1:23" ht="15" customHeight="1">
      <c r="A4037" s="21" t="s">
        <v>4514</v>
      </c>
      <c r="B4037" s="22">
        <v>45981</v>
      </c>
      <c r="C4037" s="21">
        <f>YEAR(B4037)</f>
        <v>2025</v>
      </c>
      <c r="D4037" s="21" t="str">
        <f>"Q"&amp;ROUNDUP(MONTH(B4037)/3,0)</f>
        <v>Q4</v>
      </c>
      <c r="E4037" s="21" t="s">
        <v>128</v>
      </c>
      <c r="F4037" s="21" t="s">
        <v>159</v>
      </c>
      <c r="G4037" s="21" t="s">
        <v>152</v>
      </c>
      <c r="H4037" s="21" t="s">
        <v>207</v>
      </c>
      <c r="I4037" s="21" t="s">
        <v>208</v>
      </c>
      <c r="J4037" s="21" t="s">
        <v>122</v>
      </c>
      <c r="K4037" s="21" t="s">
        <v>134</v>
      </c>
      <c r="L4037" s="21" t="s">
        <v>170</v>
      </c>
      <c r="M4037" s="23">
        <v>203.87</v>
      </c>
      <c r="N4037" s="24">
        <v>20</v>
      </c>
      <c r="O4037" s="25">
        <v>0.15640000000000001</v>
      </c>
      <c r="P4037" s="23">
        <v>112.27</v>
      </c>
      <c r="Q4037" s="23">
        <f>M4037*N4037*(1-O4037)</f>
        <v>3439.6946400000002</v>
      </c>
      <c r="R4037" s="23">
        <f>M4037*N4037*O4037</f>
        <v>637.70536000000004</v>
      </c>
      <c r="S4037" s="23">
        <f>P4037*N4037</f>
        <v>2245.4</v>
      </c>
      <c r="T4037" s="23">
        <f>Q4037-S4037</f>
        <v>1194.2946400000001</v>
      </c>
      <c r="U4037" s="25">
        <f>IFERROR(T4037/Q4037,0)</f>
        <v>0.34720949531729361</v>
      </c>
      <c r="V4037" s="21" t="s">
        <v>125</v>
      </c>
      <c r="W4037" s="21" t="s">
        <v>136</v>
      </c>
    </row>
    <row r="4038" spans="1:23" ht="15" customHeight="1">
      <c r="A4038" s="21" t="s">
        <v>4515</v>
      </c>
      <c r="B4038" s="22">
        <v>45981</v>
      </c>
      <c r="C4038" s="21">
        <f>YEAR(B4038)</f>
        <v>2025</v>
      </c>
      <c r="D4038" s="21" t="str">
        <f>"Q"&amp;ROUNDUP(MONTH(B4038)/3,0)</f>
        <v>Q4</v>
      </c>
      <c r="E4038" s="21" t="s">
        <v>188</v>
      </c>
      <c r="F4038" s="21" t="s">
        <v>129</v>
      </c>
      <c r="G4038" s="21" t="s">
        <v>232</v>
      </c>
      <c r="H4038" s="21" t="s">
        <v>318</v>
      </c>
      <c r="I4038" s="21" t="s">
        <v>319</v>
      </c>
      <c r="J4038" s="21" t="s">
        <v>122</v>
      </c>
      <c r="K4038" s="21" t="s">
        <v>143</v>
      </c>
      <c r="L4038" s="21" t="s">
        <v>252</v>
      </c>
      <c r="M4038" s="23">
        <v>120.49</v>
      </c>
      <c r="N4038" s="24">
        <v>5</v>
      </c>
      <c r="O4038" s="25">
        <v>0.28539999999999999</v>
      </c>
      <c r="P4038" s="23">
        <v>66.459999999999994</v>
      </c>
      <c r="Q4038" s="23">
        <f>M4038*N4038*(1-O4038)</f>
        <v>430.51076999999998</v>
      </c>
      <c r="R4038" s="23">
        <f>M4038*N4038*O4038</f>
        <v>171.93922999999998</v>
      </c>
      <c r="S4038" s="23">
        <f>P4038*N4038</f>
        <v>332.29999999999995</v>
      </c>
      <c r="T4038" s="23">
        <f>Q4038-S4038</f>
        <v>98.210770000000025</v>
      </c>
      <c r="U4038" s="25">
        <f>IFERROR(T4038/Q4038,0)</f>
        <v>0.22812616279030609</v>
      </c>
      <c r="V4038" s="21" t="s">
        <v>125</v>
      </c>
      <c r="W4038" s="21" t="s">
        <v>126</v>
      </c>
    </row>
    <row r="4039" spans="1:23" ht="15" customHeight="1">
      <c r="A4039" s="21" t="s">
        <v>4516</v>
      </c>
      <c r="B4039" s="22">
        <v>45981</v>
      </c>
      <c r="C4039" s="21">
        <f>YEAR(B4039)</f>
        <v>2025</v>
      </c>
      <c r="D4039" s="21" t="str">
        <f>"Q"&amp;ROUNDUP(MONTH(B4039)/3,0)</f>
        <v>Q4</v>
      </c>
      <c r="E4039" s="21" t="s">
        <v>128</v>
      </c>
      <c r="F4039" s="21" t="s">
        <v>118</v>
      </c>
      <c r="G4039" s="21" t="s">
        <v>130</v>
      </c>
      <c r="H4039" s="21" t="s">
        <v>287</v>
      </c>
      <c r="I4039" s="21" t="s">
        <v>288</v>
      </c>
      <c r="J4039" s="21" t="s">
        <v>133</v>
      </c>
      <c r="K4039" s="21" t="s">
        <v>149</v>
      </c>
      <c r="L4039" s="21" t="s">
        <v>205</v>
      </c>
      <c r="M4039" s="23">
        <v>108.27</v>
      </c>
      <c r="N4039" s="24">
        <v>4</v>
      </c>
      <c r="O4039" s="25">
        <v>0.25069999999999998</v>
      </c>
      <c r="P4039" s="23">
        <v>53.85</v>
      </c>
      <c r="Q4039" s="23">
        <f>M4039*N4039*(1-O4039)</f>
        <v>324.506844</v>
      </c>
      <c r="R4039" s="23">
        <f>M4039*N4039*O4039</f>
        <v>108.57315599999998</v>
      </c>
      <c r="S4039" s="23">
        <f>P4039*N4039</f>
        <v>215.4</v>
      </c>
      <c r="T4039" s="23">
        <f>Q4039-S4039</f>
        <v>109.106844</v>
      </c>
      <c r="U4039" s="25">
        <f>IFERROR(T4039/Q4039,0)</f>
        <v>0.33622355280741012</v>
      </c>
      <c r="V4039" s="21" t="s">
        <v>125</v>
      </c>
      <c r="W4039" s="21" t="s">
        <v>126</v>
      </c>
    </row>
    <row r="4040" spans="1:23" ht="15" customHeight="1">
      <c r="A4040" s="21" t="s">
        <v>4517</v>
      </c>
      <c r="B4040" s="22">
        <v>45981</v>
      </c>
      <c r="C4040" s="21">
        <f>YEAR(B4040)</f>
        <v>2025</v>
      </c>
      <c r="D4040" s="21" t="str">
        <f>"Q"&amp;ROUNDUP(MONTH(B4040)/3,0)</f>
        <v>Q4</v>
      </c>
      <c r="E4040" s="21" t="s">
        <v>117</v>
      </c>
      <c r="F4040" s="21" t="s">
        <v>118</v>
      </c>
      <c r="G4040" s="21" t="s">
        <v>194</v>
      </c>
      <c r="H4040" s="21" t="s">
        <v>2547</v>
      </c>
      <c r="I4040" s="21" t="s">
        <v>896</v>
      </c>
      <c r="J4040" s="21" t="s">
        <v>142</v>
      </c>
      <c r="K4040" s="21" t="s">
        <v>149</v>
      </c>
      <c r="L4040" s="21" t="s">
        <v>238</v>
      </c>
      <c r="M4040" s="23">
        <v>188.84</v>
      </c>
      <c r="N4040" s="24">
        <v>5</v>
      </c>
      <c r="O4040" s="25">
        <v>0.21540000000000001</v>
      </c>
      <c r="P4040" s="23">
        <v>99.53</v>
      </c>
      <c r="Q4040" s="23">
        <f>M4040*N4040*(1-O4040)</f>
        <v>740.81931999999995</v>
      </c>
      <c r="R4040" s="23">
        <f>M4040*N4040*O4040</f>
        <v>203.38068000000001</v>
      </c>
      <c r="S4040" s="23">
        <f>P4040*N4040</f>
        <v>497.65</v>
      </c>
      <c r="T4040" s="23">
        <f>Q4040-S4040</f>
        <v>243.16931999999997</v>
      </c>
      <c r="U4040" s="25">
        <f>IFERROR(T4040/Q4040,0)</f>
        <v>0.32824376124531957</v>
      </c>
      <c r="V4040" s="21" t="s">
        <v>125</v>
      </c>
      <c r="W4040" s="21" t="s">
        <v>172</v>
      </c>
    </row>
    <row r="4041" spans="1:23" ht="15" customHeight="1">
      <c r="A4041" s="21" t="s">
        <v>4518</v>
      </c>
      <c r="B4041" s="22">
        <v>45981</v>
      </c>
      <c r="C4041" s="21">
        <f>YEAR(B4041)</f>
        <v>2025</v>
      </c>
      <c r="D4041" s="21" t="str">
        <f>"Q"&amp;ROUNDUP(MONTH(B4041)/3,0)</f>
        <v>Q4</v>
      </c>
      <c r="E4041" s="21" t="s">
        <v>117</v>
      </c>
      <c r="F4041" s="21" t="s">
        <v>129</v>
      </c>
      <c r="G4041" s="21" t="s">
        <v>119</v>
      </c>
      <c r="H4041" s="21" t="s">
        <v>284</v>
      </c>
      <c r="I4041" s="21" t="s">
        <v>269</v>
      </c>
      <c r="J4041" s="21" t="s">
        <v>122</v>
      </c>
      <c r="K4041" s="21" t="s">
        <v>143</v>
      </c>
      <c r="L4041" s="21" t="s">
        <v>252</v>
      </c>
      <c r="M4041" s="23">
        <v>299.08</v>
      </c>
      <c r="N4041" s="24">
        <v>8</v>
      </c>
      <c r="O4041" s="25">
        <v>0.24809999999999999</v>
      </c>
      <c r="P4041" s="23">
        <v>188.29</v>
      </c>
      <c r="Q4041" s="23">
        <f>M4041*N4041*(1-O4041)</f>
        <v>1799.026016</v>
      </c>
      <c r="R4041" s="23">
        <f>M4041*N4041*O4041</f>
        <v>593.61398399999996</v>
      </c>
      <c r="S4041" s="23">
        <f>P4041*N4041</f>
        <v>1506.32</v>
      </c>
      <c r="T4041" s="23">
        <f>Q4041-S4041</f>
        <v>292.70601600000009</v>
      </c>
      <c r="U4041" s="25">
        <f>IFERROR(T4041/Q4041,0)</f>
        <v>0.16270249201332287</v>
      </c>
      <c r="V4041" s="21" t="s">
        <v>125</v>
      </c>
      <c r="W4041" s="21" t="s">
        <v>172</v>
      </c>
    </row>
    <row r="4042" spans="1:23" ht="15" customHeight="1">
      <c r="A4042" s="21" t="s">
        <v>4519</v>
      </c>
      <c r="B4042" s="22">
        <v>45981</v>
      </c>
      <c r="C4042" s="21">
        <f>YEAR(B4042)</f>
        <v>2025</v>
      </c>
      <c r="D4042" s="21" t="str">
        <f>"Q"&amp;ROUNDUP(MONTH(B4042)/3,0)</f>
        <v>Q4</v>
      </c>
      <c r="E4042" s="21" t="s">
        <v>128</v>
      </c>
      <c r="F4042" s="21" t="s">
        <v>129</v>
      </c>
      <c r="G4042" s="21" t="s">
        <v>152</v>
      </c>
      <c r="H4042" s="21" t="s">
        <v>243</v>
      </c>
      <c r="I4042" s="21" t="s">
        <v>244</v>
      </c>
      <c r="J4042" s="21" t="s">
        <v>122</v>
      </c>
      <c r="K4042" s="21" t="s">
        <v>143</v>
      </c>
      <c r="L4042" s="21" t="s">
        <v>144</v>
      </c>
      <c r="M4042" s="23">
        <v>273.52</v>
      </c>
      <c r="N4042" s="24">
        <v>4</v>
      </c>
      <c r="O4042" s="25">
        <v>0.1696</v>
      </c>
      <c r="P4042" s="23">
        <v>161.16</v>
      </c>
      <c r="Q4042" s="23">
        <f>M4042*N4042*(1-O4042)</f>
        <v>908.52403199999992</v>
      </c>
      <c r="R4042" s="23">
        <f>M4042*N4042*O4042</f>
        <v>185.55596799999998</v>
      </c>
      <c r="S4042" s="23">
        <f>P4042*N4042</f>
        <v>644.64</v>
      </c>
      <c r="T4042" s="23">
        <f>Q4042-S4042</f>
        <v>263.88403199999993</v>
      </c>
      <c r="U4042" s="25">
        <f>IFERROR(T4042/Q4042,0)</f>
        <v>0.29045355181094423</v>
      </c>
      <c r="V4042" s="21" t="s">
        <v>125</v>
      </c>
      <c r="W4042" s="21" t="s">
        <v>172</v>
      </c>
    </row>
    <row r="4043" spans="1:23" ht="15" customHeight="1">
      <c r="A4043" s="21" t="s">
        <v>4520</v>
      </c>
      <c r="B4043" s="22">
        <v>45981</v>
      </c>
      <c r="C4043" s="21">
        <f>YEAR(B4043)</f>
        <v>2025</v>
      </c>
      <c r="D4043" s="21" t="str">
        <f>"Q"&amp;ROUNDUP(MONTH(B4043)/3,0)</f>
        <v>Q4</v>
      </c>
      <c r="E4043" s="21" t="s">
        <v>138</v>
      </c>
      <c r="F4043" s="21" t="s">
        <v>118</v>
      </c>
      <c r="G4043" s="21" t="s">
        <v>139</v>
      </c>
      <c r="H4043" s="21" t="s">
        <v>246</v>
      </c>
      <c r="I4043" s="21" t="s">
        <v>247</v>
      </c>
      <c r="J4043" s="21" t="s">
        <v>133</v>
      </c>
      <c r="K4043" s="21" t="s">
        <v>134</v>
      </c>
      <c r="L4043" s="21" t="s">
        <v>192</v>
      </c>
      <c r="M4043" s="23">
        <v>114.76</v>
      </c>
      <c r="N4043" s="24">
        <v>4</v>
      </c>
      <c r="O4043" s="25">
        <v>0.20330000000000001</v>
      </c>
      <c r="P4043" s="23">
        <v>67.2</v>
      </c>
      <c r="Q4043" s="23">
        <f>M4043*N4043*(1-O4043)</f>
        <v>365.71716800000002</v>
      </c>
      <c r="R4043" s="23">
        <f>M4043*N4043*O4043</f>
        <v>93.322832000000005</v>
      </c>
      <c r="S4043" s="23">
        <f>P4043*N4043</f>
        <v>268.8</v>
      </c>
      <c r="T4043" s="23">
        <f>Q4043-S4043</f>
        <v>96.917168000000004</v>
      </c>
      <c r="U4043" s="25">
        <f>IFERROR(T4043/Q4043,0)</f>
        <v>0.26500579267309649</v>
      </c>
      <c r="V4043" s="21" t="s">
        <v>125</v>
      </c>
      <c r="W4043" s="21" t="s">
        <v>126</v>
      </c>
    </row>
    <row r="4044" spans="1:23" ht="15" customHeight="1">
      <c r="A4044" s="21" t="s">
        <v>4521</v>
      </c>
      <c r="B4044" s="22">
        <v>45981</v>
      </c>
      <c r="C4044" s="21">
        <f>YEAR(B4044)</f>
        <v>2025</v>
      </c>
      <c r="D4044" s="21" t="str">
        <f>"Q"&amp;ROUNDUP(MONTH(B4044)/3,0)</f>
        <v>Q4</v>
      </c>
      <c r="E4044" s="21" t="s">
        <v>138</v>
      </c>
      <c r="F4044" s="21" t="s">
        <v>159</v>
      </c>
      <c r="G4044" s="21" t="s">
        <v>146</v>
      </c>
      <c r="H4044" s="21" t="s">
        <v>328</v>
      </c>
      <c r="I4044" s="21" t="s">
        <v>329</v>
      </c>
      <c r="J4044" s="21" t="s">
        <v>142</v>
      </c>
      <c r="K4044" s="21" t="s">
        <v>123</v>
      </c>
      <c r="L4044" s="21" t="s">
        <v>226</v>
      </c>
      <c r="M4044" s="23">
        <v>191.6</v>
      </c>
      <c r="N4044" s="24">
        <v>4</v>
      </c>
      <c r="O4044" s="25">
        <v>0.16059999999999999</v>
      </c>
      <c r="P4044" s="23">
        <v>107.17</v>
      </c>
      <c r="Q4044" s="23">
        <f>M4044*N4044*(1-O4044)</f>
        <v>643.31615999999997</v>
      </c>
      <c r="R4044" s="23">
        <f>M4044*N4044*O4044</f>
        <v>123.08384</v>
      </c>
      <c r="S4044" s="23">
        <f>P4044*N4044</f>
        <v>428.68</v>
      </c>
      <c r="T4044" s="23">
        <f>Q4044-S4044</f>
        <v>214.63615999999996</v>
      </c>
      <c r="U4044" s="25">
        <f>IFERROR(T4044/Q4044,0)</f>
        <v>0.33364024308047846</v>
      </c>
      <c r="V4044" s="21" t="s">
        <v>125</v>
      </c>
      <c r="W4044" s="21" t="s">
        <v>172</v>
      </c>
    </row>
    <row r="4045" spans="1:23" ht="15" customHeight="1">
      <c r="A4045" s="21" t="s">
        <v>4522</v>
      </c>
      <c r="B4045" s="22">
        <v>45981</v>
      </c>
      <c r="C4045" s="21">
        <f>YEAR(B4045)</f>
        <v>2025</v>
      </c>
      <c r="D4045" s="21" t="str">
        <f>"Q"&amp;ROUNDUP(MONTH(B4045)/3,0)</f>
        <v>Q4</v>
      </c>
      <c r="E4045" s="21" t="s">
        <v>117</v>
      </c>
      <c r="F4045" s="21" t="s">
        <v>118</v>
      </c>
      <c r="G4045" s="21" t="s">
        <v>119</v>
      </c>
      <c r="H4045" s="21" t="s">
        <v>1156</v>
      </c>
      <c r="I4045" s="21" t="s">
        <v>1157</v>
      </c>
      <c r="J4045" s="21" t="s">
        <v>142</v>
      </c>
      <c r="K4045" s="21" t="s">
        <v>143</v>
      </c>
      <c r="L4045" s="21" t="s">
        <v>252</v>
      </c>
      <c r="M4045" s="23">
        <v>101.66</v>
      </c>
      <c r="N4045" s="24">
        <v>2</v>
      </c>
      <c r="O4045" s="25">
        <v>0.2155</v>
      </c>
      <c r="P4045" s="23">
        <v>58.71</v>
      </c>
      <c r="Q4045" s="23">
        <f>M4045*N4045*(1-O4045)</f>
        <v>159.50453999999999</v>
      </c>
      <c r="R4045" s="23">
        <f>M4045*N4045*O4045</f>
        <v>43.815459999999995</v>
      </c>
      <c r="S4045" s="23">
        <f>P4045*N4045</f>
        <v>117.42</v>
      </c>
      <c r="T4045" s="23">
        <f>Q4045-S4045</f>
        <v>42.08453999999999</v>
      </c>
      <c r="U4045" s="25">
        <f>IFERROR(T4045/Q4045,0)</f>
        <v>0.26384540527811928</v>
      </c>
      <c r="V4045" s="21" t="s">
        <v>125</v>
      </c>
      <c r="W4045" s="21" t="s">
        <v>126</v>
      </c>
    </row>
    <row r="4046" spans="1:23" ht="15" customHeight="1">
      <c r="A4046" s="21" t="s">
        <v>4523</v>
      </c>
      <c r="B4046" s="22">
        <v>45981</v>
      </c>
      <c r="C4046" s="21">
        <f>YEAR(B4046)</f>
        <v>2025</v>
      </c>
      <c r="D4046" s="21" t="str">
        <f>"Q"&amp;ROUNDUP(MONTH(B4046)/3,0)</f>
        <v>Q4</v>
      </c>
      <c r="E4046" s="21" t="s">
        <v>128</v>
      </c>
      <c r="F4046" s="21" t="s">
        <v>129</v>
      </c>
      <c r="G4046" s="21" t="s">
        <v>152</v>
      </c>
      <c r="H4046" s="21" t="s">
        <v>131</v>
      </c>
      <c r="I4046" s="21" t="s">
        <v>132</v>
      </c>
      <c r="J4046" s="21" t="s">
        <v>133</v>
      </c>
      <c r="K4046" s="21" t="s">
        <v>123</v>
      </c>
      <c r="L4046" s="21" t="s">
        <v>124</v>
      </c>
      <c r="M4046" s="23">
        <v>244.07</v>
      </c>
      <c r="N4046" s="24">
        <v>1</v>
      </c>
      <c r="O4046" s="25">
        <v>0.23150000000000001</v>
      </c>
      <c r="P4046" s="23">
        <v>133.1</v>
      </c>
      <c r="Q4046" s="23">
        <f>M4046*N4046*(1-O4046)</f>
        <v>187.56779499999999</v>
      </c>
      <c r="R4046" s="23">
        <f>M4046*N4046*O4046</f>
        <v>56.502205000000004</v>
      </c>
      <c r="S4046" s="23">
        <f>P4046*N4046</f>
        <v>133.1</v>
      </c>
      <c r="T4046" s="23">
        <f>Q4046-S4046</f>
        <v>54.467794999999995</v>
      </c>
      <c r="U4046" s="25">
        <f>IFERROR(T4046/Q4046,0)</f>
        <v>0.2903899094191516</v>
      </c>
      <c r="V4046" s="21" t="s">
        <v>125</v>
      </c>
      <c r="W4046" s="21" t="s">
        <v>136</v>
      </c>
    </row>
    <row r="4047" spans="1:23" ht="15" customHeight="1">
      <c r="A4047" s="21" t="s">
        <v>4524</v>
      </c>
      <c r="B4047" s="22">
        <v>45982</v>
      </c>
      <c r="C4047" s="21">
        <f>YEAR(B4047)</f>
        <v>2025</v>
      </c>
      <c r="D4047" s="21" t="str">
        <f>"Q"&amp;ROUNDUP(MONTH(B4047)/3,0)</f>
        <v>Q4</v>
      </c>
      <c r="E4047" s="21" t="s">
        <v>138</v>
      </c>
      <c r="F4047" s="21" t="s">
        <v>129</v>
      </c>
      <c r="G4047" s="21" t="s">
        <v>146</v>
      </c>
      <c r="H4047" s="21" t="s">
        <v>243</v>
      </c>
      <c r="I4047" s="21" t="s">
        <v>244</v>
      </c>
      <c r="J4047" s="21" t="s">
        <v>122</v>
      </c>
      <c r="K4047" s="21" t="s">
        <v>134</v>
      </c>
      <c r="L4047" s="21" t="s">
        <v>170</v>
      </c>
      <c r="M4047" s="23">
        <v>201.14</v>
      </c>
      <c r="N4047" s="24">
        <v>1</v>
      </c>
      <c r="O4047" s="25">
        <v>0.18410000000000001</v>
      </c>
      <c r="P4047" s="23">
        <v>123.81</v>
      </c>
      <c r="Q4047" s="23">
        <f>M4047*N4047*(1-O4047)</f>
        <v>164.11012599999998</v>
      </c>
      <c r="R4047" s="23">
        <f>M4047*N4047*O4047</f>
        <v>37.029874</v>
      </c>
      <c r="S4047" s="23">
        <f>P4047*N4047</f>
        <v>123.81</v>
      </c>
      <c r="T4047" s="23">
        <f>Q4047-S4047</f>
        <v>40.300125999999977</v>
      </c>
      <c r="U4047" s="25">
        <f>IFERROR(T4047/Q4047,0)</f>
        <v>0.2455675769818127</v>
      </c>
      <c r="V4047" s="21" t="s">
        <v>125</v>
      </c>
      <c r="W4047" s="21" t="s">
        <v>156</v>
      </c>
    </row>
    <row r="4048" spans="1:23" ht="15" customHeight="1">
      <c r="A4048" s="21" t="s">
        <v>4525</v>
      </c>
      <c r="B4048" s="22">
        <v>45982</v>
      </c>
      <c r="C4048" s="21">
        <f>YEAR(B4048)</f>
        <v>2025</v>
      </c>
      <c r="D4048" s="21" t="str">
        <f>"Q"&amp;ROUNDUP(MONTH(B4048)/3,0)</f>
        <v>Q4</v>
      </c>
      <c r="E4048" s="21" t="s">
        <v>138</v>
      </c>
      <c r="F4048" s="21" t="s">
        <v>118</v>
      </c>
      <c r="G4048" s="21" t="s">
        <v>139</v>
      </c>
      <c r="H4048" s="21" t="s">
        <v>318</v>
      </c>
      <c r="I4048" s="21" t="s">
        <v>319</v>
      </c>
      <c r="J4048" s="21" t="s">
        <v>122</v>
      </c>
      <c r="K4048" s="21" t="s">
        <v>143</v>
      </c>
      <c r="L4048" s="21" t="s">
        <v>322</v>
      </c>
      <c r="M4048" s="23">
        <v>129.19</v>
      </c>
      <c r="N4048" s="24">
        <v>2</v>
      </c>
      <c r="O4048" s="25">
        <v>0.26550000000000001</v>
      </c>
      <c r="P4048" s="23">
        <v>78</v>
      </c>
      <c r="Q4048" s="23">
        <f>M4048*N4048*(1-O4048)</f>
        <v>189.78010999999998</v>
      </c>
      <c r="R4048" s="23">
        <f>M4048*N4048*O4048</f>
        <v>68.599890000000002</v>
      </c>
      <c r="S4048" s="23">
        <f>P4048*N4048</f>
        <v>156</v>
      </c>
      <c r="T4048" s="23">
        <f>Q4048-S4048</f>
        <v>33.780109999999979</v>
      </c>
      <c r="U4048" s="25">
        <f>IFERROR(T4048/Q4048,0)</f>
        <v>0.17799605027102147</v>
      </c>
      <c r="V4048" s="21" t="s">
        <v>125</v>
      </c>
      <c r="W4048" s="21" t="s">
        <v>136</v>
      </c>
    </row>
    <row r="4049" spans="1:23" ht="15" customHeight="1">
      <c r="A4049" s="21" t="s">
        <v>4526</v>
      </c>
      <c r="B4049" s="22">
        <v>45982</v>
      </c>
      <c r="C4049" s="21">
        <f>YEAR(B4049)</f>
        <v>2025</v>
      </c>
      <c r="D4049" s="21" t="str">
        <f>"Q"&amp;ROUNDUP(MONTH(B4049)/3,0)</f>
        <v>Q4</v>
      </c>
      <c r="E4049" s="21" t="s">
        <v>158</v>
      </c>
      <c r="F4049" s="21" t="s">
        <v>129</v>
      </c>
      <c r="G4049" s="21" t="s">
        <v>164</v>
      </c>
      <c r="H4049" s="21" t="s">
        <v>218</v>
      </c>
      <c r="I4049" s="21" t="s">
        <v>219</v>
      </c>
      <c r="J4049" s="21" t="s">
        <v>133</v>
      </c>
      <c r="K4049" s="21" t="s">
        <v>149</v>
      </c>
      <c r="L4049" s="21" t="s">
        <v>273</v>
      </c>
      <c r="M4049" s="23">
        <v>296.58</v>
      </c>
      <c r="N4049" s="24">
        <v>1</v>
      </c>
      <c r="O4049" s="25">
        <v>0.23250000000000001</v>
      </c>
      <c r="P4049" s="23">
        <v>137</v>
      </c>
      <c r="Q4049" s="23">
        <f>M4049*N4049*(1-O4049)</f>
        <v>227.62514999999996</v>
      </c>
      <c r="R4049" s="23">
        <f>M4049*N4049*O4049</f>
        <v>68.954849999999993</v>
      </c>
      <c r="S4049" s="23">
        <f>P4049*N4049</f>
        <v>137</v>
      </c>
      <c r="T4049" s="23">
        <f>Q4049-S4049</f>
        <v>90.625149999999962</v>
      </c>
      <c r="U4049" s="25">
        <f>IFERROR(T4049/Q4049,0)</f>
        <v>0.39813329063154917</v>
      </c>
      <c r="V4049" s="21" t="s">
        <v>125</v>
      </c>
      <c r="W4049" s="21" t="s">
        <v>126</v>
      </c>
    </row>
    <row r="4050" spans="1:23" ht="15" customHeight="1">
      <c r="A4050" s="21" t="s">
        <v>4527</v>
      </c>
      <c r="B4050" s="22">
        <v>45982</v>
      </c>
      <c r="C4050" s="21">
        <f>YEAR(B4050)</f>
        <v>2025</v>
      </c>
      <c r="D4050" s="21" t="str">
        <f>"Q"&amp;ROUNDUP(MONTH(B4050)/3,0)</f>
        <v>Q4</v>
      </c>
      <c r="E4050" s="21" t="s">
        <v>138</v>
      </c>
      <c r="F4050" s="21" t="s">
        <v>159</v>
      </c>
      <c r="G4050" s="21" t="s">
        <v>139</v>
      </c>
      <c r="H4050" s="21" t="s">
        <v>203</v>
      </c>
      <c r="I4050" s="21" t="s">
        <v>204</v>
      </c>
      <c r="J4050" s="21" t="s">
        <v>122</v>
      </c>
      <c r="K4050" s="21" t="s">
        <v>134</v>
      </c>
      <c r="L4050" s="21" t="s">
        <v>339</v>
      </c>
      <c r="M4050" s="23">
        <v>49.02</v>
      </c>
      <c r="N4050" s="24">
        <v>3</v>
      </c>
      <c r="O4050" s="25">
        <v>0.2402</v>
      </c>
      <c r="P4050" s="23">
        <v>29.95</v>
      </c>
      <c r="Q4050" s="23">
        <f>M4050*N4050*(1-O4050)</f>
        <v>111.73618800000001</v>
      </c>
      <c r="R4050" s="23">
        <f>M4050*N4050*O4050</f>
        <v>35.323811999999997</v>
      </c>
      <c r="S4050" s="23">
        <f>P4050*N4050</f>
        <v>89.85</v>
      </c>
      <c r="T4050" s="23">
        <f>Q4050-S4050</f>
        <v>21.886188000000018</v>
      </c>
      <c r="U4050" s="25">
        <f>IFERROR(T4050/Q4050,0)</f>
        <v>0.1958737665186861</v>
      </c>
      <c r="V4050" s="21" t="s">
        <v>125</v>
      </c>
      <c r="W4050" s="21" t="s">
        <v>126</v>
      </c>
    </row>
    <row r="4051" spans="1:23" ht="15" customHeight="1">
      <c r="A4051" s="21" t="s">
        <v>4528</v>
      </c>
      <c r="B4051" s="22">
        <v>45982</v>
      </c>
      <c r="C4051" s="21">
        <f>YEAR(B4051)</f>
        <v>2025</v>
      </c>
      <c r="D4051" s="21" t="str">
        <f>"Q"&amp;ROUNDUP(MONTH(B4051)/3,0)</f>
        <v>Q4</v>
      </c>
      <c r="E4051" s="21" t="s">
        <v>188</v>
      </c>
      <c r="F4051" s="21" t="s">
        <v>129</v>
      </c>
      <c r="G4051" s="21" t="s">
        <v>198</v>
      </c>
      <c r="H4051" s="21" t="s">
        <v>549</v>
      </c>
      <c r="I4051" s="21" t="s">
        <v>550</v>
      </c>
      <c r="J4051" s="21" t="s">
        <v>133</v>
      </c>
      <c r="K4051" s="21" t="s">
        <v>143</v>
      </c>
      <c r="L4051" s="21" t="s">
        <v>252</v>
      </c>
      <c r="M4051" s="23">
        <v>228.85</v>
      </c>
      <c r="N4051" s="24">
        <v>1</v>
      </c>
      <c r="O4051" s="25">
        <v>0.1885</v>
      </c>
      <c r="P4051" s="23">
        <v>132.21</v>
      </c>
      <c r="Q4051" s="23">
        <f>M4051*N4051*(1-O4051)</f>
        <v>185.71177499999999</v>
      </c>
      <c r="R4051" s="23">
        <f>M4051*N4051*O4051</f>
        <v>43.138224999999998</v>
      </c>
      <c r="S4051" s="23">
        <f>P4051*N4051</f>
        <v>132.21</v>
      </c>
      <c r="T4051" s="23">
        <f>Q4051-S4051</f>
        <v>53.501774999999981</v>
      </c>
      <c r="U4051" s="25">
        <f>IFERROR(T4051/Q4051,0)</f>
        <v>0.28809037552949984</v>
      </c>
      <c r="V4051" s="21" t="s">
        <v>125</v>
      </c>
      <c r="W4051" s="21" t="s">
        <v>126</v>
      </c>
    </row>
    <row r="4052" spans="1:23" ht="15" customHeight="1">
      <c r="A4052" s="21" t="s">
        <v>4529</v>
      </c>
      <c r="B4052" s="22">
        <v>45982</v>
      </c>
      <c r="C4052" s="21">
        <f>YEAR(B4052)</f>
        <v>2025</v>
      </c>
      <c r="D4052" s="21" t="str">
        <f>"Q"&amp;ROUNDUP(MONTH(B4052)/3,0)</f>
        <v>Q4</v>
      </c>
      <c r="E4052" s="21" t="s">
        <v>117</v>
      </c>
      <c r="F4052" s="21" t="s">
        <v>129</v>
      </c>
      <c r="G4052" s="21" t="s">
        <v>194</v>
      </c>
      <c r="H4052" s="21" t="s">
        <v>243</v>
      </c>
      <c r="I4052" s="21" t="s">
        <v>244</v>
      </c>
      <c r="J4052" s="21" t="s">
        <v>122</v>
      </c>
      <c r="K4052" s="21" t="s">
        <v>165</v>
      </c>
      <c r="L4052" s="21" t="s">
        <v>166</v>
      </c>
      <c r="M4052" s="23">
        <v>132.72999999999999</v>
      </c>
      <c r="N4052" s="24">
        <v>2</v>
      </c>
      <c r="O4052" s="25">
        <v>0.24149999999999999</v>
      </c>
      <c r="P4052" s="23">
        <v>54.63</v>
      </c>
      <c r="Q4052" s="23">
        <f>M4052*N4052*(1-O4052)</f>
        <v>201.35140999999996</v>
      </c>
      <c r="R4052" s="23">
        <f>M4052*N4052*O4052</f>
        <v>64.108589999999992</v>
      </c>
      <c r="S4052" s="23">
        <f>P4052*N4052</f>
        <v>109.26</v>
      </c>
      <c r="T4052" s="23">
        <f>Q4052-S4052</f>
        <v>92.091409999999954</v>
      </c>
      <c r="U4052" s="25">
        <f>IFERROR(T4052/Q4052,0)</f>
        <v>0.45736660100865434</v>
      </c>
      <c r="V4052" s="21" t="s">
        <v>125</v>
      </c>
      <c r="W4052" s="21" t="s">
        <v>136</v>
      </c>
    </row>
    <row r="4053" spans="1:23" ht="15" customHeight="1">
      <c r="A4053" s="21" t="s">
        <v>4530</v>
      </c>
      <c r="B4053" s="22">
        <v>45982</v>
      </c>
      <c r="C4053" s="21">
        <f>YEAR(B4053)</f>
        <v>2025</v>
      </c>
      <c r="D4053" s="21" t="str">
        <f>"Q"&amp;ROUNDUP(MONTH(B4053)/3,0)</f>
        <v>Q4</v>
      </c>
      <c r="E4053" s="21" t="s">
        <v>188</v>
      </c>
      <c r="F4053" s="21" t="s">
        <v>129</v>
      </c>
      <c r="G4053" s="21" t="s">
        <v>198</v>
      </c>
      <c r="H4053" s="21" t="s">
        <v>215</v>
      </c>
      <c r="I4053" s="21" t="s">
        <v>216</v>
      </c>
      <c r="J4053" s="21" t="s">
        <v>142</v>
      </c>
      <c r="K4053" s="21" t="s">
        <v>149</v>
      </c>
      <c r="L4053" s="21" t="s">
        <v>150</v>
      </c>
      <c r="M4053" s="23">
        <v>135.91</v>
      </c>
      <c r="N4053" s="24">
        <v>2</v>
      </c>
      <c r="O4053" s="25">
        <v>0.23</v>
      </c>
      <c r="P4053" s="23">
        <v>68.709999999999994</v>
      </c>
      <c r="Q4053" s="23">
        <f>M4053*N4053*(1-O4053)</f>
        <v>209.3014</v>
      </c>
      <c r="R4053" s="23">
        <f>M4053*N4053*O4053</f>
        <v>62.518599999999999</v>
      </c>
      <c r="S4053" s="23">
        <f>P4053*N4053</f>
        <v>137.41999999999999</v>
      </c>
      <c r="T4053" s="23">
        <f>Q4053-S4053</f>
        <v>71.881400000000014</v>
      </c>
      <c r="U4053" s="25">
        <f>IFERROR(T4053/Q4053,0)</f>
        <v>0.34343487430088865</v>
      </c>
      <c r="V4053" s="21" t="s">
        <v>125</v>
      </c>
      <c r="W4053" s="21" t="s">
        <v>156</v>
      </c>
    </row>
    <row r="4054" spans="1:23" ht="15" customHeight="1">
      <c r="A4054" s="21" t="s">
        <v>4531</v>
      </c>
      <c r="B4054" s="22">
        <v>45982</v>
      </c>
      <c r="C4054" s="21">
        <f>YEAR(B4054)</f>
        <v>2025</v>
      </c>
      <c r="D4054" s="21" t="str">
        <f>"Q"&amp;ROUNDUP(MONTH(B4054)/3,0)</f>
        <v>Q4</v>
      </c>
      <c r="E4054" s="21" t="s">
        <v>138</v>
      </c>
      <c r="F4054" s="21" t="s">
        <v>159</v>
      </c>
      <c r="G4054" s="21" t="s">
        <v>146</v>
      </c>
      <c r="H4054" s="21" t="s">
        <v>207</v>
      </c>
      <c r="I4054" s="21" t="s">
        <v>208</v>
      </c>
      <c r="J4054" s="21" t="s">
        <v>122</v>
      </c>
      <c r="K4054" s="21" t="s">
        <v>149</v>
      </c>
      <c r="L4054" s="21" t="s">
        <v>176</v>
      </c>
      <c r="M4054" s="23">
        <v>309.06</v>
      </c>
      <c r="N4054" s="24">
        <v>3</v>
      </c>
      <c r="O4054" s="25">
        <v>0.20069999999999999</v>
      </c>
      <c r="P4054" s="23">
        <v>158.16999999999999</v>
      </c>
      <c r="Q4054" s="23">
        <f>M4054*N4054*(1-O4054)</f>
        <v>741.09497400000009</v>
      </c>
      <c r="R4054" s="23">
        <f>M4054*N4054*O4054</f>
        <v>186.085026</v>
      </c>
      <c r="S4054" s="23">
        <f>P4054*N4054</f>
        <v>474.51</v>
      </c>
      <c r="T4054" s="23">
        <f>Q4054-S4054</f>
        <v>266.5849740000001</v>
      </c>
      <c r="U4054" s="25">
        <f>IFERROR(T4054/Q4054,0)</f>
        <v>0.35971769253963404</v>
      </c>
      <c r="V4054" s="21" t="s">
        <v>125</v>
      </c>
      <c r="W4054" s="21" t="s">
        <v>172</v>
      </c>
    </row>
    <row r="4055" spans="1:23" ht="15" customHeight="1">
      <c r="A4055" s="21" t="s">
        <v>4532</v>
      </c>
      <c r="B4055" s="22">
        <v>45982</v>
      </c>
      <c r="C4055" s="21">
        <f>YEAR(B4055)</f>
        <v>2025</v>
      </c>
      <c r="D4055" s="21" t="str">
        <f>"Q"&amp;ROUNDUP(MONTH(B4055)/3,0)</f>
        <v>Q4</v>
      </c>
      <c r="E4055" s="21" t="s">
        <v>188</v>
      </c>
      <c r="F4055" s="21" t="s">
        <v>159</v>
      </c>
      <c r="G4055" s="21" t="s">
        <v>198</v>
      </c>
      <c r="H4055" s="21" t="s">
        <v>291</v>
      </c>
      <c r="I4055" s="21" t="s">
        <v>208</v>
      </c>
      <c r="J4055" s="21" t="s">
        <v>133</v>
      </c>
      <c r="K4055" s="21" t="s">
        <v>149</v>
      </c>
      <c r="L4055" s="21" t="s">
        <v>205</v>
      </c>
      <c r="M4055" s="23">
        <v>220.69</v>
      </c>
      <c r="N4055" s="24">
        <v>5</v>
      </c>
      <c r="O4055" s="25">
        <v>0.216</v>
      </c>
      <c r="P4055" s="23">
        <v>90.42</v>
      </c>
      <c r="Q4055" s="23">
        <f>M4055*N4055*(1-O4055)</f>
        <v>865.10480000000007</v>
      </c>
      <c r="R4055" s="23">
        <f>M4055*N4055*O4055</f>
        <v>238.34520000000001</v>
      </c>
      <c r="S4055" s="23">
        <f>P4055*N4055</f>
        <v>452.1</v>
      </c>
      <c r="T4055" s="23">
        <f>Q4055-S4055</f>
        <v>413.00480000000005</v>
      </c>
      <c r="U4055" s="25">
        <f>IFERROR(T4055/Q4055,0)</f>
        <v>0.47740435609650994</v>
      </c>
      <c r="V4055" s="21" t="s">
        <v>125</v>
      </c>
      <c r="W4055" s="21" t="s">
        <v>136</v>
      </c>
    </row>
    <row r="4056" spans="1:23" ht="15" customHeight="1">
      <c r="A4056" s="21" t="s">
        <v>4533</v>
      </c>
      <c r="B4056" s="22">
        <v>45982</v>
      </c>
      <c r="C4056" s="21">
        <f>YEAR(B4056)</f>
        <v>2025</v>
      </c>
      <c r="D4056" s="21" t="str">
        <f>"Q"&amp;ROUNDUP(MONTH(B4056)/3,0)</f>
        <v>Q4</v>
      </c>
      <c r="E4056" s="21" t="s">
        <v>128</v>
      </c>
      <c r="F4056" s="21" t="s">
        <v>129</v>
      </c>
      <c r="G4056" s="21" t="s">
        <v>130</v>
      </c>
      <c r="H4056" s="21" t="s">
        <v>257</v>
      </c>
      <c r="I4056" s="21" t="s">
        <v>258</v>
      </c>
      <c r="J4056" s="21" t="s">
        <v>133</v>
      </c>
      <c r="K4056" s="21" t="s">
        <v>134</v>
      </c>
      <c r="L4056" s="21" t="s">
        <v>339</v>
      </c>
      <c r="M4056" s="23">
        <v>171.81</v>
      </c>
      <c r="N4056" s="24">
        <v>1</v>
      </c>
      <c r="O4056" s="25">
        <v>0.1842</v>
      </c>
      <c r="P4056" s="23">
        <v>95.76</v>
      </c>
      <c r="Q4056" s="23">
        <f>M4056*N4056*(1-O4056)</f>
        <v>140.162598</v>
      </c>
      <c r="R4056" s="23">
        <f>M4056*N4056*O4056</f>
        <v>31.647402</v>
      </c>
      <c r="S4056" s="23">
        <f>P4056*N4056</f>
        <v>95.76</v>
      </c>
      <c r="T4056" s="23">
        <f>Q4056-S4056</f>
        <v>44.402597999999998</v>
      </c>
      <c r="U4056" s="25">
        <f>IFERROR(T4056/Q4056,0)</f>
        <v>0.31679348580567834</v>
      </c>
      <c r="V4056" s="21" t="s">
        <v>125</v>
      </c>
      <c r="W4056" s="21" t="s">
        <v>136</v>
      </c>
    </row>
    <row r="4057" spans="1:23" ht="15" customHeight="1">
      <c r="A4057" s="21" t="s">
        <v>4534</v>
      </c>
      <c r="B4057" s="22">
        <v>45982</v>
      </c>
      <c r="C4057" s="21">
        <f>YEAR(B4057)</f>
        <v>2025</v>
      </c>
      <c r="D4057" s="21" t="str">
        <f>"Q"&amp;ROUNDUP(MONTH(B4057)/3,0)</f>
        <v>Q4</v>
      </c>
      <c r="E4057" s="21" t="s">
        <v>138</v>
      </c>
      <c r="F4057" s="21" t="s">
        <v>118</v>
      </c>
      <c r="G4057" s="21" t="s">
        <v>146</v>
      </c>
      <c r="H4057" s="21" t="s">
        <v>284</v>
      </c>
      <c r="I4057" s="21" t="s">
        <v>269</v>
      </c>
      <c r="J4057" s="21" t="s">
        <v>122</v>
      </c>
      <c r="K4057" s="21" t="s">
        <v>143</v>
      </c>
      <c r="L4057" s="21" t="s">
        <v>322</v>
      </c>
      <c r="M4057" s="23">
        <v>127.17</v>
      </c>
      <c r="N4057" s="24">
        <v>2</v>
      </c>
      <c r="O4057" s="25">
        <v>0.1976</v>
      </c>
      <c r="P4057" s="23">
        <v>74.400000000000006</v>
      </c>
      <c r="Q4057" s="23">
        <f>M4057*N4057*(1-O4057)</f>
        <v>204.08241599999999</v>
      </c>
      <c r="R4057" s="23">
        <f>M4057*N4057*O4057</f>
        <v>50.257584000000001</v>
      </c>
      <c r="S4057" s="23">
        <f>P4057*N4057</f>
        <v>148.80000000000001</v>
      </c>
      <c r="T4057" s="23">
        <f>Q4057-S4057</f>
        <v>55.282415999999984</v>
      </c>
      <c r="U4057" s="25">
        <f>IFERROR(T4057/Q4057,0)</f>
        <v>0.27088279864346559</v>
      </c>
      <c r="V4057" s="21" t="s">
        <v>125</v>
      </c>
      <c r="W4057" s="21" t="s">
        <v>136</v>
      </c>
    </row>
    <row r="4058" spans="1:23" ht="15" customHeight="1">
      <c r="A4058" s="21" t="s">
        <v>4535</v>
      </c>
      <c r="B4058" s="22">
        <v>45982</v>
      </c>
      <c r="C4058" s="21">
        <f>YEAR(B4058)</f>
        <v>2025</v>
      </c>
      <c r="D4058" s="21" t="str">
        <f>"Q"&amp;ROUNDUP(MONTH(B4058)/3,0)</f>
        <v>Q4</v>
      </c>
      <c r="E4058" s="21" t="s">
        <v>188</v>
      </c>
      <c r="F4058" s="21" t="s">
        <v>129</v>
      </c>
      <c r="G4058" s="21" t="s">
        <v>198</v>
      </c>
      <c r="H4058" s="21" t="s">
        <v>120</v>
      </c>
      <c r="I4058" s="21" t="s">
        <v>121</v>
      </c>
      <c r="J4058" s="21" t="s">
        <v>122</v>
      </c>
      <c r="K4058" s="21" t="s">
        <v>123</v>
      </c>
      <c r="L4058" s="21" t="s">
        <v>226</v>
      </c>
      <c r="M4058" s="23">
        <v>145.93</v>
      </c>
      <c r="N4058" s="24">
        <v>1</v>
      </c>
      <c r="O4058" s="25">
        <v>0.28839999999999999</v>
      </c>
      <c r="P4058" s="23">
        <v>67.48</v>
      </c>
      <c r="Q4058" s="23">
        <f>M4058*N4058*(1-O4058)</f>
        <v>103.843788</v>
      </c>
      <c r="R4058" s="23">
        <f>M4058*N4058*O4058</f>
        <v>42.086212000000003</v>
      </c>
      <c r="S4058" s="23">
        <f>P4058*N4058</f>
        <v>67.48</v>
      </c>
      <c r="T4058" s="23">
        <f>Q4058-S4058</f>
        <v>36.363788</v>
      </c>
      <c r="U4058" s="25">
        <f>IFERROR(T4058/Q4058,0)</f>
        <v>0.35017778819855838</v>
      </c>
      <c r="V4058" s="21" t="s">
        <v>125</v>
      </c>
      <c r="W4058" s="21" t="s">
        <v>136</v>
      </c>
    </row>
    <row r="4059" spans="1:23" ht="15" customHeight="1">
      <c r="A4059" s="21" t="s">
        <v>4536</v>
      </c>
      <c r="B4059" s="22">
        <v>45982</v>
      </c>
      <c r="C4059" s="21">
        <f>YEAR(B4059)</f>
        <v>2025</v>
      </c>
      <c r="D4059" s="21" t="str">
        <f>"Q"&amp;ROUNDUP(MONTH(B4059)/3,0)</f>
        <v>Q4</v>
      </c>
      <c r="E4059" s="21" t="s">
        <v>158</v>
      </c>
      <c r="F4059" s="21" t="s">
        <v>129</v>
      </c>
      <c r="G4059" s="21" t="s">
        <v>160</v>
      </c>
      <c r="H4059" s="21" t="s">
        <v>337</v>
      </c>
      <c r="I4059" s="21" t="s">
        <v>338</v>
      </c>
      <c r="J4059" s="21" t="s">
        <v>133</v>
      </c>
      <c r="K4059" s="21" t="s">
        <v>134</v>
      </c>
      <c r="L4059" s="21" t="s">
        <v>135</v>
      </c>
      <c r="M4059" s="23">
        <v>63.51</v>
      </c>
      <c r="N4059" s="24">
        <v>1</v>
      </c>
      <c r="O4059" s="25">
        <v>0.25380000000000003</v>
      </c>
      <c r="P4059" s="23">
        <v>33.99</v>
      </c>
      <c r="Q4059" s="23">
        <f>M4059*N4059*(1-O4059)</f>
        <v>47.391161999999994</v>
      </c>
      <c r="R4059" s="23">
        <f>M4059*N4059*O4059</f>
        <v>16.118838</v>
      </c>
      <c r="S4059" s="23">
        <f>P4059*N4059</f>
        <v>33.99</v>
      </c>
      <c r="T4059" s="23">
        <f>Q4059-S4059</f>
        <v>13.401161999999992</v>
      </c>
      <c r="U4059" s="25">
        <f>IFERROR(T4059/Q4059,0)</f>
        <v>0.28277766221473938</v>
      </c>
      <c r="V4059" s="21" t="s">
        <v>171</v>
      </c>
      <c r="W4059" s="21" t="s">
        <v>172</v>
      </c>
    </row>
    <row r="4060" spans="1:23" ht="15" customHeight="1">
      <c r="A4060" s="21" t="s">
        <v>4537</v>
      </c>
      <c r="B4060" s="22">
        <v>45982</v>
      </c>
      <c r="C4060" s="21">
        <f>YEAR(B4060)</f>
        <v>2025</v>
      </c>
      <c r="D4060" s="21" t="str">
        <f>"Q"&amp;ROUNDUP(MONTH(B4060)/3,0)</f>
        <v>Q4</v>
      </c>
      <c r="E4060" s="21" t="s">
        <v>138</v>
      </c>
      <c r="F4060" s="21" t="s">
        <v>159</v>
      </c>
      <c r="G4060" s="21" t="s">
        <v>139</v>
      </c>
      <c r="H4060" s="21" t="s">
        <v>2835</v>
      </c>
      <c r="I4060" s="21" t="s">
        <v>2836</v>
      </c>
      <c r="J4060" s="21" t="s">
        <v>142</v>
      </c>
      <c r="K4060" s="21" t="s">
        <v>134</v>
      </c>
      <c r="L4060" s="21" t="s">
        <v>339</v>
      </c>
      <c r="M4060" s="23">
        <v>126.19</v>
      </c>
      <c r="N4060" s="24">
        <v>8</v>
      </c>
      <c r="O4060" s="25">
        <v>0.2324</v>
      </c>
      <c r="P4060" s="23">
        <v>69.430000000000007</v>
      </c>
      <c r="Q4060" s="23">
        <f>M4060*N4060*(1-O4060)</f>
        <v>774.90755200000001</v>
      </c>
      <c r="R4060" s="23">
        <f>M4060*N4060*O4060</f>
        <v>234.612448</v>
      </c>
      <c r="S4060" s="23">
        <f>P4060*N4060</f>
        <v>555.44000000000005</v>
      </c>
      <c r="T4060" s="23">
        <f>Q4060-S4060</f>
        <v>219.46755199999996</v>
      </c>
      <c r="U4060" s="25">
        <f>IFERROR(T4060/Q4060,0)</f>
        <v>0.2832177224671053</v>
      </c>
      <c r="V4060" s="21" t="s">
        <v>171</v>
      </c>
      <c r="W4060" s="21" t="s">
        <v>172</v>
      </c>
    </row>
    <row r="4061" spans="1:23" ht="15" customHeight="1">
      <c r="A4061" s="21" t="s">
        <v>4538</v>
      </c>
      <c r="B4061" s="22">
        <v>45983</v>
      </c>
      <c r="C4061" s="21">
        <f>YEAR(B4061)</f>
        <v>2025</v>
      </c>
      <c r="D4061" s="21" t="str">
        <f>"Q"&amp;ROUNDUP(MONTH(B4061)/3,0)</f>
        <v>Q4</v>
      </c>
      <c r="E4061" s="21" t="s">
        <v>128</v>
      </c>
      <c r="F4061" s="21" t="s">
        <v>118</v>
      </c>
      <c r="G4061" s="21" t="s">
        <v>130</v>
      </c>
      <c r="H4061" s="21" t="s">
        <v>736</v>
      </c>
      <c r="I4061" s="21" t="s">
        <v>132</v>
      </c>
      <c r="J4061" s="21" t="s">
        <v>133</v>
      </c>
      <c r="K4061" s="21" t="s">
        <v>143</v>
      </c>
      <c r="L4061" s="21" t="s">
        <v>252</v>
      </c>
      <c r="M4061" s="23">
        <v>37.22</v>
      </c>
      <c r="N4061" s="24">
        <v>2</v>
      </c>
      <c r="O4061" s="25">
        <v>0.1847</v>
      </c>
      <c r="P4061" s="23">
        <v>24.48</v>
      </c>
      <c r="Q4061" s="23">
        <f>M4061*N4061*(1-O4061)</f>
        <v>60.690931999999997</v>
      </c>
      <c r="R4061" s="23">
        <f>M4061*N4061*O4061</f>
        <v>13.749067999999999</v>
      </c>
      <c r="S4061" s="23">
        <f>P4061*N4061</f>
        <v>48.96</v>
      </c>
      <c r="T4061" s="23">
        <f>Q4061-S4061</f>
        <v>11.730931999999996</v>
      </c>
      <c r="U4061" s="25">
        <f>IFERROR(T4061/Q4061,0)</f>
        <v>0.19328969935739324</v>
      </c>
      <c r="V4061" s="21" t="s">
        <v>125</v>
      </c>
      <c r="W4061" s="21" t="s">
        <v>156</v>
      </c>
    </row>
    <row r="4062" spans="1:23" ht="15" customHeight="1">
      <c r="A4062" s="21" t="s">
        <v>4539</v>
      </c>
      <c r="B4062" s="22">
        <v>45983</v>
      </c>
      <c r="C4062" s="21">
        <f>YEAR(B4062)</f>
        <v>2025</v>
      </c>
      <c r="D4062" s="21" t="str">
        <f>"Q"&amp;ROUNDUP(MONTH(B4062)/3,0)</f>
        <v>Q4</v>
      </c>
      <c r="E4062" s="21" t="s">
        <v>188</v>
      </c>
      <c r="F4062" s="21" t="s">
        <v>159</v>
      </c>
      <c r="G4062" s="21" t="s">
        <v>189</v>
      </c>
      <c r="H4062" s="21" t="s">
        <v>555</v>
      </c>
      <c r="I4062" s="21" t="s">
        <v>556</v>
      </c>
      <c r="J4062" s="21" t="s">
        <v>133</v>
      </c>
      <c r="K4062" s="21" t="s">
        <v>149</v>
      </c>
      <c r="L4062" s="21" t="s">
        <v>150</v>
      </c>
      <c r="M4062" s="23">
        <v>217.62</v>
      </c>
      <c r="N4062" s="24">
        <v>4</v>
      </c>
      <c r="O4062" s="25">
        <v>0.23080000000000001</v>
      </c>
      <c r="P4062" s="23">
        <v>109.17</v>
      </c>
      <c r="Q4062" s="23">
        <f>M4062*N4062*(1-O4062)</f>
        <v>669.573216</v>
      </c>
      <c r="R4062" s="23">
        <f>M4062*N4062*O4062</f>
        <v>200.90678400000002</v>
      </c>
      <c r="S4062" s="23">
        <f>P4062*N4062</f>
        <v>436.68</v>
      </c>
      <c r="T4062" s="23">
        <f>Q4062-S4062</f>
        <v>232.893216</v>
      </c>
      <c r="U4062" s="25">
        <f>IFERROR(T4062/Q4062,0)</f>
        <v>0.34782337530060342</v>
      </c>
      <c r="V4062" s="21" t="s">
        <v>125</v>
      </c>
      <c r="W4062" s="21" t="s">
        <v>126</v>
      </c>
    </row>
    <row r="4063" spans="1:23" ht="15" customHeight="1">
      <c r="A4063" s="21" t="s">
        <v>4540</v>
      </c>
      <c r="B4063" s="22">
        <v>45983</v>
      </c>
      <c r="C4063" s="21">
        <f>YEAR(B4063)</f>
        <v>2025</v>
      </c>
      <c r="D4063" s="21" t="str">
        <f>"Q"&amp;ROUNDUP(MONTH(B4063)/3,0)</f>
        <v>Q4</v>
      </c>
      <c r="E4063" s="21" t="s">
        <v>128</v>
      </c>
      <c r="F4063" s="21" t="s">
        <v>118</v>
      </c>
      <c r="G4063" s="21" t="s">
        <v>130</v>
      </c>
      <c r="H4063" s="21" t="s">
        <v>131</v>
      </c>
      <c r="I4063" s="21" t="s">
        <v>132</v>
      </c>
      <c r="J4063" s="21" t="s">
        <v>133</v>
      </c>
      <c r="K4063" s="21" t="s">
        <v>143</v>
      </c>
      <c r="L4063" s="21" t="s">
        <v>201</v>
      </c>
      <c r="M4063" s="23">
        <v>50.78</v>
      </c>
      <c r="N4063" s="24">
        <v>4</v>
      </c>
      <c r="O4063" s="25">
        <v>0.30549999999999999</v>
      </c>
      <c r="P4063" s="23">
        <v>33.21</v>
      </c>
      <c r="Q4063" s="23">
        <f>M4063*N4063*(1-O4063)</f>
        <v>141.06684000000001</v>
      </c>
      <c r="R4063" s="23">
        <f>M4063*N4063*O4063</f>
        <v>62.053159999999998</v>
      </c>
      <c r="S4063" s="23">
        <f>P4063*N4063</f>
        <v>132.84</v>
      </c>
      <c r="T4063" s="23">
        <f>Q4063-S4063</f>
        <v>8.2268400000000099</v>
      </c>
      <c r="U4063" s="25">
        <f>IFERROR(T4063/Q4063,0)</f>
        <v>5.8318737415540105E-2</v>
      </c>
      <c r="V4063" s="21" t="s">
        <v>125</v>
      </c>
      <c r="W4063" s="21" t="s">
        <v>136</v>
      </c>
    </row>
    <row r="4064" spans="1:23" ht="15" customHeight="1">
      <c r="A4064" s="21" t="s">
        <v>4541</v>
      </c>
      <c r="B4064" s="22">
        <v>45983</v>
      </c>
      <c r="C4064" s="21">
        <f>YEAR(B4064)</f>
        <v>2025</v>
      </c>
      <c r="D4064" s="21" t="str">
        <f>"Q"&amp;ROUNDUP(MONTH(B4064)/3,0)</f>
        <v>Q4</v>
      </c>
      <c r="E4064" s="21" t="s">
        <v>188</v>
      </c>
      <c r="F4064" s="21" t="s">
        <v>159</v>
      </c>
      <c r="G4064" s="21" t="s">
        <v>189</v>
      </c>
      <c r="H4064" s="21" t="s">
        <v>345</v>
      </c>
      <c r="I4064" s="21" t="s">
        <v>319</v>
      </c>
      <c r="J4064" s="21" t="s">
        <v>142</v>
      </c>
      <c r="K4064" s="21" t="s">
        <v>123</v>
      </c>
      <c r="L4064" s="21" t="s">
        <v>155</v>
      </c>
      <c r="M4064" s="23">
        <v>224.19</v>
      </c>
      <c r="N4064" s="24">
        <v>32</v>
      </c>
      <c r="O4064" s="25">
        <v>0.18060000000000001</v>
      </c>
      <c r="P4064" s="23">
        <v>119.46</v>
      </c>
      <c r="Q4064" s="23">
        <f>M4064*N4064*(1-O4064)</f>
        <v>5878.4411520000003</v>
      </c>
      <c r="R4064" s="23">
        <f>M4064*N4064*O4064</f>
        <v>1295.6388480000001</v>
      </c>
      <c r="S4064" s="23">
        <f>P4064*N4064</f>
        <v>3822.72</v>
      </c>
      <c r="T4064" s="23">
        <f>Q4064-S4064</f>
        <v>2055.7211520000005</v>
      </c>
      <c r="U4064" s="25">
        <f>IFERROR(T4064/Q4064,0)</f>
        <v>0.34970515122033502</v>
      </c>
      <c r="V4064" s="21" t="s">
        <v>125</v>
      </c>
      <c r="W4064" s="21" t="s">
        <v>136</v>
      </c>
    </row>
    <row r="4065" spans="1:23" ht="15" customHeight="1">
      <c r="A4065" s="21" t="s">
        <v>4542</v>
      </c>
      <c r="B4065" s="22">
        <v>45983</v>
      </c>
      <c r="C4065" s="21">
        <f>YEAR(B4065)</f>
        <v>2025</v>
      </c>
      <c r="D4065" s="21" t="str">
        <f>"Q"&amp;ROUNDUP(MONTH(B4065)/3,0)</f>
        <v>Q4</v>
      </c>
      <c r="E4065" s="21" t="s">
        <v>128</v>
      </c>
      <c r="F4065" s="21" t="s">
        <v>129</v>
      </c>
      <c r="G4065" s="21" t="s">
        <v>130</v>
      </c>
      <c r="H4065" s="21" t="s">
        <v>168</v>
      </c>
      <c r="I4065" s="21" t="s">
        <v>169</v>
      </c>
      <c r="J4065" s="21" t="s">
        <v>122</v>
      </c>
      <c r="K4065" s="21" t="s">
        <v>149</v>
      </c>
      <c r="L4065" s="21" t="s">
        <v>273</v>
      </c>
      <c r="M4065" s="23">
        <v>118.9</v>
      </c>
      <c r="N4065" s="24">
        <v>1</v>
      </c>
      <c r="O4065" s="25">
        <v>0.13059999999999999</v>
      </c>
      <c r="P4065" s="23">
        <v>49.08</v>
      </c>
      <c r="Q4065" s="23">
        <f>M4065*N4065*(1-O4065)</f>
        <v>103.37166000000001</v>
      </c>
      <c r="R4065" s="23">
        <f>M4065*N4065*O4065</f>
        <v>15.52834</v>
      </c>
      <c r="S4065" s="23">
        <f>P4065*N4065</f>
        <v>49.08</v>
      </c>
      <c r="T4065" s="23">
        <f>Q4065-S4065</f>
        <v>54.291660000000007</v>
      </c>
      <c r="U4065" s="25">
        <f>IFERROR(T4065/Q4065,0)</f>
        <v>0.52520835981544656</v>
      </c>
      <c r="V4065" s="21" t="s">
        <v>125</v>
      </c>
      <c r="W4065" s="21" t="s">
        <v>172</v>
      </c>
    </row>
    <row r="4066" spans="1:23" ht="15" customHeight="1">
      <c r="A4066" s="21" t="s">
        <v>4543</v>
      </c>
      <c r="B4066" s="22">
        <v>45983</v>
      </c>
      <c r="C4066" s="21">
        <f>YEAR(B4066)</f>
        <v>2025</v>
      </c>
      <c r="D4066" s="21" t="str">
        <f>"Q"&amp;ROUNDUP(MONTH(B4066)/3,0)</f>
        <v>Q4</v>
      </c>
      <c r="E4066" s="21" t="s">
        <v>117</v>
      </c>
      <c r="F4066" s="21" t="s">
        <v>118</v>
      </c>
      <c r="G4066" s="21" t="s">
        <v>119</v>
      </c>
      <c r="H4066" s="21" t="s">
        <v>2073</v>
      </c>
      <c r="I4066" s="21" t="s">
        <v>2074</v>
      </c>
      <c r="J4066" s="21" t="s">
        <v>142</v>
      </c>
      <c r="K4066" s="21" t="s">
        <v>123</v>
      </c>
      <c r="L4066" s="21" t="s">
        <v>124</v>
      </c>
      <c r="M4066" s="23">
        <v>93.06</v>
      </c>
      <c r="N4066" s="24">
        <v>2</v>
      </c>
      <c r="O4066" s="25">
        <v>0.155</v>
      </c>
      <c r="P4066" s="23">
        <v>43.57</v>
      </c>
      <c r="Q4066" s="23">
        <f>M4066*N4066*(1-O4066)</f>
        <v>157.2714</v>
      </c>
      <c r="R4066" s="23">
        <f>M4066*N4066*O4066</f>
        <v>28.848600000000001</v>
      </c>
      <c r="S4066" s="23">
        <f>P4066*N4066</f>
        <v>87.14</v>
      </c>
      <c r="T4066" s="23">
        <f>Q4066-S4066</f>
        <v>70.131399999999999</v>
      </c>
      <c r="U4066" s="25">
        <f>IFERROR(T4066/Q4066,0)</f>
        <v>0.44592595983758015</v>
      </c>
      <c r="V4066" s="21" t="s">
        <v>125</v>
      </c>
      <c r="W4066" s="21" t="s">
        <v>172</v>
      </c>
    </row>
    <row r="4067" spans="1:23" ht="15" customHeight="1">
      <c r="A4067" s="21" t="s">
        <v>4544</v>
      </c>
      <c r="B4067" s="22">
        <v>45983</v>
      </c>
      <c r="C4067" s="21">
        <f>YEAR(B4067)</f>
        <v>2025</v>
      </c>
      <c r="D4067" s="21" t="str">
        <f>"Q"&amp;ROUNDUP(MONTH(B4067)/3,0)</f>
        <v>Q4</v>
      </c>
      <c r="E4067" s="21" t="s">
        <v>138</v>
      </c>
      <c r="F4067" s="21" t="s">
        <v>129</v>
      </c>
      <c r="G4067" s="21" t="s">
        <v>139</v>
      </c>
      <c r="H4067" s="21" t="s">
        <v>147</v>
      </c>
      <c r="I4067" s="21" t="s">
        <v>148</v>
      </c>
      <c r="J4067" s="21" t="s">
        <v>122</v>
      </c>
      <c r="K4067" s="21" t="s">
        <v>149</v>
      </c>
      <c r="L4067" s="21" t="s">
        <v>238</v>
      </c>
      <c r="M4067" s="23">
        <v>132.28</v>
      </c>
      <c r="N4067" s="24">
        <v>2</v>
      </c>
      <c r="O4067" s="25">
        <v>0.1336</v>
      </c>
      <c r="P4067" s="23">
        <v>72.5</v>
      </c>
      <c r="Q4067" s="23">
        <f>M4067*N4067*(1-O4067)</f>
        <v>229.21478400000001</v>
      </c>
      <c r="R4067" s="23">
        <f>M4067*N4067*O4067</f>
        <v>35.345216000000001</v>
      </c>
      <c r="S4067" s="23">
        <f>P4067*N4067</f>
        <v>145</v>
      </c>
      <c r="T4067" s="23">
        <f>Q4067-S4067</f>
        <v>84.214784000000009</v>
      </c>
      <c r="U4067" s="25">
        <f>IFERROR(T4067/Q4067,0)</f>
        <v>0.36740555094386934</v>
      </c>
      <c r="V4067" s="21" t="s">
        <v>125</v>
      </c>
      <c r="W4067" s="21" t="s">
        <v>126</v>
      </c>
    </row>
    <row r="4068" spans="1:23" ht="15" customHeight="1">
      <c r="A4068" s="21" t="s">
        <v>4545</v>
      </c>
      <c r="B4068" s="22">
        <v>45984</v>
      </c>
      <c r="C4068" s="21">
        <f>YEAR(B4068)</f>
        <v>2025</v>
      </c>
      <c r="D4068" s="21" t="str">
        <f>"Q"&amp;ROUNDUP(MONTH(B4068)/3,0)</f>
        <v>Q4</v>
      </c>
      <c r="E4068" s="21" t="s">
        <v>158</v>
      </c>
      <c r="F4068" s="21" t="s">
        <v>118</v>
      </c>
      <c r="G4068" s="21" t="s">
        <v>160</v>
      </c>
      <c r="H4068" s="21" t="s">
        <v>243</v>
      </c>
      <c r="I4068" s="21" t="s">
        <v>244</v>
      </c>
      <c r="J4068" s="21" t="s">
        <v>122</v>
      </c>
      <c r="K4068" s="21" t="s">
        <v>149</v>
      </c>
      <c r="L4068" s="21" t="s">
        <v>238</v>
      </c>
      <c r="M4068" s="23">
        <v>202.59</v>
      </c>
      <c r="N4068" s="24">
        <v>1</v>
      </c>
      <c r="O4068" s="25">
        <v>0.2591</v>
      </c>
      <c r="P4068" s="23">
        <v>86.76</v>
      </c>
      <c r="Q4068" s="23">
        <f>M4068*N4068*(1-O4068)</f>
        <v>150.09893099999999</v>
      </c>
      <c r="R4068" s="23">
        <f>M4068*N4068*O4068</f>
        <v>52.491069000000003</v>
      </c>
      <c r="S4068" s="23">
        <f>P4068*N4068</f>
        <v>86.76</v>
      </c>
      <c r="T4068" s="23">
        <f>Q4068-S4068</f>
        <v>63.338930999999988</v>
      </c>
      <c r="U4068" s="25">
        <f>IFERROR(T4068/Q4068,0)</f>
        <v>0.42198122650187292</v>
      </c>
      <c r="V4068" s="21" t="s">
        <v>125</v>
      </c>
      <c r="W4068" s="21" t="s">
        <v>156</v>
      </c>
    </row>
    <row r="4069" spans="1:23" ht="15" customHeight="1">
      <c r="A4069" s="21" t="s">
        <v>4546</v>
      </c>
      <c r="B4069" s="22">
        <v>45984</v>
      </c>
      <c r="C4069" s="21">
        <f>YEAR(B4069)</f>
        <v>2025</v>
      </c>
      <c r="D4069" s="21" t="str">
        <f>"Q"&amp;ROUNDUP(MONTH(B4069)/3,0)</f>
        <v>Q4</v>
      </c>
      <c r="E4069" s="21" t="s">
        <v>188</v>
      </c>
      <c r="F4069" s="21" t="s">
        <v>118</v>
      </c>
      <c r="G4069" s="21" t="s">
        <v>198</v>
      </c>
      <c r="H4069" s="21" t="s">
        <v>203</v>
      </c>
      <c r="I4069" s="21" t="s">
        <v>204</v>
      </c>
      <c r="J4069" s="21" t="s">
        <v>122</v>
      </c>
      <c r="K4069" s="21" t="s">
        <v>165</v>
      </c>
      <c r="L4069" s="21" t="s">
        <v>184</v>
      </c>
      <c r="M4069" s="23">
        <v>100.91</v>
      </c>
      <c r="N4069" s="24">
        <v>5</v>
      </c>
      <c r="O4069" s="25">
        <v>0.21529999999999999</v>
      </c>
      <c r="P4069" s="23">
        <v>48.94</v>
      </c>
      <c r="Q4069" s="23">
        <f>M4069*N4069*(1-O4069)</f>
        <v>395.92038499999995</v>
      </c>
      <c r="R4069" s="23">
        <f>M4069*N4069*O4069</f>
        <v>108.62961499999999</v>
      </c>
      <c r="S4069" s="23">
        <f>P4069*N4069</f>
        <v>244.7</v>
      </c>
      <c r="T4069" s="23">
        <f>Q4069-S4069</f>
        <v>151.22038499999996</v>
      </c>
      <c r="U4069" s="25">
        <f>IFERROR(T4069/Q4069,0)</f>
        <v>0.3819464486528017</v>
      </c>
      <c r="V4069" s="21" t="s">
        <v>125</v>
      </c>
      <c r="W4069" s="21" t="s">
        <v>172</v>
      </c>
    </row>
    <row r="4070" spans="1:23" ht="15" customHeight="1">
      <c r="A4070" s="21" t="s">
        <v>4547</v>
      </c>
      <c r="B4070" s="22">
        <v>45984</v>
      </c>
      <c r="C4070" s="21">
        <f>YEAR(B4070)</f>
        <v>2025</v>
      </c>
      <c r="D4070" s="21" t="str">
        <f>"Q"&amp;ROUNDUP(MONTH(B4070)/3,0)</f>
        <v>Q4</v>
      </c>
      <c r="E4070" s="21" t="s">
        <v>138</v>
      </c>
      <c r="F4070" s="21" t="s">
        <v>129</v>
      </c>
      <c r="G4070" s="21" t="s">
        <v>139</v>
      </c>
      <c r="H4070" s="21" t="s">
        <v>583</v>
      </c>
      <c r="I4070" s="21" t="s">
        <v>584</v>
      </c>
      <c r="J4070" s="21" t="s">
        <v>133</v>
      </c>
      <c r="K4070" s="21" t="s">
        <v>165</v>
      </c>
      <c r="L4070" s="21" t="s">
        <v>320</v>
      </c>
      <c r="M4070" s="23">
        <v>106.43</v>
      </c>
      <c r="N4070" s="24">
        <v>1</v>
      </c>
      <c r="O4070" s="25">
        <v>0.22359999999999999</v>
      </c>
      <c r="P4070" s="23">
        <v>42.97</v>
      </c>
      <c r="Q4070" s="23">
        <f>M4070*N4070*(1-O4070)</f>
        <v>82.632252000000008</v>
      </c>
      <c r="R4070" s="23">
        <f>M4070*N4070*O4070</f>
        <v>23.797748000000002</v>
      </c>
      <c r="S4070" s="23">
        <f>P4070*N4070</f>
        <v>42.97</v>
      </c>
      <c r="T4070" s="23">
        <f>Q4070-S4070</f>
        <v>39.662252000000009</v>
      </c>
      <c r="U4070" s="25">
        <f>IFERROR(T4070/Q4070,0)</f>
        <v>0.47998512735680987</v>
      </c>
      <c r="V4070" s="21" t="s">
        <v>125</v>
      </c>
      <c r="W4070" s="21" t="s">
        <v>156</v>
      </c>
    </row>
    <row r="4071" spans="1:23" ht="15" customHeight="1">
      <c r="A4071" s="21" t="s">
        <v>4548</v>
      </c>
      <c r="B4071" s="22">
        <v>45984</v>
      </c>
      <c r="C4071" s="21">
        <f>YEAR(B4071)</f>
        <v>2025</v>
      </c>
      <c r="D4071" s="21" t="str">
        <f>"Q"&amp;ROUNDUP(MONTH(B4071)/3,0)</f>
        <v>Q4</v>
      </c>
      <c r="E4071" s="21" t="s">
        <v>188</v>
      </c>
      <c r="F4071" s="21" t="s">
        <v>118</v>
      </c>
      <c r="G4071" s="21" t="s">
        <v>189</v>
      </c>
      <c r="H4071" s="21" t="s">
        <v>261</v>
      </c>
      <c r="I4071" s="21" t="s">
        <v>262</v>
      </c>
      <c r="J4071" s="21" t="s">
        <v>133</v>
      </c>
      <c r="K4071" s="21" t="s">
        <v>165</v>
      </c>
      <c r="L4071" s="21" t="s">
        <v>184</v>
      </c>
      <c r="M4071" s="23">
        <v>79.03</v>
      </c>
      <c r="N4071" s="24">
        <v>4</v>
      </c>
      <c r="O4071" s="25">
        <v>0.24970000000000001</v>
      </c>
      <c r="P4071" s="23">
        <v>29.91</v>
      </c>
      <c r="Q4071" s="23">
        <f>M4071*N4071*(1-O4071)</f>
        <v>237.18483599999999</v>
      </c>
      <c r="R4071" s="23">
        <f>M4071*N4071*O4071</f>
        <v>78.935164</v>
      </c>
      <c r="S4071" s="23">
        <f>P4071*N4071</f>
        <v>119.64</v>
      </c>
      <c r="T4071" s="23">
        <f>Q4071-S4071</f>
        <v>117.54483599999999</v>
      </c>
      <c r="U4071" s="25">
        <f>IFERROR(T4071/Q4071,0)</f>
        <v>0.49558326738898262</v>
      </c>
      <c r="V4071" s="21" t="s">
        <v>125</v>
      </c>
      <c r="W4071" s="21" t="s">
        <v>126</v>
      </c>
    </row>
    <row r="4072" spans="1:23" ht="15" customHeight="1">
      <c r="A4072" s="21" t="s">
        <v>4549</v>
      </c>
      <c r="B4072" s="22">
        <v>45984</v>
      </c>
      <c r="C4072" s="21">
        <f>YEAR(B4072)</f>
        <v>2025</v>
      </c>
      <c r="D4072" s="21" t="str">
        <f>"Q"&amp;ROUNDUP(MONTH(B4072)/3,0)</f>
        <v>Q4</v>
      </c>
      <c r="E4072" s="21" t="s">
        <v>138</v>
      </c>
      <c r="F4072" s="21" t="s">
        <v>159</v>
      </c>
      <c r="G4072" s="21" t="s">
        <v>139</v>
      </c>
      <c r="H4072" s="21" t="s">
        <v>318</v>
      </c>
      <c r="I4072" s="21" t="s">
        <v>319</v>
      </c>
      <c r="J4072" s="21" t="s">
        <v>122</v>
      </c>
      <c r="K4072" s="21" t="s">
        <v>123</v>
      </c>
      <c r="L4072" s="21" t="s">
        <v>263</v>
      </c>
      <c r="M4072" s="23">
        <v>245.22</v>
      </c>
      <c r="N4072" s="24">
        <v>4</v>
      </c>
      <c r="O4072" s="25">
        <v>0.27010000000000001</v>
      </c>
      <c r="P4072" s="23">
        <v>122.62</v>
      </c>
      <c r="Q4072" s="23">
        <f>M4072*N4072*(1-O4072)</f>
        <v>715.94431199999997</v>
      </c>
      <c r="R4072" s="23">
        <f>M4072*N4072*O4072</f>
        <v>264.93568800000003</v>
      </c>
      <c r="S4072" s="23">
        <f>P4072*N4072</f>
        <v>490.48</v>
      </c>
      <c r="T4072" s="23">
        <f>Q4072-S4072</f>
        <v>225.46431199999995</v>
      </c>
      <c r="U4072" s="25">
        <f>IFERROR(T4072/Q4072,0)</f>
        <v>0.3149187837950167</v>
      </c>
      <c r="V4072" s="21" t="s">
        <v>125</v>
      </c>
      <c r="W4072" s="21" t="s">
        <v>126</v>
      </c>
    </row>
    <row r="4073" spans="1:23" ht="15" customHeight="1">
      <c r="A4073" s="21" t="s">
        <v>4550</v>
      </c>
      <c r="B4073" s="22">
        <v>45984</v>
      </c>
      <c r="C4073" s="21">
        <f>YEAR(B4073)</f>
        <v>2025</v>
      </c>
      <c r="D4073" s="21" t="str">
        <f>"Q"&amp;ROUNDUP(MONTH(B4073)/3,0)</f>
        <v>Q4</v>
      </c>
      <c r="E4073" s="21" t="s">
        <v>138</v>
      </c>
      <c r="F4073" s="21" t="s">
        <v>118</v>
      </c>
      <c r="G4073" s="21" t="s">
        <v>146</v>
      </c>
      <c r="H4073" s="21" t="s">
        <v>203</v>
      </c>
      <c r="I4073" s="21" t="s">
        <v>204</v>
      </c>
      <c r="J4073" s="21" t="s">
        <v>122</v>
      </c>
      <c r="K4073" s="21" t="s">
        <v>123</v>
      </c>
      <c r="L4073" s="21" t="s">
        <v>292</v>
      </c>
      <c r="M4073" s="23">
        <v>177.85</v>
      </c>
      <c r="N4073" s="24">
        <v>2</v>
      </c>
      <c r="O4073" s="25">
        <v>0.27939999999999998</v>
      </c>
      <c r="P4073" s="23">
        <v>84.24</v>
      </c>
      <c r="Q4073" s="23">
        <f>M4073*N4073*(1-O4073)</f>
        <v>256.31741999999997</v>
      </c>
      <c r="R4073" s="23">
        <f>M4073*N4073*O4073</f>
        <v>99.38257999999999</v>
      </c>
      <c r="S4073" s="23">
        <f>P4073*N4073</f>
        <v>168.48</v>
      </c>
      <c r="T4073" s="23">
        <f>Q4073-S4073</f>
        <v>87.83741999999998</v>
      </c>
      <c r="U4073" s="25">
        <f>IFERROR(T4073/Q4073,0)</f>
        <v>0.34269001303149815</v>
      </c>
      <c r="V4073" s="21" t="s">
        <v>125</v>
      </c>
      <c r="W4073" s="21" t="s">
        <v>156</v>
      </c>
    </row>
    <row r="4074" spans="1:23" ht="15" customHeight="1">
      <c r="A4074" s="21" t="s">
        <v>4551</v>
      </c>
      <c r="B4074" s="22">
        <v>45984</v>
      </c>
      <c r="C4074" s="21">
        <f>YEAR(B4074)</f>
        <v>2025</v>
      </c>
      <c r="D4074" s="21" t="str">
        <f>"Q"&amp;ROUNDUP(MONTH(B4074)/3,0)</f>
        <v>Q4</v>
      </c>
      <c r="E4074" s="21" t="s">
        <v>138</v>
      </c>
      <c r="F4074" s="21" t="s">
        <v>129</v>
      </c>
      <c r="G4074" s="21" t="s">
        <v>146</v>
      </c>
      <c r="H4074" s="21" t="s">
        <v>243</v>
      </c>
      <c r="I4074" s="21" t="s">
        <v>244</v>
      </c>
      <c r="J4074" s="21" t="s">
        <v>122</v>
      </c>
      <c r="K4074" s="21" t="s">
        <v>165</v>
      </c>
      <c r="L4074" s="21" t="s">
        <v>180</v>
      </c>
      <c r="M4074" s="23">
        <v>38.81</v>
      </c>
      <c r="N4074" s="24">
        <v>1</v>
      </c>
      <c r="O4074" s="25">
        <v>0.2747</v>
      </c>
      <c r="P4074" s="23">
        <v>14.22</v>
      </c>
      <c r="Q4074" s="23">
        <f>M4074*N4074*(1-O4074)</f>
        <v>28.148893000000005</v>
      </c>
      <c r="R4074" s="23">
        <f>M4074*N4074*O4074</f>
        <v>10.661107000000001</v>
      </c>
      <c r="S4074" s="23">
        <f>P4074*N4074</f>
        <v>14.22</v>
      </c>
      <c r="T4074" s="23">
        <f>Q4074-S4074</f>
        <v>13.928893000000004</v>
      </c>
      <c r="U4074" s="25">
        <f>IFERROR(T4074/Q4074,0)</f>
        <v>0.49482915722476195</v>
      </c>
      <c r="V4074" s="21" t="s">
        <v>125</v>
      </c>
      <c r="W4074" s="21" t="s">
        <v>136</v>
      </c>
    </row>
    <row r="4075" spans="1:23" ht="15" customHeight="1">
      <c r="A4075" s="21" t="s">
        <v>4552</v>
      </c>
      <c r="B4075" s="22">
        <v>45984</v>
      </c>
      <c r="C4075" s="21">
        <f>YEAR(B4075)</f>
        <v>2025</v>
      </c>
      <c r="D4075" s="21" t="str">
        <f>"Q"&amp;ROUNDUP(MONTH(B4075)/3,0)</f>
        <v>Q4</v>
      </c>
      <c r="E4075" s="21" t="s">
        <v>188</v>
      </c>
      <c r="F4075" s="21" t="s">
        <v>118</v>
      </c>
      <c r="G4075" s="21" t="s">
        <v>189</v>
      </c>
      <c r="H4075" s="21" t="s">
        <v>1083</v>
      </c>
      <c r="I4075" s="21" t="s">
        <v>1084</v>
      </c>
      <c r="J4075" s="21" t="s">
        <v>142</v>
      </c>
      <c r="K4075" s="21" t="s">
        <v>149</v>
      </c>
      <c r="L4075" s="21" t="s">
        <v>150</v>
      </c>
      <c r="M4075" s="23">
        <v>191.91</v>
      </c>
      <c r="N4075" s="24">
        <v>2</v>
      </c>
      <c r="O4075" s="25">
        <v>0.23780000000000001</v>
      </c>
      <c r="P4075" s="23">
        <v>94.07</v>
      </c>
      <c r="Q4075" s="23">
        <f>M4075*N4075*(1-O4075)</f>
        <v>292.54760399999998</v>
      </c>
      <c r="R4075" s="23">
        <f>M4075*N4075*O4075</f>
        <v>91.272396000000001</v>
      </c>
      <c r="S4075" s="23">
        <f>P4075*N4075</f>
        <v>188.14</v>
      </c>
      <c r="T4075" s="23">
        <f>Q4075-S4075</f>
        <v>104.40760399999999</v>
      </c>
      <c r="U4075" s="25">
        <f>IFERROR(T4075/Q4075,0)</f>
        <v>0.35689098995321117</v>
      </c>
      <c r="V4075" s="21" t="s">
        <v>125</v>
      </c>
      <c r="W4075" s="21" t="s">
        <v>156</v>
      </c>
    </row>
    <row r="4076" spans="1:23" ht="15" customHeight="1">
      <c r="A4076" s="21" t="s">
        <v>4553</v>
      </c>
      <c r="B4076" s="22">
        <v>45984</v>
      </c>
      <c r="C4076" s="21">
        <f>YEAR(B4076)</f>
        <v>2025</v>
      </c>
      <c r="D4076" s="21" t="str">
        <f>"Q"&amp;ROUNDUP(MONTH(B4076)/3,0)</f>
        <v>Q4</v>
      </c>
      <c r="E4076" s="21" t="s">
        <v>188</v>
      </c>
      <c r="F4076" s="21" t="s">
        <v>129</v>
      </c>
      <c r="G4076" s="21" t="s">
        <v>198</v>
      </c>
      <c r="H4076" s="21" t="s">
        <v>804</v>
      </c>
      <c r="I4076" s="21" t="s">
        <v>805</v>
      </c>
      <c r="J4076" s="21" t="s">
        <v>142</v>
      </c>
      <c r="K4076" s="21" t="s">
        <v>143</v>
      </c>
      <c r="L4076" s="21" t="s">
        <v>252</v>
      </c>
      <c r="M4076" s="23">
        <v>165.26</v>
      </c>
      <c r="N4076" s="24">
        <v>1</v>
      </c>
      <c r="O4076" s="25">
        <v>0.22450000000000001</v>
      </c>
      <c r="P4076" s="23">
        <v>110.84</v>
      </c>
      <c r="Q4076" s="23">
        <f>M4076*N4076*(1-O4076)</f>
        <v>128.15912999999998</v>
      </c>
      <c r="R4076" s="23">
        <f>M4076*N4076*O4076</f>
        <v>37.10087</v>
      </c>
      <c r="S4076" s="23">
        <f>P4076*N4076</f>
        <v>110.84</v>
      </c>
      <c r="T4076" s="23">
        <f>Q4076-S4076</f>
        <v>17.319129999999973</v>
      </c>
      <c r="U4076" s="25">
        <f>IFERROR(T4076/Q4076,0)</f>
        <v>0.13513769951465787</v>
      </c>
      <c r="V4076" s="21" t="s">
        <v>125</v>
      </c>
      <c r="W4076" s="21" t="s">
        <v>156</v>
      </c>
    </row>
    <row r="4077" spans="1:23" ht="15" customHeight="1">
      <c r="A4077" s="21" t="s">
        <v>4554</v>
      </c>
      <c r="B4077" s="22">
        <v>45984</v>
      </c>
      <c r="C4077" s="21">
        <f>YEAR(B4077)</f>
        <v>2025</v>
      </c>
      <c r="D4077" s="21" t="str">
        <f>"Q"&amp;ROUNDUP(MONTH(B4077)/3,0)</f>
        <v>Q4</v>
      </c>
      <c r="E4077" s="21" t="s">
        <v>138</v>
      </c>
      <c r="F4077" s="21" t="s">
        <v>118</v>
      </c>
      <c r="G4077" s="21" t="s">
        <v>146</v>
      </c>
      <c r="H4077" s="21" t="s">
        <v>147</v>
      </c>
      <c r="I4077" s="21" t="s">
        <v>148</v>
      </c>
      <c r="J4077" s="21" t="s">
        <v>122</v>
      </c>
      <c r="K4077" s="21" t="s">
        <v>165</v>
      </c>
      <c r="L4077" s="21" t="s">
        <v>184</v>
      </c>
      <c r="M4077" s="23">
        <v>19.059999999999999</v>
      </c>
      <c r="N4077" s="24">
        <v>1</v>
      </c>
      <c r="O4077" s="25">
        <v>0.1973</v>
      </c>
      <c r="P4077" s="23">
        <v>7.9</v>
      </c>
      <c r="Q4077" s="23">
        <f>M4077*N4077*(1-O4077)</f>
        <v>15.299461999999998</v>
      </c>
      <c r="R4077" s="23">
        <f>M4077*N4077*O4077</f>
        <v>3.7605379999999999</v>
      </c>
      <c r="S4077" s="23">
        <f>P4077*N4077</f>
        <v>7.9</v>
      </c>
      <c r="T4077" s="23">
        <f>Q4077-S4077</f>
        <v>7.399461999999998</v>
      </c>
      <c r="U4077" s="25">
        <f>IFERROR(T4077/Q4077,0)</f>
        <v>0.4836419738158112</v>
      </c>
      <c r="V4077" s="21" t="s">
        <v>125</v>
      </c>
      <c r="W4077" s="21" t="s">
        <v>136</v>
      </c>
    </row>
    <row r="4078" spans="1:23" ht="15" customHeight="1">
      <c r="A4078" s="21" t="s">
        <v>4555</v>
      </c>
      <c r="B4078" s="22">
        <v>45985</v>
      </c>
      <c r="C4078" s="21">
        <f>YEAR(B4078)</f>
        <v>2025</v>
      </c>
      <c r="D4078" s="21" t="str">
        <f>"Q"&amp;ROUNDUP(MONTH(B4078)/3,0)</f>
        <v>Q4</v>
      </c>
      <c r="E4078" s="21" t="s">
        <v>128</v>
      </c>
      <c r="F4078" s="21" t="s">
        <v>118</v>
      </c>
      <c r="G4078" s="21" t="s">
        <v>152</v>
      </c>
      <c r="H4078" s="21" t="s">
        <v>471</v>
      </c>
      <c r="I4078" s="21" t="s">
        <v>472</v>
      </c>
      <c r="J4078" s="21" t="s">
        <v>142</v>
      </c>
      <c r="K4078" s="21" t="s">
        <v>123</v>
      </c>
      <c r="L4078" s="21" t="s">
        <v>263</v>
      </c>
      <c r="M4078" s="23">
        <v>41.91</v>
      </c>
      <c r="N4078" s="24">
        <v>2</v>
      </c>
      <c r="O4078" s="25">
        <v>0.20349999999999999</v>
      </c>
      <c r="P4078" s="23">
        <v>19.670000000000002</v>
      </c>
      <c r="Q4078" s="23">
        <f>M4078*N4078*(1-O4078)</f>
        <v>66.762629999999987</v>
      </c>
      <c r="R4078" s="23">
        <f>M4078*N4078*O4078</f>
        <v>17.057369999999999</v>
      </c>
      <c r="S4078" s="23">
        <f>P4078*N4078</f>
        <v>39.340000000000003</v>
      </c>
      <c r="T4078" s="23">
        <f>Q4078-S4078</f>
        <v>27.422629999999984</v>
      </c>
      <c r="U4078" s="25">
        <f>IFERROR(T4078/Q4078,0)</f>
        <v>0.41074819850566086</v>
      </c>
      <c r="V4078" s="21" t="s">
        <v>125</v>
      </c>
      <c r="W4078" s="21" t="s">
        <v>126</v>
      </c>
    </row>
    <row r="4079" spans="1:23" ht="15" customHeight="1">
      <c r="A4079" s="21" t="s">
        <v>4556</v>
      </c>
      <c r="B4079" s="22">
        <v>45985</v>
      </c>
      <c r="C4079" s="21">
        <f>YEAR(B4079)</f>
        <v>2025</v>
      </c>
      <c r="D4079" s="21" t="str">
        <f>"Q"&amp;ROUNDUP(MONTH(B4079)/3,0)</f>
        <v>Q4</v>
      </c>
      <c r="E4079" s="21" t="s">
        <v>128</v>
      </c>
      <c r="F4079" s="21" t="s">
        <v>129</v>
      </c>
      <c r="G4079" s="21" t="s">
        <v>130</v>
      </c>
      <c r="H4079" s="21" t="s">
        <v>337</v>
      </c>
      <c r="I4079" s="21" t="s">
        <v>338</v>
      </c>
      <c r="J4079" s="21" t="s">
        <v>133</v>
      </c>
      <c r="K4079" s="21" t="s">
        <v>123</v>
      </c>
      <c r="L4079" s="21" t="s">
        <v>292</v>
      </c>
      <c r="M4079" s="23">
        <v>114.31</v>
      </c>
      <c r="N4079" s="24">
        <v>4</v>
      </c>
      <c r="O4079" s="25">
        <v>0.29980000000000001</v>
      </c>
      <c r="P4079" s="23">
        <v>61.65</v>
      </c>
      <c r="Q4079" s="23">
        <f>M4079*N4079*(1-O4079)</f>
        <v>320.159448</v>
      </c>
      <c r="R4079" s="23">
        <f>M4079*N4079*O4079</f>
        <v>137.08055200000001</v>
      </c>
      <c r="S4079" s="23">
        <f>P4079*N4079</f>
        <v>246.6</v>
      </c>
      <c r="T4079" s="23">
        <f>Q4079-S4079</f>
        <v>73.559448000000003</v>
      </c>
      <c r="U4079" s="25">
        <f>IFERROR(T4079/Q4079,0)</f>
        <v>0.22975879193794713</v>
      </c>
      <c r="V4079" s="21" t="s">
        <v>125</v>
      </c>
      <c r="W4079" s="21" t="s">
        <v>126</v>
      </c>
    </row>
    <row r="4080" spans="1:23" ht="15" customHeight="1">
      <c r="A4080" s="21" t="s">
        <v>4557</v>
      </c>
      <c r="B4080" s="22">
        <v>45985</v>
      </c>
      <c r="C4080" s="21">
        <f>YEAR(B4080)</f>
        <v>2025</v>
      </c>
      <c r="D4080" s="21" t="str">
        <f>"Q"&amp;ROUNDUP(MONTH(B4080)/3,0)</f>
        <v>Q4</v>
      </c>
      <c r="E4080" s="21" t="s">
        <v>128</v>
      </c>
      <c r="F4080" s="21" t="s">
        <v>129</v>
      </c>
      <c r="G4080" s="21" t="s">
        <v>152</v>
      </c>
      <c r="H4080" s="21" t="s">
        <v>174</v>
      </c>
      <c r="I4080" s="21" t="s">
        <v>175</v>
      </c>
      <c r="J4080" s="21" t="s">
        <v>142</v>
      </c>
      <c r="K4080" s="21" t="s">
        <v>123</v>
      </c>
      <c r="L4080" s="21" t="s">
        <v>155</v>
      </c>
      <c r="M4080" s="23">
        <v>101.21</v>
      </c>
      <c r="N4080" s="24">
        <v>3</v>
      </c>
      <c r="O4080" s="25">
        <v>0.18920000000000001</v>
      </c>
      <c r="P4080" s="23">
        <v>53.62</v>
      </c>
      <c r="Q4080" s="23">
        <f>M4080*N4080*(1-O4080)</f>
        <v>246.18320399999999</v>
      </c>
      <c r="R4080" s="23">
        <f>M4080*N4080*O4080</f>
        <v>57.446795999999999</v>
      </c>
      <c r="S4080" s="23">
        <f>P4080*N4080</f>
        <v>160.85999999999999</v>
      </c>
      <c r="T4080" s="23">
        <f>Q4080-S4080</f>
        <v>85.323204000000004</v>
      </c>
      <c r="U4080" s="25">
        <f>IFERROR(T4080/Q4080,0)</f>
        <v>0.34658418045448791</v>
      </c>
      <c r="V4080" s="21" t="s">
        <v>125</v>
      </c>
      <c r="W4080" s="21" t="s">
        <v>156</v>
      </c>
    </row>
    <row r="4081" spans="1:23" ht="15" customHeight="1">
      <c r="A4081" s="21" t="s">
        <v>4558</v>
      </c>
      <c r="B4081" s="22">
        <v>45985</v>
      </c>
      <c r="C4081" s="21">
        <f>YEAR(B4081)</f>
        <v>2025</v>
      </c>
      <c r="D4081" s="21" t="str">
        <f>"Q"&amp;ROUNDUP(MONTH(B4081)/3,0)</f>
        <v>Q4</v>
      </c>
      <c r="E4081" s="21" t="s">
        <v>188</v>
      </c>
      <c r="F4081" s="21" t="s">
        <v>129</v>
      </c>
      <c r="G4081" s="21" t="s">
        <v>189</v>
      </c>
      <c r="H4081" s="21" t="s">
        <v>471</v>
      </c>
      <c r="I4081" s="21" t="s">
        <v>472</v>
      </c>
      <c r="J4081" s="21" t="s">
        <v>142</v>
      </c>
      <c r="K4081" s="21" t="s">
        <v>134</v>
      </c>
      <c r="L4081" s="21" t="s">
        <v>170</v>
      </c>
      <c r="M4081" s="23">
        <v>36.89</v>
      </c>
      <c r="N4081" s="24">
        <v>1</v>
      </c>
      <c r="O4081" s="25">
        <v>0.16089999999999999</v>
      </c>
      <c r="P4081" s="23">
        <v>20.54</v>
      </c>
      <c r="Q4081" s="23">
        <f>M4081*N4081*(1-O4081)</f>
        <v>30.954398999999999</v>
      </c>
      <c r="R4081" s="23">
        <f>M4081*N4081*O4081</f>
        <v>5.9356009999999992</v>
      </c>
      <c r="S4081" s="23">
        <f>P4081*N4081</f>
        <v>20.54</v>
      </c>
      <c r="T4081" s="23">
        <f>Q4081-S4081</f>
        <v>10.414399</v>
      </c>
      <c r="U4081" s="25">
        <f>IFERROR(T4081/Q4081,0)</f>
        <v>0.33644326287840381</v>
      </c>
      <c r="V4081" s="21" t="s">
        <v>125</v>
      </c>
      <c r="W4081" s="21" t="s">
        <v>126</v>
      </c>
    </row>
    <row r="4082" spans="1:23" ht="15" customHeight="1">
      <c r="A4082" s="21" t="s">
        <v>4559</v>
      </c>
      <c r="B4082" s="22">
        <v>45985</v>
      </c>
      <c r="C4082" s="21">
        <f>YEAR(B4082)</f>
        <v>2025</v>
      </c>
      <c r="D4082" s="21" t="str">
        <f>"Q"&amp;ROUNDUP(MONTH(B4082)/3,0)</f>
        <v>Q4</v>
      </c>
      <c r="E4082" s="21" t="s">
        <v>117</v>
      </c>
      <c r="F4082" s="21" t="s">
        <v>118</v>
      </c>
      <c r="G4082" s="21" t="s">
        <v>194</v>
      </c>
      <c r="H4082" s="21" t="s">
        <v>612</v>
      </c>
      <c r="I4082" s="21" t="s">
        <v>613</v>
      </c>
      <c r="J4082" s="21" t="s">
        <v>142</v>
      </c>
      <c r="K4082" s="21" t="s">
        <v>143</v>
      </c>
      <c r="L4082" s="21" t="s">
        <v>144</v>
      </c>
      <c r="M4082" s="23">
        <v>282.64</v>
      </c>
      <c r="N4082" s="24">
        <v>3</v>
      </c>
      <c r="O4082" s="25">
        <v>0.184</v>
      </c>
      <c r="P4082" s="23">
        <v>183.42</v>
      </c>
      <c r="Q4082" s="23">
        <f>M4082*N4082*(1-O4082)</f>
        <v>691.90272000000004</v>
      </c>
      <c r="R4082" s="23">
        <f>M4082*N4082*O4082</f>
        <v>156.01728</v>
      </c>
      <c r="S4082" s="23">
        <f>P4082*N4082</f>
        <v>550.26</v>
      </c>
      <c r="T4082" s="23">
        <f>Q4082-S4082</f>
        <v>141.64272000000005</v>
      </c>
      <c r="U4082" s="25">
        <f>IFERROR(T4082/Q4082,0)</f>
        <v>0.20471478996353715</v>
      </c>
      <c r="V4082" s="21" t="s">
        <v>125</v>
      </c>
      <c r="W4082" s="21" t="s">
        <v>136</v>
      </c>
    </row>
    <row r="4083" spans="1:23" ht="15" customHeight="1">
      <c r="A4083" s="21" t="s">
        <v>4560</v>
      </c>
      <c r="B4083" s="22">
        <v>45985</v>
      </c>
      <c r="C4083" s="21">
        <f>YEAR(B4083)</f>
        <v>2025</v>
      </c>
      <c r="D4083" s="21" t="str">
        <f>"Q"&amp;ROUNDUP(MONTH(B4083)/3,0)</f>
        <v>Q4</v>
      </c>
      <c r="E4083" s="21" t="s">
        <v>158</v>
      </c>
      <c r="F4083" s="21" t="s">
        <v>129</v>
      </c>
      <c r="G4083" s="21" t="s">
        <v>164</v>
      </c>
      <c r="H4083" s="21" t="s">
        <v>207</v>
      </c>
      <c r="I4083" s="21" t="s">
        <v>208</v>
      </c>
      <c r="J4083" s="21" t="s">
        <v>122</v>
      </c>
      <c r="K4083" s="21" t="s">
        <v>165</v>
      </c>
      <c r="L4083" s="21" t="s">
        <v>180</v>
      </c>
      <c r="M4083" s="23">
        <v>92.28</v>
      </c>
      <c r="N4083" s="24">
        <v>1</v>
      </c>
      <c r="O4083" s="25">
        <v>0.25700000000000001</v>
      </c>
      <c r="P4083" s="23">
        <v>41.32</v>
      </c>
      <c r="Q4083" s="23">
        <f>M4083*N4083*(1-O4083)</f>
        <v>68.564040000000006</v>
      </c>
      <c r="R4083" s="23">
        <f>M4083*N4083*O4083</f>
        <v>23.715960000000003</v>
      </c>
      <c r="S4083" s="23">
        <f>P4083*N4083</f>
        <v>41.32</v>
      </c>
      <c r="T4083" s="23">
        <f>Q4083-S4083</f>
        <v>27.244040000000005</v>
      </c>
      <c r="U4083" s="25">
        <f>IFERROR(T4083/Q4083,0)</f>
        <v>0.39735173131571599</v>
      </c>
      <c r="V4083" s="21" t="s">
        <v>125</v>
      </c>
      <c r="W4083" s="21" t="s">
        <v>136</v>
      </c>
    </row>
    <row r="4084" spans="1:23" ht="15" customHeight="1">
      <c r="A4084" s="21" t="s">
        <v>4561</v>
      </c>
      <c r="B4084" s="22">
        <v>45985</v>
      </c>
      <c r="C4084" s="21">
        <f>YEAR(B4084)</f>
        <v>2025</v>
      </c>
      <c r="D4084" s="21" t="str">
        <f>"Q"&amp;ROUNDUP(MONTH(B4084)/3,0)</f>
        <v>Q4</v>
      </c>
      <c r="E4084" s="21" t="s">
        <v>138</v>
      </c>
      <c r="F4084" s="21" t="s">
        <v>129</v>
      </c>
      <c r="G4084" s="21" t="s">
        <v>146</v>
      </c>
      <c r="H4084" s="21" t="s">
        <v>221</v>
      </c>
      <c r="I4084" s="21" t="s">
        <v>222</v>
      </c>
      <c r="J4084" s="21" t="s">
        <v>133</v>
      </c>
      <c r="K4084" s="21" t="s">
        <v>123</v>
      </c>
      <c r="L4084" s="21" t="s">
        <v>263</v>
      </c>
      <c r="M4084" s="23">
        <v>197.67</v>
      </c>
      <c r="N4084" s="24">
        <v>1</v>
      </c>
      <c r="O4084" s="25">
        <v>0.1706</v>
      </c>
      <c r="P4084" s="23">
        <v>93.33</v>
      </c>
      <c r="Q4084" s="23">
        <f>M4084*N4084*(1-O4084)</f>
        <v>163.947498</v>
      </c>
      <c r="R4084" s="23">
        <f>M4084*N4084*O4084</f>
        <v>33.722501999999999</v>
      </c>
      <c r="S4084" s="23">
        <f>P4084*N4084</f>
        <v>93.33</v>
      </c>
      <c r="T4084" s="23">
        <f>Q4084-S4084</f>
        <v>70.617497999999998</v>
      </c>
      <c r="U4084" s="25">
        <f>IFERROR(T4084/Q4084,0)</f>
        <v>0.43073239214666148</v>
      </c>
      <c r="V4084" s="21" t="s">
        <v>125</v>
      </c>
      <c r="W4084" s="21" t="s">
        <v>156</v>
      </c>
    </row>
    <row r="4085" spans="1:23" ht="15" customHeight="1">
      <c r="A4085" s="21" t="s">
        <v>4562</v>
      </c>
      <c r="B4085" s="22">
        <v>45986</v>
      </c>
      <c r="C4085" s="21">
        <f>YEAR(B4085)</f>
        <v>2025</v>
      </c>
      <c r="D4085" s="21" t="str">
        <f>"Q"&amp;ROUNDUP(MONTH(B4085)/3,0)</f>
        <v>Q4</v>
      </c>
      <c r="E4085" s="21" t="s">
        <v>138</v>
      </c>
      <c r="F4085" s="21" t="s">
        <v>159</v>
      </c>
      <c r="G4085" s="21" t="s">
        <v>146</v>
      </c>
      <c r="H4085" s="21" t="s">
        <v>221</v>
      </c>
      <c r="I4085" s="21" t="s">
        <v>222</v>
      </c>
      <c r="J4085" s="21" t="s">
        <v>133</v>
      </c>
      <c r="K4085" s="21" t="s">
        <v>123</v>
      </c>
      <c r="L4085" s="21" t="s">
        <v>155</v>
      </c>
      <c r="M4085" s="23">
        <v>114.02</v>
      </c>
      <c r="N4085" s="24">
        <v>12</v>
      </c>
      <c r="O4085" s="25">
        <v>0.17519999999999999</v>
      </c>
      <c r="P4085" s="23">
        <v>64.53</v>
      </c>
      <c r="Q4085" s="23">
        <f>M4085*N4085*(1-O4085)</f>
        <v>1128.5243519999999</v>
      </c>
      <c r="R4085" s="23">
        <f>M4085*N4085*O4085</f>
        <v>239.71564799999999</v>
      </c>
      <c r="S4085" s="23">
        <f>P4085*N4085</f>
        <v>774.36</v>
      </c>
      <c r="T4085" s="23">
        <f>Q4085-S4085</f>
        <v>354.16435199999989</v>
      </c>
      <c r="U4085" s="25">
        <f>IFERROR(T4085/Q4085,0)</f>
        <v>0.31382960533580045</v>
      </c>
      <c r="V4085" s="21" t="s">
        <v>125</v>
      </c>
      <c r="W4085" s="21" t="s">
        <v>136</v>
      </c>
    </row>
    <row r="4086" spans="1:23" ht="15" customHeight="1">
      <c r="A4086" s="21" t="s">
        <v>4563</v>
      </c>
      <c r="B4086" s="22">
        <v>45986</v>
      </c>
      <c r="C4086" s="21">
        <f>YEAR(B4086)</f>
        <v>2025</v>
      </c>
      <c r="D4086" s="21" t="str">
        <f>"Q"&amp;ROUNDUP(MONTH(B4086)/3,0)</f>
        <v>Q4</v>
      </c>
      <c r="E4086" s="21" t="s">
        <v>128</v>
      </c>
      <c r="F4086" s="21" t="s">
        <v>118</v>
      </c>
      <c r="G4086" s="21" t="s">
        <v>152</v>
      </c>
      <c r="H4086" s="21" t="s">
        <v>140</v>
      </c>
      <c r="I4086" s="21" t="s">
        <v>141</v>
      </c>
      <c r="J4086" s="21" t="s">
        <v>142</v>
      </c>
      <c r="K4086" s="21" t="s">
        <v>143</v>
      </c>
      <c r="L4086" s="21" t="s">
        <v>144</v>
      </c>
      <c r="M4086" s="23">
        <v>157.80000000000001</v>
      </c>
      <c r="N4086" s="24">
        <v>5</v>
      </c>
      <c r="O4086" s="25">
        <v>0.29870000000000002</v>
      </c>
      <c r="P4086" s="23">
        <v>87.09</v>
      </c>
      <c r="Q4086" s="23">
        <f>M4086*N4086*(1-O4086)</f>
        <v>553.32569999999998</v>
      </c>
      <c r="R4086" s="23">
        <f>M4086*N4086*O4086</f>
        <v>235.67430000000002</v>
      </c>
      <c r="S4086" s="23">
        <f>P4086*N4086</f>
        <v>435.45000000000005</v>
      </c>
      <c r="T4086" s="23">
        <f>Q4086-S4086</f>
        <v>117.87569999999994</v>
      </c>
      <c r="U4086" s="25">
        <f>IFERROR(T4086/Q4086,0)</f>
        <v>0.21303131229942859</v>
      </c>
      <c r="V4086" s="21" t="s">
        <v>125</v>
      </c>
      <c r="W4086" s="21" t="s">
        <v>126</v>
      </c>
    </row>
    <row r="4087" spans="1:23" ht="15" customHeight="1">
      <c r="A4087" s="21" t="s">
        <v>4564</v>
      </c>
      <c r="B4087" s="22">
        <v>45986</v>
      </c>
      <c r="C4087" s="21">
        <f>YEAR(B4087)</f>
        <v>2025</v>
      </c>
      <c r="D4087" s="21" t="str">
        <f>"Q"&amp;ROUNDUP(MONTH(B4087)/3,0)</f>
        <v>Q4</v>
      </c>
      <c r="E4087" s="21" t="s">
        <v>138</v>
      </c>
      <c r="F4087" s="21" t="s">
        <v>118</v>
      </c>
      <c r="G4087" s="21" t="s">
        <v>139</v>
      </c>
      <c r="H4087" s="21" t="s">
        <v>497</v>
      </c>
      <c r="I4087" s="21" t="s">
        <v>225</v>
      </c>
      <c r="J4087" s="21" t="s">
        <v>142</v>
      </c>
      <c r="K4087" s="21" t="s">
        <v>134</v>
      </c>
      <c r="L4087" s="21" t="s">
        <v>135</v>
      </c>
      <c r="M4087" s="23">
        <v>102.22</v>
      </c>
      <c r="N4087" s="24">
        <v>1</v>
      </c>
      <c r="O4087" s="25">
        <v>0.25669999999999998</v>
      </c>
      <c r="P4087" s="23">
        <v>60.19</v>
      </c>
      <c r="Q4087" s="23">
        <f>M4087*N4087*(1-O4087)</f>
        <v>75.980126000000013</v>
      </c>
      <c r="R4087" s="23">
        <f>M4087*N4087*O4087</f>
        <v>26.239873999999997</v>
      </c>
      <c r="S4087" s="23">
        <f>P4087*N4087</f>
        <v>60.19</v>
      </c>
      <c r="T4087" s="23">
        <f>Q4087-S4087</f>
        <v>15.790126000000015</v>
      </c>
      <c r="U4087" s="25">
        <f>IFERROR(T4087/Q4087,0)</f>
        <v>0.20781916049994459</v>
      </c>
      <c r="V4087" s="21" t="s">
        <v>125</v>
      </c>
      <c r="W4087" s="21" t="s">
        <v>156</v>
      </c>
    </row>
    <row r="4088" spans="1:23" ht="15" customHeight="1">
      <c r="A4088" s="21" t="s">
        <v>4565</v>
      </c>
      <c r="B4088" s="22">
        <v>45986</v>
      </c>
      <c r="C4088" s="21">
        <f>YEAR(B4088)</f>
        <v>2025</v>
      </c>
      <c r="D4088" s="21" t="str">
        <f>"Q"&amp;ROUNDUP(MONTH(B4088)/3,0)</f>
        <v>Q4</v>
      </c>
      <c r="E4088" s="21" t="s">
        <v>188</v>
      </c>
      <c r="F4088" s="21" t="s">
        <v>118</v>
      </c>
      <c r="G4088" s="21" t="s">
        <v>198</v>
      </c>
      <c r="H4088" s="21" t="s">
        <v>373</v>
      </c>
      <c r="I4088" s="21" t="s">
        <v>374</v>
      </c>
      <c r="J4088" s="21" t="s">
        <v>142</v>
      </c>
      <c r="K4088" s="21" t="s">
        <v>165</v>
      </c>
      <c r="L4088" s="21" t="s">
        <v>184</v>
      </c>
      <c r="M4088" s="23">
        <v>94.73</v>
      </c>
      <c r="N4088" s="24">
        <v>1</v>
      </c>
      <c r="O4088" s="25">
        <v>0.2858</v>
      </c>
      <c r="P4088" s="23">
        <v>42.66</v>
      </c>
      <c r="Q4088" s="23">
        <f>M4088*N4088*(1-O4088)</f>
        <v>67.656165999999999</v>
      </c>
      <c r="R4088" s="23">
        <f>M4088*N4088*O4088</f>
        <v>27.073834000000002</v>
      </c>
      <c r="S4088" s="23">
        <f>P4088*N4088</f>
        <v>42.66</v>
      </c>
      <c r="T4088" s="23">
        <f>Q4088-S4088</f>
        <v>24.996166000000002</v>
      </c>
      <c r="U4088" s="25">
        <f>IFERROR(T4088/Q4088,0)</f>
        <v>0.36945880143429949</v>
      </c>
      <c r="V4088" s="21" t="s">
        <v>125</v>
      </c>
      <c r="W4088" s="21" t="s">
        <v>136</v>
      </c>
    </row>
    <row r="4089" spans="1:23" ht="15" customHeight="1">
      <c r="A4089" s="21" t="s">
        <v>4566</v>
      </c>
      <c r="B4089" s="22">
        <v>45986</v>
      </c>
      <c r="C4089" s="21">
        <f>YEAR(B4089)</f>
        <v>2025</v>
      </c>
      <c r="D4089" s="21" t="str">
        <f>"Q"&amp;ROUNDUP(MONTH(B4089)/3,0)</f>
        <v>Q4</v>
      </c>
      <c r="E4089" s="21" t="s">
        <v>128</v>
      </c>
      <c r="F4089" s="21" t="s">
        <v>129</v>
      </c>
      <c r="G4089" s="21" t="s">
        <v>130</v>
      </c>
      <c r="H4089" s="21" t="s">
        <v>284</v>
      </c>
      <c r="I4089" s="21" t="s">
        <v>269</v>
      </c>
      <c r="J4089" s="21" t="s">
        <v>122</v>
      </c>
      <c r="K4089" s="21" t="s">
        <v>143</v>
      </c>
      <c r="L4089" s="21" t="s">
        <v>144</v>
      </c>
      <c r="M4089" s="23">
        <v>76.58</v>
      </c>
      <c r="N4089" s="24">
        <v>1</v>
      </c>
      <c r="O4089" s="25">
        <v>0.25409999999999999</v>
      </c>
      <c r="P4089" s="23">
        <v>46.7</v>
      </c>
      <c r="Q4089" s="23">
        <f>M4089*N4089*(1-O4089)</f>
        <v>57.121021999999996</v>
      </c>
      <c r="R4089" s="23">
        <f>M4089*N4089*O4089</f>
        <v>19.458977999999998</v>
      </c>
      <c r="S4089" s="23">
        <f>P4089*N4089</f>
        <v>46.7</v>
      </c>
      <c r="T4089" s="23">
        <f>Q4089-S4089</f>
        <v>10.421021999999994</v>
      </c>
      <c r="U4089" s="25">
        <f>IFERROR(T4089/Q4089,0)</f>
        <v>0.18243759714243199</v>
      </c>
      <c r="V4089" s="21" t="s">
        <v>125</v>
      </c>
      <c r="W4089" s="21" t="s">
        <v>156</v>
      </c>
    </row>
    <row r="4090" spans="1:23" ht="15" customHeight="1">
      <c r="A4090" s="21" t="s">
        <v>4567</v>
      </c>
      <c r="B4090" s="22">
        <v>45986</v>
      </c>
      <c r="C4090" s="21">
        <f>YEAR(B4090)</f>
        <v>2025</v>
      </c>
      <c r="D4090" s="21" t="str">
        <f>"Q"&amp;ROUNDUP(MONTH(B4090)/3,0)</f>
        <v>Q4</v>
      </c>
      <c r="E4090" s="21" t="s">
        <v>188</v>
      </c>
      <c r="F4090" s="21" t="s">
        <v>129</v>
      </c>
      <c r="G4090" s="21" t="s">
        <v>189</v>
      </c>
      <c r="H4090" s="21" t="s">
        <v>120</v>
      </c>
      <c r="I4090" s="21" t="s">
        <v>121</v>
      </c>
      <c r="J4090" s="21" t="s">
        <v>122</v>
      </c>
      <c r="K4090" s="21" t="s">
        <v>149</v>
      </c>
      <c r="L4090" s="21" t="s">
        <v>238</v>
      </c>
      <c r="M4090" s="23">
        <v>70.569999999999993</v>
      </c>
      <c r="N4090" s="24">
        <v>2</v>
      </c>
      <c r="O4090" s="25">
        <v>0.2046</v>
      </c>
      <c r="P4090" s="23">
        <v>37.020000000000003</v>
      </c>
      <c r="Q4090" s="23">
        <f>M4090*N4090*(1-O4090)</f>
        <v>112.26275599999998</v>
      </c>
      <c r="R4090" s="23">
        <f>M4090*N4090*O4090</f>
        <v>28.877243999999997</v>
      </c>
      <c r="S4090" s="23">
        <f>P4090*N4090</f>
        <v>74.040000000000006</v>
      </c>
      <c r="T4090" s="23">
        <f>Q4090-S4090</f>
        <v>38.222755999999976</v>
      </c>
      <c r="U4090" s="25">
        <f>IFERROR(T4090/Q4090,0)</f>
        <v>0.34047583866549636</v>
      </c>
      <c r="V4090" s="21" t="s">
        <v>125</v>
      </c>
      <c r="W4090" s="21" t="s">
        <v>136</v>
      </c>
    </row>
    <row r="4091" spans="1:23" ht="15" customHeight="1">
      <c r="A4091" s="21" t="s">
        <v>4568</v>
      </c>
      <c r="B4091" s="22">
        <v>45986</v>
      </c>
      <c r="C4091" s="21">
        <f>YEAR(B4091)</f>
        <v>2025</v>
      </c>
      <c r="D4091" s="21" t="str">
        <f>"Q"&amp;ROUNDUP(MONTH(B4091)/3,0)</f>
        <v>Q4</v>
      </c>
      <c r="E4091" s="21" t="s">
        <v>128</v>
      </c>
      <c r="F4091" s="21" t="s">
        <v>129</v>
      </c>
      <c r="G4091" s="21" t="s">
        <v>152</v>
      </c>
      <c r="H4091" s="21" t="s">
        <v>199</v>
      </c>
      <c r="I4091" s="21" t="s">
        <v>200</v>
      </c>
      <c r="J4091" s="21" t="s">
        <v>133</v>
      </c>
      <c r="K4091" s="21" t="s">
        <v>134</v>
      </c>
      <c r="L4091" s="21" t="s">
        <v>339</v>
      </c>
      <c r="M4091" s="23">
        <v>171.63</v>
      </c>
      <c r="N4091" s="24">
        <v>2</v>
      </c>
      <c r="O4091" s="25">
        <v>0.22559999999999999</v>
      </c>
      <c r="P4091" s="23">
        <v>98.66</v>
      </c>
      <c r="Q4091" s="23">
        <f>M4091*N4091*(1-O4091)</f>
        <v>265.82054399999998</v>
      </c>
      <c r="R4091" s="23">
        <f>M4091*N4091*O4091</f>
        <v>77.439455999999993</v>
      </c>
      <c r="S4091" s="23">
        <f>P4091*N4091</f>
        <v>197.32</v>
      </c>
      <c r="T4091" s="23">
        <f>Q4091-S4091</f>
        <v>68.500543999999991</v>
      </c>
      <c r="U4091" s="25">
        <f>IFERROR(T4091/Q4091,0)</f>
        <v>0.25769469495931807</v>
      </c>
      <c r="V4091" s="21" t="s">
        <v>125</v>
      </c>
      <c r="W4091" s="21" t="s">
        <v>156</v>
      </c>
    </row>
    <row r="4092" spans="1:23" ht="15" customHeight="1">
      <c r="A4092" s="21" t="s">
        <v>4569</v>
      </c>
      <c r="B4092" s="22">
        <v>45987</v>
      </c>
      <c r="C4092" s="21">
        <f>YEAR(B4092)</f>
        <v>2025</v>
      </c>
      <c r="D4092" s="21" t="str">
        <f>"Q"&amp;ROUNDUP(MONTH(B4092)/3,0)</f>
        <v>Q4</v>
      </c>
      <c r="E4092" s="21" t="s">
        <v>188</v>
      </c>
      <c r="F4092" s="21" t="s">
        <v>118</v>
      </c>
      <c r="G4092" s="21" t="s">
        <v>189</v>
      </c>
      <c r="H4092" s="21" t="s">
        <v>561</v>
      </c>
      <c r="I4092" s="21" t="s">
        <v>562</v>
      </c>
      <c r="J4092" s="21" t="s">
        <v>142</v>
      </c>
      <c r="K4092" s="21" t="s">
        <v>134</v>
      </c>
      <c r="L4092" s="21" t="s">
        <v>339</v>
      </c>
      <c r="M4092" s="23">
        <v>69.31</v>
      </c>
      <c r="N4092" s="24">
        <v>3</v>
      </c>
      <c r="O4092" s="25">
        <v>0.2039</v>
      </c>
      <c r="P4092" s="23">
        <v>37.92</v>
      </c>
      <c r="Q4092" s="23">
        <f>M4092*N4092*(1-O4092)</f>
        <v>165.533073</v>
      </c>
      <c r="R4092" s="23">
        <f>M4092*N4092*O4092</f>
        <v>42.396926999999998</v>
      </c>
      <c r="S4092" s="23">
        <f>P4092*N4092</f>
        <v>113.76</v>
      </c>
      <c r="T4092" s="23">
        <f>Q4092-S4092</f>
        <v>51.773072999999997</v>
      </c>
      <c r="U4092" s="25">
        <f>IFERROR(T4092/Q4092,0)</f>
        <v>0.31276573352806658</v>
      </c>
      <c r="V4092" s="21" t="s">
        <v>125</v>
      </c>
      <c r="W4092" s="21" t="s">
        <v>172</v>
      </c>
    </row>
    <row r="4093" spans="1:23" ht="15" customHeight="1">
      <c r="A4093" s="21" t="s">
        <v>4570</v>
      </c>
      <c r="B4093" s="22">
        <v>45987</v>
      </c>
      <c r="C4093" s="21">
        <f>YEAR(B4093)</f>
        <v>2025</v>
      </c>
      <c r="D4093" s="21" t="str">
        <f>"Q"&amp;ROUNDUP(MONTH(B4093)/3,0)</f>
        <v>Q4</v>
      </c>
      <c r="E4093" s="21" t="s">
        <v>117</v>
      </c>
      <c r="F4093" s="21" t="s">
        <v>129</v>
      </c>
      <c r="G4093" s="21" t="s">
        <v>119</v>
      </c>
      <c r="H4093" s="21" t="s">
        <v>278</v>
      </c>
      <c r="I4093" s="21" t="s">
        <v>279</v>
      </c>
      <c r="J4093" s="21" t="s">
        <v>133</v>
      </c>
      <c r="K4093" s="21" t="s">
        <v>165</v>
      </c>
      <c r="L4093" s="21" t="s">
        <v>180</v>
      </c>
      <c r="M4093" s="23">
        <v>13.52</v>
      </c>
      <c r="N4093" s="24">
        <v>5</v>
      </c>
      <c r="O4093" s="25">
        <v>0.19159999999999999</v>
      </c>
      <c r="P4093" s="23">
        <v>5.24</v>
      </c>
      <c r="Q4093" s="23">
        <f>M4093*N4093*(1-O4093)</f>
        <v>54.647839999999995</v>
      </c>
      <c r="R4093" s="23">
        <f>M4093*N4093*O4093</f>
        <v>12.952159999999999</v>
      </c>
      <c r="S4093" s="23">
        <f>P4093*N4093</f>
        <v>26.200000000000003</v>
      </c>
      <c r="T4093" s="23">
        <f>Q4093-S4093</f>
        <v>28.447839999999992</v>
      </c>
      <c r="U4093" s="25">
        <f>IFERROR(T4093/Q4093,0)</f>
        <v>0.52056659512983483</v>
      </c>
      <c r="V4093" s="21" t="s">
        <v>171</v>
      </c>
      <c r="W4093" s="21" t="s">
        <v>172</v>
      </c>
    </row>
    <row r="4094" spans="1:23" ht="15" customHeight="1">
      <c r="A4094" s="21" t="s">
        <v>4571</v>
      </c>
      <c r="B4094" s="22">
        <v>45987</v>
      </c>
      <c r="C4094" s="21">
        <f>YEAR(B4094)</f>
        <v>2025</v>
      </c>
      <c r="D4094" s="21" t="str">
        <f>"Q"&amp;ROUNDUP(MONTH(B4094)/3,0)</f>
        <v>Q4</v>
      </c>
      <c r="E4094" s="21" t="s">
        <v>188</v>
      </c>
      <c r="F4094" s="21" t="s">
        <v>118</v>
      </c>
      <c r="G4094" s="21" t="s">
        <v>189</v>
      </c>
      <c r="H4094" s="21" t="s">
        <v>1035</v>
      </c>
      <c r="I4094" s="21" t="s">
        <v>1036</v>
      </c>
      <c r="J4094" s="21" t="s">
        <v>142</v>
      </c>
      <c r="K4094" s="21" t="s">
        <v>134</v>
      </c>
      <c r="L4094" s="21" t="s">
        <v>339</v>
      </c>
      <c r="M4094" s="23">
        <v>23.71</v>
      </c>
      <c r="N4094" s="24">
        <v>4</v>
      </c>
      <c r="O4094" s="25">
        <v>0.27410000000000001</v>
      </c>
      <c r="P4094" s="23">
        <v>14.45</v>
      </c>
      <c r="Q4094" s="23">
        <f>M4094*N4094*(1-O4094)</f>
        <v>68.844356000000005</v>
      </c>
      <c r="R4094" s="23">
        <f>M4094*N4094*O4094</f>
        <v>25.995644000000002</v>
      </c>
      <c r="S4094" s="23">
        <f>P4094*N4094</f>
        <v>57.8</v>
      </c>
      <c r="T4094" s="23">
        <f>Q4094-S4094</f>
        <v>11.044356000000008</v>
      </c>
      <c r="U4094" s="25">
        <f>IFERROR(T4094/Q4094,0)</f>
        <v>0.16042500274096552</v>
      </c>
      <c r="V4094" s="21" t="s">
        <v>125</v>
      </c>
      <c r="W4094" s="21" t="s">
        <v>156</v>
      </c>
    </row>
    <row r="4095" spans="1:23" ht="15" customHeight="1">
      <c r="A4095" s="21" t="s">
        <v>4572</v>
      </c>
      <c r="B4095" s="22">
        <v>45987</v>
      </c>
      <c r="C4095" s="21">
        <f>YEAR(B4095)</f>
        <v>2025</v>
      </c>
      <c r="D4095" s="21" t="str">
        <f>"Q"&amp;ROUNDUP(MONTH(B4095)/3,0)</f>
        <v>Q4</v>
      </c>
      <c r="E4095" s="21" t="s">
        <v>188</v>
      </c>
      <c r="F4095" s="21" t="s">
        <v>118</v>
      </c>
      <c r="G4095" s="21" t="s">
        <v>232</v>
      </c>
      <c r="H4095" s="21" t="s">
        <v>207</v>
      </c>
      <c r="I4095" s="21" t="s">
        <v>208</v>
      </c>
      <c r="J4095" s="21" t="s">
        <v>122</v>
      </c>
      <c r="K4095" s="21" t="s">
        <v>165</v>
      </c>
      <c r="L4095" s="21" t="s">
        <v>213</v>
      </c>
      <c r="M4095" s="23">
        <v>139.47999999999999</v>
      </c>
      <c r="N4095" s="24">
        <v>1</v>
      </c>
      <c r="O4095" s="25">
        <v>0.30199999999999999</v>
      </c>
      <c r="P4095" s="23">
        <v>62.66</v>
      </c>
      <c r="Q4095" s="23">
        <f>M4095*N4095*(1-O4095)</f>
        <v>97.357039999999984</v>
      </c>
      <c r="R4095" s="23">
        <f>M4095*N4095*O4095</f>
        <v>42.122959999999999</v>
      </c>
      <c r="S4095" s="23">
        <f>P4095*N4095</f>
        <v>62.66</v>
      </c>
      <c r="T4095" s="23">
        <f>Q4095-S4095</f>
        <v>34.697039999999987</v>
      </c>
      <c r="U4095" s="25">
        <f>IFERROR(T4095/Q4095,0)</f>
        <v>0.35638963551069336</v>
      </c>
      <c r="V4095" s="21" t="s">
        <v>125</v>
      </c>
      <c r="W4095" s="21" t="s">
        <v>172</v>
      </c>
    </row>
    <row r="4096" spans="1:23" ht="15" customHeight="1">
      <c r="A4096" s="21" t="s">
        <v>4573</v>
      </c>
      <c r="B4096" s="22">
        <v>45987</v>
      </c>
      <c r="C4096" s="21">
        <f>YEAR(B4096)</f>
        <v>2025</v>
      </c>
      <c r="D4096" s="21" t="str">
        <f>"Q"&amp;ROUNDUP(MONTH(B4096)/3,0)</f>
        <v>Q4</v>
      </c>
      <c r="E4096" s="21" t="s">
        <v>138</v>
      </c>
      <c r="F4096" s="21" t="s">
        <v>129</v>
      </c>
      <c r="G4096" s="21" t="s">
        <v>139</v>
      </c>
      <c r="H4096" s="21" t="s">
        <v>199</v>
      </c>
      <c r="I4096" s="21" t="s">
        <v>200</v>
      </c>
      <c r="J4096" s="21" t="s">
        <v>133</v>
      </c>
      <c r="K4096" s="21" t="s">
        <v>149</v>
      </c>
      <c r="L4096" s="21" t="s">
        <v>205</v>
      </c>
      <c r="M4096" s="23">
        <v>304.29000000000002</v>
      </c>
      <c r="N4096" s="24">
        <v>2</v>
      </c>
      <c r="O4096" s="25">
        <v>0.20580000000000001</v>
      </c>
      <c r="P4096" s="23">
        <v>123.76</v>
      </c>
      <c r="Q4096" s="23">
        <f>M4096*N4096*(1-O4096)</f>
        <v>483.33423600000003</v>
      </c>
      <c r="R4096" s="23">
        <f>M4096*N4096*O4096</f>
        <v>125.24576400000001</v>
      </c>
      <c r="S4096" s="23">
        <f>P4096*N4096</f>
        <v>247.52</v>
      </c>
      <c r="T4096" s="23">
        <f>Q4096-S4096</f>
        <v>235.81423600000002</v>
      </c>
      <c r="U4096" s="25">
        <f>IFERROR(T4096/Q4096,0)</f>
        <v>0.48789061158084401</v>
      </c>
      <c r="V4096" s="21" t="s">
        <v>125</v>
      </c>
      <c r="W4096" s="21" t="s">
        <v>126</v>
      </c>
    </row>
    <row r="4097" spans="1:23" ht="15" customHeight="1">
      <c r="A4097" s="21" t="s">
        <v>4574</v>
      </c>
      <c r="B4097" s="22">
        <v>45987</v>
      </c>
      <c r="C4097" s="21">
        <f>YEAR(B4097)</f>
        <v>2025</v>
      </c>
      <c r="D4097" s="21" t="str">
        <f>"Q"&amp;ROUNDUP(MONTH(B4097)/3,0)</f>
        <v>Q4</v>
      </c>
      <c r="E4097" s="21" t="s">
        <v>158</v>
      </c>
      <c r="F4097" s="21" t="s">
        <v>159</v>
      </c>
      <c r="G4097" s="21" t="s">
        <v>160</v>
      </c>
      <c r="H4097" s="21" t="s">
        <v>221</v>
      </c>
      <c r="I4097" s="21" t="s">
        <v>222</v>
      </c>
      <c r="J4097" s="21" t="s">
        <v>133</v>
      </c>
      <c r="K4097" s="21" t="s">
        <v>123</v>
      </c>
      <c r="L4097" s="21" t="s">
        <v>263</v>
      </c>
      <c r="M4097" s="23">
        <v>179.36</v>
      </c>
      <c r="N4097" s="24">
        <v>5</v>
      </c>
      <c r="O4097" s="25">
        <v>0.15479999999999999</v>
      </c>
      <c r="P4097" s="23">
        <v>90.61</v>
      </c>
      <c r="Q4097" s="23">
        <f>M4097*N4097*(1-O4097)</f>
        <v>757.97536000000002</v>
      </c>
      <c r="R4097" s="23">
        <f>M4097*N4097*O4097</f>
        <v>138.82464000000002</v>
      </c>
      <c r="S4097" s="23">
        <f>P4097*N4097</f>
        <v>453.05</v>
      </c>
      <c r="T4097" s="23">
        <f>Q4097-S4097</f>
        <v>304.92536000000001</v>
      </c>
      <c r="U4097" s="25">
        <f>IFERROR(T4097/Q4097,0)</f>
        <v>0.40228927758284916</v>
      </c>
      <c r="V4097" s="21" t="s">
        <v>125</v>
      </c>
      <c r="W4097" s="21" t="s">
        <v>136</v>
      </c>
    </row>
    <row r="4098" spans="1:23" ht="15" customHeight="1">
      <c r="A4098" s="21" t="s">
        <v>4575</v>
      </c>
      <c r="B4098" s="22">
        <v>45987</v>
      </c>
      <c r="C4098" s="21">
        <f>YEAR(B4098)</f>
        <v>2025</v>
      </c>
      <c r="D4098" s="21" t="str">
        <f>"Q"&amp;ROUNDUP(MONTH(B4098)/3,0)</f>
        <v>Q4</v>
      </c>
      <c r="E4098" s="21" t="s">
        <v>128</v>
      </c>
      <c r="F4098" s="21" t="s">
        <v>159</v>
      </c>
      <c r="G4098" s="21" t="s">
        <v>152</v>
      </c>
      <c r="H4098" s="21" t="s">
        <v>569</v>
      </c>
      <c r="I4098" s="21" t="s">
        <v>570</v>
      </c>
      <c r="J4098" s="21" t="s">
        <v>133</v>
      </c>
      <c r="K4098" s="21" t="s">
        <v>149</v>
      </c>
      <c r="L4098" s="21" t="s">
        <v>238</v>
      </c>
      <c r="M4098" s="23">
        <v>156.63</v>
      </c>
      <c r="N4098" s="24">
        <v>5</v>
      </c>
      <c r="O4098" s="25">
        <v>0.18770000000000001</v>
      </c>
      <c r="P4098" s="23">
        <v>76.55</v>
      </c>
      <c r="Q4098" s="23">
        <f>M4098*N4098*(1-O4098)</f>
        <v>636.15274499999998</v>
      </c>
      <c r="R4098" s="23">
        <f>M4098*N4098*O4098</f>
        <v>146.997255</v>
      </c>
      <c r="S4098" s="23">
        <f>P4098*N4098</f>
        <v>382.75</v>
      </c>
      <c r="T4098" s="23">
        <f>Q4098-S4098</f>
        <v>253.40274499999998</v>
      </c>
      <c r="U4098" s="25">
        <f>IFERROR(T4098/Q4098,0)</f>
        <v>0.39833632251323536</v>
      </c>
      <c r="V4098" s="21" t="s">
        <v>125</v>
      </c>
      <c r="W4098" s="21" t="s">
        <v>156</v>
      </c>
    </row>
    <row r="4099" spans="1:23" ht="15" customHeight="1">
      <c r="A4099" s="21" t="s">
        <v>4576</v>
      </c>
      <c r="B4099" s="22">
        <v>45987</v>
      </c>
      <c r="C4099" s="21">
        <f>YEAR(B4099)</f>
        <v>2025</v>
      </c>
      <c r="D4099" s="21" t="str">
        <f>"Q"&amp;ROUNDUP(MONTH(B4099)/3,0)</f>
        <v>Q4</v>
      </c>
      <c r="E4099" s="21" t="s">
        <v>128</v>
      </c>
      <c r="F4099" s="21" t="s">
        <v>118</v>
      </c>
      <c r="G4099" s="21" t="s">
        <v>152</v>
      </c>
      <c r="H4099" s="21" t="s">
        <v>271</v>
      </c>
      <c r="I4099" s="21" t="s">
        <v>272</v>
      </c>
      <c r="J4099" s="21" t="s">
        <v>133</v>
      </c>
      <c r="K4099" s="21" t="s">
        <v>143</v>
      </c>
      <c r="L4099" s="21" t="s">
        <v>230</v>
      </c>
      <c r="M4099" s="23">
        <v>70.319999999999993</v>
      </c>
      <c r="N4099" s="24">
        <v>1</v>
      </c>
      <c r="O4099" s="25">
        <v>0.25600000000000001</v>
      </c>
      <c r="P4099" s="23">
        <v>45.6</v>
      </c>
      <c r="Q4099" s="23">
        <f>M4099*N4099*(1-O4099)</f>
        <v>52.318079999999995</v>
      </c>
      <c r="R4099" s="23">
        <f>M4099*N4099*O4099</f>
        <v>18.001919999999998</v>
      </c>
      <c r="S4099" s="23">
        <f>P4099*N4099</f>
        <v>45.6</v>
      </c>
      <c r="T4099" s="23">
        <f>Q4099-S4099</f>
        <v>6.7180799999999934</v>
      </c>
      <c r="U4099" s="25">
        <f>IFERROR(T4099/Q4099,0)</f>
        <v>0.12840838195897086</v>
      </c>
      <c r="V4099" s="21" t="s">
        <v>125</v>
      </c>
      <c r="W4099" s="21" t="s">
        <v>156</v>
      </c>
    </row>
    <row r="4100" spans="1:23" ht="15" customHeight="1">
      <c r="A4100" s="21" t="s">
        <v>4577</v>
      </c>
      <c r="B4100" s="22">
        <v>45987</v>
      </c>
      <c r="C4100" s="21">
        <f>YEAR(B4100)</f>
        <v>2025</v>
      </c>
      <c r="D4100" s="21" t="str">
        <f>"Q"&amp;ROUNDUP(MONTH(B4100)/3,0)</f>
        <v>Q4</v>
      </c>
      <c r="E4100" s="21" t="s">
        <v>128</v>
      </c>
      <c r="F4100" s="21" t="s">
        <v>118</v>
      </c>
      <c r="G4100" s="21" t="s">
        <v>130</v>
      </c>
      <c r="H4100" s="21" t="s">
        <v>380</v>
      </c>
      <c r="I4100" s="21" t="s">
        <v>255</v>
      </c>
      <c r="J4100" s="21" t="s">
        <v>142</v>
      </c>
      <c r="K4100" s="21" t="s">
        <v>134</v>
      </c>
      <c r="L4100" s="21" t="s">
        <v>339</v>
      </c>
      <c r="M4100" s="23">
        <v>101.57</v>
      </c>
      <c r="N4100" s="24">
        <v>2</v>
      </c>
      <c r="O4100" s="25">
        <v>0.30249999999999999</v>
      </c>
      <c r="P4100" s="23">
        <v>60.83</v>
      </c>
      <c r="Q4100" s="23">
        <f>M4100*N4100*(1-O4100)</f>
        <v>141.69014999999999</v>
      </c>
      <c r="R4100" s="23">
        <f>M4100*N4100*O4100</f>
        <v>61.449849999999991</v>
      </c>
      <c r="S4100" s="23">
        <f>P4100*N4100</f>
        <v>121.66</v>
      </c>
      <c r="T4100" s="23">
        <f>Q4100-S4100</f>
        <v>20.030149999999992</v>
      </c>
      <c r="U4100" s="25">
        <f>IFERROR(T4100/Q4100,0)</f>
        <v>0.141365860647335</v>
      </c>
      <c r="V4100" s="21" t="s">
        <v>125</v>
      </c>
      <c r="W4100" s="21" t="s">
        <v>156</v>
      </c>
    </row>
    <row r="4101" spans="1:23" ht="15" customHeight="1">
      <c r="A4101" s="21" t="s">
        <v>4578</v>
      </c>
      <c r="B4101" s="22">
        <v>45987</v>
      </c>
      <c r="C4101" s="21">
        <f>YEAR(B4101)</f>
        <v>2025</v>
      </c>
      <c r="D4101" s="21" t="str">
        <f>"Q"&amp;ROUNDUP(MONTH(B4101)/3,0)</f>
        <v>Q4</v>
      </c>
      <c r="E4101" s="21" t="s">
        <v>188</v>
      </c>
      <c r="F4101" s="21" t="s">
        <v>118</v>
      </c>
      <c r="G4101" s="21" t="s">
        <v>189</v>
      </c>
      <c r="H4101" s="21" t="s">
        <v>120</v>
      </c>
      <c r="I4101" s="21" t="s">
        <v>121</v>
      </c>
      <c r="J4101" s="21" t="s">
        <v>122</v>
      </c>
      <c r="K4101" s="21" t="s">
        <v>149</v>
      </c>
      <c r="L4101" s="21" t="s">
        <v>150</v>
      </c>
      <c r="M4101" s="23">
        <v>121.83</v>
      </c>
      <c r="N4101" s="24">
        <v>2</v>
      </c>
      <c r="O4101" s="25">
        <v>0.23400000000000001</v>
      </c>
      <c r="P4101" s="23">
        <v>63.9</v>
      </c>
      <c r="Q4101" s="23">
        <f>M4101*N4101*(1-O4101)</f>
        <v>186.64356000000001</v>
      </c>
      <c r="R4101" s="23">
        <f>M4101*N4101*O4101</f>
        <v>57.016440000000003</v>
      </c>
      <c r="S4101" s="23">
        <f>P4101*N4101</f>
        <v>127.8</v>
      </c>
      <c r="T4101" s="23">
        <f>Q4101-S4101</f>
        <v>58.843560000000011</v>
      </c>
      <c r="U4101" s="25">
        <f>IFERROR(T4101/Q4101,0)</f>
        <v>0.31527238336002594</v>
      </c>
      <c r="V4101" s="21" t="s">
        <v>125</v>
      </c>
      <c r="W4101" s="21" t="s">
        <v>156</v>
      </c>
    </row>
    <row r="4102" spans="1:23" ht="15" customHeight="1">
      <c r="A4102" s="21" t="s">
        <v>4579</v>
      </c>
      <c r="B4102" s="22">
        <v>45988</v>
      </c>
      <c r="C4102" s="21">
        <f>YEAR(B4102)</f>
        <v>2025</v>
      </c>
      <c r="D4102" s="21" t="str">
        <f>"Q"&amp;ROUNDUP(MONTH(B4102)/3,0)</f>
        <v>Q4</v>
      </c>
      <c r="E4102" s="21" t="s">
        <v>138</v>
      </c>
      <c r="F4102" s="21" t="s">
        <v>129</v>
      </c>
      <c r="G4102" s="21" t="s">
        <v>139</v>
      </c>
      <c r="H4102" s="21" t="s">
        <v>762</v>
      </c>
      <c r="I4102" s="21" t="s">
        <v>763</v>
      </c>
      <c r="J4102" s="21" t="s">
        <v>133</v>
      </c>
      <c r="K4102" s="21" t="s">
        <v>134</v>
      </c>
      <c r="L4102" s="21" t="s">
        <v>192</v>
      </c>
      <c r="M4102" s="23">
        <v>153.15</v>
      </c>
      <c r="N4102" s="24">
        <v>2</v>
      </c>
      <c r="O4102" s="25">
        <v>0.20530000000000001</v>
      </c>
      <c r="P4102" s="23">
        <v>92.04</v>
      </c>
      <c r="Q4102" s="23">
        <f>M4102*N4102*(1-O4102)</f>
        <v>243.41660999999999</v>
      </c>
      <c r="R4102" s="23">
        <f>M4102*N4102*O4102</f>
        <v>62.883390000000006</v>
      </c>
      <c r="S4102" s="23">
        <f>P4102*N4102</f>
        <v>184.08</v>
      </c>
      <c r="T4102" s="23">
        <f>Q4102-S4102</f>
        <v>59.336609999999979</v>
      </c>
      <c r="U4102" s="25">
        <f>IFERROR(T4102/Q4102,0)</f>
        <v>0.24376565756954705</v>
      </c>
      <c r="V4102" s="21" t="s">
        <v>125</v>
      </c>
      <c r="W4102" s="21" t="s">
        <v>156</v>
      </c>
    </row>
    <row r="4103" spans="1:23" ht="15" customHeight="1">
      <c r="A4103" s="21" t="s">
        <v>4580</v>
      </c>
      <c r="B4103" s="22">
        <v>45988</v>
      </c>
      <c r="C4103" s="21">
        <f>YEAR(B4103)</f>
        <v>2025</v>
      </c>
      <c r="D4103" s="21" t="str">
        <f>"Q"&amp;ROUNDUP(MONTH(B4103)/3,0)</f>
        <v>Q4</v>
      </c>
      <c r="E4103" s="21" t="s">
        <v>117</v>
      </c>
      <c r="F4103" s="21" t="s">
        <v>118</v>
      </c>
      <c r="G4103" s="21" t="s">
        <v>194</v>
      </c>
      <c r="H4103" s="21" t="s">
        <v>1470</v>
      </c>
      <c r="I4103" s="21" t="s">
        <v>229</v>
      </c>
      <c r="J4103" s="21" t="s">
        <v>142</v>
      </c>
      <c r="K4103" s="21" t="s">
        <v>143</v>
      </c>
      <c r="L4103" s="21" t="s">
        <v>252</v>
      </c>
      <c r="M4103" s="23">
        <v>218.77</v>
      </c>
      <c r="N4103" s="24">
        <v>1</v>
      </c>
      <c r="O4103" s="25">
        <v>0.24690000000000001</v>
      </c>
      <c r="P4103" s="23">
        <v>136.63999999999999</v>
      </c>
      <c r="Q4103" s="23">
        <f>M4103*N4103*(1-O4103)</f>
        <v>164.75568699999999</v>
      </c>
      <c r="R4103" s="23">
        <f>M4103*N4103*O4103</f>
        <v>54.014313000000001</v>
      </c>
      <c r="S4103" s="23">
        <f>P4103*N4103</f>
        <v>136.63999999999999</v>
      </c>
      <c r="T4103" s="23">
        <f>Q4103-S4103</f>
        <v>28.115687000000008</v>
      </c>
      <c r="U4103" s="25">
        <f>IFERROR(T4103/Q4103,0)</f>
        <v>0.17065078305916087</v>
      </c>
      <c r="V4103" s="21" t="s">
        <v>125</v>
      </c>
      <c r="W4103" s="21" t="s">
        <v>126</v>
      </c>
    </row>
    <row r="4104" spans="1:23" ht="15" customHeight="1">
      <c r="A4104" s="21" t="s">
        <v>4581</v>
      </c>
      <c r="B4104" s="22">
        <v>45988</v>
      </c>
      <c r="C4104" s="21">
        <f>YEAR(B4104)</f>
        <v>2025</v>
      </c>
      <c r="D4104" s="21" t="str">
        <f>"Q"&amp;ROUNDUP(MONTH(B4104)/3,0)</f>
        <v>Q4</v>
      </c>
      <c r="E4104" s="21" t="s">
        <v>188</v>
      </c>
      <c r="F4104" s="21" t="s">
        <v>118</v>
      </c>
      <c r="G4104" s="21" t="s">
        <v>189</v>
      </c>
      <c r="H4104" s="21" t="s">
        <v>228</v>
      </c>
      <c r="I4104" s="21" t="s">
        <v>229</v>
      </c>
      <c r="J4104" s="21" t="s">
        <v>133</v>
      </c>
      <c r="K4104" s="21" t="s">
        <v>123</v>
      </c>
      <c r="L4104" s="21" t="s">
        <v>292</v>
      </c>
      <c r="M4104" s="23">
        <v>103.33</v>
      </c>
      <c r="N4104" s="24">
        <v>2</v>
      </c>
      <c r="O4104" s="25">
        <v>0.24629999999999999</v>
      </c>
      <c r="P4104" s="23">
        <v>54.46</v>
      </c>
      <c r="Q4104" s="23">
        <f>M4104*N4104*(1-O4104)</f>
        <v>155.75964200000001</v>
      </c>
      <c r="R4104" s="23">
        <f>M4104*N4104*O4104</f>
        <v>50.900357999999997</v>
      </c>
      <c r="S4104" s="23">
        <f>P4104*N4104</f>
        <v>108.92</v>
      </c>
      <c r="T4104" s="23">
        <f>Q4104-S4104</f>
        <v>46.839642000000012</v>
      </c>
      <c r="U4104" s="25">
        <f>IFERROR(T4104/Q4104,0)</f>
        <v>0.30071744771986575</v>
      </c>
      <c r="V4104" s="21" t="s">
        <v>125</v>
      </c>
      <c r="W4104" s="21" t="s">
        <v>172</v>
      </c>
    </row>
    <row r="4105" spans="1:23" ht="15" customHeight="1">
      <c r="A4105" s="21" t="s">
        <v>4582</v>
      </c>
      <c r="B4105" s="22">
        <v>45988</v>
      </c>
      <c r="C4105" s="21">
        <f>YEAR(B4105)</f>
        <v>2025</v>
      </c>
      <c r="D4105" s="21" t="str">
        <f>"Q"&amp;ROUNDUP(MONTH(B4105)/3,0)</f>
        <v>Q4</v>
      </c>
      <c r="E4105" s="21" t="s">
        <v>138</v>
      </c>
      <c r="F4105" s="21" t="s">
        <v>129</v>
      </c>
      <c r="G4105" s="21" t="s">
        <v>139</v>
      </c>
      <c r="H4105" s="21" t="s">
        <v>1129</v>
      </c>
      <c r="I4105" s="21" t="s">
        <v>1130</v>
      </c>
      <c r="J4105" s="21" t="s">
        <v>142</v>
      </c>
      <c r="K4105" s="21" t="s">
        <v>123</v>
      </c>
      <c r="L4105" s="21" t="s">
        <v>292</v>
      </c>
      <c r="M4105" s="23">
        <v>90.15</v>
      </c>
      <c r="N4105" s="24">
        <v>1</v>
      </c>
      <c r="O4105" s="25">
        <v>0.16339999999999999</v>
      </c>
      <c r="P4105" s="23">
        <v>45.22</v>
      </c>
      <c r="Q4105" s="23">
        <f>M4105*N4105*(1-O4105)</f>
        <v>75.41949000000001</v>
      </c>
      <c r="R4105" s="23">
        <f>M4105*N4105*O4105</f>
        <v>14.730510000000001</v>
      </c>
      <c r="S4105" s="23">
        <f>P4105*N4105</f>
        <v>45.22</v>
      </c>
      <c r="T4105" s="23">
        <f>Q4105-S4105</f>
        <v>30.199490000000011</v>
      </c>
      <c r="U4105" s="25">
        <f>IFERROR(T4105/Q4105,0)</f>
        <v>0.40042023620154427</v>
      </c>
      <c r="V4105" s="21" t="s">
        <v>125</v>
      </c>
      <c r="W4105" s="21" t="s">
        <v>126</v>
      </c>
    </row>
    <row r="4106" spans="1:23" ht="15" customHeight="1">
      <c r="A4106" s="21" t="s">
        <v>4583</v>
      </c>
      <c r="B4106" s="22">
        <v>45988</v>
      </c>
      <c r="C4106" s="21">
        <f>YEAR(B4106)</f>
        <v>2025</v>
      </c>
      <c r="D4106" s="21" t="str">
        <f>"Q"&amp;ROUNDUP(MONTH(B4106)/3,0)</f>
        <v>Q4</v>
      </c>
      <c r="E4106" s="21" t="s">
        <v>128</v>
      </c>
      <c r="F4106" s="21" t="s">
        <v>118</v>
      </c>
      <c r="G4106" s="21" t="s">
        <v>152</v>
      </c>
      <c r="H4106" s="21" t="s">
        <v>257</v>
      </c>
      <c r="I4106" s="21" t="s">
        <v>258</v>
      </c>
      <c r="J4106" s="21" t="s">
        <v>133</v>
      </c>
      <c r="K4106" s="21" t="s">
        <v>134</v>
      </c>
      <c r="L4106" s="21" t="s">
        <v>170</v>
      </c>
      <c r="M4106" s="23">
        <v>159.06</v>
      </c>
      <c r="N4106" s="24">
        <v>2</v>
      </c>
      <c r="O4106" s="25">
        <v>0.22600000000000001</v>
      </c>
      <c r="P4106" s="23">
        <v>92.92</v>
      </c>
      <c r="Q4106" s="23">
        <f>M4106*N4106*(1-O4106)</f>
        <v>246.22488000000001</v>
      </c>
      <c r="R4106" s="23">
        <f>M4106*N4106*O4106</f>
        <v>71.895120000000006</v>
      </c>
      <c r="S4106" s="23">
        <f>P4106*N4106</f>
        <v>185.84</v>
      </c>
      <c r="T4106" s="23">
        <f>Q4106-S4106</f>
        <v>60.38488000000001</v>
      </c>
      <c r="U4106" s="25">
        <f>IFERROR(T4106/Q4106,0)</f>
        <v>0.24524280405781904</v>
      </c>
      <c r="V4106" s="21" t="s">
        <v>171</v>
      </c>
      <c r="W4106" s="21" t="s">
        <v>126</v>
      </c>
    </row>
    <row r="4107" spans="1:23" ht="15" customHeight="1">
      <c r="A4107" s="21" t="s">
        <v>4584</v>
      </c>
      <c r="B4107" s="22">
        <v>45988</v>
      </c>
      <c r="C4107" s="21">
        <f>YEAR(B4107)</f>
        <v>2025</v>
      </c>
      <c r="D4107" s="21" t="str">
        <f>"Q"&amp;ROUNDUP(MONTH(B4107)/3,0)</f>
        <v>Q4</v>
      </c>
      <c r="E4107" s="21" t="s">
        <v>128</v>
      </c>
      <c r="F4107" s="21" t="s">
        <v>129</v>
      </c>
      <c r="G4107" s="21" t="s">
        <v>152</v>
      </c>
      <c r="H4107" s="21" t="s">
        <v>493</v>
      </c>
      <c r="I4107" s="21" t="s">
        <v>494</v>
      </c>
      <c r="J4107" s="21" t="s">
        <v>142</v>
      </c>
      <c r="K4107" s="21" t="s">
        <v>143</v>
      </c>
      <c r="L4107" s="21" t="s">
        <v>201</v>
      </c>
      <c r="M4107" s="23">
        <v>136.11000000000001</v>
      </c>
      <c r="N4107" s="24">
        <v>1</v>
      </c>
      <c r="O4107" s="25">
        <v>0.20319999999999999</v>
      </c>
      <c r="P4107" s="23">
        <v>91.65</v>
      </c>
      <c r="Q4107" s="23">
        <f>M4107*N4107*(1-O4107)</f>
        <v>108.452448</v>
      </c>
      <c r="R4107" s="23">
        <f>M4107*N4107*O4107</f>
        <v>27.657552000000003</v>
      </c>
      <c r="S4107" s="23">
        <f>P4107*N4107</f>
        <v>91.65</v>
      </c>
      <c r="T4107" s="23">
        <f>Q4107-S4107</f>
        <v>16.802447999999998</v>
      </c>
      <c r="U4107" s="25">
        <f>IFERROR(T4107/Q4107,0)</f>
        <v>0.15492917227649852</v>
      </c>
      <c r="V4107" s="21" t="s">
        <v>125</v>
      </c>
      <c r="W4107" s="21" t="s">
        <v>136</v>
      </c>
    </row>
    <row r="4108" spans="1:23" ht="15" customHeight="1">
      <c r="A4108" s="21" t="s">
        <v>4585</v>
      </c>
      <c r="B4108" s="22">
        <v>45988</v>
      </c>
      <c r="C4108" s="21">
        <f>YEAR(B4108)</f>
        <v>2025</v>
      </c>
      <c r="D4108" s="21" t="str">
        <f>"Q"&amp;ROUNDUP(MONTH(B4108)/3,0)</f>
        <v>Q4</v>
      </c>
      <c r="E4108" s="21" t="s">
        <v>138</v>
      </c>
      <c r="F4108" s="21" t="s">
        <v>118</v>
      </c>
      <c r="G4108" s="21" t="s">
        <v>146</v>
      </c>
      <c r="H4108" s="21" t="s">
        <v>377</v>
      </c>
      <c r="I4108" s="21" t="s">
        <v>378</v>
      </c>
      <c r="J4108" s="21" t="s">
        <v>133</v>
      </c>
      <c r="K4108" s="21" t="s">
        <v>123</v>
      </c>
      <c r="L4108" s="21" t="s">
        <v>124</v>
      </c>
      <c r="M4108" s="23">
        <v>244.22</v>
      </c>
      <c r="N4108" s="24">
        <v>2</v>
      </c>
      <c r="O4108" s="25">
        <v>0.2505</v>
      </c>
      <c r="P4108" s="23">
        <v>117.02</v>
      </c>
      <c r="Q4108" s="23">
        <f>M4108*N4108*(1-O4108)</f>
        <v>366.08578</v>
      </c>
      <c r="R4108" s="23">
        <f>M4108*N4108*O4108</f>
        <v>122.35422</v>
      </c>
      <c r="S4108" s="23">
        <f>P4108*N4108</f>
        <v>234.04</v>
      </c>
      <c r="T4108" s="23">
        <f>Q4108-S4108</f>
        <v>132.04578000000001</v>
      </c>
      <c r="U4108" s="25">
        <f>IFERROR(T4108/Q4108,0)</f>
        <v>0.36069628271275656</v>
      </c>
      <c r="V4108" s="21" t="s">
        <v>125</v>
      </c>
      <c r="W4108" s="21" t="s">
        <v>172</v>
      </c>
    </row>
    <row r="4109" spans="1:23" ht="15" customHeight="1">
      <c r="A4109" s="21" t="s">
        <v>4586</v>
      </c>
      <c r="B4109" s="22">
        <v>45989</v>
      </c>
      <c r="C4109" s="21">
        <f>YEAR(B4109)</f>
        <v>2025</v>
      </c>
      <c r="D4109" s="21" t="str">
        <f>"Q"&amp;ROUNDUP(MONTH(B4109)/3,0)</f>
        <v>Q4</v>
      </c>
      <c r="E4109" s="21" t="s">
        <v>188</v>
      </c>
      <c r="F4109" s="21" t="s">
        <v>159</v>
      </c>
      <c r="G4109" s="21" t="s">
        <v>189</v>
      </c>
      <c r="H4109" s="21" t="s">
        <v>513</v>
      </c>
      <c r="I4109" s="21" t="s">
        <v>514</v>
      </c>
      <c r="J4109" s="21" t="s">
        <v>142</v>
      </c>
      <c r="K4109" s="21" t="s">
        <v>165</v>
      </c>
      <c r="L4109" s="21" t="s">
        <v>320</v>
      </c>
      <c r="M4109" s="23">
        <v>110.49</v>
      </c>
      <c r="N4109" s="24">
        <v>9</v>
      </c>
      <c r="O4109" s="25">
        <v>0.24260000000000001</v>
      </c>
      <c r="P4109" s="23">
        <v>50.95</v>
      </c>
      <c r="Q4109" s="23">
        <f>M4109*N4109*(1-O4109)</f>
        <v>753.16613399999994</v>
      </c>
      <c r="R4109" s="23">
        <f>M4109*N4109*O4109</f>
        <v>241.243866</v>
      </c>
      <c r="S4109" s="23">
        <f>P4109*N4109</f>
        <v>458.55</v>
      </c>
      <c r="T4109" s="23">
        <f>Q4109-S4109</f>
        <v>294.61613399999993</v>
      </c>
      <c r="U4109" s="25">
        <f>IFERROR(T4109/Q4109,0)</f>
        <v>0.39117018238103618</v>
      </c>
      <c r="V4109" s="21" t="s">
        <v>125</v>
      </c>
      <c r="W4109" s="21" t="s">
        <v>172</v>
      </c>
    </row>
    <row r="4110" spans="1:23" ht="15" customHeight="1">
      <c r="A4110" s="21" t="s">
        <v>4587</v>
      </c>
      <c r="B4110" s="22">
        <v>45989</v>
      </c>
      <c r="C4110" s="21">
        <f>YEAR(B4110)</f>
        <v>2025</v>
      </c>
      <c r="D4110" s="21" t="str">
        <f>"Q"&amp;ROUNDUP(MONTH(B4110)/3,0)</f>
        <v>Q4</v>
      </c>
      <c r="E4110" s="21" t="s">
        <v>128</v>
      </c>
      <c r="F4110" s="21" t="s">
        <v>129</v>
      </c>
      <c r="G4110" s="21" t="s">
        <v>152</v>
      </c>
      <c r="H4110" s="21" t="s">
        <v>942</v>
      </c>
      <c r="I4110" s="21" t="s">
        <v>943</v>
      </c>
      <c r="J4110" s="21" t="s">
        <v>142</v>
      </c>
      <c r="K4110" s="21" t="s">
        <v>165</v>
      </c>
      <c r="L4110" s="21" t="s">
        <v>213</v>
      </c>
      <c r="M4110" s="23">
        <v>94.8</v>
      </c>
      <c r="N4110" s="24">
        <v>1</v>
      </c>
      <c r="O4110" s="25">
        <v>0.27289999999999998</v>
      </c>
      <c r="P4110" s="23">
        <v>45.58</v>
      </c>
      <c r="Q4110" s="23">
        <f>M4110*N4110*(1-O4110)</f>
        <v>68.929079999999999</v>
      </c>
      <c r="R4110" s="23">
        <f>M4110*N4110*O4110</f>
        <v>25.870919999999998</v>
      </c>
      <c r="S4110" s="23">
        <f>P4110*N4110</f>
        <v>45.58</v>
      </c>
      <c r="T4110" s="23">
        <f>Q4110-S4110</f>
        <v>23.349080000000001</v>
      </c>
      <c r="U4110" s="25">
        <f>IFERROR(T4110/Q4110,0)</f>
        <v>0.33874063022457285</v>
      </c>
      <c r="V4110" s="21" t="s">
        <v>125</v>
      </c>
      <c r="W4110" s="21" t="s">
        <v>136</v>
      </c>
    </row>
    <row r="4111" spans="1:23" ht="15" customHeight="1">
      <c r="A4111" s="21" t="s">
        <v>4588</v>
      </c>
      <c r="B4111" s="22">
        <v>45989</v>
      </c>
      <c r="C4111" s="21">
        <f>YEAR(B4111)</f>
        <v>2025</v>
      </c>
      <c r="D4111" s="21" t="str">
        <f>"Q"&amp;ROUNDUP(MONTH(B4111)/3,0)</f>
        <v>Q4</v>
      </c>
      <c r="E4111" s="21" t="s">
        <v>128</v>
      </c>
      <c r="F4111" s="21" t="s">
        <v>118</v>
      </c>
      <c r="G4111" s="21" t="s">
        <v>152</v>
      </c>
      <c r="H4111" s="21" t="s">
        <v>471</v>
      </c>
      <c r="I4111" s="21" t="s">
        <v>472</v>
      </c>
      <c r="J4111" s="21" t="s">
        <v>142</v>
      </c>
      <c r="K4111" s="21" t="s">
        <v>123</v>
      </c>
      <c r="L4111" s="21" t="s">
        <v>124</v>
      </c>
      <c r="M4111" s="23">
        <v>72.62</v>
      </c>
      <c r="N4111" s="24">
        <v>1</v>
      </c>
      <c r="O4111" s="25">
        <v>0.29360000000000003</v>
      </c>
      <c r="P4111" s="23">
        <v>35.840000000000003</v>
      </c>
      <c r="Q4111" s="23">
        <f>M4111*N4111*(1-O4111)</f>
        <v>51.298767999999995</v>
      </c>
      <c r="R4111" s="23">
        <f>M4111*N4111*O4111</f>
        <v>21.321232000000002</v>
      </c>
      <c r="S4111" s="23">
        <f>P4111*N4111</f>
        <v>35.840000000000003</v>
      </c>
      <c r="T4111" s="23">
        <f>Q4111-S4111</f>
        <v>15.458767999999992</v>
      </c>
      <c r="U4111" s="25">
        <f>IFERROR(T4111/Q4111,0)</f>
        <v>0.3013477438678448</v>
      </c>
      <c r="V4111" s="21" t="s">
        <v>125</v>
      </c>
      <c r="W4111" s="21" t="s">
        <v>172</v>
      </c>
    </row>
    <row r="4112" spans="1:23" ht="15" customHeight="1">
      <c r="A4112" s="21" t="s">
        <v>4589</v>
      </c>
      <c r="B4112" s="22">
        <v>45989</v>
      </c>
      <c r="C4112" s="21">
        <f>YEAR(B4112)</f>
        <v>2025</v>
      </c>
      <c r="D4112" s="21" t="str">
        <f>"Q"&amp;ROUNDUP(MONTH(B4112)/3,0)</f>
        <v>Q4</v>
      </c>
      <c r="E4112" s="21" t="s">
        <v>188</v>
      </c>
      <c r="F4112" s="21" t="s">
        <v>129</v>
      </c>
      <c r="G4112" s="21" t="s">
        <v>232</v>
      </c>
      <c r="H4112" s="21" t="s">
        <v>425</v>
      </c>
      <c r="I4112" s="21" t="s">
        <v>426</v>
      </c>
      <c r="J4112" s="21" t="s">
        <v>133</v>
      </c>
      <c r="K4112" s="21" t="s">
        <v>165</v>
      </c>
      <c r="L4112" s="21" t="s">
        <v>184</v>
      </c>
      <c r="M4112" s="23">
        <v>81.36</v>
      </c>
      <c r="N4112" s="24">
        <v>2</v>
      </c>
      <c r="O4112" s="25">
        <v>0.2238</v>
      </c>
      <c r="P4112" s="23">
        <v>35.71</v>
      </c>
      <c r="Q4112" s="23">
        <f>M4112*N4112*(1-O4112)</f>
        <v>126.303264</v>
      </c>
      <c r="R4112" s="23">
        <f>M4112*N4112*O4112</f>
        <v>36.416736</v>
      </c>
      <c r="S4112" s="23">
        <f>P4112*N4112</f>
        <v>71.42</v>
      </c>
      <c r="T4112" s="23">
        <f>Q4112-S4112</f>
        <v>54.883263999999997</v>
      </c>
      <c r="U4112" s="25">
        <f>IFERROR(T4112/Q4112,0)</f>
        <v>0.43453559521628832</v>
      </c>
      <c r="V4112" s="21" t="s">
        <v>125</v>
      </c>
      <c r="W4112" s="21" t="s">
        <v>156</v>
      </c>
    </row>
    <row r="4113" spans="1:23" ht="15" customHeight="1">
      <c r="A4113" s="21" t="s">
        <v>4590</v>
      </c>
      <c r="B4113" s="22">
        <v>45989</v>
      </c>
      <c r="C4113" s="21">
        <f>YEAR(B4113)</f>
        <v>2025</v>
      </c>
      <c r="D4113" s="21" t="str">
        <f>"Q"&amp;ROUNDUP(MONTH(B4113)/3,0)</f>
        <v>Q4</v>
      </c>
      <c r="E4113" s="21" t="s">
        <v>128</v>
      </c>
      <c r="F4113" s="21" t="s">
        <v>118</v>
      </c>
      <c r="G4113" s="21" t="s">
        <v>152</v>
      </c>
      <c r="H4113" s="21" t="s">
        <v>207</v>
      </c>
      <c r="I4113" s="21" t="s">
        <v>208</v>
      </c>
      <c r="J4113" s="21" t="s">
        <v>122</v>
      </c>
      <c r="K4113" s="21" t="s">
        <v>134</v>
      </c>
      <c r="L4113" s="21" t="s">
        <v>339</v>
      </c>
      <c r="M4113" s="23">
        <v>123.07</v>
      </c>
      <c r="N4113" s="24">
        <v>3</v>
      </c>
      <c r="O4113" s="25"/>
      <c r="P4113" s="23">
        <v>68.739999999999995</v>
      </c>
      <c r="Q4113" s="23">
        <f>M4113*N4113*(1-O4113)</f>
        <v>369.21</v>
      </c>
      <c r="R4113" s="23">
        <f>M4113*N4113*O4113</f>
        <v>0</v>
      </c>
      <c r="S4113" s="23">
        <f>P4113*N4113</f>
        <v>206.21999999999997</v>
      </c>
      <c r="T4113" s="23">
        <f>Q4113-S4113</f>
        <v>162.99</v>
      </c>
      <c r="U4113" s="25">
        <f>IFERROR(T4113/Q4113,0)</f>
        <v>0.44145608190460717</v>
      </c>
      <c r="V4113" s="21" t="s">
        <v>125</v>
      </c>
      <c r="W4113" s="21" t="s">
        <v>172</v>
      </c>
    </row>
    <row r="4114" spans="1:23" ht="15" customHeight="1">
      <c r="A4114" s="21" t="s">
        <v>4591</v>
      </c>
      <c r="B4114" s="22">
        <v>45989</v>
      </c>
      <c r="C4114" s="21">
        <f>YEAR(B4114)</f>
        <v>2025</v>
      </c>
      <c r="D4114" s="21" t="str">
        <f>"Q"&amp;ROUNDUP(MONTH(B4114)/3,0)</f>
        <v>Q4</v>
      </c>
      <c r="E4114" s="21" t="s">
        <v>128</v>
      </c>
      <c r="F4114" s="21" t="s">
        <v>129</v>
      </c>
      <c r="G4114" s="21" t="s">
        <v>152</v>
      </c>
      <c r="H4114" s="21" t="s">
        <v>467</v>
      </c>
      <c r="I4114" s="21" t="s">
        <v>468</v>
      </c>
      <c r="J4114" s="21" t="s">
        <v>133</v>
      </c>
      <c r="K4114" s="21" t="s">
        <v>123</v>
      </c>
      <c r="L4114" s="21" t="s">
        <v>263</v>
      </c>
      <c r="M4114" s="23">
        <v>45.96</v>
      </c>
      <c r="N4114" s="24">
        <v>2</v>
      </c>
      <c r="O4114" s="25">
        <v>0.16</v>
      </c>
      <c r="P4114" s="23">
        <v>22.76</v>
      </c>
      <c r="Q4114" s="23">
        <f>M4114*N4114*(1-O4114)</f>
        <v>77.212800000000001</v>
      </c>
      <c r="R4114" s="23">
        <f>M4114*N4114*O4114</f>
        <v>14.7072</v>
      </c>
      <c r="S4114" s="23">
        <f>P4114*N4114</f>
        <v>45.52</v>
      </c>
      <c r="T4114" s="23">
        <f>Q4114-S4114</f>
        <v>31.692799999999998</v>
      </c>
      <c r="U4114" s="25">
        <f>IFERROR(T4114/Q4114,0)</f>
        <v>0.41046044179203445</v>
      </c>
      <c r="V4114" s="21" t="s">
        <v>125</v>
      </c>
      <c r="W4114" s="21" t="s">
        <v>126</v>
      </c>
    </row>
    <row r="4115" spans="1:23" ht="15" customHeight="1">
      <c r="A4115" s="21" t="s">
        <v>4592</v>
      </c>
      <c r="B4115" s="22">
        <v>45989</v>
      </c>
      <c r="C4115" s="21">
        <f>YEAR(B4115)</f>
        <v>2025</v>
      </c>
      <c r="D4115" s="21" t="str">
        <f>"Q"&amp;ROUNDUP(MONTH(B4115)/3,0)</f>
        <v>Q4</v>
      </c>
      <c r="E4115" s="21" t="s">
        <v>158</v>
      </c>
      <c r="F4115" s="21" t="s">
        <v>118</v>
      </c>
      <c r="G4115" s="21" t="s">
        <v>160</v>
      </c>
      <c r="H4115" s="21" t="s">
        <v>457</v>
      </c>
      <c r="I4115" s="21" t="s">
        <v>458</v>
      </c>
      <c r="J4115" s="21" t="s">
        <v>133</v>
      </c>
      <c r="K4115" s="21" t="s">
        <v>134</v>
      </c>
      <c r="L4115" s="21" t="s">
        <v>192</v>
      </c>
      <c r="M4115" s="23">
        <v>192.7</v>
      </c>
      <c r="N4115" s="24">
        <v>5</v>
      </c>
      <c r="O4115" s="25">
        <v>0.22090000000000001</v>
      </c>
      <c r="P4115" s="23">
        <v>109.64</v>
      </c>
      <c r="Q4115" s="23">
        <f>M4115*N4115*(1-O4115)</f>
        <v>750.66285000000005</v>
      </c>
      <c r="R4115" s="23">
        <f>M4115*N4115*O4115</f>
        <v>212.83715000000001</v>
      </c>
      <c r="S4115" s="23">
        <f>P4115*N4115</f>
        <v>548.20000000000005</v>
      </c>
      <c r="T4115" s="23">
        <f>Q4115-S4115</f>
        <v>202.46285</v>
      </c>
      <c r="U4115" s="25">
        <f>IFERROR(T4115/Q4115,0)</f>
        <v>0.26971209511700223</v>
      </c>
      <c r="V4115" s="21" t="s">
        <v>125</v>
      </c>
      <c r="W4115" s="21" t="s">
        <v>136</v>
      </c>
    </row>
    <row r="4116" spans="1:23" ht="15" customHeight="1">
      <c r="A4116" s="21" t="s">
        <v>4593</v>
      </c>
      <c r="B4116" s="22">
        <v>45989</v>
      </c>
      <c r="C4116" s="21">
        <f>YEAR(B4116)</f>
        <v>2025</v>
      </c>
      <c r="D4116" s="21" t="str">
        <f>"Q"&amp;ROUNDUP(MONTH(B4116)/3,0)</f>
        <v>Q4</v>
      </c>
      <c r="E4116" s="21" t="s">
        <v>188</v>
      </c>
      <c r="F4116" s="21" t="s">
        <v>159</v>
      </c>
      <c r="G4116" s="21" t="s">
        <v>189</v>
      </c>
      <c r="H4116" s="21" t="s">
        <v>190</v>
      </c>
      <c r="I4116" s="21" t="s">
        <v>191</v>
      </c>
      <c r="J4116" s="21" t="s">
        <v>133</v>
      </c>
      <c r="K4116" s="21" t="s">
        <v>123</v>
      </c>
      <c r="L4116" s="21" t="s">
        <v>226</v>
      </c>
      <c r="M4116" s="23">
        <v>109.45</v>
      </c>
      <c r="N4116" s="24">
        <v>15</v>
      </c>
      <c r="O4116" s="25">
        <v>0.24959999999999999</v>
      </c>
      <c r="P4116" s="23">
        <v>49.82</v>
      </c>
      <c r="Q4116" s="23">
        <f>M4116*N4116*(1-O4116)</f>
        <v>1231.9692</v>
      </c>
      <c r="R4116" s="23">
        <f>M4116*N4116*O4116</f>
        <v>409.7808</v>
      </c>
      <c r="S4116" s="23">
        <f>P4116*N4116</f>
        <v>747.3</v>
      </c>
      <c r="T4116" s="23">
        <f>Q4116-S4116</f>
        <v>484.66920000000005</v>
      </c>
      <c r="U4116" s="25">
        <f>IFERROR(T4116/Q4116,0)</f>
        <v>0.39341015992932293</v>
      </c>
      <c r="V4116" s="21" t="s">
        <v>125</v>
      </c>
      <c r="W4116" s="21" t="s">
        <v>156</v>
      </c>
    </row>
    <row r="4117" spans="1:23" ht="15" customHeight="1">
      <c r="A4117" s="21" t="s">
        <v>4594</v>
      </c>
      <c r="B4117" s="22">
        <v>45989</v>
      </c>
      <c r="C4117" s="21">
        <f>YEAR(B4117)</f>
        <v>2025</v>
      </c>
      <c r="D4117" s="21" t="str">
        <f>"Q"&amp;ROUNDUP(MONTH(B4117)/3,0)</f>
        <v>Q4</v>
      </c>
      <c r="E4117" s="21" t="s">
        <v>188</v>
      </c>
      <c r="F4117" s="21" t="s">
        <v>129</v>
      </c>
      <c r="G4117" s="21" t="s">
        <v>198</v>
      </c>
      <c r="H4117" s="21" t="s">
        <v>147</v>
      </c>
      <c r="I4117" s="21" t="s">
        <v>148</v>
      </c>
      <c r="J4117" s="21" t="s">
        <v>122</v>
      </c>
      <c r="K4117" s="21" t="s">
        <v>134</v>
      </c>
      <c r="L4117" s="21" t="s">
        <v>192</v>
      </c>
      <c r="M4117" s="23">
        <v>176.77</v>
      </c>
      <c r="N4117" s="24">
        <v>2</v>
      </c>
      <c r="O4117" s="25">
        <v>0.25019999999999998</v>
      </c>
      <c r="P4117" s="23">
        <v>91.6</v>
      </c>
      <c r="Q4117" s="23">
        <f>M4117*N4117*(1-O4117)</f>
        <v>265.084292</v>
      </c>
      <c r="R4117" s="23">
        <f>M4117*N4117*O4117</f>
        <v>88.455708000000001</v>
      </c>
      <c r="S4117" s="23">
        <f>P4117*N4117</f>
        <v>183.2</v>
      </c>
      <c r="T4117" s="23">
        <f>Q4117-S4117</f>
        <v>81.884292000000016</v>
      </c>
      <c r="U4117" s="25">
        <f>IFERROR(T4117/Q4117,0)</f>
        <v>0.30889907275230027</v>
      </c>
      <c r="V4117" s="21" t="s">
        <v>125</v>
      </c>
      <c r="W4117" s="21" t="s">
        <v>172</v>
      </c>
    </row>
    <row r="4118" spans="1:23" ht="15" customHeight="1">
      <c r="A4118" s="21" t="s">
        <v>4595</v>
      </c>
      <c r="B4118" s="22">
        <v>45990</v>
      </c>
      <c r="C4118" s="21">
        <f>YEAR(B4118)</f>
        <v>2025</v>
      </c>
      <c r="D4118" s="21" t="str">
        <f>"Q"&amp;ROUNDUP(MONTH(B4118)/3,0)</f>
        <v>Q4</v>
      </c>
      <c r="E4118" s="21" t="s">
        <v>128</v>
      </c>
      <c r="F4118" s="21" t="s">
        <v>118</v>
      </c>
      <c r="G4118" s="21" t="s">
        <v>130</v>
      </c>
      <c r="H4118" s="21" t="s">
        <v>318</v>
      </c>
      <c r="I4118" s="21" t="s">
        <v>319</v>
      </c>
      <c r="J4118" s="21" t="s">
        <v>122</v>
      </c>
      <c r="K4118" s="21" t="s">
        <v>134</v>
      </c>
      <c r="L4118" s="21" t="s">
        <v>192</v>
      </c>
      <c r="M4118" s="23">
        <v>39.96</v>
      </c>
      <c r="N4118" s="24">
        <v>1</v>
      </c>
      <c r="O4118" s="25">
        <v>0.26450000000000001</v>
      </c>
      <c r="P4118" s="23">
        <v>24.42</v>
      </c>
      <c r="Q4118" s="23">
        <f>M4118*N4118*(1-O4118)</f>
        <v>29.390580000000003</v>
      </c>
      <c r="R4118" s="23">
        <f>M4118*N4118*O4118</f>
        <v>10.569420000000001</v>
      </c>
      <c r="S4118" s="23">
        <f>P4118*N4118</f>
        <v>24.42</v>
      </c>
      <c r="T4118" s="23">
        <f>Q4118-S4118</f>
        <v>4.9705800000000018</v>
      </c>
      <c r="U4118" s="25">
        <f>IFERROR(T4118/Q4118,0)</f>
        <v>0.16912153485912837</v>
      </c>
      <c r="V4118" s="21" t="s">
        <v>125</v>
      </c>
      <c r="W4118" s="21" t="s">
        <v>136</v>
      </c>
    </row>
    <row r="4119" spans="1:23" ht="15" customHeight="1">
      <c r="A4119" s="21" t="s">
        <v>4596</v>
      </c>
      <c r="B4119" s="22">
        <v>45990</v>
      </c>
      <c r="C4119" s="21">
        <f>YEAR(B4119)</f>
        <v>2025</v>
      </c>
      <c r="D4119" s="21" t="str">
        <f>"Q"&amp;ROUNDUP(MONTH(B4119)/3,0)</f>
        <v>Q4</v>
      </c>
      <c r="E4119" s="21" t="s">
        <v>138</v>
      </c>
      <c r="F4119" s="21" t="s">
        <v>129</v>
      </c>
      <c r="G4119" s="21" t="s">
        <v>146</v>
      </c>
      <c r="H4119" s="21" t="s">
        <v>182</v>
      </c>
      <c r="I4119" s="21" t="s">
        <v>183</v>
      </c>
      <c r="J4119" s="21" t="s">
        <v>122</v>
      </c>
      <c r="K4119" s="21" t="s">
        <v>143</v>
      </c>
      <c r="L4119" s="21" t="s">
        <v>201</v>
      </c>
      <c r="M4119" s="23">
        <v>146.86000000000001</v>
      </c>
      <c r="N4119" s="24">
        <v>2</v>
      </c>
      <c r="O4119" s="25">
        <v>0.21870000000000001</v>
      </c>
      <c r="P4119" s="23">
        <v>89.19</v>
      </c>
      <c r="Q4119" s="23">
        <f>M4119*N4119*(1-O4119)</f>
        <v>229.48343600000001</v>
      </c>
      <c r="R4119" s="23">
        <f>M4119*N4119*O4119</f>
        <v>64.236564000000001</v>
      </c>
      <c r="S4119" s="23">
        <f>P4119*N4119</f>
        <v>178.38</v>
      </c>
      <c r="T4119" s="23">
        <f>Q4119-S4119</f>
        <v>51.103436000000016</v>
      </c>
      <c r="U4119" s="25">
        <f>IFERROR(T4119/Q4119,0)</f>
        <v>0.22268899616789778</v>
      </c>
      <c r="V4119" s="21" t="s">
        <v>125</v>
      </c>
      <c r="W4119" s="21" t="s">
        <v>156</v>
      </c>
    </row>
    <row r="4120" spans="1:23" ht="15" customHeight="1">
      <c r="A4120" s="21" t="s">
        <v>4597</v>
      </c>
      <c r="B4120" s="22">
        <v>45990</v>
      </c>
      <c r="C4120" s="21">
        <f>YEAR(B4120)</f>
        <v>2025</v>
      </c>
      <c r="D4120" s="21" t="str">
        <f>"Q"&amp;ROUNDUP(MONTH(B4120)/3,0)</f>
        <v>Q4</v>
      </c>
      <c r="E4120" s="21" t="s">
        <v>138</v>
      </c>
      <c r="F4120" s="21" t="s">
        <v>159</v>
      </c>
      <c r="G4120" s="21" t="s">
        <v>139</v>
      </c>
      <c r="H4120" s="21" t="s">
        <v>425</v>
      </c>
      <c r="I4120" s="21" t="s">
        <v>426</v>
      </c>
      <c r="J4120" s="21" t="s">
        <v>133</v>
      </c>
      <c r="K4120" s="21" t="s">
        <v>134</v>
      </c>
      <c r="L4120" s="21" t="s">
        <v>135</v>
      </c>
      <c r="M4120" s="23">
        <v>34.64</v>
      </c>
      <c r="N4120" s="24">
        <v>9</v>
      </c>
      <c r="O4120" s="25">
        <v>0.1711</v>
      </c>
      <c r="P4120" s="23">
        <v>20.41</v>
      </c>
      <c r="Q4120" s="23">
        <f>M4120*N4120*(1-O4120)</f>
        <v>258.41786400000001</v>
      </c>
      <c r="R4120" s="23">
        <f>M4120*N4120*O4120</f>
        <v>53.342135999999996</v>
      </c>
      <c r="S4120" s="23">
        <f>P4120*N4120</f>
        <v>183.69</v>
      </c>
      <c r="T4120" s="23">
        <f>Q4120-S4120</f>
        <v>74.727864000000011</v>
      </c>
      <c r="U4120" s="25">
        <f>IFERROR(T4120/Q4120,0)</f>
        <v>0.28917452858444803</v>
      </c>
      <c r="V4120" s="21" t="s">
        <v>125</v>
      </c>
      <c r="W4120" s="21" t="s">
        <v>126</v>
      </c>
    </row>
    <row r="4121" spans="1:23" ht="15" customHeight="1">
      <c r="A4121" s="21" t="s">
        <v>4598</v>
      </c>
      <c r="B4121" s="22">
        <v>45990</v>
      </c>
      <c r="C4121" s="21">
        <f>YEAR(B4121)</f>
        <v>2025</v>
      </c>
      <c r="D4121" s="21" t="str">
        <f>"Q"&amp;ROUNDUP(MONTH(B4121)/3,0)</f>
        <v>Q4</v>
      </c>
      <c r="E4121" s="21" t="s">
        <v>128</v>
      </c>
      <c r="F4121" s="21" t="s">
        <v>118</v>
      </c>
      <c r="G4121" s="21" t="s">
        <v>130</v>
      </c>
      <c r="H4121" s="21" t="s">
        <v>942</v>
      </c>
      <c r="I4121" s="21" t="s">
        <v>943</v>
      </c>
      <c r="J4121" s="21" t="s">
        <v>142</v>
      </c>
      <c r="K4121" s="21" t="s">
        <v>143</v>
      </c>
      <c r="L4121" s="21" t="s">
        <v>144</v>
      </c>
      <c r="M4121" s="23">
        <v>65.099999999999994</v>
      </c>
      <c r="N4121" s="24">
        <v>4</v>
      </c>
      <c r="O4121" s="25">
        <v>0.2409</v>
      </c>
      <c r="P4121" s="23">
        <v>41.01</v>
      </c>
      <c r="Q4121" s="23">
        <f>M4121*N4121*(1-O4121)</f>
        <v>197.66963999999999</v>
      </c>
      <c r="R4121" s="23">
        <f>M4121*N4121*O4121</f>
        <v>62.730359999999997</v>
      </c>
      <c r="S4121" s="23">
        <f>P4121*N4121</f>
        <v>164.04</v>
      </c>
      <c r="T4121" s="23">
        <f>Q4121-S4121</f>
        <v>33.629639999999995</v>
      </c>
      <c r="U4121" s="25">
        <f>IFERROR(T4121/Q4121,0)</f>
        <v>0.17013052687301902</v>
      </c>
      <c r="V4121" s="21" t="s">
        <v>125</v>
      </c>
      <c r="W4121" s="21" t="s">
        <v>126</v>
      </c>
    </row>
    <row r="4122" spans="1:23" ht="15" customHeight="1">
      <c r="A4122" s="21" t="s">
        <v>4599</v>
      </c>
      <c r="B4122" s="22">
        <v>45990</v>
      </c>
      <c r="C4122" s="21">
        <f>YEAR(B4122)</f>
        <v>2025</v>
      </c>
      <c r="D4122" s="21" t="str">
        <f>"Q"&amp;ROUNDUP(MONTH(B4122)/3,0)</f>
        <v>Q4</v>
      </c>
      <c r="E4122" s="21" t="s">
        <v>188</v>
      </c>
      <c r="F4122" s="21" t="s">
        <v>159</v>
      </c>
      <c r="G4122" s="21" t="s">
        <v>198</v>
      </c>
      <c r="H4122" s="21" t="s">
        <v>254</v>
      </c>
      <c r="I4122" s="21" t="s">
        <v>255</v>
      </c>
      <c r="J4122" s="21" t="s">
        <v>142</v>
      </c>
      <c r="K4122" s="21" t="s">
        <v>123</v>
      </c>
      <c r="L4122" s="21" t="s">
        <v>292</v>
      </c>
      <c r="M4122" s="23">
        <v>82.91</v>
      </c>
      <c r="N4122" s="24">
        <v>10</v>
      </c>
      <c r="O4122" s="25">
        <v>0.1348</v>
      </c>
      <c r="P4122" s="23">
        <v>44.22</v>
      </c>
      <c r="Q4122" s="23">
        <f>M4122*N4122*(1-O4122)</f>
        <v>717.33731999999986</v>
      </c>
      <c r="R4122" s="23">
        <f>M4122*N4122*O4122</f>
        <v>111.76267999999999</v>
      </c>
      <c r="S4122" s="23">
        <f>P4122*N4122</f>
        <v>442.2</v>
      </c>
      <c r="T4122" s="23">
        <f>Q4122-S4122</f>
        <v>275.13731999999987</v>
      </c>
      <c r="U4122" s="25">
        <f>IFERROR(T4122/Q4122,0)</f>
        <v>0.3835536118488857</v>
      </c>
      <c r="V4122" s="21" t="s">
        <v>125</v>
      </c>
      <c r="W4122" s="21" t="s">
        <v>156</v>
      </c>
    </row>
    <row r="4123" spans="1:23" ht="15" customHeight="1">
      <c r="A4123" s="21" t="s">
        <v>4600</v>
      </c>
      <c r="B4123" s="22">
        <v>45990</v>
      </c>
      <c r="C4123" s="21">
        <f>YEAR(B4123)</f>
        <v>2025</v>
      </c>
      <c r="D4123" s="21" t="str">
        <f>"Q"&amp;ROUNDUP(MONTH(B4123)/3,0)</f>
        <v>Q4</v>
      </c>
      <c r="E4123" s="21" t="s">
        <v>138</v>
      </c>
      <c r="F4123" s="21" t="s">
        <v>118</v>
      </c>
      <c r="G4123" s="21" t="s">
        <v>146</v>
      </c>
      <c r="H4123" s="21" t="s">
        <v>207</v>
      </c>
      <c r="I4123" s="21" t="s">
        <v>208</v>
      </c>
      <c r="J4123" s="21" t="s">
        <v>122</v>
      </c>
      <c r="K4123" s="21" t="s">
        <v>143</v>
      </c>
      <c r="L4123" s="21" t="s">
        <v>201</v>
      </c>
      <c r="M4123" s="23">
        <v>315.56</v>
      </c>
      <c r="N4123" s="24">
        <v>3</v>
      </c>
      <c r="O4123" s="25">
        <v>0.2487</v>
      </c>
      <c r="P4123" s="23">
        <v>188.78</v>
      </c>
      <c r="Q4123" s="23">
        <f>M4123*N4123*(1-O4123)</f>
        <v>711.24068399999999</v>
      </c>
      <c r="R4123" s="23">
        <f>M4123*N4123*O4123</f>
        <v>235.43931600000002</v>
      </c>
      <c r="S4123" s="23">
        <f>P4123*N4123</f>
        <v>566.34</v>
      </c>
      <c r="T4123" s="23">
        <f>Q4123-S4123</f>
        <v>144.90068399999996</v>
      </c>
      <c r="U4123" s="25">
        <f>IFERROR(T4123/Q4123,0)</f>
        <v>0.20372946494719915</v>
      </c>
      <c r="V4123" s="21" t="s">
        <v>125</v>
      </c>
      <c r="W4123" s="21" t="s">
        <v>136</v>
      </c>
    </row>
    <row r="4124" spans="1:23" ht="15" customHeight="1">
      <c r="A4124" s="21" t="s">
        <v>4601</v>
      </c>
      <c r="B4124" s="22">
        <v>45990</v>
      </c>
      <c r="C4124" s="21">
        <f>YEAR(B4124)</f>
        <v>2025</v>
      </c>
      <c r="D4124" s="21" t="str">
        <f>"Q"&amp;ROUNDUP(MONTH(B4124)/3,0)</f>
        <v>Q4</v>
      </c>
      <c r="E4124" s="21" t="s">
        <v>128</v>
      </c>
      <c r="F4124" s="21" t="s">
        <v>118</v>
      </c>
      <c r="G4124" s="21" t="s">
        <v>130</v>
      </c>
      <c r="H4124" s="21" t="s">
        <v>1124</v>
      </c>
      <c r="I4124" s="21" t="s">
        <v>1125</v>
      </c>
      <c r="J4124" s="21" t="s">
        <v>142</v>
      </c>
      <c r="K4124" s="21" t="s">
        <v>123</v>
      </c>
      <c r="L4124" s="21" t="s">
        <v>226</v>
      </c>
      <c r="M4124" s="23">
        <v>220.54</v>
      </c>
      <c r="N4124" s="24">
        <v>1</v>
      </c>
      <c r="O4124" s="25">
        <v>0.25140000000000001</v>
      </c>
      <c r="P4124" s="23">
        <v>102.24</v>
      </c>
      <c r="Q4124" s="23">
        <f>M4124*N4124*(1-O4124)</f>
        <v>165.09624399999998</v>
      </c>
      <c r="R4124" s="23">
        <f>M4124*N4124*O4124</f>
        <v>55.443756</v>
      </c>
      <c r="S4124" s="23">
        <f>P4124*N4124</f>
        <v>102.24</v>
      </c>
      <c r="T4124" s="23">
        <f>Q4124-S4124</f>
        <v>62.85624399999999</v>
      </c>
      <c r="U4124" s="25">
        <f>IFERROR(T4124/Q4124,0)</f>
        <v>0.3807248576775617</v>
      </c>
      <c r="V4124" s="21" t="s">
        <v>171</v>
      </c>
      <c r="W4124" s="21" t="s">
        <v>136</v>
      </c>
    </row>
    <row r="4125" spans="1:23" ht="15" customHeight="1">
      <c r="A4125" s="21" t="s">
        <v>4602</v>
      </c>
      <c r="B4125" s="22">
        <v>45991</v>
      </c>
      <c r="C4125" s="21">
        <f>YEAR(B4125)</f>
        <v>2025</v>
      </c>
      <c r="D4125" s="21" t="str">
        <f>"Q"&amp;ROUNDUP(MONTH(B4125)/3,0)</f>
        <v>Q4</v>
      </c>
      <c r="E4125" s="21" t="s">
        <v>158</v>
      </c>
      <c r="F4125" s="21" t="s">
        <v>118</v>
      </c>
      <c r="G4125" s="21" t="s">
        <v>164</v>
      </c>
      <c r="H4125" s="21" t="s">
        <v>434</v>
      </c>
      <c r="I4125" s="21" t="s">
        <v>435</v>
      </c>
      <c r="J4125" s="21" t="s">
        <v>133</v>
      </c>
      <c r="K4125" s="21" t="s">
        <v>123</v>
      </c>
      <c r="L4125" s="21" t="s">
        <v>124</v>
      </c>
      <c r="M4125" s="23">
        <v>225.47</v>
      </c>
      <c r="N4125" s="24">
        <v>4</v>
      </c>
      <c r="O4125" s="25">
        <v>0.2097</v>
      </c>
      <c r="P4125" s="23">
        <v>104.35</v>
      </c>
      <c r="Q4125" s="23">
        <f>M4125*N4125*(1-O4125)</f>
        <v>712.755764</v>
      </c>
      <c r="R4125" s="23">
        <f>M4125*N4125*O4125</f>
        <v>189.124236</v>
      </c>
      <c r="S4125" s="23">
        <f>P4125*N4125</f>
        <v>417.4</v>
      </c>
      <c r="T4125" s="23">
        <f>Q4125-S4125</f>
        <v>295.35576400000002</v>
      </c>
      <c r="U4125" s="25">
        <f>IFERROR(T4125/Q4125,0)</f>
        <v>0.41438565483140732</v>
      </c>
      <c r="V4125" s="21" t="s">
        <v>125</v>
      </c>
      <c r="W4125" s="21" t="s">
        <v>156</v>
      </c>
    </row>
    <row r="4126" spans="1:23" ht="15" customHeight="1">
      <c r="A4126" s="21" t="s">
        <v>4603</v>
      </c>
      <c r="B4126" s="22">
        <v>45991</v>
      </c>
      <c r="C4126" s="21">
        <f>YEAR(B4126)</f>
        <v>2025</v>
      </c>
      <c r="D4126" s="21" t="str">
        <f>"Q"&amp;ROUNDUP(MONTH(B4126)/3,0)</f>
        <v>Q4</v>
      </c>
      <c r="E4126" s="21" t="s">
        <v>188</v>
      </c>
      <c r="F4126" s="21" t="s">
        <v>159</v>
      </c>
      <c r="G4126" s="21" t="s">
        <v>198</v>
      </c>
      <c r="H4126" s="21" t="s">
        <v>752</v>
      </c>
      <c r="I4126" s="21" t="s">
        <v>200</v>
      </c>
      <c r="J4126" s="21" t="s">
        <v>133</v>
      </c>
      <c r="K4126" s="21" t="s">
        <v>143</v>
      </c>
      <c r="L4126" s="21" t="s">
        <v>144</v>
      </c>
      <c r="M4126" s="23">
        <v>303.77999999999997</v>
      </c>
      <c r="N4126" s="24">
        <v>40</v>
      </c>
      <c r="O4126" s="25">
        <v>0.1179</v>
      </c>
      <c r="P4126" s="23">
        <v>200.03</v>
      </c>
      <c r="Q4126" s="23">
        <f>M4126*N4126*(1-O4126)</f>
        <v>10718.573519999998</v>
      </c>
      <c r="R4126" s="23">
        <f>M4126*N4126*O4126</f>
        <v>1432.6264799999999</v>
      </c>
      <c r="S4126" s="23">
        <f>P4126*N4126</f>
        <v>8001.2</v>
      </c>
      <c r="T4126" s="23">
        <f>Q4126-S4126</f>
        <v>2717.3735199999983</v>
      </c>
      <c r="U4126" s="25">
        <f>IFERROR(T4126/Q4126,0)</f>
        <v>0.25352007101780821</v>
      </c>
      <c r="V4126" s="21" t="s">
        <v>125</v>
      </c>
      <c r="W4126" s="21" t="s">
        <v>126</v>
      </c>
    </row>
    <row r="4127" spans="1:23" ht="15" customHeight="1">
      <c r="A4127" s="21" t="s">
        <v>4604</v>
      </c>
      <c r="B4127" s="22">
        <v>45991</v>
      </c>
      <c r="C4127" s="21">
        <f>YEAR(B4127)</f>
        <v>2025</v>
      </c>
      <c r="D4127" s="21" t="str">
        <f>"Q"&amp;ROUNDUP(MONTH(B4127)/3,0)</f>
        <v>Q4</v>
      </c>
      <c r="E4127" s="21" t="s">
        <v>188</v>
      </c>
      <c r="F4127" s="21" t="s">
        <v>159</v>
      </c>
      <c r="G4127" s="21" t="s">
        <v>189</v>
      </c>
      <c r="H4127" s="21" t="s">
        <v>569</v>
      </c>
      <c r="I4127" s="21" t="s">
        <v>570</v>
      </c>
      <c r="J4127" s="21" t="s">
        <v>133</v>
      </c>
      <c r="K4127" s="21" t="s">
        <v>149</v>
      </c>
      <c r="L4127" s="21" t="s">
        <v>150</v>
      </c>
      <c r="M4127" s="23">
        <v>97.58</v>
      </c>
      <c r="N4127" s="24">
        <v>12</v>
      </c>
      <c r="O4127" s="25">
        <v>0.23369999999999999</v>
      </c>
      <c r="P4127" s="23">
        <v>43.9</v>
      </c>
      <c r="Q4127" s="23">
        <f>M4127*N4127*(1-O4127)</f>
        <v>897.306648</v>
      </c>
      <c r="R4127" s="23">
        <f>M4127*N4127*O4127</f>
        <v>273.65335199999998</v>
      </c>
      <c r="S4127" s="23">
        <f>P4127*N4127</f>
        <v>526.79999999999995</v>
      </c>
      <c r="T4127" s="23">
        <f>Q4127-S4127</f>
        <v>370.50664800000004</v>
      </c>
      <c r="U4127" s="25">
        <f>IFERROR(T4127/Q4127,0)</f>
        <v>0.41290973250428881</v>
      </c>
      <c r="V4127" s="21" t="s">
        <v>125</v>
      </c>
      <c r="W4127" s="21" t="s">
        <v>126</v>
      </c>
    </row>
    <row r="4128" spans="1:23" ht="15" customHeight="1">
      <c r="A4128" s="21" t="s">
        <v>4605</v>
      </c>
      <c r="B4128" s="22">
        <v>45991</v>
      </c>
      <c r="C4128" s="21">
        <f>YEAR(B4128)</f>
        <v>2025</v>
      </c>
      <c r="D4128" s="21" t="str">
        <f>"Q"&amp;ROUNDUP(MONTH(B4128)/3,0)</f>
        <v>Q4</v>
      </c>
      <c r="E4128" s="21" t="s">
        <v>158</v>
      </c>
      <c r="F4128" s="21" t="s">
        <v>118</v>
      </c>
      <c r="G4128" s="21" t="s">
        <v>164</v>
      </c>
      <c r="H4128" s="21" t="s">
        <v>373</v>
      </c>
      <c r="I4128" s="21" t="s">
        <v>374</v>
      </c>
      <c r="J4128" s="21" t="s">
        <v>142</v>
      </c>
      <c r="K4128" s="21" t="s">
        <v>149</v>
      </c>
      <c r="L4128" s="21" t="s">
        <v>238</v>
      </c>
      <c r="M4128" s="23">
        <v>238.22</v>
      </c>
      <c r="N4128" s="24">
        <v>1</v>
      </c>
      <c r="O4128" s="25">
        <v>0.26640000000000003</v>
      </c>
      <c r="P4128" s="23">
        <v>114.49</v>
      </c>
      <c r="Q4128" s="23">
        <f>M4128*N4128*(1-O4128)</f>
        <v>174.75819200000001</v>
      </c>
      <c r="R4128" s="23">
        <f>M4128*N4128*O4128</f>
        <v>63.461808000000005</v>
      </c>
      <c r="S4128" s="23">
        <f>P4128*N4128</f>
        <v>114.49</v>
      </c>
      <c r="T4128" s="23">
        <f>Q4128-S4128</f>
        <v>60.268192000000013</v>
      </c>
      <c r="U4128" s="25">
        <f>IFERROR(T4128/Q4128,0)</f>
        <v>0.34486619087933806</v>
      </c>
      <c r="V4128" s="21" t="s">
        <v>125</v>
      </c>
      <c r="W4128" s="21" t="s">
        <v>136</v>
      </c>
    </row>
    <row r="4129" spans="1:23" ht="15" customHeight="1">
      <c r="A4129" s="21" t="s">
        <v>4606</v>
      </c>
      <c r="B4129" s="22">
        <v>45991</v>
      </c>
      <c r="C4129" s="21">
        <f>YEAR(B4129)</f>
        <v>2025</v>
      </c>
      <c r="D4129" s="21" t="str">
        <f>"Q"&amp;ROUNDUP(MONTH(B4129)/3,0)</f>
        <v>Q4</v>
      </c>
      <c r="E4129" s="21" t="s">
        <v>117</v>
      </c>
      <c r="F4129" s="21" t="s">
        <v>129</v>
      </c>
      <c r="G4129" s="21" t="s">
        <v>119</v>
      </c>
      <c r="H4129" s="21" t="s">
        <v>233</v>
      </c>
      <c r="I4129" s="21" t="s">
        <v>234</v>
      </c>
      <c r="J4129" s="21" t="s">
        <v>142</v>
      </c>
      <c r="K4129" s="21" t="s">
        <v>123</v>
      </c>
      <c r="L4129" s="21" t="s">
        <v>263</v>
      </c>
      <c r="M4129" s="23">
        <v>106.74</v>
      </c>
      <c r="N4129" s="24">
        <v>2</v>
      </c>
      <c r="O4129" s="25">
        <v>0.23139999999999999</v>
      </c>
      <c r="P4129" s="23">
        <v>50.9</v>
      </c>
      <c r="Q4129" s="23">
        <f>M4129*N4129*(1-O4129)</f>
        <v>164.08072799999999</v>
      </c>
      <c r="R4129" s="23">
        <f>M4129*N4129*O4129</f>
        <v>49.399271999999996</v>
      </c>
      <c r="S4129" s="23">
        <f>P4129*N4129</f>
        <v>101.8</v>
      </c>
      <c r="T4129" s="23">
        <f>Q4129-S4129</f>
        <v>62.280727999999996</v>
      </c>
      <c r="U4129" s="25">
        <f>IFERROR(T4129/Q4129,0)</f>
        <v>0.37957369374909161</v>
      </c>
      <c r="V4129" s="21" t="s">
        <v>125</v>
      </c>
      <c r="W4129" s="21" t="s">
        <v>126</v>
      </c>
    </row>
    <row r="4130" spans="1:23" ht="15" customHeight="1">
      <c r="A4130" s="21" t="s">
        <v>4607</v>
      </c>
      <c r="B4130" s="22">
        <v>45991</v>
      </c>
      <c r="C4130" s="21">
        <f>YEAR(B4130)</f>
        <v>2025</v>
      </c>
      <c r="D4130" s="21" t="str">
        <f>"Q"&amp;ROUNDUP(MONTH(B4130)/3,0)</f>
        <v>Q4</v>
      </c>
      <c r="E4130" s="21" t="s">
        <v>128</v>
      </c>
      <c r="F4130" s="21" t="s">
        <v>118</v>
      </c>
      <c r="G4130" s="21" t="s">
        <v>130</v>
      </c>
      <c r="H4130" s="21" t="s">
        <v>543</v>
      </c>
      <c r="I4130" s="21" t="s">
        <v>544</v>
      </c>
      <c r="J4130" s="21" t="s">
        <v>142</v>
      </c>
      <c r="K4130" s="21" t="s">
        <v>134</v>
      </c>
      <c r="L4130" s="21" t="s">
        <v>299</v>
      </c>
      <c r="M4130" s="23">
        <v>85.51</v>
      </c>
      <c r="N4130" s="24">
        <v>2</v>
      </c>
      <c r="O4130" s="25">
        <v>0.24160000000000001</v>
      </c>
      <c r="P4130" s="23">
        <v>52.45</v>
      </c>
      <c r="Q4130" s="23">
        <f>M4130*N4130*(1-O4130)</f>
        <v>129.70156800000001</v>
      </c>
      <c r="R4130" s="23">
        <f>M4130*N4130*O4130</f>
        <v>41.318432000000001</v>
      </c>
      <c r="S4130" s="23">
        <f>P4130*N4130</f>
        <v>104.9</v>
      </c>
      <c r="T4130" s="23">
        <f>Q4130-S4130</f>
        <v>24.801568000000003</v>
      </c>
      <c r="U4130" s="25">
        <f>IFERROR(T4130/Q4130,0)</f>
        <v>0.19122026342811832</v>
      </c>
      <c r="V4130" s="21" t="s">
        <v>125</v>
      </c>
      <c r="W4130" s="21" t="s">
        <v>136</v>
      </c>
    </row>
    <row r="4131" spans="1:23" ht="15" customHeight="1">
      <c r="A4131" s="21" t="s">
        <v>4608</v>
      </c>
      <c r="B4131" s="22">
        <v>45991</v>
      </c>
      <c r="C4131" s="21">
        <f>YEAR(B4131)</f>
        <v>2025</v>
      </c>
      <c r="D4131" s="21" t="str">
        <f>"Q"&amp;ROUNDUP(MONTH(B4131)/3,0)</f>
        <v>Q4</v>
      </c>
      <c r="E4131" s="21" t="s">
        <v>138</v>
      </c>
      <c r="F4131" s="21" t="s">
        <v>129</v>
      </c>
      <c r="G4131" s="21" t="s">
        <v>146</v>
      </c>
      <c r="H4131" s="21" t="s">
        <v>2547</v>
      </c>
      <c r="I4131" s="21" t="s">
        <v>896</v>
      </c>
      <c r="J4131" s="21" t="s">
        <v>142</v>
      </c>
      <c r="K4131" s="21" t="s">
        <v>149</v>
      </c>
      <c r="L4131" s="21" t="s">
        <v>273</v>
      </c>
      <c r="M4131" s="23">
        <v>34.56</v>
      </c>
      <c r="N4131" s="24">
        <v>3</v>
      </c>
      <c r="O4131" s="25">
        <v>0.17030000000000001</v>
      </c>
      <c r="P4131" s="23">
        <v>16.18</v>
      </c>
      <c r="Q4131" s="23">
        <f>M4131*N4131*(1-O4131)</f>
        <v>86.023296000000002</v>
      </c>
      <c r="R4131" s="23">
        <f>M4131*N4131*O4131</f>
        <v>17.656704000000001</v>
      </c>
      <c r="S4131" s="23">
        <f>P4131*N4131</f>
        <v>48.54</v>
      </c>
      <c r="T4131" s="23">
        <f>Q4131-S4131</f>
        <v>37.483296000000003</v>
      </c>
      <c r="U4131" s="25">
        <f>IFERROR(T4131/Q4131,0)</f>
        <v>0.43573424575594039</v>
      </c>
      <c r="V4131" s="21" t="s">
        <v>125</v>
      </c>
      <c r="W4131" s="21" t="s">
        <v>126</v>
      </c>
    </row>
    <row r="4132" spans="1:23" ht="15" customHeight="1">
      <c r="A4132" s="21" t="s">
        <v>4609</v>
      </c>
      <c r="B4132" s="22">
        <v>45991</v>
      </c>
      <c r="C4132" s="21">
        <f>YEAR(B4132)</f>
        <v>2025</v>
      </c>
      <c r="D4132" s="21" t="str">
        <f>"Q"&amp;ROUNDUP(MONTH(B4132)/3,0)</f>
        <v>Q4</v>
      </c>
      <c r="E4132" s="21" t="s">
        <v>138</v>
      </c>
      <c r="F4132" s="21" t="s">
        <v>129</v>
      </c>
      <c r="G4132" s="21" t="s">
        <v>146</v>
      </c>
      <c r="H4132" s="21" t="s">
        <v>686</v>
      </c>
      <c r="I4132" s="21" t="s">
        <v>687</v>
      </c>
      <c r="J4132" s="21" t="s">
        <v>142</v>
      </c>
      <c r="K4132" s="21" t="s">
        <v>134</v>
      </c>
      <c r="L4132" s="21" t="s">
        <v>170</v>
      </c>
      <c r="M4132" s="23">
        <v>183.45</v>
      </c>
      <c r="N4132" s="24">
        <v>5</v>
      </c>
      <c r="O4132" s="25">
        <v>0.21229999999999999</v>
      </c>
      <c r="P4132" s="23">
        <v>101.47</v>
      </c>
      <c r="Q4132" s="23">
        <f>M4132*N4132*(1-O4132)</f>
        <v>722.51782500000002</v>
      </c>
      <c r="R4132" s="23">
        <f>M4132*N4132*O4132</f>
        <v>194.73217499999998</v>
      </c>
      <c r="S4132" s="23">
        <f>P4132*N4132</f>
        <v>507.35</v>
      </c>
      <c r="T4132" s="23">
        <f>Q4132-S4132</f>
        <v>215.16782499999999</v>
      </c>
      <c r="U4132" s="25">
        <f>IFERROR(T4132/Q4132,0)</f>
        <v>0.29780279123217479</v>
      </c>
      <c r="V4132" s="21" t="s">
        <v>125</v>
      </c>
      <c r="W4132" s="21" t="s">
        <v>136</v>
      </c>
    </row>
    <row r="4133" spans="1:23" ht="15" customHeight="1">
      <c r="A4133" s="21" t="s">
        <v>4610</v>
      </c>
      <c r="B4133" s="22">
        <v>45991</v>
      </c>
      <c r="C4133" s="21">
        <f>YEAR(B4133)</f>
        <v>2025</v>
      </c>
      <c r="D4133" s="21" t="str">
        <f>"Q"&amp;ROUNDUP(MONTH(B4133)/3,0)</f>
        <v>Q4</v>
      </c>
      <c r="E4133" s="21" t="s">
        <v>117</v>
      </c>
      <c r="F4133" s="21" t="s">
        <v>118</v>
      </c>
      <c r="G4133" s="21" t="s">
        <v>119</v>
      </c>
      <c r="H4133" s="21" t="s">
        <v>168</v>
      </c>
      <c r="I4133" s="21" t="s">
        <v>169</v>
      </c>
      <c r="J4133" s="21" t="s">
        <v>122</v>
      </c>
      <c r="K4133" s="21" t="s">
        <v>123</v>
      </c>
      <c r="L4133" s="21" t="s">
        <v>155</v>
      </c>
      <c r="M4133" s="23">
        <v>50.47</v>
      </c>
      <c r="N4133" s="24">
        <v>2</v>
      </c>
      <c r="O4133" s="25">
        <v>0.2298</v>
      </c>
      <c r="P4133" s="23">
        <v>26.23</v>
      </c>
      <c r="Q4133" s="23">
        <f>M4133*N4133*(1-O4133)</f>
        <v>77.743988000000002</v>
      </c>
      <c r="R4133" s="23">
        <f>M4133*N4133*O4133</f>
        <v>23.196012</v>
      </c>
      <c r="S4133" s="23">
        <f>P4133*N4133</f>
        <v>52.46</v>
      </c>
      <c r="T4133" s="23">
        <f>Q4133-S4133</f>
        <v>25.283988000000001</v>
      </c>
      <c r="U4133" s="25">
        <f>IFERROR(T4133/Q4133,0)</f>
        <v>0.32522113478408132</v>
      </c>
      <c r="V4133" s="21" t="s">
        <v>125</v>
      </c>
      <c r="W4133" s="21" t="s">
        <v>136</v>
      </c>
    </row>
    <row r="4134" spans="1:23" ht="15" customHeight="1">
      <c r="A4134" s="21" t="s">
        <v>4611</v>
      </c>
      <c r="B4134" s="22">
        <v>45991</v>
      </c>
      <c r="C4134" s="21">
        <f>YEAR(B4134)</f>
        <v>2025</v>
      </c>
      <c r="D4134" s="21" t="str">
        <f>"Q"&amp;ROUNDUP(MONTH(B4134)/3,0)</f>
        <v>Q4</v>
      </c>
      <c r="E4134" s="21" t="s">
        <v>188</v>
      </c>
      <c r="F4134" s="21" t="s">
        <v>129</v>
      </c>
      <c r="G4134" s="21" t="s">
        <v>232</v>
      </c>
      <c r="H4134" s="21" t="s">
        <v>370</v>
      </c>
      <c r="I4134" s="21" t="s">
        <v>371</v>
      </c>
      <c r="J4134" s="21" t="s">
        <v>133</v>
      </c>
      <c r="K4134" s="21" t="s">
        <v>165</v>
      </c>
      <c r="L4134" s="21" t="s">
        <v>180</v>
      </c>
      <c r="M4134" s="23">
        <v>77.5</v>
      </c>
      <c r="N4134" s="24">
        <v>2</v>
      </c>
      <c r="O4134" s="25">
        <v>0.14019999999999999</v>
      </c>
      <c r="P4134" s="23">
        <v>34.44</v>
      </c>
      <c r="Q4134" s="23">
        <f>M4134*N4134*(1-O4134)</f>
        <v>133.26900000000001</v>
      </c>
      <c r="R4134" s="23">
        <f>M4134*N4134*O4134</f>
        <v>21.730999999999998</v>
      </c>
      <c r="S4134" s="23">
        <f>P4134*N4134</f>
        <v>68.88</v>
      </c>
      <c r="T4134" s="23">
        <f>Q4134-S4134</f>
        <v>64.38900000000001</v>
      </c>
      <c r="U4134" s="25">
        <f>IFERROR(T4134/Q4134,0)</f>
        <v>0.4831506201742341</v>
      </c>
      <c r="V4134" s="21" t="s">
        <v>125</v>
      </c>
      <c r="W4134" s="21" t="s">
        <v>136</v>
      </c>
    </row>
    <row r="4135" spans="1:23" ht="15" customHeight="1">
      <c r="A4135" s="21" t="s">
        <v>4612</v>
      </c>
      <c r="B4135" s="22">
        <v>45992</v>
      </c>
      <c r="C4135" s="21">
        <f>YEAR(B4135)</f>
        <v>2025</v>
      </c>
      <c r="D4135" s="21" t="str">
        <f>"Q"&amp;ROUNDUP(MONTH(B4135)/3,0)</f>
        <v>Q4</v>
      </c>
      <c r="E4135" s="21" t="s">
        <v>117</v>
      </c>
      <c r="F4135" s="21" t="s">
        <v>159</v>
      </c>
      <c r="G4135" s="21" t="s">
        <v>194</v>
      </c>
      <c r="H4135" s="21" t="s">
        <v>520</v>
      </c>
      <c r="I4135" s="21" t="s">
        <v>521</v>
      </c>
      <c r="J4135" s="21" t="s">
        <v>142</v>
      </c>
      <c r="K4135" s="21" t="s">
        <v>134</v>
      </c>
      <c r="L4135" s="21" t="s">
        <v>192</v>
      </c>
      <c r="M4135" s="23">
        <v>157.16999999999999</v>
      </c>
      <c r="N4135" s="24">
        <v>10</v>
      </c>
      <c r="O4135" s="25">
        <v>0.20250000000000001</v>
      </c>
      <c r="P4135" s="23">
        <v>81.61</v>
      </c>
      <c r="Q4135" s="23">
        <f>M4135*N4135*(1-O4135)</f>
        <v>1253.4307499999998</v>
      </c>
      <c r="R4135" s="23">
        <f>M4135*N4135*O4135</f>
        <v>318.26925</v>
      </c>
      <c r="S4135" s="23">
        <f>P4135*N4135</f>
        <v>816.1</v>
      </c>
      <c r="T4135" s="23">
        <f>Q4135-S4135</f>
        <v>437.33074999999974</v>
      </c>
      <c r="U4135" s="25">
        <f>IFERROR(T4135/Q4135,0)</f>
        <v>0.34890698987558733</v>
      </c>
      <c r="V4135" s="21" t="s">
        <v>125</v>
      </c>
      <c r="W4135" s="21" t="s">
        <v>172</v>
      </c>
    </row>
    <row r="4136" spans="1:23" ht="15" customHeight="1">
      <c r="A4136" s="21" t="s">
        <v>4613</v>
      </c>
      <c r="B4136" s="22">
        <v>45992</v>
      </c>
      <c r="C4136" s="21">
        <f>YEAR(B4136)</f>
        <v>2025</v>
      </c>
      <c r="D4136" s="21" t="str">
        <f>"Q"&amp;ROUNDUP(MONTH(B4136)/3,0)</f>
        <v>Q4</v>
      </c>
      <c r="E4136" s="21" t="s">
        <v>188</v>
      </c>
      <c r="F4136" s="21" t="s">
        <v>118</v>
      </c>
      <c r="G4136" s="21" t="s">
        <v>189</v>
      </c>
      <c r="H4136" s="21" t="s">
        <v>182</v>
      </c>
      <c r="I4136" s="21" t="s">
        <v>183</v>
      </c>
      <c r="J4136" s="21" t="s">
        <v>122</v>
      </c>
      <c r="K4136" s="21" t="s">
        <v>134</v>
      </c>
      <c r="L4136" s="21" t="s">
        <v>170</v>
      </c>
      <c r="M4136" s="23">
        <v>174.32</v>
      </c>
      <c r="N4136" s="24">
        <v>4</v>
      </c>
      <c r="O4136" s="25">
        <v>0.29239999999999999</v>
      </c>
      <c r="P4136" s="23">
        <v>104.55</v>
      </c>
      <c r="Q4136" s="23">
        <f>M4136*N4136*(1-O4136)</f>
        <v>493.39532800000001</v>
      </c>
      <c r="R4136" s="23">
        <f>M4136*N4136*O4136</f>
        <v>203.88467199999999</v>
      </c>
      <c r="S4136" s="23">
        <f>P4136*N4136</f>
        <v>418.2</v>
      </c>
      <c r="T4136" s="23">
        <f>Q4136-S4136</f>
        <v>75.195328000000018</v>
      </c>
      <c r="U4136" s="25">
        <f>IFERROR(T4136/Q4136,0)</f>
        <v>0.15240381035792869</v>
      </c>
      <c r="V4136" s="21" t="s">
        <v>125</v>
      </c>
      <c r="W4136" s="21" t="s">
        <v>172</v>
      </c>
    </row>
    <row r="4137" spans="1:23" ht="15" customHeight="1">
      <c r="A4137" s="21" t="s">
        <v>4614</v>
      </c>
      <c r="B4137" s="22">
        <v>45992</v>
      </c>
      <c r="C4137" s="21">
        <f>YEAR(B4137)</f>
        <v>2025</v>
      </c>
      <c r="D4137" s="21" t="str">
        <f>"Q"&amp;ROUNDUP(MONTH(B4137)/3,0)</f>
        <v>Q4</v>
      </c>
      <c r="E4137" s="21" t="s">
        <v>188</v>
      </c>
      <c r="F4137" s="21" t="s">
        <v>118</v>
      </c>
      <c r="G4137" s="21" t="s">
        <v>232</v>
      </c>
      <c r="H4137" s="21" t="s">
        <v>278</v>
      </c>
      <c r="I4137" s="21" t="s">
        <v>279</v>
      </c>
      <c r="J4137" s="21" t="s">
        <v>133</v>
      </c>
      <c r="K4137" s="21" t="s">
        <v>149</v>
      </c>
      <c r="L4137" s="21" t="s">
        <v>238</v>
      </c>
      <c r="M4137" s="23">
        <v>219.74</v>
      </c>
      <c r="N4137" s="24">
        <v>1</v>
      </c>
      <c r="O4137" s="25">
        <v>0.21920000000000001</v>
      </c>
      <c r="P4137" s="23">
        <v>116.81</v>
      </c>
      <c r="Q4137" s="23">
        <f>M4137*N4137*(1-O4137)</f>
        <v>171.572992</v>
      </c>
      <c r="R4137" s="23">
        <f>M4137*N4137*O4137</f>
        <v>48.167008000000003</v>
      </c>
      <c r="S4137" s="23">
        <f>P4137*N4137</f>
        <v>116.81</v>
      </c>
      <c r="T4137" s="23">
        <f>Q4137-S4137</f>
        <v>54.762991999999997</v>
      </c>
      <c r="U4137" s="25">
        <f>IFERROR(T4137/Q4137,0)</f>
        <v>0.31918189081880671</v>
      </c>
      <c r="V4137" s="21" t="s">
        <v>125</v>
      </c>
      <c r="W4137" s="21" t="s">
        <v>136</v>
      </c>
    </row>
    <row r="4138" spans="1:23" ht="15" customHeight="1">
      <c r="A4138" s="21" t="s">
        <v>4615</v>
      </c>
      <c r="B4138" s="22">
        <v>45992</v>
      </c>
      <c r="C4138" s="21">
        <f>YEAR(B4138)</f>
        <v>2025</v>
      </c>
      <c r="D4138" s="21" t="str">
        <f>"Q"&amp;ROUNDUP(MONTH(B4138)/3,0)</f>
        <v>Q4</v>
      </c>
      <c r="E4138" s="21" t="s">
        <v>188</v>
      </c>
      <c r="F4138" s="21" t="s">
        <v>159</v>
      </c>
      <c r="G4138" s="21" t="s">
        <v>198</v>
      </c>
      <c r="H4138" s="21" t="s">
        <v>450</v>
      </c>
      <c r="I4138" s="21" t="s">
        <v>451</v>
      </c>
      <c r="J4138" s="21" t="s">
        <v>133</v>
      </c>
      <c r="K4138" s="21" t="s">
        <v>123</v>
      </c>
      <c r="L4138" s="21" t="s">
        <v>292</v>
      </c>
      <c r="M4138" s="23">
        <v>222.31</v>
      </c>
      <c r="N4138" s="24">
        <v>8</v>
      </c>
      <c r="O4138" s="25">
        <v>0.182</v>
      </c>
      <c r="P4138" s="23">
        <v>107.32</v>
      </c>
      <c r="Q4138" s="23">
        <f>M4138*N4138*(1-O4138)</f>
        <v>1454.79664</v>
      </c>
      <c r="R4138" s="23">
        <f>M4138*N4138*O4138</f>
        <v>323.68335999999999</v>
      </c>
      <c r="S4138" s="23">
        <f>P4138*N4138</f>
        <v>858.56</v>
      </c>
      <c r="T4138" s="23">
        <f>Q4138-S4138</f>
        <v>596.23664000000008</v>
      </c>
      <c r="U4138" s="25">
        <f>IFERROR(T4138/Q4138,0)</f>
        <v>0.40984191439980233</v>
      </c>
      <c r="V4138" s="21" t="s">
        <v>125</v>
      </c>
      <c r="W4138" s="21" t="s">
        <v>172</v>
      </c>
    </row>
    <row r="4139" spans="1:23" ht="15" customHeight="1">
      <c r="A4139" s="21" t="s">
        <v>4616</v>
      </c>
      <c r="B4139" s="22">
        <v>45992</v>
      </c>
      <c r="C4139" s="21">
        <f>YEAR(B4139)</f>
        <v>2025</v>
      </c>
      <c r="D4139" s="21" t="str">
        <f>"Q"&amp;ROUNDUP(MONTH(B4139)/3,0)</f>
        <v>Q4</v>
      </c>
      <c r="E4139" s="21" t="s">
        <v>138</v>
      </c>
      <c r="F4139" s="21" t="s">
        <v>118</v>
      </c>
      <c r="G4139" s="21" t="s">
        <v>139</v>
      </c>
      <c r="H4139" s="21" t="s">
        <v>627</v>
      </c>
      <c r="I4139" s="21" t="s">
        <v>628</v>
      </c>
      <c r="J4139" s="21" t="s">
        <v>142</v>
      </c>
      <c r="K4139" s="21" t="s">
        <v>134</v>
      </c>
      <c r="L4139" s="21" t="s">
        <v>135</v>
      </c>
      <c r="M4139" s="23">
        <v>203.38</v>
      </c>
      <c r="N4139" s="24">
        <v>1</v>
      </c>
      <c r="O4139" s="25">
        <v>0.26050000000000001</v>
      </c>
      <c r="P4139" s="23">
        <v>124.36</v>
      </c>
      <c r="Q4139" s="23">
        <f>M4139*N4139*(1-O4139)</f>
        <v>150.39950999999999</v>
      </c>
      <c r="R4139" s="23">
        <f>M4139*N4139*O4139</f>
        <v>52.980490000000003</v>
      </c>
      <c r="S4139" s="23">
        <f>P4139*N4139</f>
        <v>124.36</v>
      </c>
      <c r="T4139" s="23">
        <f>Q4139-S4139</f>
        <v>26.039509999999993</v>
      </c>
      <c r="U4139" s="25">
        <f>IFERROR(T4139/Q4139,0)</f>
        <v>0.17313560396573097</v>
      </c>
      <c r="V4139" s="21" t="s">
        <v>125</v>
      </c>
      <c r="W4139" s="21" t="s">
        <v>156</v>
      </c>
    </row>
    <row r="4140" spans="1:23" ht="15" customHeight="1">
      <c r="A4140" s="21" t="s">
        <v>4617</v>
      </c>
      <c r="B4140" s="22">
        <v>45992</v>
      </c>
      <c r="C4140" s="21">
        <f>YEAR(B4140)</f>
        <v>2025</v>
      </c>
      <c r="D4140" s="21" t="str">
        <f>"Q"&amp;ROUNDUP(MONTH(B4140)/3,0)</f>
        <v>Q4</v>
      </c>
      <c r="E4140" s="21" t="s">
        <v>128</v>
      </c>
      <c r="F4140" s="21" t="s">
        <v>118</v>
      </c>
      <c r="G4140" s="21" t="s">
        <v>152</v>
      </c>
      <c r="H4140" s="21" t="s">
        <v>465</v>
      </c>
      <c r="I4140" s="21" t="s">
        <v>121</v>
      </c>
      <c r="J4140" s="21" t="s">
        <v>142</v>
      </c>
      <c r="K4140" s="21" t="s">
        <v>149</v>
      </c>
      <c r="L4140" s="21" t="s">
        <v>205</v>
      </c>
      <c r="M4140" s="23">
        <v>119.75</v>
      </c>
      <c r="N4140" s="24">
        <v>1</v>
      </c>
      <c r="O4140" s="25">
        <v>0.26540000000000002</v>
      </c>
      <c r="P4140" s="23">
        <v>64.11</v>
      </c>
      <c r="Q4140" s="23">
        <f>M4140*N4140*(1-O4140)</f>
        <v>87.968349999999987</v>
      </c>
      <c r="R4140" s="23">
        <f>M4140*N4140*O4140</f>
        <v>31.781650000000003</v>
      </c>
      <c r="S4140" s="23">
        <f>P4140*N4140</f>
        <v>64.11</v>
      </c>
      <c r="T4140" s="23">
        <f>Q4140-S4140</f>
        <v>23.858349999999987</v>
      </c>
      <c r="U4140" s="25">
        <f>IFERROR(T4140/Q4140,0)</f>
        <v>0.2712151586337585</v>
      </c>
      <c r="V4140" s="21" t="s">
        <v>125</v>
      </c>
      <c r="W4140" s="21" t="s">
        <v>126</v>
      </c>
    </row>
    <row r="4141" spans="1:23" ht="15" customHeight="1">
      <c r="A4141" s="21" t="s">
        <v>4618</v>
      </c>
      <c r="B4141" s="22">
        <v>45992</v>
      </c>
      <c r="C4141" s="21">
        <f>YEAR(B4141)</f>
        <v>2025</v>
      </c>
      <c r="D4141" s="21" t="str">
        <f>"Q"&amp;ROUNDUP(MONTH(B4141)/3,0)</f>
        <v>Q4</v>
      </c>
      <c r="E4141" s="21" t="s">
        <v>128</v>
      </c>
      <c r="F4141" s="21" t="s">
        <v>129</v>
      </c>
      <c r="G4141" s="21" t="s">
        <v>152</v>
      </c>
      <c r="H4141" s="21" t="s">
        <v>331</v>
      </c>
      <c r="I4141" s="21" t="s">
        <v>332</v>
      </c>
      <c r="J4141" s="21" t="s">
        <v>133</v>
      </c>
      <c r="K4141" s="21" t="s">
        <v>123</v>
      </c>
      <c r="L4141" s="21" t="s">
        <v>292</v>
      </c>
      <c r="M4141" s="23">
        <v>167.99</v>
      </c>
      <c r="N4141" s="24">
        <v>1</v>
      </c>
      <c r="O4141" s="25">
        <v>0.23930000000000001</v>
      </c>
      <c r="P4141" s="23">
        <v>76.510000000000005</v>
      </c>
      <c r="Q4141" s="23">
        <f>M4141*N4141*(1-O4141)</f>
        <v>127.789993</v>
      </c>
      <c r="R4141" s="23">
        <f>M4141*N4141*O4141</f>
        <v>40.200007000000006</v>
      </c>
      <c r="S4141" s="23">
        <f>P4141*N4141</f>
        <v>76.510000000000005</v>
      </c>
      <c r="T4141" s="23">
        <f>Q4141-S4141</f>
        <v>51.27999299999999</v>
      </c>
      <c r="U4141" s="25">
        <f>IFERROR(T4141/Q4141,0)</f>
        <v>0.40128332270900108</v>
      </c>
      <c r="V4141" s="21" t="s">
        <v>125</v>
      </c>
      <c r="W4141" s="21" t="s">
        <v>156</v>
      </c>
    </row>
    <row r="4142" spans="1:23" ht="15" customHeight="1">
      <c r="A4142" s="21" t="s">
        <v>4619</v>
      </c>
      <c r="B4142" s="22">
        <v>45992</v>
      </c>
      <c r="C4142" s="21">
        <f>YEAR(B4142)</f>
        <v>2025</v>
      </c>
      <c r="D4142" s="21" t="str">
        <f>"Q"&amp;ROUNDUP(MONTH(B4142)/3,0)</f>
        <v>Q4</v>
      </c>
      <c r="E4142" s="21" t="s">
        <v>138</v>
      </c>
      <c r="F4142" s="21" t="s">
        <v>118</v>
      </c>
      <c r="G4142" s="21" t="s">
        <v>146</v>
      </c>
      <c r="H4142" s="21" t="s">
        <v>120</v>
      </c>
      <c r="I4142" s="21" t="s">
        <v>121</v>
      </c>
      <c r="J4142" s="21" t="s">
        <v>122</v>
      </c>
      <c r="K4142" s="21" t="s">
        <v>143</v>
      </c>
      <c r="L4142" s="21" t="s">
        <v>144</v>
      </c>
      <c r="M4142" s="23">
        <v>87.87</v>
      </c>
      <c r="N4142" s="24">
        <v>3</v>
      </c>
      <c r="O4142" s="25">
        <v>0.2157</v>
      </c>
      <c r="P4142" s="23">
        <v>50.76</v>
      </c>
      <c r="Q4142" s="23">
        <f>M4142*N4142*(1-O4142)</f>
        <v>206.749323</v>
      </c>
      <c r="R4142" s="23">
        <f>M4142*N4142*O4142</f>
        <v>56.860677000000003</v>
      </c>
      <c r="S4142" s="23">
        <f>P4142*N4142</f>
        <v>152.28</v>
      </c>
      <c r="T4142" s="23">
        <f>Q4142-S4142</f>
        <v>54.469323000000003</v>
      </c>
      <c r="U4142" s="25">
        <f>IFERROR(T4142/Q4142,0)</f>
        <v>0.26345587114691543</v>
      </c>
      <c r="V4142" s="21" t="s">
        <v>125</v>
      </c>
      <c r="W4142" s="21" t="s">
        <v>136</v>
      </c>
    </row>
    <row r="4143" spans="1:23" ht="15" customHeight="1">
      <c r="A4143" s="21" t="s">
        <v>4620</v>
      </c>
      <c r="B4143" s="22">
        <v>45992</v>
      </c>
      <c r="C4143" s="21">
        <f>YEAR(B4143)</f>
        <v>2025</v>
      </c>
      <c r="D4143" s="21" t="str">
        <f>"Q"&amp;ROUNDUP(MONTH(B4143)/3,0)</f>
        <v>Q4</v>
      </c>
      <c r="E4143" s="21" t="s">
        <v>188</v>
      </c>
      <c r="F4143" s="21" t="s">
        <v>129</v>
      </c>
      <c r="G4143" s="21" t="s">
        <v>189</v>
      </c>
      <c r="H4143" s="21" t="s">
        <v>1124</v>
      </c>
      <c r="I4143" s="21" t="s">
        <v>1125</v>
      </c>
      <c r="J4143" s="21" t="s">
        <v>142</v>
      </c>
      <c r="K4143" s="21" t="s">
        <v>149</v>
      </c>
      <c r="L4143" s="21" t="s">
        <v>176</v>
      </c>
      <c r="M4143" s="23">
        <v>218.29</v>
      </c>
      <c r="N4143" s="24">
        <v>1</v>
      </c>
      <c r="O4143" s="25">
        <v>0.23880000000000001</v>
      </c>
      <c r="P4143" s="23">
        <v>118.48</v>
      </c>
      <c r="Q4143" s="23">
        <f>M4143*N4143*(1-O4143)</f>
        <v>166.16234799999998</v>
      </c>
      <c r="R4143" s="23">
        <f>M4143*N4143*O4143</f>
        <v>52.127651999999998</v>
      </c>
      <c r="S4143" s="23">
        <f>P4143*N4143</f>
        <v>118.48</v>
      </c>
      <c r="T4143" s="23">
        <f>Q4143-S4143</f>
        <v>47.682347999999976</v>
      </c>
      <c r="U4143" s="25">
        <f>IFERROR(T4143/Q4143,0)</f>
        <v>0.28696241100300279</v>
      </c>
      <c r="V4143" s="21" t="s">
        <v>125</v>
      </c>
      <c r="W4143" s="21" t="s">
        <v>126</v>
      </c>
    </row>
    <row r="4144" spans="1:23" ht="15" customHeight="1">
      <c r="A4144" s="21" t="s">
        <v>4621</v>
      </c>
      <c r="B4144" s="22">
        <v>45993</v>
      </c>
      <c r="C4144" s="21">
        <f>YEAR(B4144)</f>
        <v>2025</v>
      </c>
      <c r="D4144" s="21" t="str">
        <f>"Q"&amp;ROUNDUP(MONTH(B4144)/3,0)</f>
        <v>Q4</v>
      </c>
      <c r="E4144" s="21" t="s">
        <v>128</v>
      </c>
      <c r="F4144" s="21" t="s">
        <v>159</v>
      </c>
      <c r="G4144" s="21" t="s">
        <v>130</v>
      </c>
      <c r="H4144" s="21" t="s">
        <v>555</v>
      </c>
      <c r="I4144" s="21" t="s">
        <v>556</v>
      </c>
      <c r="J4144" s="21" t="s">
        <v>133</v>
      </c>
      <c r="K4144" s="21" t="s">
        <v>143</v>
      </c>
      <c r="L4144" s="21" t="s">
        <v>252</v>
      </c>
      <c r="M4144" s="23">
        <v>204.57</v>
      </c>
      <c r="N4144" s="24">
        <v>20</v>
      </c>
      <c r="O4144" s="25">
        <v>0.20019999999999999</v>
      </c>
      <c r="P4144" s="23">
        <v>138.93</v>
      </c>
      <c r="Q4144" s="23">
        <f>M4144*N4144*(1-O4144)</f>
        <v>3272.3017199999999</v>
      </c>
      <c r="R4144" s="23">
        <f>M4144*N4144*O4144</f>
        <v>819.09827999999993</v>
      </c>
      <c r="S4144" s="23">
        <f>P4144*N4144</f>
        <v>2778.6000000000004</v>
      </c>
      <c r="T4144" s="23">
        <f>Q4144-S4144</f>
        <v>493.70171999999957</v>
      </c>
      <c r="U4144" s="25">
        <f>IFERROR(T4144/Q4144,0)</f>
        <v>0.15087292133929495</v>
      </c>
      <c r="V4144" s="21" t="s">
        <v>125</v>
      </c>
      <c r="W4144" s="21" t="s">
        <v>136</v>
      </c>
    </row>
    <row r="4145" spans="1:23" ht="15" customHeight="1">
      <c r="A4145" s="21" t="s">
        <v>4622</v>
      </c>
      <c r="B4145" s="22">
        <v>45993</v>
      </c>
      <c r="C4145" s="21">
        <f>YEAR(B4145)</f>
        <v>2025</v>
      </c>
      <c r="D4145" s="21" t="str">
        <f>"Q"&amp;ROUNDUP(MONTH(B4145)/3,0)</f>
        <v>Q4</v>
      </c>
      <c r="E4145" s="21" t="s">
        <v>128</v>
      </c>
      <c r="F4145" s="21" t="s">
        <v>118</v>
      </c>
      <c r="G4145" s="21" t="s">
        <v>152</v>
      </c>
      <c r="H4145" s="21" t="s">
        <v>190</v>
      </c>
      <c r="I4145" s="21" t="s">
        <v>191</v>
      </c>
      <c r="J4145" s="21" t="s">
        <v>133</v>
      </c>
      <c r="K4145" s="21" t="s">
        <v>134</v>
      </c>
      <c r="L4145" s="21" t="s">
        <v>192</v>
      </c>
      <c r="M4145" s="23">
        <v>46.59</v>
      </c>
      <c r="N4145" s="24">
        <v>2</v>
      </c>
      <c r="O4145" s="25">
        <v>0.2903</v>
      </c>
      <c r="P4145" s="23">
        <v>26.03</v>
      </c>
      <c r="Q4145" s="23">
        <f>M4145*N4145*(1-O4145)</f>
        <v>66.129846000000001</v>
      </c>
      <c r="R4145" s="23">
        <f>M4145*N4145*O4145</f>
        <v>27.050154000000003</v>
      </c>
      <c r="S4145" s="23">
        <f>P4145*N4145</f>
        <v>52.06</v>
      </c>
      <c r="T4145" s="23">
        <f>Q4145-S4145</f>
        <v>14.069845999999998</v>
      </c>
      <c r="U4145" s="25">
        <f>IFERROR(T4145/Q4145,0)</f>
        <v>0.21276090677725151</v>
      </c>
      <c r="V4145" s="21" t="s">
        <v>125</v>
      </c>
      <c r="W4145" s="21" t="s">
        <v>126</v>
      </c>
    </row>
    <row r="4146" spans="1:23" ht="15" customHeight="1">
      <c r="A4146" s="21" t="s">
        <v>4623</v>
      </c>
      <c r="B4146" s="22">
        <v>45993</v>
      </c>
      <c r="C4146" s="21">
        <f>YEAR(B4146)</f>
        <v>2025</v>
      </c>
      <c r="D4146" s="21" t="str">
        <f>"Q"&amp;ROUNDUP(MONTH(B4146)/3,0)</f>
        <v>Q4</v>
      </c>
      <c r="E4146" s="21" t="s">
        <v>128</v>
      </c>
      <c r="F4146" s="21" t="s">
        <v>159</v>
      </c>
      <c r="G4146" s="21" t="s">
        <v>130</v>
      </c>
      <c r="H4146" s="21" t="s">
        <v>221</v>
      </c>
      <c r="I4146" s="21" t="s">
        <v>222</v>
      </c>
      <c r="J4146" s="21" t="s">
        <v>133</v>
      </c>
      <c r="K4146" s="21" t="s">
        <v>143</v>
      </c>
      <c r="L4146" s="21" t="s">
        <v>201</v>
      </c>
      <c r="M4146" s="23">
        <v>203.44</v>
      </c>
      <c r="N4146" s="24">
        <v>9</v>
      </c>
      <c r="O4146" s="25">
        <v>0.18340000000000001</v>
      </c>
      <c r="P4146" s="23">
        <v>112.85</v>
      </c>
      <c r="Q4146" s="23">
        <f>M4146*N4146*(1-O4146)</f>
        <v>1495.161936</v>
      </c>
      <c r="R4146" s="23">
        <f>M4146*N4146*O4146</f>
        <v>335.79806400000001</v>
      </c>
      <c r="S4146" s="23">
        <f>P4146*N4146</f>
        <v>1015.65</v>
      </c>
      <c r="T4146" s="23">
        <f>Q4146-S4146</f>
        <v>479.51193599999999</v>
      </c>
      <c r="U4146" s="25">
        <f>IFERROR(T4146/Q4146,0)</f>
        <v>0.32070903121225525</v>
      </c>
      <c r="V4146" s="21" t="s">
        <v>171</v>
      </c>
      <c r="W4146" s="21" t="s">
        <v>126</v>
      </c>
    </row>
    <row r="4147" spans="1:23" ht="15" customHeight="1">
      <c r="A4147" s="21" t="s">
        <v>4624</v>
      </c>
      <c r="B4147" s="22">
        <v>45993</v>
      </c>
      <c r="C4147" s="21">
        <f>YEAR(B4147)</f>
        <v>2025</v>
      </c>
      <c r="D4147" s="21" t="str">
        <f>"Q"&amp;ROUNDUP(MONTH(B4147)/3,0)</f>
        <v>Q4</v>
      </c>
      <c r="E4147" s="21" t="s">
        <v>158</v>
      </c>
      <c r="F4147" s="21" t="s">
        <v>118</v>
      </c>
      <c r="G4147" s="21" t="s">
        <v>160</v>
      </c>
      <c r="H4147" s="21" t="s">
        <v>520</v>
      </c>
      <c r="I4147" s="21" t="s">
        <v>521</v>
      </c>
      <c r="J4147" s="21" t="s">
        <v>142</v>
      </c>
      <c r="K4147" s="21" t="s">
        <v>134</v>
      </c>
      <c r="L4147" s="21" t="s">
        <v>299</v>
      </c>
      <c r="M4147" s="23">
        <v>41.8</v>
      </c>
      <c r="N4147" s="24">
        <v>1</v>
      </c>
      <c r="O4147" s="25">
        <v>0.24629999999999999</v>
      </c>
      <c r="P4147" s="23">
        <v>25.88</v>
      </c>
      <c r="Q4147" s="23">
        <f>M4147*N4147*(1-O4147)</f>
        <v>31.504659999999998</v>
      </c>
      <c r="R4147" s="23">
        <f>M4147*N4147*O4147</f>
        <v>10.295339999999999</v>
      </c>
      <c r="S4147" s="23">
        <f>P4147*N4147</f>
        <v>25.88</v>
      </c>
      <c r="T4147" s="23">
        <f>Q4147-S4147</f>
        <v>5.6246599999999987</v>
      </c>
      <c r="U4147" s="25">
        <f>IFERROR(T4147/Q4147,0)</f>
        <v>0.17853422319110884</v>
      </c>
      <c r="V4147" s="21" t="s">
        <v>125</v>
      </c>
      <c r="W4147" s="21" t="s">
        <v>136</v>
      </c>
    </row>
    <row r="4148" spans="1:23" ht="15" customHeight="1">
      <c r="A4148" s="21" t="s">
        <v>4625</v>
      </c>
      <c r="B4148" s="22">
        <v>45993</v>
      </c>
      <c r="C4148" s="21">
        <f>YEAR(B4148)</f>
        <v>2025</v>
      </c>
      <c r="D4148" s="21" t="str">
        <f>"Q"&amp;ROUNDUP(MONTH(B4148)/3,0)</f>
        <v>Q4</v>
      </c>
      <c r="E4148" s="21" t="s">
        <v>138</v>
      </c>
      <c r="F4148" s="21" t="s">
        <v>129</v>
      </c>
      <c r="G4148" s="21" t="s">
        <v>146</v>
      </c>
      <c r="H4148" s="21" t="s">
        <v>318</v>
      </c>
      <c r="I4148" s="21" t="s">
        <v>319</v>
      </c>
      <c r="J4148" s="21" t="s">
        <v>122</v>
      </c>
      <c r="K4148" s="21" t="s">
        <v>134</v>
      </c>
      <c r="L4148" s="21" t="s">
        <v>192</v>
      </c>
      <c r="M4148" s="23">
        <v>76.239999999999995</v>
      </c>
      <c r="N4148" s="24">
        <v>1</v>
      </c>
      <c r="O4148" s="25">
        <v>0.15359999999999999</v>
      </c>
      <c r="P4148" s="23">
        <v>45.53</v>
      </c>
      <c r="Q4148" s="23">
        <f>M4148*N4148*(1-O4148)</f>
        <v>64.529535999999993</v>
      </c>
      <c r="R4148" s="23">
        <f>M4148*N4148*O4148</f>
        <v>11.710463999999998</v>
      </c>
      <c r="S4148" s="23">
        <f>P4148*N4148</f>
        <v>45.53</v>
      </c>
      <c r="T4148" s="23">
        <f>Q4148-S4148</f>
        <v>18.999535999999992</v>
      </c>
      <c r="U4148" s="25">
        <f>IFERROR(T4148/Q4148,0)</f>
        <v>0.29443162275333878</v>
      </c>
      <c r="V4148" s="21" t="s">
        <v>125</v>
      </c>
      <c r="W4148" s="21" t="s">
        <v>172</v>
      </c>
    </row>
    <row r="4149" spans="1:23" ht="15" customHeight="1">
      <c r="A4149" s="21" t="s">
        <v>4626</v>
      </c>
      <c r="B4149" s="22">
        <v>45993</v>
      </c>
      <c r="C4149" s="21">
        <f>YEAR(B4149)</f>
        <v>2025</v>
      </c>
      <c r="D4149" s="21" t="str">
        <f>"Q"&amp;ROUNDUP(MONTH(B4149)/3,0)</f>
        <v>Q4</v>
      </c>
      <c r="E4149" s="21" t="s">
        <v>138</v>
      </c>
      <c r="F4149" s="21" t="s">
        <v>118</v>
      </c>
      <c r="G4149" s="21" t="s">
        <v>146</v>
      </c>
      <c r="H4149" s="21" t="s">
        <v>1885</v>
      </c>
      <c r="I4149" s="21" t="s">
        <v>234</v>
      </c>
      <c r="J4149" s="21" t="s">
        <v>142</v>
      </c>
      <c r="K4149" s="21" t="s">
        <v>123</v>
      </c>
      <c r="L4149" s="21" t="s">
        <v>124</v>
      </c>
      <c r="M4149" s="23">
        <v>28.49</v>
      </c>
      <c r="N4149" s="24">
        <v>3</v>
      </c>
      <c r="O4149" s="25">
        <v>0.25750000000000001</v>
      </c>
      <c r="P4149" s="23">
        <v>14.4</v>
      </c>
      <c r="Q4149" s="23">
        <f>M4149*N4149*(1-O4149)</f>
        <v>63.461474999999993</v>
      </c>
      <c r="R4149" s="23">
        <f>M4149*N4149*O4149</f>
        <v>22.008524999999999</v>
      </c>
      <c r="S4149" s="23">
        <f>P4149*N4149</f>
        <v>43.2</v>
      </c>
      <c r="T4149" s="23">
        <f>Q4149-S4149</f>
        <v>20.26147499999999</v>
      </c>
      <c r="U4149" s="25">
        <f>IFERROR(T4149/Q4149,0)</f>
        <v>0.3192720465447737</v>
      </c>
      <c r="V4149" s="21" t="s">
        <v>125</v>
      </c>
      <c r="W4149" s="21" t="s">
        <v>126</v>
      </c>
    </row>
    <row r="4150" spans="1:23" ht="15" customHeight="1">
      <c r="A4150" s="21" t="s">
        <v>4627</v>
      </c>
      <c r="B4150" s="22">
        <v>45993</v>
      </c>
      <c r="C4150" s="21">
        <f>YEAR(B4150)</f>
        <v>2025</v>
      </c>
      <c r="D4150" s="21" t="str">
        <f>"Q"&amp;ROUNDUP(MONTH(B4150)/3,0)</f>
        <v>Q4</v>
      </c>
      <c r="E4150" s="21" t="s">
        <v>138</v>
      </c>
      <c r="F4150" s="21" t="s">
        <v>118</v>
      </c>
      <c r="G4150" s="21" t="s">
        <v>139</v>
      </c>
      <c r="H4150" s="21" t="s">
        <v>788</v>
      </c>
      <c r="I4150" s="21" t="s">
        <v>789</v>
      </c>
      <c r="J4150" s="21" t="s">
        <v>142</v>
      </c>
      <c r="K4150" s="21" t="s">
        <v>149</v>
      </c>
      <c r="L4150" s="21" t="s">
        <v>150</v>
      </c>
      <c r="M4150" s="23">
        <v>250.19</v>
      </c>
      <c r="N4150" s="24">
        <v>4</v>
      </c>
      <c r="O4150" s="25">
        <v>0.22639999999999999</v>
      </c>
      <c r="P4150" s="23">
        <v>116.3</v>
      </c>
      <c r="Q4150" s="23">
        <f>M4150*N4150*(1-O4150)</f>
        <v>774.18793600000004</v>
      </c>
      <c r="R4150" s="23">
        <f>M4150*N4150*O4150</f>
        <v>226.57206399999998</v>
      </c>
      <c r="S4150" s="23">
        <f>P4150*N4150</f>
        <v>465.2</v>
      </c>
      <c r="T4150" s="23">
        <f>Q4150-S4150</f>
        <v>308.98793600000005</v>
      </c>
      <c r="U4150" s="25">
        <f>IFERROR(T4150/Q4150,0)</f>
        <v>0.39911231063151059</v>
      </c>
      <c r="V4150" s="21" t="s">
        <v>125</v>
      </c>
      <c r="W4150" s="21" t="s">
        <v>136</v>
      </c>
    </row>
    <row r="4151" spans="1:23" ht="15" customHeight="1">
      <c r="A4151" s="21" t="s">
        <v>4628</v>
      </c>
      <c r="B4151" s="22">
        <v>45993</v>
      </c>
      <c r="C4151" s="21">
        <f>YEAR(B4151)</f>
        <v>2025</v>
      </c>
      <c r="D4151" s="21" t="str">
        <f>"Q"&amp;ROUNDUP(MONTH(B4151)/3,0)</f>
        <v>Q4</v>
      </c>
      <c r="E4151" s="21" t="s">
        <v>128</v>
      </c>
      <c r="F4151" s="21" t="s">
        <v>129</v>
      </c>
      <c r="G4151" s="21" t="s">
        <v>152</v>
      </c>
      <c r="H4151" s="21" t="s">
        <v>221</v>
      </c>
      <c r="I4151" s="21" t="s">
        <v>222</v>
      </c>
      <c r="J4151" s="21" t="s">
        <v>133</v>
      </c>
      <c r="K4151" s="21" t="s">
        <v>123</v>
      </c>
      <c r="L4151" s="21" t="s">
        <v>124</v>
      </c>
      <c r="M4151" s="23">
        <v>77.06</v>
      </c>
      <c r="N4151" s="24">
        <v>3</v>
      </c>
      <c r="O4151" s="25">
        <v>0.1797</v>
      </c>
      <c r="P4151" s="23">
        <v>40.81</v>
      </c>
      <c r="Q4151" s="23">
        <f>M4151*N4151*(1-O4151)</f>
        <v>189.636954</v>
      </c>
      <c r="R4151" s="23">
        <f>M4151*N4151*O4151</f>
        <v>41.543046000000004</v>
      </c>
      <c r="S4151" s="23">
        <f>P4151*N4151</f>
        <v>122.43</v>
      </c>
      <c r="T4151" s="23">
        <f>Q4151-S4151</f>
        <v>67.206953999999996</v>
      </c>
      <c r="U4151" s="25">
        <f>IFERROR(T4151/Q4151,0)</f>
        <v>0.35439798300071829</v>
      </c>
      <c r="V4151" s="21" t="s">
        <v>125</v>
      </c>
      <c r="W4151" s="21" t="s">
        <v>136</v>
      </c>
    </row>
    <row r="4152" spans="1:23" ht="15" customHeight="1">
      <c r="A4152" s="21" t="s">
        <v>4629</v>
      </c>
      <c r="B4152" s="22">
        <v>45994</v>
      </c>
      <c r="C4152" s="21">
        <f>YEAR(B4152)</f>
        <v>2025</v>
      </c>
      <c r="D4152" s="21" t="str">
        <f>"Q"&amp;ROUNDUP(MONTH(B4152)/3,0)</f>
        <v>Q4</v>
      </c>
      <c r="E4152" s="21" t="s">
        <v>117</v>
      </c>
      <c r="F4152" s="21" t="s">
        <v>129</v>
      </c>
      <c r="G4152" s="21" t="s">
        <v>194</v>
      </c>
      <c r="H4152" s="21" t="s">
        <v>752</v>
      </c>
      <c r="I4152" s="21" t="s">
        <v>200</v>
      </c>
      <c r="J4152" s="21" t="s">
        <v>133</v>
      </c>
      <c r="K4152" s="21" t="s">
        <v>123</v>
      </c>
      <c r="L4152" s="21" t="s">
        <v>155</v>
      </c>
      <c r="M4152" s="23">
        <v>181.57</v>
      </c>
      <c r="N4152" s="24">
        <v>2</v>
      </c>
      <c r="O4152" s="25">
        <v>0.22020000000000001</v>
      </c>
      <c r="P4152" s="23">
        <v>100.5</v>
      </c>
      <c r="Q4152" s="23">
        <f>M4152*N4152*(1-O4152)</f>
        <v>283.17657200000002</v>
      </c>
      <c r="R4152" s="23">
        <f>M4152*N4152*O4152</f>
        <v>79.963427999999993</v>
      </c>
      <c r="S4152" s="23">
        <f>P4152*N4152</f>
        <v>201</v>
      </c>
      <c r="T4152" s="23">
        <f>Q4152-S4152</f>
        <v>82.176572000000021</v>
      </c>
      <c r="U4152" s="25">
        <f>IFERROR(T4152/Q4152,0)</f>
        <v>0.29019551801057897</v>
      </c>
      <c r="V4152" s="21" t="s">
        <v>125</v>
      </c>
      <c r="W4152" s="21" t="s">
        <v>156</v>
      </c>
    </row>
    <row r="4153" spans="1:23" ht="15" customHeight="1">
      <c r="A4153" s="21" t="s">
        <v>4630</v>
      </c>
      <c r="B4153" s="22">
        <v>45994</v>
      </c>
      <c r="C4153" s="21">
        <f>YEAR(B4153)</f>
        <v>2025</v>
      </c>
      <c r="D4153" s="21" t="str">
        <f>"Q"&amp;ROUNDUP(MONTH(B4153)/3,0)</f>
        <v>Q4</v>
      </c>
      <c r="E4153" s="21" t="s">
        <v>117</v>
      </c>
      <c r="F4153" s="21" t="s">
        <v>159</v>
      </c>
      <c r="G4153" s="21" t="s">
        <v>119</v>
      </c>
      <c r="H4153" s="21" t="s">
        <v>615</v>
      </c>
      <c r="I4153" s="21" t="s">
        <v>463</v>
      </c>
      <c r="J4153" s="21" t="s">
        <v>142</v>
      </c>
      <c r="K4153" s="21" t="s">
        <v>143</v>
      </c>
      <c r="L4153" s="21" t="s">
        <v>201</v>
      </c>
      <c r="M4153" s="23">
        <v>191.88</v>
      </c>
      <c r="N4153" s="24">
        <v>3</v>
      </c>
      <c r="O4153" s="25">
        <v>0.2233</v>
      </c>
      <c r="P4153" s="23">
        <v>115.85</v>
      </c>
      <c r="Q4153" s="23">
        <f>M4153*N4153*(1-O4153)</f>
        <v>447.09958799999998</v>
      </c>
      <c r="R4153" s="23">
        <f>M4153*N4153*O4153</f>
        <v>128.540412</v>
      </c>
      <c r="S4153" s="23">
        <f>P4153*N4153</f>
        <v>347.54999999999995</v>
      </c>
      <c r="T4153" s="23">
        <f>Q4153-S4153</f>
        <v>99.549588000000028</v>
      </c>
      <c r="U4153" s="25">
        <f>IFERROR(T4153/Q4153,0)</f>
        <v>0.22265640736846315</v>
      </c>
      <c r="V4153" s="21" t="s">
        <v>125</v>
      </c>
      <c r="W4153" s="21" t="s">
        <v>172</v>
      </c>
    </row>
    <row r="4154" spans="1:23" ht="15" customHeight="1">
      <c r="A4154" s="21" t="s">
        <v>4631</v>
      </c>
      <c r="B4154" s="22">
        <v>45994</v>
      </c>
      <c r="C4154" s="21">
        <f>YEAR(B4154)</f>
        <v>2025</v>
      </c>
      <c r="D4154" s="21" t="str">
        <f>"Q"&amp;ROUNDUP(MONTH(B4154)/3,0)</f>
        <v>Q4</v>
      </c>
      <c r="E4154" s="21" t="s">
        <v>128</v>
      </c>
      <c r="F4154" s="21" t="s">
        <v>159</v>
      </c>
      <c r="G4154" s="21" t="s">
        <v>130</v>
      </c>
      <c r="H4154" s="21" t="s">
        <v>762</v>
      </c>
      <c r="I4154" s="21" t="s">
        <v>763</v>
      </c>
      <c r="J4154" s="21" t="s">
        <v>133</v>
      </c>
      <c r="K4154" s="21" t="s">
        <v>165</v>
      </c>
      <c r="L4154" s="21" t="s">
        <v>166</v>
      </c>
      <c r="M4154" s="23">
        <v>81.19</v>
      </c>
      <c r="N4154" s="24">
        <v>36</v>
      </c>
      <c r="O4154" s="25">
        <v>0.21460000000000001</v>
      </c>
      <c r="P4154" s="23">
        <v>36.17</v>
      </c>
      <c r="Q4154" s="23">
        <f>M4154*N4154*(1-O4154)</f>
        <v>2295.598536</v>
      </c>
      <c r="R4154" s="23">
        <f>M4154*N4154*O4154</f>
        <v>627.24146400000006</v>
      </c>
      <c r="S4154" s="23">
        <f>P4154*N4154</f>
        <v>1302.1200000000001</v>
      </c>
      <c r="T4154" s="23">
        <f>Q4154-S4154</f>
        <v>993.47853599999985</v>
      </c>
      <c r="U4154" s="25">
        <f>IFERROR(T4154/Q4154,0)</f>
        <v>0.43277538316046382</v>
      </c>
      <c r="V4154" s="21" t="s">
        <v>125</v>
      </c>
      <c r="W4154" s="21" t="s">
        <v>136</v>
      </c>
    </row>
    <row r="4155" spans="1:23" ht="15" customHeight="1">
      <c r="A4155" s="21" t="s">
        <v>4632</v>
      </c>
      <c r="B4155" s="22">
        <v>45994</v>
      </c>
      <c r="C4155" s="21">
        <f>YEAR(B4155)</f>
        <v>2025</v>
      </c>
      <c r="D4155" s="21" t="str">
        <f>"Q"&amp;ROUNDUP(MONTH(B4155)/3,0)</f>
        <v>Q4</v>
      </c>
      <c r="E4155" s="21" t="s">
        <v>117</v>
      </c>
      <c r="F4155" s="21" t="s">
        <v>118</v>
      </c>
      <c r="G4155" s="21" t="s">
        <v>119</v>
      </c>
      <c r="H4155" s="21" t="s">
        <v>218</v>
      </c>
      <c r="I4155" s="21" t="s">
        <v>219</v>
      </c>
      <c r="J4155" s="21" t="s">
        <v>133</v>
      </c>
      <c r="K4155" s="21" t="s">
        <v>149</v>
      </c>
      <c r="L4155" s="21" t="s">
        <v>238</v>
      </c>
      <c r="M4155" s="23">
        <v>192.33</v>
      </c>
      <c r="N4155" s="24">
        <v>3</v>
      </c>
      <c r="O4155" s="25">
        <v>0.19420000000000001</v>
      </c>
      <c r="P4155" s="23">
        <v>85.37</v>
      </c>
      <c r="Q4155" s="23">
        <f>M4155*N4155*(1-O4155)</f>
        <v>464.93854199999998</v>
      </c>
      <c r="R4155" s="23">
        <f>M4155*N4155*O4155</f>
        <v>112.05145800000001</v>
      </c>
      <c r="S4155" s="23">
        <f>P4155*N4155</f>
        <v>256.11</v>
      </c>
      <c r="T4155" s="23">
        <f>Q4155-S4155</f>
        <v>208.82854199999997</v>
      </c>
      <c r="U4155" s="25">
        <f>IFERROR(T4155/Q4155,0)</f>
        <v>0.449153002247768</v>
      </c>
      <c r="V4155" s="21" t="s">
        <v>125</v>
      </c>
      <c r="W4155" s="21" t="s">
        <v>136</v>
      </c>
    </row>
    <row r="4156" spans="1:23" ht="15" customHeight="1">
      <c r="A4156" s="21" t="s">
        <v>4633</v>
      </c>
      <c r="B4156" s="22">
        <v>45994</v>
      </c>
      <c r="C4156" s="21">
        <f>YEAR(B4156)</f>
        <v>2025</v>
      </c>
      <c r="D4156" s="21" t="str">
        <f>"Q"&amp;ROUNDUP(MONTH(B4156)/3,0)</f>
        <v>Q4</v>
      </c>
      <c r="E4156" s="21" t="s">
        <v>138</v>
      </c>
      <c r="F4156" s="21" t="s">
        <v>129</v>
      </c>
      <c r="G4156" s="21" t="s">
        <v>146</v>
      </c>
      <c r="H4156" s="21" t="s">
        <v>569</v>
      </c>
      <c r="I4156" s="21" t="s">
        <v>570</v>
      </c>
      <c r="J4156" s="21" t="s">
        <v>133</v>
      </c>
      <c r="K4156" s="21" t="s">
        <v>123</v>
      </c>
      <c r="L4156" s="21" t="s">
        <v>124</v>
      </c>
      <c r="M4156" s="23">
        <v>159.13</v>
      </c>
      <c r="N4156" s="24">
        <v>1</v>
      </c>
      <c r="O4156" s="25">
        <v>0.15609999999999999</v>
      </c>
      <c r="P4156" s="23">
        <v>72.05</v>
      </c>
      <c r="Q4156" s="23">
        <f>M4156*N4156*(1-O4156)</f>
        <v>134.289807</v>
      </c>
      <c r="R4156" s="23">
        <f>M4156*N4156*O4156</f>
        <v>24.840192999999996</v>
      </c>
      <c r="S4156" s="23">
        <f>P4156*N4156</f>
        <v>72.05</v>
      </c>
      <c r="T4156" s="23">
        <f>Q4156-S4156</f>
        <v>62.239806999999999</v>
      </c>
      <c r="U4156" s="25">
        <f>IFERROR(T4156/Q4156,0)</f>
        <v>0.46347379887142143</v>
      </c>
      <c r="V4156" s="21" t="s">
        <v>125</v>
      </c>
      <c r="W4156" s="21" t="s">
        <v>136</v>
      </c>
    </row>
    <row r="4157" spans="1:23" ht="15" customHeight="1">
      <c r="A4157" s="21" t="s">
        <v>4634</v>
      </c>
      <c r="B4157" s="22">
        <v>45994</v>
      </c>
      <c r="C4157" s="21">
        <f>YEAR(B4157)</f>
        <v>2025</v>
      </c>
      <c r="D4157" s="21" t="str">
        <f>"Q"&amp;ROUNDUP(MONTH(B4157)/3,0)</f>
        <v>Q4</v>
      </c>
      <c r="E4157" s="21" t="s">
        <v>188</v>
      </c>
      <c r="F4157" s="21" t="s">
        <v>129</v>
      </c>
      <c r="G4157" s="21" t="s">
        <v>198</v>
      </c>
      <c r="H4157" s="21" t="s">
        <v>450</v>
      </c>
      <c r="I4157" s="21" t="s">
        <v>451</v>
      </c>
      <c r="J4157" s="21" t="s">
        <v>133</v>
      </c>
      <c r="K4157" s="21" t="s">
        <v>123</v>
      </c>
      <c r="L4157" s="21" t="s">
        <v>124</v>
      </c>
      <c r="M4157" s="23">
        <v>106.88</v>
      </c>
      <c r="N4157" s="24">
        <v>1</v>
      </c>
      <c r="O4157" s="25">
        <v>0.2424</v>
      </c>
      <c r="P4157" s="23">
        <v>60.12</v>
      </c>
      <c r="Q4157" s="23">
        <f>M4157*N4157*(1-O4157)</f>
        <v>80.972288000000006</v>
      </c>
      <c r="R4157" s="23">
        <f>M4157*N4157*O4157</f>
        <v>25.907712</v>
      </c>
      <c r="S4157" s="23">
        <f>P4157*N4157</f>
        <v>60.12</v>
      </c>
      <c r="T4157" s="23">
        <f>Q4157-S4157</f>
        <v>20.852288000000009</v>
      </c>
      <c r="U4157" s="25">
        <f>IFERROR(T4157/Q4157,0)</f>
        <v>0.25752375923970444</v>
      </c>
      <c r="V4157" s="21" t="s">
        <v>125</v>
      </c>
      <c r="W4157" s="21" t="s">
        <v>136</v>
      </c>
    </row>
    <row r="4158" spans="1:23" ht="15" customHeight="1">
      <c r="A4158" s="21" t="s">
        <v>4635</v>
      </c>
      <c r="B4158" s="22">
        <v>45994</v>
      </c>
      <c r="C4158" s="21">
        <f>YEAR(B4158)</f>
        <v>2025</v>
      </c>
      <c r="D4158" s="21" t="str">
        <f>"Q"&amp;ROUNDUP(MONTH(B4158)/3,0)</f>
        <v>Q4</v>
      </c>
      <c r="E4158" s="21" t="s">
        <v>128</v>
      </c>
      <c r="F4158" s="21" t="s">
        <v>118</v>
      </c>
      <c r="G4158" s="21" t="s">
        <v>152</v>
      </c>
      <c r="H4158" s="21" t="s">
        <v>2547</v>
      </c>
      <c r="I4158" s="21" t="s">
        <v>896</v>
      </c>
      <c r="J4158" s="21" t="s">
        <v>142</v>
      </c>
      <c r="K4158" s="21" t="s">
        <v>143</v>
      </c>
      <c r="L4158" s="21" t="s">
        <v>252</v>
      </c>
      <c r="M4158" s="23">
        <v>72.05</v>
      </c>
      <c r="N4158" s="24">
        <v>2</v>
      </c>
      <c r="O4158" s="25"/>
      <c r="P4158" s="23">
        <v>43.25</v>
      </c>
      <c r="Q4158" s="23">
        <f>M4158*N4158*(1-O4158)</f>
        <v>144.1</v>
      </c>
      <c r="R4158" s="23">
        <f>M4158*N4158*O4158</f>
        <v>0</v>
      </c>
      <c r="S4158" s="23">
        <f>P4158*N4158</f>
        <v>86.5</v>
      </c>
      <c r="T4158" s="23">
        <f>Q4158-S4158</f>
        <v>57.599999999999994</v>
      </c>
      <c r="U4158" s="25">
        <f>IFERROR(T4158/Q4158,0)</f>
        <v>0.39972241498959055</v>
      </c>
      <c r="V4158" s="21" t="s">
        <v>125</v>
      </c>
      <c r="W4158" s="21" t="s">
        <v>136</v>
      </c>
    </row>
    <row r="4159" spans="1:23" ht="15" customHeight="1">
      <c r="A4159" s="21" t="s">
        <v>4636</v>
      </c>
      <c r="B4159" s="22">
        <v>45994</v>
      </c>
      <c r="C4159" s="21">
        <f>YEAR(B4159)</f>
        <v>2025</v>
      </c>
      <c r="D4159" s="21" t="str">
        <f>"Q"&amp;ROUNDUP(MONTH(B4159)/3,0)</f>
        <v>Q4</v>
      </c>
      <c r="E4159" s="21" t="s">
        <v>128</v>
      </c>
      <c r="F4159" s="21" t="s">
        <v>159</v>
      </c>
      <c r="G4159" s="21" t="s">
        <v>152</v>
      </c>
      <c r="H4159" s="21" t="s">
        <v>457</v>
      </c>
      <c r="I4159" s="21" t="s">
        <v>458</v>
      </c>
      <c r="J4159" s="21" t="s">
        <v>133</v>
      </c>
      <c r="K4159" s="21" t="s">
        <v>134</v>
      </c>
      <c r="L4159" s="21" t="s">
        <v>192</v>
      </c>
      <c r="M4159" s="23">
        <v>178.52</v>
      </c>
      <c r="N4159" s="24">
        <v>6</v>
      </c>
      <c r="O4159" s="25">
        <v>0.14149999999999999</v>
      </c>
      <c r="P4159" s="23">
        <v>97.49</v>
      </c>
      <c r="Q4159" s="23">
        <f>M4159*N4159*(1-O4159)</f>
        <v>919.55652000000009</v>
      </c>
      <c r="R4159" s="23">
        <f>M4159*N4159*O4159</f>
        <v>151.56348</v>
      </c>
      <c r="S4159" s="23">
        <f>P4159*N4159</f>
        <v>584.93999999999994</v>
      </c>
      <c r="T4159" s="23">
        <f>Q4159-S4159</f>
        <v>334.61652000000015</v>
      </c>
      <c r="U4159" s="25">
        <f>IFERROR(T4159/Q4159,0)</f>
        <v>0.3638890190240836</v>
      </c>
      <c r="V4159" s="21" t="s">
        <v>125</v>
      </c>
      <c r="W4159" s="21" t="s">
        <v>156</v>
      </c>
    </row>
    <row r="4160" spans="1:23" ht="15" customHeight="1">
      <c r="A4160" s="21" t="s">
        <v>4637</v>
      </c>
      <c r="B4160" s="22">
        <v>45994</v>
      </c>
      <c r="C4160" s="21">
        <f>YEAR(B4160)</f>
        <v>2025</v>
      </c>
      <c r="D4160" s="21" t="str">
        <f>"Q"&amp;ROUNDUP(MONTH(B4160)/3,0)</f>
        <v>Q4</v>
      </c>
      <c r="E4160" s="21" t="s">
        <v>138</v>
      </c>
      <c r="F4160" s="21" t="s">
        <v>118</v>
      </c>
      <c r="G4160" s="21" t="s">
        <v>146</v>
      </c>
      <c r="H4160" s="21" t="s">
        <v>199</v>
      </c>
      <c r="I4160" s="21" t="s">
        <v>200</v>
      </c>
      <c r="J4160" s="21" t="s">
        <v>133</v>
      </c>
      <c r="K4160" s="21" t="s">
        <v>149</v>
      </c>
      <c r="L4160" s="21" t="s">
        <v>205</v>
      </c>
      <c r="M4160" s="23">
        <v>278.02999999999997</v>
      </c>
      <c r="N4160" s="24">
        <v>3</v>
      </c>
      <c r="O4160" s="25">
        <v>0.25090000000000001</v>
      </c>
      <c r="P4160" s="23">
        <v>118.04</v>
      </c>
      <c r="Q4160" s="23">
        <f>M4160*N4160*(1-O4160)</f>
        <v>624.8168189999999</v>
      </c>
      <c r="R4160" s="23">
        <f>M4160*N4160*O4160</f>
        <v>209.27318099999999</v>
      </c>
      <c r="S4160" s="23">
        <f>P4160*N4160</f>
        <v>354.12</v>
      </c>
      <c r="T4160" s="23">
        <f>Q4160-S4160</f>
        <v>270.69681899999989</v>
      </c>
      <c r="U4160" s="25">
        <f>IFERROR(T4160/Q4160,0)</f>
        <v>0.43324188909197708</v>
      </c>
      <c r="V4160" s="21" t="s">
        <v>125</v>
      </c>
      <c r="W4160" s="21" t="s">
        <v>172</v>
      </c>
    </row>
    <row r="4161" spans="1:23" ht="15" customHeight="1">
      <c r="A4161" s="21" t="s">
        <v>4638</v>
      </c>
      <c r="B4161" s="22">
        <v>45994</v>
      </c>
      <c r="C4161" s="21">
        <f>YEAR(B4161)</f>
        <v>2025</v>
      </c>
      <c r="D4161" s="21" t="str">
        <f>"Q"&amp;ROUNDUP(MONTH(B4161)/3,0)</f>
        <v>Q4</v>
      </c>
      <c r="E4161" s="21" t="s">
        <v>188</v>
      </c>
      <c r="F4161" s="21" t="s">
        <v>129</v>
      </c>
      <c r="G4161" s="21" t="s">
        <v>198</v>
      </c>
      <c r="H4161" s="21" t="s">
        <v>233</v>
      </c>
      <c r="I4161" s="21" t="s">
        <v>234</v>
      </c>
      <c r="J4161" s="21" t="s">
        <v>142</v>
      </c>
      <c r="K4161" s="21" t="s">
        <v>165</v>
      </c>
      <c r="L4161" s="21" t="s">
        <v>180</v>
      </c>
      <c r="M4161" s="23">
        <v>91.89</v>
      </c>
      <c r="N4161" s="24">
        <v>1</v>
      </c>
      <c r="O4161" s="25">
        <v>0.12180000000000001</v>
      </c>
      <c r="P4161" s="23">
        <v>44.9</v>
      </c>
      <c r="Q4161" s="23">
        <f>M4161*N4161*(1-O4161)</f>
        <v>80.697797999999992</v>
      </c>
      <c r="R4161" s="23">
        <f>M4161*N4161*O4161</f>
        <v>11.192202</v>
      </c>
      <c r="S4161" s="23">
        <f>P4161*N4161</f>
        <v>44.9</v>
      </c>
      <c r="T4161" s="23">
        <f>Q4161-S4161</f>
        <v>35.797797999999993</v>
      </c>
      <c r="U4161" s="25">
        <f>IFERROR(T4161/Q4161,0)</f>
        <v>0.44360315754836332</v>
      </c>
      <c r="V4161" s="21" t="s">
        <v>125</v>
      </c>
      <c r="W4161" s="21" t="s">
        <v>136</v>
      </c>
    </row>
    <row r="4162" spans="1:23" ht="15" customHeight="1">
      <c r="A4162" s="21" t="s">
        <v>4639</v>
      </c>
      <c r="B4162" s="22">
        <v>45995</v>
      </c>
      <c r="C4162" s="21">
        <f>YEAR(B4162)</f>
        <v>2025</v>
      </c>
      <c r="D4162" s="21" t="str">
        <f>"Q"&amp;ROUNDUP(MONTH(B4162)/3,0)</f>
        <v>Q4</v>
      </c>
      <c r="E4162" s="21" t="s">
        <v>188</v>
      </c>
      <c r="F4162" s="21" t="s">
        <v>129</v>
      </c>
      <c r="G4162" s="21" t="s">
        <v>198</v>
      </c>
      <c r="H4162" s="21" t="s">
        <v>601</v>
      </c>
      <c r="I4162" s="21" t="s">
        <v>602</v>
      </c>
      <c r="J4162" s="21" t="s">
        <v>142</v>
      </c>
      <c r="K4162" s="21" t="s">
        <v>165</v>
      </c>
      <c r="L4162" s="21" t="s">
        <v>320</v>
      </c>
      <c r="M4162" s="23">
        <v>88.81</v>
      </c>
      <c r="N4162" s="24">
        <v>2</v>
      </c>
      <c r="O4162" s="25">
        <v>0.16189999999999999</v>
      </c>
      <c r="P4162" s="23">
        <v>38.380000000000003</v>
      </c>
      <c r="Q4162" s="23">
        <f>M4162*N4162*(1-O4162)</f>
        <v>148.86332200000001</v>
      </c>
      <c r="R4162" s="23">
        <f>M4162*N4162*O4162</f>
        <v>28.756677999999997</v>
      </c>
      <c r="S4162" s="23">
        <f>P4162*N4162</f>
        <v>76.760000000000005</v>
      </c>
      <c r="T4162" s="23">
        <f>Q4162-S4162</f>
        <v>72.103322000000006</v>
      </c>
      <c r="U4162" s="25">
        <f>IFERROR(T4162/Q4162,0)</f>
        <v>0.48435921643613461</v>
      </c>
      <c r="V4162" s="21" t="s">
        <v>125</v>
      </c>
      <c r="W4162" s="21" t="s">
        <v>136</v>
      </c>
    </row>
    <row r="4163" spans="1:23" ht="15" customHeight="1">
      <c r="A4163" s="21" t="s">
        <v>4640</v>
      </c>
      <c r="B4163" s="22">
        <v>45995</v>
      </c>
      <c r="C4163" s="21">
        <f>YEAR(B4163)</f>
        <v>2025</v>
      </c>
      <c r="D4163" s="21" t="str">
        <f>"Q"&amp;ROUNDUP(MONTH(B4163)/3,0)</f>
        <v>Q4</v>
      </c>
      <c r="E4163" s="21" t="s">
        <v>128</v>
      </c>
      <c r="F4163" s="21" t="s">
        <v>118</v>
      </c>
      <c r="G4163" s="21" t="s">
        <v>152</v>
      </c>
      <c r="H4163" s="21" t="s">
        <v>1509</v>
      </c>
      <c r="I4163" s="21" t="s">
        <v>414</v>
      </c>
      <c r="J4163" s="21" t="s">
        <v>142</v>
      </c>
      <c r="K4163" s="21" t="s">
        <v>149</v>
      </c>
      <c r="L4163" s="21" t="s">
        <v>238</v>
      </c>
      <c r="M4163" s="23">
        <v>135</v>
      </c>
      <c r="N4163" s="24">
        <v>1</v>
      </c>
      <c r="O4163" s="25">
        <v>0.2606</v>
      </c>
      <c r="P4163" s="23">
        <v>59.32</v>
      </c>
      <c r="Q4163" s="23">
        <f>M4163*N4163*(1-O4163)</f>
        <v>99.819000000000003</v>
      </c>
      <c r="R4163" s="23">
        <f>M4163*N4163*O4163</f>
        <v>35.180999999999997</v>
      </c>
      <c r="S4163" s="23">
        <f>P4163*N4163</f>
        <v>59.32</v>
      </c>
      <c r="T4163" s="23">
        <f>Q4163-S4163</f>
        <v>40.499000000000002</v>
      </c>
      <c r="U4163" s="25">
        <f>IFERROR(T4163/Q4163,0)</f>
        <v>0.4057243610935794</v>
      </c>
      <c r="V4163" s="21" t="s">
        <v>125</v>
      </c>
      <c r="W4163" s="21" t="s">
        <v>126</v>
      </c>
    </row>
    <row r="4164" spans="1:23" ht="15" customHeight="1">
      <c r="A4164" s="21" t="s">
        <v>4641</v>
      </c>
      <c r="B4164" s="22">
        <v>45995</v>
      </c>
      <c r="C4164" s="21">
        <f>YEAR(B4164)</f>
        <v>2025</v>
      </c>
      <c r="D4164" s="21" t="str">
        <f>"Q"&amp;ROUNDUP(MONTH(B4164)/3,0)</f>
        <v>Q4</v>
      </c>
      <c r="E4164" s="21" t="s">
        <v>117</v>
      </c>
      <c r="F4164" s="21" t="s">
        <v>159</v>
      </c>
      <c r="G4164" s="21" t="s">
        <v>119</v>
      </c>
      <c r="H4164" s="21" t="s">
        <v>692</v>
      </c>
      <c r="I4164" s="21" t="s">
        <v>693</v>
      </c>
      <c r="J4164" s="21" t="s">
        <v>142</v>
      </c>
      <c r="K4164" s="21" t="s">
        <v>165</v>
      </c>
      <c r="L4164" s="21" t="s">
        <v>180</v>
      </c>
      <c r="M4164" s="23">
        <v>77.63</v>
      </c>
      <c r="N4164" s="24">
        <v>25</v>
      </c>
      <c r="O4164" s="25">
        <v>0.1469</v>
      </c>
      <c r="P4164" s="23">
        <v>34.76</v>
      </c>
      <c r="Q4164" s="23">
        <f>M4164*N4164*(1-O4164)</f>
        <v>1655.6538249999999</v>
      </c>
      <c r="R4164" s="23">
        <f>M4164*N4164*O4164</f>
        <v>285.09617500000002</v>
      </c>
      <c r="S4164" s="23">
        <f>P4164*N4164</f>
        <v>869</v>
      </c>
      <c r="T4164" s="23">
        <f>Q4164-S4164</f>
        <v>786.65382499999987</v>
      </c>
      <c r="U4164" s="25">
        <f>IFERROR(T4164/Q4164,0)</f>
        <v>0.47513182594193559</v>
      </c>
      <c r="V4164" s="21" t="s">
        <v>125</v>
      </c>
      <c r="W4164" s="21" t="s">
        <v>172</v>
      </c>
    </row>
    <row r="4165" spans="1:23" ht="15" customHeight="1">
      <c r="A4165" s="21" t="s">
        <v>4642</v>
      </c>
      <c r="B4165" s="22">
        <v>45995</v>
      </c>
      <c r="C4165" s="21">
        <f>YEAR(B4165)</f>
        <v>2025</v>
      </c>
      <c r="D4165" s="21" t="str">
        <f>"Q"&amp;ROUNDUP(MONTH(B4165)/3,0)</f>
        <v>Q4</v>
      </c>
      <c r="E4165" s="21" t="s">
        <v>128</v>
      </c>
      <c r="F4165" s="21" t="s">
        <v>159</v>
      </c>
      <c r="G4165" s="21" t="s">
        <v>152</v>
      </c>
      <c r="H4165" s="21" t="s">
        <v>284</v>
      </c>
      <c r="I4165" s="21" t="s">
        <v>269</v>
      </c>
      <c r="J4165" s="21" t="s">
        <v>122</v>
      </c>
      <c r="K4165" s="21" t="s">
        <v>143</v>
      </c>
      <c r="L4165" s="21" t="s">
        <v>252</v>
      </c>
      <c r="M4165" s="23">
        <v>153.91999999999999</v>
      </c>
      <c r="N4165" s="24">
        <v>12</v>
      </c>
      <c r="O4165" s="25">
        <v>0.15190000000000001</v>
      </c>
      <c r="P4165" s="23">
        <v>91.11</v>
      </c>
      <c r="Q4165" s="23">
        <f>M4165*N4165*(1-O4165)</f>
        <v>1566.4746239999999</v>
      </c>
      <c r="R4165" s="23">
        <f>M4165*N4165*O4165</f>
        <v>280.56537600000001</v>
      </c>
      <c r="S4165" s="23">
        <f>P4165*N4165</f>
        <v>1093.32</v>
      </c>
      <c r="T4165" s="23">
        <f>Q4165-S4165</f>
        <v>473.15462400000001</v>
      </c>
      <c r="U4165" s="25">
        <f>IFERROR(T4165/Q4165,0)</f>
        <v>0.30205061528018728</v>
      </c>
      <c r="V4165" s="21" t="s">
        <v>125</v>
      </c>
      <c r="W4165" s="21" t="s">
        <v>172</v>
      </c>
    </row>
    <row r="4166" spans="1:23" ht="15" customHeight="1">
      <c r="A4166" s="21" t="s">
        <v>4643</v>
      </c>
      <c r="B4166" s="22">
        <v>45995</v>
      </c>
      <c r="C4166" s="21">
        <f>YEAR(B4166)</f>
        <v>2025</v>
      </c>
      <c r="D4166" s="21" t="str">
        <f>"Q"&amp;ROUNDUP(MONTH(B4166)/3,0)</f>
        <v>Q4</v>
      </c>
      <c r="E4166" s="21" t="s">
        <v>128</v>
      </c>
      <c r="F4166" s="21" t="s">
        <v>159</v>
      </c>
      <c r="G4166" s="21" t="s">
        <v>152</v>
      </c>
      <c r="H4166" s="21" t="s">
        <v>331</v>
      </c>
      <c r="I4166" s="21" t="s">
        <v>332</v>
      </c>
      <c r="J4166" s="21" t="s">
        <v>133</v>
      </c>
      <c r="K4166" s="21" t="s">
        <v>149</v>
      </c>
      <c r="L4166" s="21" t="s">
        <v>205</v>
      </c>
      <c r="M4166" s="23">
        <v>135.94999999999999</v>
      </c>
      <c r="N4166" s="24">
        <v>60</v>
      </c>
      <c r="O4166" s="25">
        <v>0.1368</v>
      </c>
      <c r="P4166" s="23">
        <v>64.7</v>
      </c>
      <c r="Q4166" s="23">
        <f>M4166*N4166*(1-O4166)</f>
        <v>7041.1223999999993</v>
      </c>
      <c r="R4166" s="23">
        <f>M4166*N4166*O4166</f>
        <v>1115.8775999999998</v>
      </c>
      <c r="S4166" s="23">
        <f>P4166*N4166</f>
        <v>3882</v>
      </c>
      <c r="T4166" s="23">
        <f>Q4166-S4166</f>
        <v>3159.1223999999993</v>
      </c>
      <c r="U4166" s="25">
        <f>IFERROR(T4166/Q4166,0)</f>
        <v>0.44866744540614711</v>
      </c>
      <c r="V4166" s="21" t="s">
        <v>125</v>
      </c>
      <c r="W4166" s="21" t="s">
        <v>126</v>
      </c>
    </row>
    <row r="4167" spans="1:23" ht="15" customHeight="1">
      <c r="A4167" s="21" t="s">
        <v>4644</v>
      </c>
      <c r="B4167" s="22">
        <v>45995</v>
      </c>
      <c r="C4167" s="21">
        <f>YEAR(B4167)</f>
        <v>2025</v>
      </c>
      <c r="D4167" s="21" t="str">
        <f>"Q"&amp;ROUNDUP(MONTH(B4167)/3,0)</f>
        <v>Q4</v>
      </c>
      <c r="E4167" s="21" t="s">
        <v>138</v>
      </c>
      <c r="F4167" s="21" t="s">
        <v>118</v>
      </c>
      <c r="G4167" s="21" t="s">
        <v>139</v>
      </c>
      <c r="H4167" s="21" t="s">
        <v>457</v>
      </c>
      <c r="I4167" s="21" t="s">
        <v>458</v>
      </c>
      <c r="J4167" s="21" t="s">
        <v>133</v>
      </c>
      <c r="K4167" s="21" t="s">
        <v>165</v>
      </c>
      <c r="L4167" s="21" t="s">
        <v>320</v>
      </c>
      <c r="M4167" s="23">
        <v>70.42</v>
      </c>
      <c r="N4167" s="24">
        <v>4</v>
      </c>
      <c r="O4167" s="25">
        <v>0.13320000000000001</v>
      </c>
      <c r="P4167" s="23">
        <v>28.28</v>
      </c>
      <c r="Q4167" s="23">
        <f>M4167*N4167*(1-O4167)</f>
        <v>244.160224</v>
      </c>
      <c r="R4167" s="23">
        <f>M4167*N4167*O4167</f>
        <v>37.519776000000007</v>
      </c>
      <c r="S4167" s="23">
        <f>P4167*N4167</f>
        <v>113.12</v>
      </c>
      <c r="T4167" s="23">
        <f>Q4167-S4167</f>
        <v>131.04022399999999</v>
      </c>
      <c r="U4167" s="25">
        <f>IFERROR(T4167/Q4167,0)</f>
        <v>0.5366976727544287</v>
      </c>
      <c r="V4167" s="21" t="s">
        <v>125</v>
      </c>
      <c r="W4167" s="21" t="s">
        <v>172</v>
      </c>
    </row>
    <row r="4168" spans="1:23" ht="15" customHeight="1">
      <c r="A4168" s="21" t="s">
        <v>4645</v>
      </c>
      <c r="B4168" s="22">
        <v>45996</v>
      </c>
      <c r="C4168" s="21">
        <f>YEAR(B4168)</f>
        <v>2025</v>
      </c>
      <c r="D4168" s="21" t="str">
        <f>"Q"&amp;ROUNDUP(MONTH(B4168)/3,0)</f>
        <v>Q4</v>
      </c>
      <c r="E4168" s="21" t="s">
        <v>128</v>
      </c>
      <c r="F4168" s="21" t="s">
        <v>118</v>
      </c>
      <c r="G4168" s="21" t="s">
        <v>130</v>
      </c>
      <c r="H4168" s="21" t="s">
        <v>131</v>
      </c>
      <c r="I4168" s="21" t="s">
        <v>132</v>
      </c>
      <c r="J4168" s="21" t="s">
        <v>133</v>
      </c>
      <c r="K4168" s="21" t="s">
        <v>134</v>
      </c>
      <c r="L4168" s="21" t="s">
        <v>192</v>
      </c>
      <c r="M4168" s="23">
        <v>146.55000000000001</v>
      </c>
      <c r="N4168" s="24">
        <v>3</v>
      </c>
      <c r="O4168" s="25">
        <v>0.24709999999999999</v>
      </c>
      <c r="P4168" s="23">
        <v>78.239999999999995</v>
      </c>
      <c r="Q4168" s="23">
        <f>M4168*N4168*(1-O4168)</f>
        <v>331.01248500000003</v>
      </c>
      <c r="R4168" s="23">
        <f>M4168*N4168*O4168</f>
        <v>108.63751500000001</v>
      </c>
      <c r="S4168" s="23">
        <f>P4168*N4168</f>
        <v>234.71999999999997</v>
      </c>
      <c r="T4168" s="23">
        <f>Q4168-S4168</f>
        <v>96.292485000000056</v>
      </c>
      <c r="U4168" s="25">
        <f>IFERROR(T4168/Q4168,0)</f>
        <v>0.29090287938837123</v>
      </c>
      <c r="V4168" s="21" t="s">
        <v>171</v>
      </c>
      <c r="W4168" s="21" t="s">
        <v>126</v>
      </c>
    </row>
    <row r="4169" spans="1:23" ht="15" customHeight="1">
      <c r="A4169" s="21" t="s">
        <v>4646</v>
      </c>
      <c r="B4169" s="22">
        <v>45996</v>
      </c>
      <c r="C4169" s="21">
        <f>YEAR(B4169)</f>
        <v>2025</v>
      </c>
      <c r="D4169" s="21" t="str">
        <f>"Q"&amp;ROUNDUP(MONTH(B4169)/3,0)</f>
        <v>Q4</v>
      </c>
      <c r="E4169" s="21" t="s">
        <v>188</v>
      </c>
      <c r="F4169" s="21" t="s">
        <v>159</v>
      </c>
      <c r="G4169" s="21" t="s">
        <v>232</v>
      </c>
      <c r="H4169" s="21" t="s">
        <v>308</v>
      </c>
      <c r="I4169" s="21" t="s">
        <v>309</v>
      </c>
      <c r="J4169" s="21" t="s">
        <v>133</v>
      </c>
      <c r="K4169" s="21" t="s">
        <v>123</v>
      </c>
      <c r="L4169" s="21" t="s">
        <v>292</v>
      </c>
      <c r="M4169" s="23">
        <v>67.92</v>
      </c>
      <c r="N4169" s="24">
        <v>16</v>
      </c>
      <c r="O4169" s="25">
        <v>0.14399999999999999</v>
      </c>
      <c r="P4169" s="23">
        <v>37.9</v>
      </c>
      <c r="Q4169" s="23">
        <f>M4169*N4169*(1-O4169)</f>
        <v>930.23231999999996</v>
      </c>
      <c r="R4169" s="23">
        <f>M4169*N4169*O4169</f>
        <v>156.48767999999998</v>
      </c>
      <c r="S4169" s="23">
        <f>P4169*N4169</f>
        <v>606.4</v>
      </c>
      <c r="T4169" s="23">
        <f>Q4169-S4169</f>
        <v>323.83231999999998</v>
      </c>
      <c r="U4169" s="25">
        <f>IFERROR(T4169/Q4169,0)</f>
        <v>0.34811983311867728</v>
      </c>
      <c r="V4169" s="21" t="s">
        <v>125</v>
      </c>
      <c r="W4169" s="21" t="s">
        <v>172</v>
      </c>
    </row>
    <row r="4170" spans="1:23" ht="15" customHeight="1">
      <c r="A4170" s="21" t="s">
        <v>4647</v>
      </c>
      <c r="B4170" s="22">
        <v>45996</v>
      </c>
      <c r="C4170" s="21">
        <f>YEAR(B4170)</f>
        <v>2025</v>
      </c>
      <c r="D4170" s="21" t="str">
        <f>"Q"&amp;ROUNDUP(MONTH(B4170)/3,0)</f>
        <v>Q4</v>
      </c>
      <c r="E4170" s="21" t="s">
        <v>128</v>
      </c>
      <c r="F4170" s="21" t="s">
        <v>129</v>
      </c>
      <c r="G4170" s="21" t="s">
        <v>152</v>
      </c>
      <c r="H4170" s="21" t="s">
        <v>413</v>
      </c>
      <c r="I4170" s="21" t="s">
        <v>414</v>
      </c>
      <c r="J4170" s="21" t="s">
        <v>142</v>
      </c>
      <c r="K4170" s="21" t="s">
        <v>165</v>
      </c>
      <c r="L4170" s="21" t="s">
        <v>184</v>
      </c>
      <c r="M4170" s="23">
        <v>137.32</v>
      </c>
      <c r="N4170" s="24">
        <v>1</v>
      </c>
      <c r="O4170" s="25">
        <v>0.21890000000000001</v>
      </c>
      <c r="P4170" s="23">
        <v>49.72</v>
      </c>
      <c r="Q4170" s="23">
        <f>M4170*N4170*(1-O4170)</f>
        <v>107.26065199999999</v>
      </c>
      <c r="R4170" s="23">
        <f>M4170*N4170*O4170</f>
        <v>30.059348</v>
      </c>
      <c r="S4170" s="23">
        <f>P4170*N4170</f>
        <v>49.72</v>
      </c>
      <c r="T4170" s="23">
        <f>Q4170-S4170</f>
        <v>57.540651999999994</v>
      </c>
      <c r="U4170" s="25">
        <f>IFERROR(T4170/Q4170,0)</f>
        <v>0.53645629526846428</v>
      </c>
      <c r="V4170" s="21" t="s">
        <v>171</v>
      </c>
      <c r="W4170" s="21" t="s">
        <v>172</v>
      </c>
    </row>
    <row r="4171" spans="1:23" ht="15" customHeight="1">
      <c r="A4171" s="21" t="s">
        <v>4648</v>
      </c>
      <c r="B4171" s="22">
        <v>45996</v>
      </c>
      <c r="C4171" s="21">
        <f>YEAR(B4171)</f>
        <v>2025</v>
      </c>
      <c r="D4171" s="21" t="str">
        <f>"Q"&amp;ROUNDUP(MONTH(B4171)/3,0)</f>
        <v>Q4</v>
      </c>
      <c r="E4171" s="21" t="s">
        <v>128</v>
      </c>
      <c r="F4171" s="21" t="s">
        <v>118</v>
      </c>
      <c r="G4171" s="21" t="s">
        <v>130</v>
      </c>
      <c r="H4171" s="21" t="s">
        <v>182</v>
      </c>
      <c r="I4171" s="21" t="s">
        <v>183</v>
      </c>
      <c r="J4171" s="21" t="s">
        <v>122</v>
      </c>
      <c r="K4171" s="21" t="s">
        <v>165</v>
      </c>
      <c r="L4171" s="21" t="s">
        <v>166</v>
      </c>
      <c r="M4171" s="23">
        <v>79.239999999999995</v>
      </c>
      <c r="N4171" s="24">
        <v>2</v>
      </c>
      <c r="O4171" s="25">
        <v>0.32079999999999997</v>
      </c>
      <c r="P4171" s="23">
        <v>39.01</v>
      </c>
      <c r="Q4171" s="23">
        <f>M4171*N4171*(1-O4171)</f>
        <v>107.639616</v>
      </c>
      <c r="R4171" s="23">
        <f>M4171*N4171*O4171</f>
        <v>50.840383999999993</v>
      </c>
      <c r="S4171" s="23">
        <f>P4171*N4171</f>
        <v>78.02</v>
      </c>
      <c r="T4171" s="23">
        <f>Q4171-S4171</f>
        <v>29.619616000000008</v>
      </c>
      <c r="U4171" s="25">
        <f>IFERROR(T4171/Q4171,0)</f>
        <v>0.27517392852832184</v>
      </c>
      <c r="V4171" s="21" t="s">
        <v>125</v>
      </c>
      <c r="W4171" s="21" t="s">
        <v>156</v>
      </c>
    </row>
    <row r="4172" spans="1:23" ht="15" customHeight="1">
      <c r="A4172" s="21" t="s">
        <v>4649</v>
      </c>
      <c r="B4172" s="22">
        <v>45996</v>
      </c>
      <c r="C4172" s="21">
        <f>YEAR(B4172)</f>
        <v>2025</v>
      </c>
      <c r="D4172" s="21" t="str">
        <f>"Q"&amp;ROUNDUP(MONTH(B4172)/3,0)</f>
        <v>Q4</v>
      </c>
      <c r="E4172" s="21" t="s">
        <v>138</v>
      </c>
      <c r="F4172" s="21" t="s">
        <v>118</v>
      </c>
      <c r="G4172" s="21" t="s">
        <v>146</v>
      </c>
      <c r="H4172" s="21" t="s">
        <v>147</v>
      </c>
      <c r="I4172" s="21" t="s">
        <v>148</v>
      </c>
      <c r="J4172" s="21" t="s">
        <v>122</v>
      </c>
      <c r="K4172" s="21" t="s">
        <v>123</v>
      </c>
      <c r="L4172" s="21" t="s">
        <v>226</v>
      </c>
      <c r="M4172" s="23">
        <v>253.59</v>
      </c>
      <c r="N4172" s="24">
        <v>2</v>
      </c>
      <c r="O4172" s="25">
        <v>0.27789999999999998</v>
      </c>
      <c r="P4172" s="23">
        <v>131.13999999999999</v>
      </c>
      <c r="Q4172" s="23">
        <f>M4172*N4172*(1-O4172)</f>
        <v>366.23467799999997</v>
      </c>
      <c r="R4172" s="23">
        <f>M4172*N4172*O4172</f>
        <v>140.945322</v>
      </c>
      <c r="S4172" s="23">
        <f>P4172*N4172</f>
        <v>262.27999999999997</v>
      </c>
      <c r="T4172" s="23">
        <f>Q4172-S4172</f>
        <v>103.954678</v>
      </c>
      <c r="U4172" s="25">
        <f>IFERROR(T4172/Q4172,0)</f>
        <v>0.28384717298671541</v>
      </c>
      <c r="V4172" s="21" t="s">
        <v>125</v>
      </c>
      <c r="W4172" s="21" t="s">
        <v>126</v>
      </c>
    </row>
    <row r="4173" spans="1:23" ht="15" customHeight="1">
      <c r="A4173" s="21" t="s">
        <v>4650</v>
      </c>
      <c r="B4173" s="22">
        <v>45996</v>
      </c>
      <c r="C4173" s="21">
        <f>YEAR(B4173)</f>
        <v>2025</v>
      </c>
      <c r="D4173" s="21" t="str">
        <f>"Q"&amp;ROUNDUP(MONTH(B4173)/3,0)</f>
        <v>Q4</v>
      </c>
      <c r="E4173" s="21" t="s">
        <v>128</v>
      </c>
      <c r="F4173" s="21" t="s">
        <v>129</v>
      </c>
      <c r="G4173" s="21" t="s">
        <v>130</v>
      </c>
      <c r="H4173" s="21" t="s">
        <v>2679</v>
      </c>
      <c r="I4173" s="21" t="s">
        <v>2680</v>
      </c>
      <c r="J4173" s="21" t="s">
        <v>142</v>
      </c>
      <c r="K4173" s="21" t="s">
        <v>123</v>
      </c>
      <c r="L4173" s="21" t="s">
        <v>155</v>
      </c>
      <c r="M4173" s="23">
        <v>25.13</v>
      </c>
      <c r="N4173" s="24">
        <v>2</v>
      </c>
      <c r="O4173" s="25">
        <v>0.22239999999999999</v>
      </c>
      <c r="P4173" s="23">
        <v>14.46</v>
      </c>
      <c r="Q4173" s="23">
        <f>M4173*N4173*(1-O4173)</f>
        <v>39.082176000000004</v>
      </c>
      <c r="R4173" s="23">
        <f>M4173*N4173*O4173</f>
        <v>11.177823999999999</v>
      </c>
      <c r="S4173" s="23">
        <f>P4173*N4173</f>
        <v>28.92</v>
      </c>
      <c r="T4173" s="23">
        <f>Q4173-S4173</f>
        <v>10.162176000000002</v>
      </c>
      <c r="U4173" s="25">
        <f>IFERROR(T4173/Q4173,0)</f>
        <v>0.260020731701326</v>
      </c>
      <c r="V4173" s="21" t="s">
        <v>125</v>
      </c>
      <c r="W4173" s="21" t="s">
        <v>136</v>
      </c>
    </row>
    <row r="4174" spans="1:23" ht="15" customHeight="1">
      <c r="A4174" s="21" t="s">
        <v>4651</v>
      </c>
      <c r="B4174" s="22">
        <v>45996</v>
      </c>
      <c r="C4174" s="21">
        <f>YEAR(B4174)</f>
        <v>2025</v>
      </c>
      <c r="D4174" s="21" t="str">
        <f>"Q"&amp;ROUNDUP(MONTH(B4174)/3,0)</f>
        <v>Q4</v>
      </c>
      <c r="E4174" s="21" t="s">
        <v>128</v>
      </c>
      <c r="F4174" s="21" t="s">
        <v>129</v>
      </c>
      <c r="G4174" s="21" t="s">
        <v>130</v>
      </c>
      <c r="H4174" s="21" t="s">
        <v>182</v>
      </c>
      <c r="I4174" s="21" t="s">
        <v>183</v>
      </c>
      <c r="J4174" s="21" t="s">
        <v>122</v>
      </c>
      <c r="K4174" s="21" t="s">
        <v>123</v>
      </c>
      <c r="L4174" s="21" t="s">
        <v>263</v>
      </c>
      <c r="M4174" s="23">
        <v>208.03</v>
      </c>
      <c r="N4174" s="24">
        <v>1</v>
      </c>
      <c r="O4174" s="25">
        <v>0.15909999999999999</v>
      </c>
      <c r="P4174" s="23">
        <v>116.6</v>
      </c>
      <c r="Q4174" s="23">
        <f>M4174*N4174*(1-O4174)</f>
        <v>174.93242699999999</v>
      </c>
      <c r="R4174" s="23">
        <f>M4174*N4174*O4174</f>
        <v>33.097572999999997</v>
      </c>
      <c r="S4174" s="23">
        <f>P4174*N4174</f>
        <v>116.6</v>
      </c>
      <c r="T4174" s="23">
        <f>Q4174-S4174</f>
        <v>58.332426999999996</v>
      </c>
      <c r="U4174" s="25">
        <f>IFERROR(T4174/Q4174,0)</f>
        <v>0.33345691247969711</v>
      </c>
      <c r="V4174" s="21" t="s">
        <v>125</v>
      </c>
      <c r="W4174" s="21" t="s">
        <v>172</v>
      </c>
    </row>
    <row r="4175" spans="1:23" ht="15" customHeight="1">
      <c r="A4175" s="21" t="s">
        <v>4652</v>
      </c>
      <c r="B4175" s="22">
        <v>45997</v>
      </c>
      <c r="C4175" s="21">
        <f>YEAR(B4175)</f>
        <v>2025</v>
      </c>
      <c r="D4175" s="21" t="str">
        <f>"Q"&amp;ROUNDUP(MONTH(B4175)/3,0)</f>
        <v>Q4</v>
      </c>
      <c r="E4175" s="21" t="s">
        <v>117</v>
      </c>
      <c r="F4175" s="21" t="s">
        <v>118</v>
      </c>
      <c r="G4175" s="21" t="s">
        <v>194</v>
      </c>
      <c r="H4175" s="21" t="s">
        <v>555</v>
      </c>
      <c r="I4175" s="21" t="s">
        <v>556</v>
      </c>
      <c r="J4175" s="21" t="s">
        <v>133</v>
      </c>
      <c r="K4175" s="21" t="s">
        <v>123</v>
      </c>
      <c r="L4175" s="21" t="s">
        <v>226</v>
      </c>
      <c r="M4175" s="23">
        <v>136.61000000000001</v>
      </c>
      <c r="N4175" s="24">
        <v>4</v>
      </c>
      <c r="O4175" s="25">
        <v>0.2301</v>
      </c>
      <c r="P4175" s="23">
        <v>70</v>
      </c>
      <c r="Q4175" s="23">
        <f>M4175*N4175*(1-O4175)</f>
        <v>420.70415600000007</v>
      </c>
      <c r="R4175" s="23">
        <f>M4175*N4175*O4175</f>
        <v>125.73584400000001</v>
      </c>
      <c r="S4175" s="23">
        <f>P4175*N4175</f>
        <v>280</v>
      </c>
      <c r="T4175" s="23">
        <f>Q4175-S4175</f>
        <v>140.70415600000007</v>
      </c>
      <c r="U4175" s="25">
        <f>IFERROR(T4175/Q4175,0)</f>
        <v>0.33444917049975625</v>
      </c>
      <c r="V4175" s="21" t="s">
        <v>125</v>
      </c>
      <c r="W4175" s="21" t="s">
        <v>136</v>
      </c>
    </row>
    <row r="4176" spans="1:23" ht="15" customHeight="1">
      <c r="A4176" s="21" t="s">
        <v>4653</v>
      </c>
      <c r="B4176" s="22">
        <v>45997</v>
      </c>
      <c r="C4176" s="21">
        <f>YEAR(B4176)</f>
        <v>2025</v>
      </c>
      <c r="D4176" s="21" t="str">
        <f>"Q"&amp;ROUNDUP(MONTH(B4176)/3,0)</f>
        <v>Q4</v>
      </c>
      <c r="E4176" s="21" t="s">
        <v>158</v>
      </c>
      <c r="F4176" s="21" t="s">
        <v>129</v>
      </c>
      <c r="G4176" s="21" t="s">
        <v>160</v>
      </c>
      <c r="H4176" s="21" t="s">
        <v>358</v>
      </c>
      <c r="I4176" s="21" t="s">
        <v>269</v>
      </c>
      <c r="J4176" s="21" t="s">
        <v>133</v>
      </c>
      <c r="K4176" s="21" t="s">
        <v>165</v>
      </c>
      <c r="L4176" s="21" t="s">
        <v>184</v>
      </c>
      <c r="M4176" s="23">
        <v>35.99</v>
      </c>
      <c r="N4176" s="24">
        <v>1</v>
      </c>
      <c r="O4176" s="25">
        <v>0.2079</v>
      </c>
      <c r="P4176" s="23">
        <v>16.350000000000001</v>
      </c>
      <c r="Q4176" s="23">
        <f>M4176*N4176*(1-O4176)</f>
        <v>28.507679000000003</v>
      </c>
      <c r="R4176" s="23">
        <f>M4176*N4176*O4176</f>
        <v>7.4823210000000007</v>
      </c>
      <c r="S4176" s="23">
        <f>P4176*N4176</f>
        <v>16.350000000000001</v>
      </c>
      <c r="T4176" s="23">
        <f>Q4176-S4176</f>
        <v>12.157679000000002</v>
      </c>
      <c r="U4176" s="25">
        <f>IFERROR(T4176/Q4176,0)</f>
        <v>0.42647032050557326</v>
      </c>
      <c r="V4176" s="21" t="s">
        <v>171</v>
      </c>
      <c r="W4176" s="21" t="s">
        <v>126</v>
      </c>
    </row>
    <row r="4177" spans="1:23" ht="15" customHeight="1">
      <c r="A4177" s="21" t="s">
        <v>4654</v>
      </c>
      <c r="B4177" s="22">
        <v>45997</v>
      </c>
      <c r="C4177" s="21">
        <f>YEAR(B4177)</f>
        <v>2025</v>
      </c>
      <c r="D4177" s="21" t="str">
        <f>"Q"&amp;ROUNDUP(MONTH(B4177)/3,0)</f>
        <v>Q4</v>
      </c>
      <c r="E4177" s="21" t="s">
        <v>117</v>
      </c>
      <c r="F4177" s="21" t="s">
        <v>129</v>
      </c>
      <c r="G4177" s="21" t="s">
        <v>194</v>
      </c>
      <c r="H4177" s="21" t="s">
        <v>271</v>
      </c>
      <c r="I4177" s="21" t="s">
        <v>272</v>
      </c>
      <c r="J4177" s="21" t="s">
        <v>133</v>
      </c>
      <c r="K4177" s="21" t="s">
        <v>143</v>
      </c>
      <c r="L4177" s="21" t="s">
        <v>230</v>
      </c>
      <c r="M4177" s="23">
        <v>142.1</v>
      </c>
      <c r="N4177" s="24">
        <v>4</v>
      </c>
      <c r="O4177" s="25">
        <v>0.2051</v>
      </c>
      <c r="P4177" s="23">
        <v>89.93</v>
      </c>
      <c r="Q4177" s="23">
        <f>M4177*N4177*(1-O4177)</f>
        <v>451.82115999999996</v>
      </c>
      <c r="R4177" s="23">
        <f>M4177*N4177*O4177</f>
        <v>116.57884</v>
      </c>
      <c r="S4177" s="23">
        <f>P4177*N4177</f>
        <v>359.72</v>
      </c>
      <c r="T4177" s="23">
        <f>Q4177-S4177</f>
        <v>92.101159999999936</v>
      </c>
      <c r="U4177" s="25">
        <f>IFERROR(T4177/Q4177,0)</f>
        <v>0.20384428210489289</v>
      </c>
      <c r="V4177" s="21" t="s">
        <v>125</v>
      </c>
      <c r="W4177" s="21" t="s">
        <v>126</v>
      </c>
    </row>
    <row r="4178" spans="1:23" ht="15" customHeight="1">
      <c r="A4178" s="21" t="s">
        <v>4655</v>
      </c>
      <c r="B4178" s="22">
        <v>45997</v>
      </c>
      <c r="C4178" s="21">
        <f>YEAR(B4178)</f>
        <v>2025</v>
      </c>
      <c r="D4178" s="21" t="str">
        <f>"Q"&amp;ROUNDUP(MONTH(B4178)/3,0)</f>
        <v>Q4</v>
      </c>
      <c r="E4178" s="21" t="s">
        <v>188</v>
      </c>
      <c r="F4178" s="21" t="s">
        <v>118</v>
      </c>
      <c r="G4178" s="21" t="s">
        <v>189</v>
      </c>
      <c r="H4178" s="21" t="s">
        <v>917</v>
      </c>
      <c r="I4178" s="21" t="s">
        <v>918</v>
      </c>
      <c r="J4178" s="21" t="s">
        <v>142</v>
      </c>
      <c r="K4178" s="21" t="s">
        <v>149</v>
      </c>
      <c r="L4178" s="21" t="s">
        <v>273</v>
      </c>
      <c r="M4178" s="23">
        <v>295.18</v>
      </c>
      <c r="N4178" s="24">
        <v>5</v>
      </c>
      <c r="O4178" s="25">
        <v>0.2122</v>
      </c>
      <c r="P4178" s="23">
        <v>149.47999999999999</v>
      </c>
      <c r="Q4178" s="23">
        <f>M4178*N4178*(1-O4178)</f>
        <v>1162.7140200000001</v>
      </c>
      <c r="R4178" s="23">
        <f>M4178*N4178*O4178</f>
        <v>313.18598000000003</v>
      </c>
      <c r="S4178" s="23">
        <f>P4178*N4178</f>
        <v>747.4</v>
      </c>
      <c r="T4178" s="23">
        <f>Q4178-S4178</f>
        <v>415.31402000000014</v>
      </c>
      <c r="U4178" s="25">
        <f>IFERROR(T4178/Q4178,0)</f>
        <v>0.35719361154688761</v>
      </c>
      <c r="V4178" s="21" t="s">
        <v>125</v>
      </c>
      <c r="W4178" s="21" t="s">
        <v>136</v>
      </c>
    </row>
    <row r="4179" spans="1:23" ht="15" customHeight="1">
      <c r="A4179" s="21" t="s">
        <v>4656</v>
      </c>
      <c r="B4179" s="22">
        <v>45997</v>
      </c>
      <c r="C4179" s="21">
        <f>YEAR(B4179)</f>
        <v>2025</v>
      </c>
      <c r="D4179" s="21" t="str">
        <f>"Q"&amp;ROUNDUP(MONTH(B4179)/3,0)</f>
        <v>Q4</v>
      </c>
      <c r="E4179" s="21" t="s">
        <v>188</v>
      </c>
      <c r="F4179" s="21" t="s">
        <v>118</v>
      </c>
      <c r="G4179" s="21" t="s">
        <v>189</v>
      </c>
      <c r="H4179" s="21" t="s">
        <v>950</v>
      </c>
      <c r="I4179" s="21" t="s">
        <v>951</v>
      </c>
      <c r="J4179" s="21" t="s">
        <v>142</v>
      </c>
      <c r="K4179" s="21" t="s">
        <v>165</v>
      </c>
      <c r="L4179" s="21" t="s">
        <v>320</v>
      </c>
      <c r="M4179" s="23">
        <v>97.23</v>
      </c>
      <c r="N4179" s="24">
        <v>3</v>
      </c>
      <c r="O4179" s="25">
        <v>0.24429999999999999</v>
      </c>
      <c r="P4179" s="23">
        <v>42.92</v>
      </c>
      <c r="Q4179" s="23">
        <f>M4179*N4179*(1-O4179)</f>
        <v>220.43013300000001</v>
      </c>
      <c r="R4179" s="23">
        <f>M4179*N4179*O4179</f>
        <v>71.259867</v>
      </c>
      <c r="S4179" s="23">
        <f>P4179*N4179</f>
        <v>128.76</v>
      </c>
      <c r="T4179" s="23">
        <f>Q4179-S4179</f>
        <v>91.670133000000021</v>
      </c>
      <c r="U4179" s="25">
        <f>IFERROR(T4179/Q4179,0)</f>
        <v>0.41586933579539243</v>
      </c>
      <c r="V4179" s="21" t="s">
        <v>125</v>
      </c>
      <c r="W4179" s="21" t="s">
        <v>136</v>
      </c>
    </row>
    <row r="4180" spans="1:23" ht="15" customHeight="1">
      <c r="A4180" s="21" t="s">
        <v>4657</v>
      </c>
      <c r="B4180" s="22">
        <v>45997</v>
      </c>
      <c r="C4180" s="21">
        <f>YEAR(B4180)</f>
        <v>2025</v>
      </c>
      <c r="D4180" s="21" t="str">
        <f>"Q"&amp;ROUNDUP(MONTH(B4180)/3,0)</f>
        <v>Q4</v>
      </c>
      <c r="E4180" s="21" t="s">
        <v>138</v>
      </c>
      <c r="F4180" s="21" t="s">
        <v>159</v>
      </c>
      <c r="G4180" s="21" t="s">
        <v>146</v>
      </c>
      <c r="H4180" s="21" t="s">
        <v>945</v>
      </c>
      <c r="I4180" s="21" t="s">
        <v>946</v>
      </c>
      <c r="J4180" s="21" t="s">
        <v>142</v>
      </c>
      <c r="K4180" s="21" t="s">
        <v>149</v>
      </c>
      <c r="L4180" s="21" t="s">
        <v>273</v>
      </c>
      <c r="M4180" s="23">
        <v>175.95</v>
      </c>
      <c r="N4180" s="24">
        <v>3</v>
      </c>
      <c r="O4180" s="25">
        <v>0.24979999999999999</v>
      </c>
      <c r="P4180" s="23">
        <v>95.74</v>
      </c>
      <c r="Q4180" s="23">
        <f>M4180*N4180*(1-O4180)</f>
        <v>395.99306999999993</v>
      </c>
      <c r="R4180" s="23">
        <f>M4180*N4180*O4180</f>
        <v>131.85692999999998</v>
      </c>
      <c r="S4180" s="23">
        <f>P4180*N4180</f>
        <v>287.21999999999997</v>
      </c>
      <c r="T4180" s="23">
        <f>Q4180-S4180</f>
        <v>108.77306999999996</v>
      </c>
      <c r="U4180" s="25">
        <f>IFERROR(T4180/Q4180,0)</f>
        <v>0.27468427667181139</v>
      </c>
      <c r="V4180" s="21" t="s">
        <v>125</v>
      </c>
      <c r="W4180" s="21" t="s">
        <v>136</v>
      </c>
    </row>
    <row r="4181" spans="1:23" ht="15" customHeight="1">
      <c r="A4181" s="21" t="s">
        <v>4658</v>
      </c>
      <c r="B4181" s="22">
        <v>45997</v>
      </c>
      <c r="C4181" s="21">
        <f>YEAR(B4181)</f>
        <v>2025</v>
      </c>
      <c r="D4181" s="21" t="str">
        <f>"Q"&amp;ROUNDUP(MONTH(B4181)/3,0)</f>
        <v>Q4</v>
      </c>
      <c r="E4181" s="21" t="s">
        <v>117</v>
      </c>
      <c r="F4181" s="21" t="s">
        <v>129</v>
      </c>
      <c r="G4181" s="21" t="s">
        <v>194</v>
      </c>
      <c r="H4181" s="21" t="s">
        <v>706</v>
      </c>
      <c r="I4181" s="21" t="s">
        <v>707</v>
      </c>
      <c r="J4181" s="21" t="s">
        <v>142</v>
      </c>
      <c r="K4181" s="21" t="s">
        <v>143</v>
      </c>
      <c r="L4181" s="21" t="s">
        <v>322</v>
      </c>
      <c r="M4181" s="23">
        <v>193.91</v>
      </c>
      <c r="N4181" s="24">
        <v>1</v>
      </c>
      <c r="O4181" s="25">
        <v>0.16420000000000001</v>
      </c>
      <c r="P4181" s="23">
        <v>108.74</v>
      </c>
      <c r="Q4181" s="23">
        <f>M4181*N4181*(1-O4181)</f>
        <v>162.06997799999999</v>
      </c>
      <c r="R4181" s="23">
        <f>M4181*N4181*O4181</f>
        <v>31.840022000000001</v>
      </c>
      <c r="S4181" s="23">
        <f>P4181*N4181</f>
        <v>108.74</v>
      </c>
      <c r="T4181" s="23">
        <f>Q4181-S4181</f>
        <v>53.329977999999997</v>
      </c>
      <c r="U4181" s="25">
        <f>IFERROR(T4181/Q4181,0)</f>
        <v>0.3290552553786365</v>
      </c>
      <c r="V4181" s="21" t="s">
        <v>125</v>
      </c>
      <c r="W4181" s="21" t="s">
        <v>136</v>
      </c>
    </row>
    <row r="4182" spans="1:23" ht="15" customHeight="1">
      <c r="A4182" s="21" t="s">
        <v>4659</v>
      </c>
      <c r="B4182" s="22">
        <v>45997</v>
      </c>
      <c r="C4182" s="21">
        <f>YEAR(B4182)</f>
        <v>2025</v>
      </c>
      <c r="D4182" s="21" t="str">
        <f>"Q"&amp;ROUNDUP(MONTH(B4182)/3,0)</f>
        <v>Q4</v>
      </c>
      <c r="E4182" s="21" t="s">
        <v>128</v>
      </c>
      <c r="F4182" s="21" t="s">
        <v>129</v>
      </c>
      <c r="G4182" s="21" t="s">
        <v>152</v>
      </c>
      <c r="H4182" s="21" t="s">
        <v>131</v>
      </c>
      <c r="I4182" s="21" t="s">
        <v>132</v>
      </c>
      <c r="J4182" s="21" t="s">
        <v>133</v>
      </c>
      <c r="K4182" s="21" t="s">
        <v>134</v>
      </c>
      <c r="L4182" s="21" t="s">
        <v>192</v>
      </c>
      <c r="M4182" s="23">
        <v>181.16</v>
      </c>
      <c r="N4182" s="24">
        <v>2</v>
      </c>
      <c r="O4182" s="25">
        <v>0.21690000000000001</v>
      </c>
      <c r="P4182" s="23">
        <v>92.73</v>
      </c>
      <c r="Q4182" s="23">
        <f>M4182*N4182*(1-O4182)</f>
        <v>283.73279200000002</v>
      </c>
      <c r="R4182" s="23">
        <f>M4182*N4182*O4182</f>
        <v>78.587208000000004</v>
      </c>
      <c r="S4182" s="23">
        <f>P4182*N4182</f>
        <v>185.46</v>
      </c>
      <c r="T4182" s="23">
        <f>Q4182-S4182</f>
        <v>98.27279200000001</v>
      </c>
      <c r="U4182" s="25">
        <f>IFERROR(T4182/Q4182,0)</f>
        <v>0.34635683562441383</v>
      </c>
      <c r="V4182" s="21" t="s">
        <v>125</v>
      </c>
      <c r="W4182" s="21" t="s">
        <v>156</v>
      </c>
    </row>
    <row r="4183" spans="1:23" ht="15" customHeight="1">
      <c r="A4183" s="21" t="s">
        <v>4660</v>
      </c>
      <c r="B4183" s="22">
        <v>45997</v>
      </c>
      <c r="C4183" s="21">
        <f>YEAR(B4183)</f>
        <v>2025</v>
      </c>
      <c r="D4183" s="21" t="str">
        <f>"Q"&amp;ROUNDUP(MONTH(B4183)/3,0)</f>
        <v>Q4</v>
      </c>
      <c r="E4183" s="21" t="s">
        <v>158</v>
      </c>
      <c r="F4183" s="21" t="s">
        <v>159</v>
      </c>
      <c r="G4183" s="21" t="s">
        <v>164</v>
      </c>
      <c r="H4183" s="21" t="s">
        <v>1250</v>
      </c>
      <c r="I4183" s="21" t="s">
        <v>1251</v>
      </c>
      <c r="J4183" s="21" t="s">
        <v>133</v>
      </c>
      <c r="K4183" s="21" t="s">
        <v>165</v>
      </c>
      <c r="L4183" s="21" t="s">
        <v>180</v>
      </c>
      <c r="M4183" s="23">
        <v>135.13999999999999</v>
      </c>
      <c r="N4183" s="24">
        <v>8</v>
      </c>
      <c r="O4183" s="25">
        <v>0.2152</v>
      </c>
      <c r="P4183" s="23">
        <v>54.61</v>
      </c>
      <c r="Q4183" s="23">
        <f>M4183*N4183*(1-O4183)</f>
        <v>848.4629759999998</v>
      </c>
      <c r="R4183" s="23">
        <f>M4183*N4183*O4183</f>
        <v>232.65702399999998</v>
      </c>
      <c r="S4183" s="23">
        <f>P4183*N4183</f>
        <v>436.88</v>
      </c>
      <c r="T4183" s="23">
        <f>Q4183-S4183</f>
        <v>411.5829759999998</v>
      </c>
      <c r="U4183" s="25">
        <f>IFERROR(T4183/Q4183,0)</f>
        <v>0.48509244085153802</v>
      </c>
      <c r="V4183" s="21" t="s">
        <v>125</v>
      </c>
      <c r="W4183" s="21" t="s">
        <v>126</v>
      </c>
    </row>
    <row r="4184" spans="1:23" ht="15" customHeight="1">
      <c r="A4184" s="21" t="s">
        <v>4661</v>
      </c>
      <c r="B4184" s="22">
        <v>45997</v>
      </c>
      <c r="C4184" s="21">
        <f>YEAR(B4184)</f>
        <v>2025</v>
      </c>
      <c r="D4184" s="21" t="str">
        <f>"Q"&amp;ROUNDUP(MONTH(B4184)/3,0)</f>
        <v>Q4</v>
      </c>
      <c r="E4184" s="21" t="s">
        <v>138</v>
      </c>
      <c r="F4184" s="21" t="s">
        <v>118</v>
      </c>
      <c r="G4184" s="21" t="s">
        <v>139</v>
      </c>
      <c r="H4184" s="21" t="s">
        <v>2679</v>
      </c>
      <c r="I4184" s="21" t="s">
        <v>2680</v>
      </c>
      <c r="J4184" s="21" t="s">
        <v>142</v>
      </c>
      <c r="K4184" s="21" t="s">
        <v>149</v>
      </c>
      <c r="L4184" s="21" t="s">
        <v>176</v>
      </c>
      <c r="M4184" s="23">
        <v>29.57</v>
      </c>
      <c r="N4184" s="24">
        <v>4</v>
      </c>
      <c r="O4184" s="25">
        <v>0.24809999999999999</v>
      </c>
      <c r="P4184" s="23">
        <v>13.35</v>
      </c>
      <c r="Q4184" s="23">
        <f>M4184*N4184*(1-O4184)</f>
        <v>88.934731999999997</v>
      </c>
      <c r="R4184" s="23">
        <f>M4184*N4184*O4184</f>
        <v>29.345267999999997</v>
      </c>
      <c r="S4184" s="23">
        <f>P4184*N4184</f>
        <v>53.4</v>
      </c>
      <c r="T4184" s="23">
        <f>Q4184-S4184</f>
        <v>35.534731999999998</v>
      </c>
      <c r="U4184" s="25">
        <f>IFERROR(T4184/Q4184,0)</f>
        <v>0.39955966809457522</v>
      </c>
      <c r="V4184" s="21" t="s">
        <v>125</v>
      </c>
      <c r="W4184" s="21" t="s">
        <v>126</v>
      </c>
    </row>
    <row r="4185" spans="1:23" ht="15" customHeight="1">
      <c r="A4185" s="21" t="s">
        <v>4662</v>
      </c>
      <c r="B4185" s="22">
        <v>45997</v>
      </c>
      <c r="C4185" s="21">
        <f>YEAR(B4185)</f>
        <v>2025</v>
      </c>
      <c r="D4185" s="21" t="str">
        <f>"Q"&amp;ROUNDUP(MONTH(B4185)/3,0)</f>
        <v>Q4</v>
      </c>
      <c r="E4185" s="21" t="s">
        <v>128</v>
      </c>
      <c r="F4185" s="21" t="s">
        <v>118</v>
      </c>
      <c r="G4185" s="21" t="s">
        <v>152</v>
      </c>
      <c r="H4185" s="21" t="s">
        <v>1124</v>
      </c>
      <c r="I4185" s="21" t="s">
        <v>1125</v>
      </c>
      <c r="J4185" s="21" t="s">
        <v>142</v>
      </c>
      <c r="K4185" s="21" t="s">
        <v>149</v>
      </c>
      <c r="L4185" s="21" t="s">
        <v>176</v>
      </c>
      <c r="M4185" s="23">
        <v>237.43</v>
      </c>
      <c r="N4185" s="24">
        <v>2</v>
      </c>
      <c r="O4185" s="25">
        <v>0.27</v>
      </c>
      <c r="P4185" s="23">
        <v>113.46</v>
      </c>
      <c r="Q4185" s="23">
        <f>M4185*N4185*(1-O4185)</f>
        <v>346.64780000000002</v>
      </c>
      <c r="R4185" s="23">
        <f>M4185*N4185*O4185</f>
        <v>128.21220000000002</v>
      </c>
      <c r="S4185" s="23">
        <f>P4185*N4185</f>
        <v>226.92</v>
      </c>
      <c r="T4185" s="23">
        <f>Q4185-S4185</f>
        <v>119.72780000000003</v>
      </c>
      <c r="U4185" s="25">
        <f>IFERROR(T4185/Q4185,0)</f>
        <v>0.34538745089396217</v>
      </c>
      <c r="V4185" s="21" t="s">
        <v>125</v>
      </c>
      <c r="W4185" s="21" t="s">
        <v>126</v>
      </c>
    </row>
    <row r="4186" spans="1:23" ht="15" customHeight="1">
      <c r="A4186" s="21" t="s">
        <v>4663</v>
      </c>
      <c r="B4186" s="22">
        <v>45997</v>
      </c>
      <c r="C4186" s="21">
        <f>YEAR(B4186)</f>
        <v>2025</v>
      </c>
      <c r="D4186" s="21" t="str">
        <f>"Q"&amp;ROUNDUP(MONTH(B4186)/3,0)</f>
        <v>Q4</v>
      </c>
      <c r="E4186" s="21" t="s">
        <v>138</v>
      </c>
      <c r="F4186" s="21" t="s">
        <v>159</v>
      </c>
      <c r="G4186" s="21" t="s">
        <v>139</v>
      </c>
      <c r="H4186" s="21" t="s">
        <v>358</v>
      </c>
      <c r="I4186" s="21" t="s">
        <v>269</v>
      </c>
      <c r="J4186" s="21" t="s">
        <v>133</v>
      </c>
      <c r="K4186" s="21" t="s">
        <v>149</v>
      </c>
      <c r="L4186" s="21" t="s">
        <v>150</v>
      </c>
      <c r="M4186" s="23">
        <v>100.92</v>
      </c>
      <c r="N4186" s="24">
        <v>5</v>
      </c>
      <c r="O4186" s="25"/>
      <c r="P4186" s="23">
        <v>49.61</v>
      </c>
      <c r="Q4186" s="23">
        <f>M4186*N4186*(1-O4186)</f>
        <v>504.6</v>
      </c>
      <c r="R4186" s="23">
        <f>M4186*N4186*O4186</f>
        <v>0</v>
      </c>
      <c r="S4186" s="23">
        <f>P4186*N4186</f>
        <v>248.05</v>
      </c>
      <c r="T4186" s="23">
        <f>Q4186-S4186</f>
        <v>256.55</v>
      </c>
      <c r="U4186" s="25">
        <f>IFERROR(T4186/Q4186,0)</f>
        <v>0.50842251288149032</v>
      </c>
      <c r="V4186" s="21" t="s">
        <v>125</v>
      </c>
      <c r="W4186" s="21" t="s">
        <v>136</v>
      </c>
    </row>
    <row r="4187" spans="1:23" ht="15" customHeight="1">
      <c r="A4187" s="21" t="s">
        <v>4664</v>
      </c>
      <c r="B4187" s="22">
        <v>45997</v>
      </c>
      <c r="C4187" s="21">
        <f>YEAR(B4187)</f>
        <v>2025</v>
      </c>
      <c r="D4187" s="21" t="str">
        <f>"Q"&amp;ROUNDUP(MONTH(B4187)/3,0)</f>
        <v>Q4</v>
      </c>
      <c r="E4187" s="21" t="s">
        <v>128</v>
      </c>
      <c r="F4187" s="21" t="s">
        <v>118</v>
      </c>
      <c r="G4187" s="21" t="s">
        <v>130</v>
      </c>
      <c r="H4187" s="21" t="s">
        <v>120</v>
      </c>
      <c r="I4187" s="21" t="s">
        <v>121</v>
      </c>
      <c r="J4187" s="21" t="s">
        <v>122</v>
      </c>
      <c r="K4187" s="21" t="s">
        <v>123</v>
      </c>
      <c r="L4187" s="21" t="s">
        <v>226</v>
      </c>
      <c r="M4187" s="23">
        <v>25.21</v>
      </c>
      <c r="N4187" s="24">
        <v>1</v>
      </c>
      <c r="O4187" s="25">
        <v>0.26740000000000003</v>
      </c>
      <c r="P4187" s="23">
        <v>12.05</v>
      </c>
      <c r="Q4187" s="23">
        <f>M4187*N4187*(1-O4187)</f>
        <v>18.468845999999999</v>
      </c>
      <c r="R4187" s="23">
        <f>M4187*N4187*O4187</f>
        <v>6.7411540000000008</v>
      </c>
      <c r="S4187" s="23">
        <f>P4187*N4187</f>
        <v>12.05</v>
      </c>
      <c r="T4187" s="23">
        <f>Q4187-S4187</f>
        <v>6.4188459999999985</v>
      </c>
      <c r="U4187" s="25">
        <f>IFERROR(T4187/Q4187,0)</f>
        <v>0.34754992271850654</v>
      </c>
      <c r="V4187" s="21" t="s">
        <v>125</v>
      </c>
      <c r="W4187" s="21" t="s">
        <v>126</v>
      </c>
    </row>
    <row r="4188" spans="1:23" ht="15" customHeight="1">
      <c r="A4188" s="21" t="s">
        <v>4665</v>
      </c>
      <c r="B4188" s="22">
        <v>45998</v>
      </c>
      <c r="C4188" s="21">
        <f>YEAR(B4188)</f>
        <v>2025</v>
      </c>
      <c r="D4188" s="21" t="str">
        <f>"Q"&amp;ROUNDUP(MONTH(B4188)/3,0)</f>
        <v>Q4</v>
      </c>
      <c r="E4188" s="21" t="s">
        <v>138</v>
      </c>
      <c r="F4188" s="21" t="s">
        <v>129</v>
      </c>
      <c r="G4188" s="21" t="s">
        <v>139</v>
      </c>
      <c r="H4188" s="21" t="s">
        <v>287</v>
      </c>
      <c r="I4188" s="21" t="s">
        <v>288</v>
      </c>
      <c r="J4188" s="21" t="s">
        <v>133</v>
      </c>
      <c r="K4188" s="21" t="s">
        <v>123</v>
      </c>
      <c r="L4188" s="21" t="s">
        <v>155</v>
      </c>
      <c r="M4188" s="23">
        <v>161.74</v>
      </c>
      <c r="N4188" s="24">
        <v>1</v>
      </c>
      <c r="O4188" s="25">
        <v>0.21970000000000001</v>
      </c>
      <c r="P4188" s="23">
        <v>81.55</v>
      </c>
      <c r="Q4188" s="23">
        <f>M4188*N4188*(1-O4188)</f>
        <v>126.20572200000001</v>
      </c>
      <c r="R4188" s="23">
        <f>M4188*N4188*O4188</f>
        <v>35.534278</v>
      </c>
      <c r="S4188" s="23">
        <f>P4188*N4188</f>
        <v>81.55</v>
      </c>
      <c r="T4188" s="23">
        <f>Q4188-S4188</f>
        <v>44.655722000000011</v>
      </c>
      <c r="U4188" s="25">
        <f>IFERROR(T4188/Q4188,0)</f>
        <v>0.35383278422193892</v>
      </c>
      <c r="V4188" s="21" t="s">
        <v>125</v>
      </c>
      <c r="W4188" s="21" t="s">
        <v>156</v>
      </c>
    </row>
    <row r="4189" spans="1:23" ht="15" customHeight="1">
      <c r="A4189" s="21" t="s">
        <v>4666</v>
      </c>
      <c r="B4189" s="22">
        <v>45998</v>
      </c>
      <c r="C4189" s="21">
        <f>YEAR(B4189)</f>
        <v>2025</v>
      </c>
      <c r="D4189" s="21" t="str">
        <f>"Q"&amp;ROUNDUP(MONTH(B4189)/3,0)</f>
        <v>Q4</v>
      </c>
      <c r="E4189" s="21" t="s">
        <v>188</v>
      </c>
      <c r="F4189" s="21" t="s">
        <v>129</v>
      </c>
      <c r="G4189" s="21" t="s">
        <v>189</v>
      </c>
      <c r="H4189" s="21" t="s">
        <v>917</v>
      </c>
      <c r="I4189" s="21" t="s">
        <v>918</v>
      </c>
      <c r="J4189" s="21" t="s">
        <v>142</v>
      </c>
      <c r="K4189" s="21" t="s">
        <v>143</v>
      </c>
      <c r="L4189" s="21" t="s">
        <v>322</v>
      </c>
      <c r="M4189" s="23">
        <v>212.36</v>
      </c>
      <c r="N4189" s="24">
        <v>1</v>
      </c>
      <c r="O4189" s="25">
        <v>0.22209999999999999</v>
      </c>
      <c r="P4189" s="23">
        <v>119.22</v>
      </c>
      <c r="Q4189" s="23">
        <f>M4189*N4189*(1-O4189)</f>
        <v>165.19484400000002</v>
      </c>
      <c r="R4189" s="23">
        <f>M4189*N4189*O4189</f>
        <v>47.165156000000003</v>
      </c>
      <c r="S4189" s="23">
        <f>P4189*N4189</f>
        <v>119.22</v>
      </c>
      <c r="T4189" s="23">
        <f>Q4189-S4189</f>
        <v>45.974844000000019</v>
      </c>
      <c r="U4189" s="25">
        <f>IFERROR(T4189/Q4189,0)</f>
        <v>0.27830677330340897</v>
      </c>
      <c r="V4189" s="21" t="s">
        <v>171</v>
      </c>
      <c r="W4189" s="21" t="s">
        <v>126</v>
      </c>
    </row>
    <row r="4190" spans="1:23" ht="15" customHeight="1">
      <c r="A4190" s="21" t="s">
        <v>4667</v>
      </c>
      <c r="B4190" s="22">
        <v>45998</v>
      </c>
      <c r="C4190" s="21">
        <f>YEAR(B4190)</f>
        <v>2025</v>
      </c>
      <c r="D4190" s="21" t="str">
        <f>"Q"&amp;ROUNDUP(MONTH(B4190)/3,0)</f>
        <v>Q4</v>
      </c>
      <c r="E4190" s="21" t="s">
        <v>138</v>
      </c>
      <c r="F4190" s="21" t="s">
        <v>118</v>
      </c>
      <c r="G4190" s="21" t="s">
        <v>139</v>
      </c>
      <c r="H4190" s="21" t="s">
        <v>549</v>
      </c>
      <c r="I4190" s="21" t="s">
        <v>550</v>
      </c>
      <c r="J4190" s="21" t="s">
        <v>133</v>
      </c>
      <c r="K4190" s="21" t="s">
        <v>134</v>
      </c>
      <c r="L4190" s="21" t="s">
        <v>299</v>
      </c>
      <c r="M4190" s="23">
        <v>212.12</v>
      </c>
      <c r="N4190" s="24">
        <v>1</v>
      </c>
      <c r="O4190" s="25">
        <v>0.2278</v>
      </c>
      <c r="P4190" s="23">
        <v>115.29</v>
      </c>
      <c r="Q4190" s="23">
        <f>M4190*N4190*(1-O4190)</f>
        <v>163.79906400000002</v>
      </c>
      <c r="R4190" s="23">
        <f>M4190*N4190*O4190</f>
        <v>48.320936000000003</v>
      </c>
      <c r="S4190" s="23">
        <f>P4190*N4190</f>
        <v>115.29</v>
      </c>
      <c r="T4190" s="23">
        <f>Q4190-S4190</f>
        <v>48.509064000000009</v>
      </c>
      <c r="U4190" s="25">
        <f>IFERROR(T4190/Q4190,0)</f>
        <v>0.29614982415284136</v>
      </c>
      <c r="V4190" s="21" t="s">
        <v>125</v>
      </c>
      <c r="W4190" s="21" t="s">
        <v>136</v>
      </c>
    </row>
    <row r="4191" spans="1:23" ht="15" customHeight="1">
      <c r="A4191" s="21" t="s">
        <v>4668</v>
      </c>
      <c r="B4191" s="22">
        <v>45998</v>
      </c>
      <c r="C4191" s="21">
        <f>YEAR(B4191)</f>
        <v>2025</v>
      </c>
      <c r="D4191" s="21" t="str">
        <f>"Q"&amp;ROUNDUP(MONTH(B4191)/3,0)</f>
        <v>Q4</v>
      </c>
      <c r="E4191" s="21" t="s">
        <v>128</v>
      </c>
      <c r="F4191" s="21" t="s">
        <v>159</v>
      </c>
      <c r="G4191" s="21" t="s">
        <v>152</v>
      </c>
      <c r="H4191" s="21" t="s">
        <v>529</v>
      </c>
      <c r="I4191" s="21" t="s">
        <v>530</v>
      </c>
      <c r="J4191" s="21" t="s">
        <v>133</v>
      </c>
      <c r="K4191" s="21" t="s">
        <v>149</v>
      </c>
      <c r="L4191" s="21" t="s">
        <v>273</v>
      </c>
      <c r="M4191" s="23">
        <v>135.55000000000001</v>
      </c>
      <c r="N4191" s="24">
        <v>5</v>
      </c>
      <c r="O4191" s="25">
        <v>0.28599999999999998</v>
      </c>
      <c r="P4191" s="23">
        <v>62.81</v>
      </c>
      <c r="Q4191" s="23">
        <f>M4191*N4191*(1-O4191)</f>
        <v>483.9135</v>
      </c>
      <c r="R4191" s="23">
        <f>M4191*N4191*O4191</f>
        <v>193.83649999999997</v>
      </c>
      <c r="S4191" s="23">
        <f>P4191*N4191</f>
        <v>314.05</v>
      </c>
      <c r="T4191" s="23">
        <f>Q4191-S4191</f>
        <v>169.86349999999999</v>
      </c>
      <c r="U4191" s="25">
        <f>IFERROR(T4191/Q4191,0)</f>
        <v>0.35102037864205066</v>
      </c>
      <c r="V4191" s="21" t="s">
        <v>125</v>
      </c>
      <c r="W4191" s="21" t="s">
        <v>126</v>
      </c>
    </row>
    <row r="4192" spans="1:23" ht="15" customHeight="1">
      <c r="A4192" s="21" t="s">
        <v>4669</v>
      </c>
      <c r="B4192" s="22">
        <v>45998</v>
      </c>
      <c r="C4192" s="21">
        <f>YEAR(B4192)</f>
        <v>2025</v>
      </c>
      <c r="D4192" s="21" t="str">
        <f>"Q"&amp;ROUNDUP(MONTH(B4192)/3,0)</f>
        <v>Q4</v>
      </c>
      <c r="E4192" s="21" t="s">
        <v>117</v>
      </c>
      <c r="F4192" s="21" t="s">
        <v>129</v>
      </c>
      <c r="G4192" s="21" t="s">
        <v>119</v>
      </c>
      <c r="H4192" s="21" t="s">
        <v>182</v>
      </c>
      <c r="I4192" s="21" t="s">
        <v>183</v>
      </c>
      <c r="J4192" s="21" t="s">
        <v>122</v>
      </c>
      <c r="K4192" s="21" t="s">
        <v>143</v>
      </c>
      <c r="L4192" s="21" t="s">
        <v>322</v>
      </c>
      <c r="M4192" s="23">
        <v>47.4</v>
      </c>
      <c r="N4192" s="24">
        <v>5</v>
      </c>
      <c r="O4192" s="25">
        <v>0.23860000000000001</v>
      </c>
      <c r="P4192" s="23">
        <v>31.75</v>
      </c>
      <c r="Q4192" s="23">
        <f>M4192*N4192*(1-O4192)</f>
        <v>180.45179999999999</v>
      </c>
      <c r="R4192" s="23">
        <f>M4192*N4192*O4192</f>
        <v>56.548200000000001</v>
      </c>
      <c r="S4192" s="23">
        <f>P4192*N4192</f>
        <v>158.75</v>
      </c>
      <c r="T4192" s="23">
        <f>Q4192-S4192</f>
        <v>21.701799999999992</v>
      </c>
      <c r="U4192" s="25">
        <f>IFERROR(T4192/Q4192,0)</f>
        <v>0.12026369368440765</v>
      </c>
      <c r="V4192" s="21" t="s">
        <v>171</v>
      </c>
      <c r="W4192" s="21" t="s">
        <v>156</v>
      </c>
    </row>
    <row r="4193" spans="1:23" ht="15" customHeight="1">
      <c r="A4193" s="21" t="s">
        <v>4670</v>
      </c>
      <c r="B4193" s="22">
        <v>45998</v>
      </c>
      <c r="C4193" s="21">
        <f>YEAR(B4193)</f>
        <v>2025</v>
      </c>
      <c r="D4193" s="21" t="str">
        <f>"Q"&amp;ROUNDUP(MONTH(B4193)/3,0)</f>
        <v>Q4</v>
      </c>
      <c r="E4193" s="21" t="s">
        <v>188</v>
      </c>
      <c r="F4193" s="21" t="s">
        <v>118</v>
      </c>
      <c r="G4193" s="21" t="s">
        <v>232</v>
      </c>
      <c r="H4193" s="21" t="s">
        <v>131</v>
      </c>
      <c r="I4193" s="21" t="s">
        <v>132</v>
      </c>
      <c r="J4193" s="21" t="s">
        <v>133</v>
      </c>
      <c r="K4193" s="21" t="s">
        <v>149</v>
      </c>
      <c r="L4193" s="21" t="s">
        <v>273</v>
      </c>
      <c r="M4193" s="23">
        <v>307.82</v>
      </c>
      <c r="N4193" s="24">
        <v>3</v>
      </c>
      <c r="O4193" s="25">
        <v>0.2422</v>
      </c>
      <c r="P4193" s="23">
        <v>150.96</v>
      </c>
      <c r="Q4193" s="23">
        <f>M4193*N4193*(1-O4193)</f>
        <v>699.79798800000003</v>
      </c>
      <c r="R4193" s="23">
        <f>M4193*N4193*O4193</f>
        <v>223.662012</v>
      </c>
      <c r="S4193" s="23">
        <f>P4193*N4193</f>
        <v>452.88</v>
      </c>
      <c r="T4193" s="23">
        <f>Q4193-S4193</f>
        <v>246.91798800000004</v>
      </c>
      <c r="U4193" s="25">
        <f>IFERROR(T4193/Q4193,0)</f>
        <v>0.35284180897073403</v>
      </c>
      <c r="V4193" s="21" t="s">
        <v>125</v>
      </c>
      <c r="W4193" s="21" t="s">
        <v>136</v>
      </c>
    </row>
    <row r="4194" spans="1:23" ht="15" customHeight="1">
      <c r="A4194" s="21" t="s">
        <v>4671</v>
      </c>
      <c r="B4194" s="22">
        <v>45998</v>
      </c>
      <c r="C4194" s="21">
        <f>YEAR(B4194)</f>
        <v>2025</v>
      </c>
      <c r="D4194" s="21" t="str">
        <f>"Q"&amp;ROUNDUP(MONTH(B4194)/3,0)</f>
        <v>Q4</v>
      </c>
      <c r="E4194" s="21" t="s">
        <v>117</v>
      </c>
      <c r="F4194" s="21" t="s">
        <v>159</v>
      </c>
      <c r="G4194" s="21" t="s">
        <v>119</v>
      </c>
      <c r="H4194" s="21" t="s">
        <v>243</v>
      </c>
      <c r="I4194" s="21" t="s">
        <v>244</v>
      </c>
      <c r="J4194" s="21" t="s">
        <v>122</v>
      </c>
      <c r="K4194" s="21" t="s">
        <v>123</v>
      </c>
      <c r="L4194" s="21" t="s">
        <v>263</v>
      </c>
      <c r="M4194" s="23">
        <v>15.28</v>
      </c>
      <c r="N4194" s="24">
        <v>6</v>
      </c>
      <c r="O4194" s="25">
        <v>0.21299999999999999</v>
      </c>
      <c r="P4194" s="23">
        <v>7</v>
      </c>
      <c r="Q4194" s="23">
        <f>M4194*N4194*(1-O4194)</f>
        <v>72.152159999999995</v>
      </c>
      <c r="R4194" s="23">
        <f>M4194*N4194*O4194</f>
        <v>19.527839999999998</v>
      </c>
      <c r="S4194" s="23">
        <f>P4194*N4194</f>
        <v>42</v>
      </c>
      <c r="T4194" s="23">
        <f>Q4194-S4194</f>
        <v>30.152159999999995</v>
      </c>
      <c r="U4194" s="25">
        <f>IFERROR(T4194/Q4194,0)</f>
        <v>0.41789684466826771</v>
      </c>
      <c r="V4194" s="21" t="s">
        <v>125</v>
      </c>
      <c r="W4194" s="21" t="s">
        <v>156</v>
      </c>
    </row>
    <row r="4195" spans="1:23" ht="15" customHeight="1">
      <c r="A4195" s="21" t="s">
        <v>4672</v>
      </c>
      <c r="B4195" s="22">
        <v>45998</v>
      </c>
      <c r="C4195" s="21">
        <f>YEAR(B4195)</f>
        <v>2025</v>
      </c>
      <c r="D4195" s="21" t="str">
        <f>"Q"&amp;ROUNDUP(MONTH(B4195)/3,0)</f>
        <v>Q4</v>
      </c>
      <c r="E4195" s="21" t="s">
        <v>128</v>
      </c>
      <c r="F4195" s="21" t="s">
        <v>118</v>
      </c>
      <c r="G4195" s="21" t="s">
        <v>130</v>
      </c>
      <c r="H4195" s="21" t="s">
        <v>243</v>
      </c>
      <c r="I4195" s="21" t="s">
        <v>244</v>
      </c>
      <c r="J4195" s="21" t="s">
        <v>122</v>
      </c>
      <c r="K4195" s="21" t="s">
        <v>134</v>
      </c>
      <c r="L4195" s="21" t="s">
        <v>192</v>
      </c>
      <c r="M4195" s="23">
        <v>188.08</v>
      </c>
      <c r="N4195" s="24">
        <v>3</v>
      </c>
      <c r="O4195" s="25">
        <v>0.21890000000000001</v>
      </c>
      <c r="P4195" s="23">
        <v>97.96</v>
      </c>
      <c r="Q4195" s="23">
        <f>M4195*N4195*(1-O4195)</f>
        <v>440.72786400000001</v>
      </c>
      <c r="R4195" s="23">
        <f>M4195*N4195*O4195</f>
        <v>123.51213600000001</v>
      </c>
      <c r="S4195" s="23">
        <f>P4195*N4195</f>
        <v>293.88</v>
      </c>
      <c r="T4195" s="23">
        <f>Q4195-S4195</f>
        <v>146.84786400000002</v>
      </c>
      <c r="U4195" s="25">
        <f>IFERROR(T4195/Q4195,0)</f>
        <v>0.33319396388334549</v>
      </c>
      <c r="V4195" s="21" t="s">
        <v>125</v>
      </c>
      <c r="W4195" s="21" t="s">
        <v>136</v>
      </c>
    </row>
    <row r="4196" spans="1:23" ht="15" customHeight="1">
      <c r="A4196" s="21" t="s">
        <v>4673</v>
      </c>
      <c r="B4196" s="22">
        <v>45998</v>
      </c>
      <c r="C4196" s="21">
        <f>YEAR(B4196)</f>
        <v>2025</v>
      </c>
      <c r="D4196" s="21" t="str">
        <f>"Q"&amp;ROUNDUP(MONTH(B4196)/3,0)</f>
        <v>Q4</v>
      </c>
      <c r="E4196" s="21" t="s">
        <v>128</v>
      </c>
      <c r="F4196" s="21" t="s">
        <v>129</v>
      </c>
      <c r="G4196" s="21" t="s">
        <v>152</v>
      </c>
      <c r="H4196" s="21" t="s">
        <v>2547</v>
      </c>
      <c r="I4196" s="21" t="s">
        <v>896</v>
      </c>
      <c r="J4196" s="21" t="s">
        <v>142</v>
      </c>
      <c r="K4196" s="21" t="s">
        <v>165</v>
      </c>
      <c r="L4196" s="21" t="s">
        <v>213</v>
      </c>
      <c r="M4196" s="23">
        <v>44.14</v>
      </c>
      <c r="N4196" s="24">
        <v>5</v>
      </c>
      <c r="O4196" s="25">
        <v>0.1837</v>
      </c>
      <c r="P4196" s="23">
        <v>19.48</v>
      </c>
      <c r="Q4196" s="23">
        <f>M4196*N4196*(1-O4196)</f>
        <v>180.15741</v>
      </c>
      <c r="R4196" s="23">
        <f>M4196*N4196*O4196</f>
        <v>40.542589999999997</v>
      </c>
      <c r="S4196" s="23">
        <f>P4196*N4196</f>
        <v>97.4</v>
      </c>
      <c r="T4196" s="23">
        <f>Q4196-S4196</f>
        <v>82.757409999999993</v>
      </c>
      <c r="U4196" s="25">
        <f>IFERROR(T4196/Q4196,0)</f>
        <v>0.45936167710226294</v>
      </c>
      <c r="V4196" s="21" t="s">
        <v>125</v>
      </c>
      <c r="W4196" s="21" t="s">
        <v>126</v>
      </c>
    </row>
    <row r="4197" spans="1:23" ht="15" customHeight="1">
      <c r="A4197" s="21" t="s">
        <v>4674</v>
      </c>
      <c r="B4197" s="22">
        <v>45998</v>
      </c>
      <c r="C4197" s="21">
        <f>YEAR(B4197)</f>
        <v>2025</v>
      </c>
      <c r="D4197" s="21" t="str">
        <f>"Q"&amp;ROUNDUP(MONTH(B4197)/3,0)</f>
        <v>Q4</v>
      </c>
      <c r="E4197" s="21" t="s">
        <v>138</v>
      </c>
      <c r="F4197" s="21" t="s">
        <v>129</v>
      </c>
      <c r="G4197" s="21" t="s">
        <v>146</v>
      </c>
      <c r="H4197" s="21" t="s">
        <v>182</v>
      </c>
      <c r="I4197" s="21" t="s">
        <v>183</v>
      </c>
      <c r="J4197" s="21" t="s">
        <v>122</v>
      </c>
      <c r="K4197" s="21" t="s">
        <v>123</v>
      </c>
      <c r="L4197" s="21" t="s">
        <v>263</v>
      </c>
      <c r="M4197" s="23">
        <v>101.74</v>
      </c>
      <c r="N4197" s="24">
        <v>2</v>
      </c>
      <c r="O4197" s="25">
        <v>0.21490000000000001</v>
      </c>
      <c r="P4197" s="23">
        <v>48.41</v>
      </c>
      <c r="Q4197" s="23">
        <f>M4197*N4197*(1-O4197)</f>
        <v>159.75214800000001</v>
      </c>
      <c r="R4197" s="23">
        <f>M4197*N4197*O4197</f>
        <v>43.727851999999999</v>
      </c>
      <c r="S4197" s="23">
        <f>P4197*N4197</f>
        <v>96.82</v>
      </c>
      <c r="T4197" s="23">
        <f>Q4197-S4197</f>
        <v>62.932148000000012</v>
      </c>
      <c r="U4197" s="25">
        <f>IFERROR(T4197/Q4197,0)</f>
        <v>0.39393616165962292</v>
      </c>
      <c r="V4197" s="21" t="s">
        <v>125</v>
      </c>
      <c r="W4197" s="21" t="s">
        <v>136</v>
      </c>
    </row>
    <row r="4198" spans="1:23" ht="15" customHeight="1">
      <c r="A4198" s="21" t="s">
        <v>4675</v>
      </c>
      <c r="B4198" s="22">
        <v>45999</v>
      </c>
      <c r="C4198" s="21">
        <f>YEAR(B4198)</f>
        <v>2025</v>
      </c>
      <c r="D4198" s="21" t="str">
        <f>"Q"&amp;ROUNDUP(MONTH(B4198)/3,0)</f>
        <v>Q4</v>
      </c>
      <c r="E4198" s="21" t="s">
        <v>117</v>
      </c>
      <c r="F4198" s="21" t="s">
        <v>129</v>
      </c>
      <c r="G4198" s="21" t="s">
        <v>194</v>
      </c>
      <c r="H4198" s="21" t="s">
        <v>383</v>
      </c>
      <c r="I4198" s="21" t="s">
        <v>298</v>
      </c>
      <c r="J4198" s="21" t="s">
        <v>142</v>
      </c>
      <c r="K4198" s="21" t="s">
        <v>123</v>
      </c>
      <c r="L4198" s="21" t="s">
        <v>155</v>
      </c>
      <c r="M4198" s="23">
        <v>198.02</v>
      </c>
      <c r="N4198" s="24">
        <v>1</v>
      </c>
      <c r="O4198" s="25">
        <v>0.1694</v>
      </c>
      <c r="P4198" s="23">
        <v>91.38</v>
      </c>
      <c r="Q4198" s="23">
        <f>M4198*N4198*(1-O4198)</f>
        <v>164.47541200000001</v>
      </c>
      <c r="R4198" s="23">
        <f>M4198*N4198*O4198</f>
        <v>33.544587999999997</v>
      </c>
      <c r="S4198" s="23">
        <f>P4198*N4198</f>
        <v>91.38</v>
      </c>
      <c r="T4198" s="23">
        <f>Q4198-S4198</f>
        <v>73.09541200000001</v>
      </c>
      <c r="U4198" s="25">
        <f>IFERROR(T4198/Q4198,0)</f>
        <v>0.44441543639361736</v>
      </c>
      <c r="V4198" s="21" t="s">
        <v>125</v>
      </c>
      <c r="W4198" s="21" t="s">
        <v>172</v>
      </c>
    </row>
    <row r="4199" spans="1:23" ht="15" customHeight="1">
      <c r="A4199" s="21" t="s">
        <v>4676</v>
      </c>
      <c r="B4199" s="22">
        <v>45999</v>
      </c>
      <c r="C4199" s="21">
        <f>YEAR(B4199)</f>
        <v>2025</v>
      </c>
      <c r="D4199" s="21" t="str">
        <f>"Q"&amp;ROUNDUP(MONTH(B4199)/3,0)</f>
        <v>Q4</v>
      </c>
      <c r="E4199" s="21" t="s">
        <v>138</v>
      </c>
      <c r="F4199" s="21" t="s">
        <v>159</v>
      </c>
      <c r="G4199" s="21" t="s">
        <v>139</v>
      </c>
      <c r="H4199" s="21" t="s">
        <v>364</v>
      </c>
      <c r="I4199" s="21" t="s">
        <v>365</v>
      </c>
      <c r="J4199" s="21" t="s">
        <v>142</v>
      </c>
      <c r="K4199" s="21" t="s">
        <v>134</v>
      </c>
      <c r="L4199" s="21" t="s">
        <v>170</v>
      </c>
      <c r="M4199" s="23">
        <v>75.05</v>
      </c>
      <c r="N4199" s="24">
        <v>48</v>
      </c>
      <c r="O4199" s="25">
        <v>0.16470000000000001</v>
      </c>
      <c r="P4199" s="23">
        <v>43.98</v>
      </c>
      <c r="Q4199" s="23">
        <f>M4199*N4199*(1-O4199)</f>
        <v>3009.0847199999994</v>
      </c>
      <c r="R4199" s="23">
        <f>M4199*N4199*O4199</f>
        <v>593.31528000000003</v>
      </c>
      <c r="S4199" s="23">
        <f>P4199*N4199</f>
        <v>2111.04</v>
      </c>
      <c r="T4199" s="23">
        <f>Q4199-S4199</f>
        <v>898.04471999999942</v>
      </c>
      <c r="U4199" s="25">
        <f>IFERROR(T4199/Q4199,0)</f>
        <v>0.29844447849244987</v>
      </c>
      <c r="V4199" s="21" t="s">
        <v>125</v>
      </c>
      <c r="W4199" s="21" t="s">
        <v>126</v>
      </c>
    </row>
    <row r="4200" spans="1:23" ht="15" customHeight="1">
      <c r="A4200" s="21" t="s">
        <v>4677</v>
      </c>
      <c r="B4200" s="22">
        <v>45999</v>
      </c>
      <c r="C4200" s="21">
        <f>YEAR(B4200)</f>
        <v>2025</v>
      </c>
      <c r="D4200" s="21" t="str">
        <f>"Q"&amp;ROUNDUP(MONTH(B4200)/3,0)</f>
        <v>Q4</v>
      </c>
      <c r="E4200" s="21" t="s">
        <v>117</v>
      </c>
      <c r="F4200" s="21" t="s">
        <v>118</v>
      </c>
      <c r="G4200" s="21" t="s">
        <v>194</v>
      </c>
      <c r="H4200" s="21" t="s">
        <v>945</v>
      </c>
      <c r="I4200" s="21" t="s">
        <v>946</v>
      </c>
      <c r="J4200" s="21" t="s">
        <v>142</v>
      </c>
      <c r="K4200" s="21" t="s">
        <v>123</v>
      </c>
      <c r="L4200" s="21" t="s">
        <v>155</v>
      </c>
      <c r="M4200" s="23">
        <v>114.52</v>
      </c>
      <c r="N4200" s="24">
        <v>5</v>
      </c>
      <c r="O4200" s="25">
        <v>0.26490000000000002</v>
      </c>
      <c r="P4200" s="23">
        <v>55.33</v>
      </c>
      <c r="Q4200" s="23">
        <f>M4200*N4200*(1-O4200)</f>
        <v>420.91825999999998</v>
      </c>
      <c r="R4200" s="23">
        <f>M4200*N4200*O4200</f>
        <v>151.68174000000002</v>
      </c>
      <c r="S4200" s="23">
        <f>P4200*N4200</f>
        <v>276.64999999999998</v>
      </c>
      <c r="T4200" s="23">
        <f>Q4200-S4200</f>
        <v>144.26826</v>
      </c>
      <c r="U4200" s="25">
        <f>IFERROR(T4200/Q4200,0)</f>
        <v>0.34274649904710719</v>
      </c>
      <c r="V4200" s="21" t="s">
        <v>125</v>
      </c>
      <c r="W4200" s="21" t="s">
        <v>172</v>
      </c>
    </row>
    <row r="4201" spans="1:23" ht="15" customHeight="1">
      <c r="A4201" s="21" t="s">
        <v>4678</v>
      </c>
      <c r="B4201" s="22">
        <v>45999</v>
      </c>
      <c r="C4201" s="21">
        <f>YEAR(B4201)</f>
        <v>2025</v>
      </c>
      <c r="D4201" s="21" t="str">
        <f>"Q"&amp;ROUNDUP(MONTH(B4201)/3,0)</f>
        <v>Q4</v>
      </c>
      <c r="E4201" s="21" t="s">
        <v>138</v>
      </c>
      <c r="F4201" s="21" t="s">
        <v>118</v>
      </c>
      <c r="G4201" s="21" t="s">
        <v>139</v>
      </c>
      <c r="H4201" s="21" t="s">
        <v>569</v>
      </c>
      <c r="I4201" s="21" t="s">
        <v>570</v>
      </c>
      <c r="J4201" s="21" t="s">
        <v>133</v>
      </c>
      <c r="K4201" s="21" t="s">
        <v>134</v>
      </c>
      <c r="L4201" s="21" t="s">
        <v>170</v>
      </c>
      <c r="M4201" s="23">
        <v>42.3</v>
      </c>
      <c r="N4201" s="24">
        <v>2</v>
      </c>
      <c r="O4201" s="25">
        <v>0.22600000000000001</v>
      </c>
      <c r="P4201" s="23">
        <v>21.66</v>
      </c>
      <c r="Q4201" s="23">
        <f>M4201*N4201*(1-O4201)</f>
        <v>65.480400000000003</v>
      </c>
      <c r="R4201" s="23">
        <f>M4201*N4201*O4201</f>
        <v>19.119599999999998</v>
      </c>
      <c r="S4201" s="23">
        <f>P4201*N4201</f>
        <v>43.32</v>
      </c>
      <c r="T4201" s="23">
        <f>Q4201-S4201</f>
        <v>22.160400000000003</v>
      </c>
      <c r="U4201" s="25">
        <f>IFERROR(T4201/Q4201,0)</f>
        <v>0.33842798761156012</v>
      </c>
      <c r="V4201" s="21" t="s">
        <v>125</v>
      </c>
      <c r="W4201" s="21" t="s">
        <v>126</v>
      </c>
    </row>
    <row r="4202" spans="1:23" ht="15" customHeight="1">
      <c r="A4202" s="21" t="s">
        <v>4679</v>
      </c>
      <c r="B4202" s="22">
        <v>46000</v>
      </c>
      <c r="C4202" s="21">
        <f>YEAR(B4202)</f>
        <v>2025</v>
      </c>
      <c r="D4202" s="21" t="str">
        <f>"Q"&amp;ROUNDUP(MONTH(B4202)/3,0)</f>
        <v>Q4</v>
      </c>
      <c r="E4202" s="21" t="s">
        <v>188</v>
      </c>
      <c r="F4202" s="21" t="s">
        <v>118</v>
      </c>
      <c r="G4202" s="21" t="s">
        <v>232</v>
      </c>
      <c r="H4202" s="21" t="s">
        <v>337</v>
      </c>
      <c r="I4202" s="21" t="s">
        <v>338</v>
      </c>
      <c r="J4202" s="21" t="s">
        <v>133</v>
      </c>
      <c r="K4202" s="21" t="s">
        <v>143</v>
      </c>
      <c r="L4202" s="21" t="s">
        <v>252</v>
      </c>
      <c r="M4202" s="23">
        <v>316.24</v>
      </c>
      <c r="N4202" s="24">
        <v>1</v>
      </c>
      <c r="O4202" s="25">
        <v>0.25459999999999999</v>
      </c>
      <c r="P4202" s="23">
        <v>190.06</v>
      </c>
      <c r="Q4202" s="23">
        <f>M4202*N4202*(1-O4202)</f>
        <v>235.72529600000001</v>
      </c>
      <c r="R4202" s="23">
        <f>M4202*N4202*O4202</f>
        <v>80.514703999999995</v>
      </c>
      <c r="S4202" s="23">
        <f>P4202*N4202</f>
        <v>190.06</v>
      </c>
      <c r="T4202" s="23">
        <f>Q4202-S4202</f>
        <v>45.665296000000012</v>
      </c>
      <c r="U4202" s="25">
        <f>IFERROR(T4202/Q4202,0)</f>
        <v>0.19372250995073523</v>
      </c>
      <c r="V4202" s="21" t="s">
        <v>125</v>
      </c>
      <c r="W4202" s="21" t="s">
        <v>136</v>
      </c>
    </row>
    <row r="4203" spans="1:23" ht="15" customHeight="1">
      <c r="A4203" s="21" t="s">
        <v>4680</v>
      </c>
      <c r="B4203" s="22">
        <v>46000</v>
      </c>
      <c r="C4203" s="21">
        <f>YEAR(B4203)</f>
        <v>2025</v>
      </c>
      <c r="D4203" s="21" t="str">
        <f>"Q"&amp;ROUNDUP(MONTH(B4203)/3,0)</f>
        <v>Q4</v>
      </c>
      <c r="E4203" s="21" t="s">
        <v>138</v>
      </c>
      <c r="F4203" s="21" t="s">
        <v>118</v>
      </c>
      <c r="G4203" s="21" t="s">
        <v>139</v>
      </c>
      <c r="H4203" s="21" t="s">
        <v>401</v>
      </c>
      <c r="I4203" s="21" t="s">
        <v>402</v>
      </c>
      <c r="J4203" s="21" t="s">
        <v>142</v>
      </c>
      <c r="K4203" s="21" t="s">
        <v>143</v>
      </c>
      <c r="L4203" s="21" t="s">
        <v>252</v>
      </c>
      <c r="M4203" s="23">
        <v>261.29000000000002</v>
      </c>
      <c r="N4203" s="24">
        <v>2</v>
      </c>
      <c r="O4203" s="25">
        <v>0.26269999999999999</v>
      </c>
      <c r="P4203" s="23">
        <v>162.49</v>
      </c>
      <c r="Q4203" s="23">
        <f>M4203*N4203*(1-O4203)</f>
        <v>385.29823400000009</v>
      </c>
      <c r="R4203" s="23">
        <f>M4203*N4203*O4203</f>
        <v>137.281766</v>
      </c>
      <c r="S4203" s="23">
        <f>P4203*N4203</f>
        <v>324.98</v>
      </c>
      <c r="T4203" s="23">
        <f>Q4203-S4203</f>
        <v>60.318234000000075</v>
      </c>
      <c r="U4203" s="25">
        <f>IFERROR(T4203/Q4203,0)</f>
        <v>0.1565494691574425</v>
      </c>
      <c r="V4203" s="21" t="s">
        <v>125</v>
      </c>
      <c r="W4203" s="21" t="s">
        <v>156</v>
      </c>
    </row>
    <row r="4204" spans="1:23" ht="15" customHeight="1">
      <c r="A4204" s="21" t="s">
        <v>4681</v>
      </c>
      <c r="B4204" s="22">
        <v>46000</v>
      </c>
      <c r="C4204" s="21">
        <f>YEAR(B4204)</f>
        <v>2025</v>
      </c>
      <c r="D4204" s="21" t="str">
        <f>"Q"&amp;ROUNDUP(MONTH(B4204)/3,0)</f>
        <v>Q4</v>
      </c>
      <c r="E4204" s="21" t="s">
        <v>128</v>
      </c>
      <c r="F4204" s="21" t="s">
        <v>129</v>
      </c>
      <c r="G4204" s="21" t="s">
        <v>130</v>
      </c>
      <c r="H4204" s="21" t="s">
        <v>1201</v>
      </c>
      <c r="I4204" s="21" t="s">
        <v>1202</v>
      </c>
      <c r="J4204" s="21" t="s">
        <v>142</v>
      </c>
      <c r="K4204" s="21" t="s">
        <v>143</v>
      </c>
      <c r="L4204" s="21" t="s">
        <v>230</v>
      </c>
      <c r="M4204" s="23">
        <v>26.29</v>
      </c>
      <c r="N4204" s="24">
        <v>2</v>
      </c>
      <c r="O4204" s="25">
        <v>0.22589999999999999</v>
      </c>
      <c r="P4204" s="23">
        <v>17.690000000000001</v>
      </c>
      <c r="Q4204" s="23">
        <f>M4204*N4204*(1-O4204)</f>
        <v>40.702177999999996</v>
      </c>
      <c r="R4204" s="23">
        <f>M4204*N4204*O4204</f>
        <v>11.877821999999998</v>
      </c>
      <c r="S4204" s="23">
        <f>P4204*N4204</f>
        <v>35.380000000000003</v>
      </c>
      <c r="T4204" s="23">
        <f>Q4204-S4204</f>
        <v>5.3221779999999939</v>
      </c>
      <c r="U4204" s="25">
        <f>IFERROR(T4204/Q4204,0)</f>
        <v>0.13075904685002346</v>
      </c>
      <c r="V4204" s="21" t="s">
        <v>171</v>
      </c>
      <c r="W4204" s="21" t="s">
        <v>126</v>
      </c>
    </row>
    <row r="4205" spans="1:23" ht="15" customHeight="1">
      <c r="A4205" s="21" t="s">
        <v>4682</v>
      </c>
      <c r="B4205" s="22">
        <v>46000</v>
      </c>
      <c r="C4205" s="21">
        <f>YEAR(B4205)</f>
        <v>2025</v>
      </c>
      <c r="D4205" s="21" t="str">
        <f>"Q"&amp;ROUNDUP(MONTH(B4205)/3,0)</f>
        <v>Q4</v>
      </c>
      <c r="E4205" s="21" t="s">
        <v>138</v>
      </c>
      <c r="F4205" s="21" t="s">
        <v>159</v>
      </c>
      <c r="G4205" s="21" t="s">
        <v>146</v>
      </c>
      <c r="H4205" s="21" t="s">
        <v>692</v>
      </c>
      <c r="I4205" s="21" t="s">
        <v>693</v>
      </c>
      <c r="J4205" s="21" t="s">
        <v>142</v>
      </c>
      <c r="K4205" s="21" t="s">
        <v>143</v>
      </c>
      <c r="L4205" s="21" t="s">
        <v>230</v>
      </c>
      <c r="M4205" s="23">
        <v>179.16</v>
      </c>
      <c r="N4205" s="24">
        <v>3</v>
      </c>
      <c r="O4205" s="25">
        <v>0.16930000000000001</v>
      </c>
      <c r="P4205" s="23">
        <v>98.64</v>
      </c>
      <c r="Q4205" s="23">
        <f>M4205*N4205*(1-O4205)</f>
        <v>446.48463600000002</v>
      </c>
      <c r="R4205" s="23">
        <f>M4205*N4205*O4205</f>
        <v>90.995364000000009</v>
      </c>
      <c r="S4205" s="23">
        <f>P4205*N4205</f>
        <v>295.92</v>
      </c>
      <c r="T4205" s="23">
        <f>Q4205-S4205</f>
        <v>150.56463600000001</v>
      </c>
      <c r="U4205" s="25">
        <f>IFERROR(T4205/Q4205,0)</f>
        <v>0.33722243468194052</v>
      </c>
      <c r="V4205" s="21" t="s">
        <v>125</v>
      </c>
      <c r="W4205" s="21" t="s">
        <v>156</v>
      </c>
    </row>
    <row r="4206" spans="1:23" ht="15" customHeight="1">
      <c r="A4206" s="21" t="s">
        <v>4683</v>
      </c>
      <c r="B4206" s="22">
        <v>46000</v>
      </c>
      <c r="C4206" s="21">
        <f>YEAR(B4206)</f>
        <v>2025</v>
      </c>
      <c r="D4206" s="21" t="str">
        <f>"Q"&amp;ROUNDUP(MONTH(B4206)/3,0)</f>
        <v>Q4</v>
      </c>
      <c r="E4206" s="21" t="s">
        <v>188</v>
      </c>
      <c r="F4206" s="21" t="s">
        <v>118</v>
      </c>
      <c r="G4206" s="21" t="s">
        <v>198</v>
      </c>
      <c r="H4206" s="21" t="s">
        <v>337</v>
      </c>
      <c r="I4206" s="21" t="s">
        <v>338</v>
      </c>
      <c r="J4206" s="21" t="s">
        <v>133</v>
      </c>
      <c r="K4206" s="21" t="s">
        <v>123</v>
      </c>
      <c r="L4206" s="21" t="s">
        <v>155</v>
      </c>
      <c r="M4206" s="23">
        <v>157.72</v>
      </c>
      <c r="N4206" s="24">
        <v>2</v>
      </c>
      <c r="O4206" s="25">
        <v>0.25790000000000002</v>
      </c>
      <c r="P4206" s="23">
        <v>88.35</v>
      </c>
      <c r="Q4206" s="23">
        <f>M4206*N4206*(1-O4206)</f>
        <v>234.08802399999999</v>
      </c>
      <c r="R4206" s="23">
        <f>M4206*N4206*O4206</f>
        <v>81.351976000000008</v>
      </c>
      <c r="S4206" s="23">
        <f>P4206*N4206</f>
        <v>176.7</v>
      </c>
      <c r="T4206" s="23">
        <f>Q4206-S4206</f>
        <v>57.388024000000001</v>
      </c>
      <c r="U4206" s="25">
        <f>IFERROR(T4206/Q4206,0)</f>
        <v>0.24515574534475118</v>
      </c>
      <c r="V4206" s="21" t="s">
        <v>125</v>
      </c>
      <c r="W4206" s="21" t="s">
        <v>126</v>
      </c>
    </row>
    <row r="4207" spans="1:23" ht="15" customHeight="1">
      <c r="A4207" s="21" t="s">
        <v>4684</v>
      </c>
      <c r="B4207" s="22">
        <v>46000</v>
      </c>
      <c r="C4207" s="21">
        <f>YEAR(B4207)</f>
        <v>2025</v>
      </c>
      <c r="D4207" s="21" t="str">
        <f>"Q"&amp;ROUNDUP(MONTH(B4207)/3,0)</f>
        <v>Q4</v>
      </c>
      <c r="E4207" s="21" t="s">
        <v>117</v>
      </c>
      <c r="F4207" s="21" t="s">
        <v>118</v>
      </c>
      <c r="G4207" s="21" t="s">
        <v>194</v>
      </c>
      <c r="H4207" s="21" t="s">
        <v>593</v>
      </c>
      <c r="I4207" s="21" t="s">
        <v>527</v>
      </c>
      <c r="J4207" s="21" t="s">
        <v>142</v>
      </c>
      <c r="K4207" s="21" t="s">
        <v>143</v>
      </c>
      <c r="L4207" s="21" t="s">
        <v>322</v>
      </c>
      <c r="M4207" s="23">
        <v>59.35</v>
      </c>
      <c r="N4207" s="24">
        <v>1</v>
      </c>
      <c r="O4207" s="25">
        <v>0.25679999999999997</v>
      </c>
      <c r="P4207" s="23">
        <v>38.119999999999997</v>
      </c>
      <c r="Q4207" s="23">
        <f>M4207*N4207*(1-O4207)</f>
        <v>44.108920000000005</v>
      </c>
      <c r="R4207" s="23">
        <f>M4207*N4207*O4207</f>
        <v>15.241079999999998</v>
      </c>
      <c r="S4207" s="23">
        <f>P4207*N4207</f>
        <v>38.119999999999997</v>
      </c>
      <c r="T4207" s="23">
        <f>Q4207-S4207</f>
        <v>5.9889200000000073</v>
      </c>
      <c r="U4207" s="25">
        <f>IFERROR(T4207/Q4207,0)</f>
        <v>0.13577571157942672</v>
      </c>
      <c r="V4207" s="21" t="s">
        <v>125</v>
      </c>
      <c r="W4207" s="21" t="s">
        <v>136</v>
      </c>
    </row>
    <row r="4208" spans="1:23" ht="15" customHeight="1">
      <c r="A4208" s="21" t="s">
        <v>4685</v>
      </c>
      <c r="B4208" s="22">
        <v>46000</v>
      </c>
      <c r="C4208" s="21">
        <f>YEAR(B4208)</f>
        <v>2025</v>
      </c>
      <c r="D4208" s="21" t="str">
        <f>"Q"&amp;ROUNDUP(MONTH(B4208)/3,0)</f>
        <v>Q4</v>
      </c>
      <c r="E4208" s="21" t="s">
        <v>128</v>
      </c>
      <c r="F4208" s="21" t="s">
        <v>129</v>
      </c>
      <c r="G4208" s="21" t="s">
        <v>130</v>
      </c>
      <c r="H4208" s="21" t="s">
        <v>497</v>
      </c>
      <c r="I4208" s="21" t="s">
        <v>225</v>
      </c>
      <c r="J4208" s="21" t="s">
        <v>142</v>
      </c>
      <c r="K4208" s="21" t="s">
        <v>123</v>
      </c>
      <c r="L4208" s="21" t="s">
        <v>292</v>
      </c>
      <c r="M4208" s="23">
        <v>87.33</v>
      </c>
      <c r="N4208" s="24">
        <v>2</v>
      </c>
      <c r="O4208" s="25">
        <v>0.2331</v>
      </c>
      <c r="P4208" s="23">
        <v>42.22</v>
      </c>
      <c r="Q4208" s="23">
        <f>M4208*N4208*(1-O4208)</f>
        <v>133.946754</v>
      </c>
      <c r="R4208" s="23">
        <f>M4208*N4208*O4208</f>
        <v>40.713245999999998</v>
      </c>
      <c r="S4208" s="23">
        <f>P4208*N4208</f>
        <v>84.44</v>
      </c>
      <c r="T4208" s="23">
        <f>Q4208-S4208</f>
        <v>49.506754000000001</v>
      </c>
      <c r="U4208" s="25">
        <f>IFERROR(T4208/Q4208,0)</f>
        <v>0.36960025175376776</v>
      </c>
      <c r="V4208" s="21" t="s">
        <v>125</v>
      </c>
      <c r="W4208" s="21" t="s">
        <v>126</v>
      </c>
    </row>
    <row r="4209" spans="1:23" ht="15" customHeight="1">
      <c r="A4209" s="21" t="s">
        <v>4686</v>
      </c>
      <c r="B4209" s="22">
        <v>46000</v>
      </c>
      <c r="C4209" s="21">
        <f>YEAR(B4209)</f>
        <v>2025</v>
      </c>
      <c r="D4209" s="21" t="str">
        <f>"Q"&amp;ROUNDUP(MONTH(B4209)/3,0)</f>
        <v>Q4</v>
      </c>
      <c r="E4209" s="21" t="s">
        <v>117</v>
      </c>
      <c r="F4209" s="21" t="s">
        <v>118</v>
      </c>
      <c r="G4209" s="21" t="s">
        <v>119</v>
      </c>
      <c r="H4209" s="21" t="s">
        <v>287</v>
      </c>
      <c r="I4209" s="21" t="s">
        <v>288</v>
      </c>
      <c r="J4209" s="21" t="s">
        <v>133</v>
      </c>
      <c r="K4209" s="21" t="s">
        <v>134</v>
      </c>
      <c r="L4209" s="21" t="s">
        <v>135</v>
      </c>
      <c r="M4209" s="23">
        <v>209.49</v>
      </c>
      <c r="N4209" s="24">
        <v>1</v>
      </c>
      <c r="O4209" s="25">
        <v>0.2414</v>
      </c>
      <c r="P4209" s="23">
        <v>112.04</v>
      </c>
      <c r="Q4209" s="23">
        <f>M4209*N4209*(1-O4209)</f>
        <v>158.91911400000001</v>
      </c>
      <c r="R4209" s="23">
        <f>M4209*N4209*O4209</f>
        <v>50.570886000000002</v>
      </c>
      <c r="S4209" s="23">
        <f>P4209*N4209</f>
        <v>112.04</v>
      </c>
      <c r="T4209" s="23">
        <f>Q4209-S4209</f>
        <v>46.879114000000001</v>
      </c>
      <c r="U4209" s="25">
        <f>IFERROR(T4209/Q4209,0)</f>
        <v>0.29498725999693154</v>
      </c>
      <c r="V4209" s="21" t="s">
        <v>125</v>
      </c>
      <c r="W4209" s="21" t="s">
        <v>172</v>
      </c>
    </row>
    <row r="4210" spans="1:23" ht="15" customHeight="1">
      <c r="A4210" s="21" t="s">
        <v>4687</v>
      </c>
      <c r="B4210" s="22">
        <v>46000</v>
      </c>
      <c r="C4210" s="21">
        <f>YEAR(B4210)</f>
        <v>2025</v>
      </c>
      <c r="D4210" s="21" t="str">
        <f>"Q"&amp;ROUNDUP(MONTH(B4210)/3,0)</f>
        <v>Q4</v>
      </c>
      <c r="E4210" s="21" t="s">
        <v>138</v>
      </c>
      <c r="F4210" s="21" t="s">
        <v>118</v>
      </c>
      <c r="G4210" s="21" t="s">
        <v>146</v>
      </c>
      <c r="H4210" s="21" t="s">
        <v>257</v>
      </c>
      <c r="I4210" s="21" t="s">
        <v>258</v>
      </c>
      <c r="J4210" s="21" t="s">
        <v>133</v>
      </c>
      <c r="K4210" s="21" t="s">
        <v>143</v>
      </c>
      <c r="L4210" s="21" t="s">
        <v>144</v>
      </c>
      <c r="M4210" s="23">
        <v>262.67</v>
      </c>
      <c r="N4210" s="24">
        <v>2</v>
      </c>
      <c r="O4210" s="25">
        <v>0.25850000000000001</v>
      </c>
      <c r="P4210" s="23">
        <v>163.82</v>
      </c>
      <c r="Q4210" s="23">
        <f>M4210*N4210*(1-O4210)</f>
        <v>389.53961000000004</v>
      </c>
      <c r="R4210" s="23">
        <f>M4210*N4210*O4210</f>
        <v>135.80039000000002</v>
      </c>
      <c r="S4210" s="23">
        <f>P4210*N4210</f>
        <v>327.64</v>
      </c>
      <c r="T4210" s="23">
        <f>Q4210-S4210</f>
        <v>61.899610000000052</v>
      </c>
      <c r="U4210" s="25">
        <f>IFERROR(T4210/Q4210,0)</f>
        <v>0.15890453348248731</v>
      </c>
      <c r="V4210" s="21" t="s">
        <v>125</v>
      </c>
      <c r="W4210" s="21" t="s">
        <v>156</v>
      </c>
    </row>
    <row r="4211" spans="1:23" ht="15" customHeight="1">
      <c r="A4211" s="21" t="s">
        <v>4688</v>
      </c>
      <c r="B4211" s="22">
        <v>46000</v>
      </c>
      <c r="C4211" s="21">
        <f>YEAR(B4211)</f>
        <v>2025</v>
      </c>
      <c r="D4211" s="21" t="str">
        <f>"Q"&amp;ROUNDUP(MONTH(B4211)/3,0)</f>
        <v>Q4</v>
      </c>
      <c r="E4211" s="21" t="s">
        <v>158</v>
      </c>
      <c r="F4211" s="21" t="s">
        <v>118</v>
      </c>
      <c r="G4211" s="21" t="s">
        <v>160</v>
      </c>
      <c r="H4211" s="21" t="s">
        <v>224</v>
      </c>
      <c r="I4211" s="21" t="s">
        <v>225</v>
      </c>
      <c r="J4211" s="21" t="s">
        <v>122</v>
      </c>
      <c r="K4211" s="21" t="s">
        <v>165</v>
      </c>
      <c r="L4211" s="21" t="s">
        <v>213</v>
      </c>
      <c r="M4211" s="23">
        <v>105.77</v>
      </c>
      <c r="N4211" s="24">
        <v>4</v>
      </c>
      <c r="O4211" s="25">
        <v>0.19670000000000001</v>
      </c>
      <c r="P4211" s="23">
        <v>48.28</v>
      </c>
      <c r="Q4211" s="23">
        <f>M4211*N4211*(1-O4211)</f>
        <v>339.860164</v>
      </c>
      <c r="R4211" s="23">
        <f>M4211*N4211*O4211</f>
        <v>83.219836000000001</v>
      </c>
      <c r="S4211" s="23">
        <f>P4211*N4211</f>
        <v>193.12</v>
      </c>
      <c r="T4211" s="23">
        <f>Q4211-S4211</f>
        <v>146.74016399999999</v>
      </c>
      <c r="U4211" s="25">
        <f>IFERROR(T4211/Q4211,0)</f>
        <v>0.43176629550499479</v>
      </c>
      <c r="V4211" s="21" t="s">
        <v>125</v>
      </c>
      <c r="W4211" s="21" t="s">
        <v>136</v>
      </c>
    </row>
    <row r="4212" spans="1:23" ht="15" customHeight="1">
      <c r="A4212" s="21" t="s">
        <v>4689</v>
      </c>
      <c r="B4212" s="22">
        <v>46001</v>
      </c>
      <c r="C4212" s="21">
        <f>YEAR(B4212)</f>
        <v>2025</v>
      </c>
      <c r="D4212" s="21" t="str">
        <f>"Q"&amp;ROUNDUP(MONTH(B4212)/3,0)</f>
        <v>Q4</v>
      </c>
      <c r="E4212" s="21" t="s">
        <v>188</v>
      </c>
      <c r="F4212" s="21" t="s">
        <v>129</v>
      </c>
      <c r="G4212" s="21" t="s">
        <v>232</v>
      </c>
      <c r="H4212" s="21" t="s">
        <v>271</v>
      </c>
      <c r="I4212" s="21" t="s">
        <v>272</v>
      </c>
      <c r="J4212" s="21" t="s">
        <v>133</v>
      </c>
      <c r="K4212" s="21" t="s">
        <v>123</v>
      </c>
      <c r="L4212" s="21" t="s">
        <v>226</v>
      </c>
      <c r="M4212" s="23">
        <v>137.63</v>
      </c>
      <c r="N4212" s="24">
        <v>5</v>
      </c>
      <c r="O4212" s="25">
        <v>0.2142</v>
      </c>
      <c r="P4212" s="23">
        <v>70.900000000000006</v>
      </c>
      <c r="Q4212" s="23">
        <f>M4212*N4212*(1-O4212)</f>
        <v>540.74827000000005</v>
      </c>
      <c r="R4212" s="23">
        <f>M4212*N4212*O4212</f>
        <v>147.40172999999999</v>
      </c>
      <c r="S4212" s="23">
        <f>P4212*N4212</f>
        <v>354.5</v>
      </c>
      <c r="T4212" s="23">
        <f>Q4212-S4212</f>
        <v>186.24827000000005</v>
      </c>
      <c r="U4212" s="25">
        <f>IFERROR(T4212/Q4212,0)</f>
        <v>0.34442693640055477</v>
      </c>
      <c r="V4212" s="21" t="s">
        <v>125</v>
      </c>
      <c r="W4212" s="21" t="s">
        <v>136</v>
      </c>
    </row>
    <row r="4213" spans="1:23" ht="15" customHeight="1">
      <c r="A4213" s="21" t="s">
        <v>4690</v>
      </c>
      <c r="B4213" s="22">
        <v>46001</v>
      </c>
      <c r="C4213" s="21">
        <f>YEAR(B4213)</f>
        <v>2025</v>
      </c>
      <c r="D4213" s="21" t="str">
        <f>"Q"&amp;ROUNDUP(MONTH(B4213)/3,0)</f>
        <v>Q4</v>
      </c>
      <c r="E4213" s="21" t="s">
        <v>188</v>
      </c>
      <c r="F4213" s="21" t="s">
        <v>129</v>
      </c>
      <c r="G4213" s="21" t="s">
        <v>232</v>
      </c>
      <c r="H4213" s="21" t="s">
        <v>318</v>
      </c>
      <c r="I4213" s="21" t="s">
        <v>319</v>
      </c>
      <c r="J4213" s="21" t="s">
        <v>122</v>
      </c>
      <c r="K4213" s="21" t="s">
        <v>149</v>
      </c>
      <c r="L4213" s="21" t="s">
        <v>273</v>
      </c>
      <c r="M4213" s="23">
        <v>35.270000000000003</v>
      </c>
      <c r="N4213" s="24">
        <v>2</v>
      </c>
      <c r="O4213" s="25">
        <v>0.23880000000000001</v>
      </c>
      <c r="P4213" s="23">
        <v>16.11</v>
      </c>
      <c r="Q4213" s="23">
        <f>M4213*N4213*(1-O4213)</f>
        <v>53.695048000000007</v>
      </c>
      <c r="R4213" s="23">
        <f>M4213*N4213*O4213</f>
        <v>16.844952000000003</v>
      </c>
      <c r="S4213" s="23">
        <f>P4213*N4213</f>
        <v>32.22</v>
      </c>
      <c r="T4213" s="23">
        <f>Q4213-S4213</f>
        <v>21.475048000000008</v>
      </c>
      <c r="U4213" s="25">
        <f>IFERROR(T4213/Q4213,0)</f>
        <v>0.39994466528831496</v>
      </c>
      <c r="V4213" s="21" t="s">
        <v>125</v>
      </c>
      <c r="W4213" s="21" t="s">
        <v>156</v>
      </c>
    </row>
    <row r="4214" spans="1:23" ht="15" customHeight="1">
      <c r="A4214" s="21" t="s">
        <v>4691</v>
      </c>
      <c r="B4214" s="22">
        <v>46001</v>
      </c>
      <c r="C4214" s="21">
        <f>YEAR(B4214)</f>
        <v>2025</v>
      </c>
      <c r="D4214" s="21" t="str">
        <f>"Q"&amp;ROUNDUP(MONTH(B4214)/3,0)</f>
        <v>Q4</v>
      </c>
      <c r="E4214" s="21" t="s">
        <v>138</v>
      </c>
      <c r="F4214" s="21" t="s">
        <v>129</v>
      </c>
      <c r="G4214" s="21" t="s">
        <v>146</v>
      </c>
      <c r="H4214" s="21" t="s">
        <v>680</v>
      </c>
      <c r="I4214" s="21" t="s">
        <v>681</v>
      </c>
      <c r="J4214" s="21" t="s">
        <v>142</v>
      </c>
      <c r="K4214" s="21" t="s">
        <v>123</v>
      </c>
      <c r="L4214" s="21" t="s">
        <v>155</v>
      </c>
      <c r="M4214" s="23">
        <v>186.24</v>
      </c>
      <c r="N4214" s="24">
        <v>8</v>
      </c>
      <c r="O4214" s="25">
        <v>0.19989999999999999</v>
      </c>
      <c r="P4214" s="23">
        <v>104.56</v>
      </c>
      <c r="Q4214" s="23">
        <f>M4214*N4214*(1-O4214)</f>
        <v>1192.0849920000001</v>
      </c>
      <c r="R4214" s="23">
        <f>M4214*N4214*O4214</f>
        <v>297.83500800000002</v>
      </c>
      <c r="S4214" s="23">
        <f>P4214*N4214</f>
        <v>836.48</v>
      </c>
      <c r="T4214" s="23">
        <f>Q4214-S4214</f>
        <v>355.60499200000004</v>
      </c>
      <c r="U4214" s="25">
        <f>IFERROR(T4214/Q4214,0)</f>
        <v>0.29830506581866273</v>
      </c>
      <c r="V4214" s="21" t="s">
        <v>125</v>
      </c>
      <c r="W4214" s="21" t="s">
        <v>136</v>
      </c>
    </row>
    <row r="4215" spans="1:23" ht="15" customHeight="1">
      <c r="A4215" s="21" t="s">
        <v>4692</v>
      </c>
      <c r="B4215" s="22">
        <v>46002</v>
      </c>
      <c r="C4215" s="21">
        <f>YEAR(B4215)</f>
        <v>2025</v>
      </c>
      <c r="D4215" s="21" t="str">
        <f>"Q"&amp;ROUNDUP(MONTH(B4215)/3,0)</f>
        <v>Q4</v>
      </c>
      <c r="E4215" s="21" t="s">
        <v>188</v>
      </c>
      <c r="F4215" s="21" t="s">
        <v>118</v>
      </c>
      <c r="G4215" s="21" t="s">
        <v>189</v>
      </c>
      <c r="H4215" s="21" t="s">
        <v>131</v>
      </c>
      <c r="I4215" s="21" t="s">
        <v>132</v>
      </c>
      <c r="J4215" s="21" t="s">
        <v>133</v>
      </c>
      <c r="K4215" s="21" t="s">
        <v>149</v>
      </c>
      <c r="L4215" s="21" t="s">
        <v>238</v>
      </c>
      <c r="M4215" s="23">
        <v>175.42</v>
      </c>
      <c r="N4215" s="24">
        <v>2</v>
      </c>
      <c r="O4215" s="25">
        <v>0.29170000000000001</v>
      </c>
      <c r="P4215" s="23">
        <v>77.540000000000006</v>
      </c>
      <c r="Q4215" s="23">
        <f>M4215*N4215*(1-O4215)</f>
        <v>248.49997199999996</v>
      </c>
      <c r="R4215" s="23">
        <f>M4215*N4215*O4215</f>
        <v>102.340028</v>
      </c>
      <c r="S4215" s="23">
        <f>P4215*N4215</f>
        <v>155.08000000000001</v>
      </c>
      <c r="T4215" s="23">
        <f>Q4215-S4215</f>
        <v>93.419971999999945</v>
      </c>
      <c r="U4215" s="25">
        <f>IFERROR(T4215/Q4215,0)</f>
        <v>0.37593554336497054</v>
      </c>
      <c r="V4215" s="21" t="s">
        <v>125</v>
      </c>
      <c r="W4215" s="21" t="s">
        <v>156</v>
      </c>
    </row>
    <row r="4216" spans="1:23" ht="15" customHeight="1">
      <c r="A4216" s="21" t="s">
        <v>4693</v>
      </c>
      <c r="B4216" s="22">
        <v>46002</v>
      </c>
      <c r="C4216" s="21">
        <f>YEAR(B4216)</f>
        <v>2025</v>
      </c>
      <c r="D4216" s="21" t="str">
        <f>"Q"&amp;ROUNDUP(MONTH(B4216)/3,0)</f>
        <v>Q4</v>
      </c>
      <c r="E4216" s="21" t="s">
        <v>138</v>
      </c>
      <c r="F4216" s="21" t="s">
        <v>129</v>
      </c>
      <c r="G4216" s="21" t="s">
        <v>146</v>
      </c>
      <c r="H4216" s="21" t="s">
        <v>364</v>
      </c>
      <c r="I4216" s="21" t="s">
        <v>365</v>
      </c>
      <c r="J4216" s="21" t="s">
        <v>142</v>
      </c>
      <c r="K4216" s="21" t="s">
        <v>143</v>
      </c>
      <c r="L4216" s="21" t="s">
        <v>201</v>
      </c>
      <c r="M4216" s="23">
        <v>273.70999999999998</v>
      </c>
      <c r="N4216" s="24">
        <v>4</v>
      </c>
      <c r="O4216" s="25">
        <v>0.2261</v>
      </c>
      <c r="P4216" s="23">
        <v>171.04</v>
      </c>
      <c r="Q4216" s="23">
        <f>M4216*N4216*(1-O4216)</f>
        <v>847.29667599999993</v>
      </c>
      <c r="R4216" s="23">
        <f>M4216*N4216*O4216</f>
        <v>247.54332399999998</v>
      </c>
      <c r="S4216" s="23">
        <f>P4216*N4216</f>
        <v>684.16</v>
      </c>
      <c r="T4216" s="23">
        <f>Q4216-S4216</f>
        <v>163.13667599999997</v>
      </c>
      <c r="U4216" s="25">
        <f>IFERROR(T4216/Q4216,0)</f>
        <v>0.19253784491419387</v>
      </c>
      <c r="V4216" s="21" t="s">
        <v>125</v>
      </c>
      <c r="W4216" s="21" t="s">
        <v>126</v>
      </c>
    </row>
    <row r="4217" spans="1:23" ht="15" customHeight="1">
      <c r="A4217" s="21" t="s">
        <v>4694</v>
      </c>
      <c r="B4217" s="22">
        <v>46002</v>
      </c>
      <c r="C4217" s="21">
        <f>YEAR(B4217)</f>
        <v>2025</v>
      </c>
      <c r="D4217" s="21" t="str">
        <f>"Q"&amp;ROUNDUP(MONTH(B4217)/3,0)</f>
        <v>Q4</v>
      </c>
      <c r="E4217" s="21" t="s">
        <v>138</v>
      </c>
      <c r="F4217" s="21" t="s">
        <v>129</v>
      </c>
      <c r="G4217" s="21" t="s">
        <v>146</v>
      </c>
      <c r="H4217" s="21" t="s">
        <v>228</v>
      </c>
      <c r="I4217" s="21" t="s">
        <v>229</v>
      </c>
      <c r="J4217" s="21" t="s">
        <v>133</v>
      </c>
      <c r="K4217" s="21" t="s">
        <v>149</v>
      </c>
      <c r="L4217" s="21" t="s">
        <v>205</v>
      </c>
      <c r="M4217" s="23">
        <v>194.1</v>
      </c>
      <c r="N4217" s="24">
        <v>1</v>
      </c>
      <c r="O4217" s="25">
        <v>0.2379</v>
      </c>
      <c r="P4217" s="23">
        <v>104.07</v>
      </c>
      <c r="Q4217" s="23">
        <f>M4217*N4217*(1-O4217)</f>
        <v>147.92361</v>
      </c>
      <c r="R4217" s="23">
        <f>M4217*N4217*O4217</f>
        <v>46.176389999999998</v>
      </c>
      <c r="S4217" s="23">
        <f>P4217*N4217</f>
        <v>104.07</v>
      </c>
      <c r="T4217" s="23">
        <f>Q4217-S4217</f>
        <v>43.853610000000003</v>
      </c>
      <c r="U4217" s="25">
        <f>IFERROR(T4217/Q4217,0)</f>
        <v>0.29646119372019114</v>
      </c>
      <c r="V4217" s="21" t="s">
        <v>125</v>
      </c>
      <c r="W4217" s="21" t="s">
        <v>126</v>
      </c>
    </row>
    <row r="4218" spans="1:23" ht="15" customHeight="1">
      <c r="A4218" s="21" t="s">
        <v>4695</v>
      </c>
      <c r="B4218" s="22">
        <v>46002</v>
      </c>
      <c r="C4218" s="21">
        <f>YEAR(B4218)</f>
        <v>2025</v>
      </c>
      <c r="D4218" s="21" t="str">
        <f>"Q"&amp;ROUNDUP(MONTH(B4218)/3,0)</f>
        <v>Q4</v>
      </c>
      <c r="E4218" s="21" t="s">
        <v>117</v>
      </c>
      <c r="F4218" s="21" t="s">
        <v>129</v>
      </c>
      <c r="G4218" s="21" t="s">
        <v>194</v>
      </c>
      <c r="H4218" s="21" t="s">
        <v>578</v>
      </c>
      <c r="I4218" s="21" t="s">
        <v>368</v>
      </c>
      <c r="J4218" s="21" t="s">
        <v>133</v>
      </c>
      <c r="K4218" s="21" t="s">
        <v>134</v>
      </c>
      <c r="L4218" s="21" t="s">
        <v>170</v>
      </c>
      <c r="M4218" s="23">
        <v>114.44</v>
      </c>
      <c r="N4218" s="24">
        <v>1</v>
      </c>
      <c r="O4218" s="25">
        <v>0.24629999999999999</v>
      </c>
      <c r="P4218" s="23">
        <v>57.33</v>
      </c>
      <c r="Q4218" s="23">
        <f>M4218*N4218*(1-O4218)</f>
        <v>86.253428</v>
      </c>
      <c r="R4218" s="23">
        <f>M4218*N4218*O4218</f>
        <v>28.186571999999998</v>
      </c>
      <c r="S4218" s="23">
        <f>P4218*N4218</f>
        <v>57.33</v>
      </c>
      <c r="T4218" s="23">
        <f>Q4218-S4218</f>
        <v>28.923428000000001</v>
      </c>
      <c r="U4218" s="25">
        <f>IFERROR(T4218/Q4218,0)</f>
        <v>0.33533076505666537</v>
      </c>
      <c r="V4218" s="21" t="s">
        <v>125</v>
      </c>
      <c r="W4218" s="21" t="s">
        <v>172</v>
      </c>
    </row>
    <row r="4219" spans="1:23" ht="15" customHeight="1">
      <c r="A4219" s="21" t="s">
        <v>4696</v>
      </c>
      <c r="B4219" s="22">
        <v>46002</v>
      </c>
      <c r="C4219" s="21">
        <f>YEAR(B4219)</f>
        <v>2025</v>
      </c>
      <c r="D4219" s="21" t="str">
        <f>"Q"&amp;ROUNDUP(MONTH(B4219)/3,0)</f>
        <v>Q4</v>
      </c>
      <c r="E4219" s="21" t="s">
        <v>117</v>
      </c>
      <c r="F4219" s="21" t="s">
        <v>159</v>
      </c>
      <c r="G4219" s="21" t="s">
        <v>119</v>
      </c>
      <c r="H4219" s="21" t="s">
        <v>243</v>
      </c>
      <c r="I4219" s="21" t="s">
        <v>244</v>
      </c>
      <c r="J4219" s="21" t="s">
        <v>122</v>
      </c>
      <c r="K4219" s="21" t="s">
        <v>123</v>
      </c>
      <c r="L4219" s="21" t="s">
        <v>155</v>
      </c>
      <c r="M4219" s="23">
        <v>256.57</v>
      </c>
      <c r="N4219" s="24">
        <v>25</v>
      </c>
      <c r="O4219" s="25">
        <v>0.2155</v>
      </c>
      <c r="P4219" s="23">
        <v>122.4</v>
      </c>
      <c r="Q4219" s="23">
        <f>M4219*N4219*(1-O4219)</f>
        <v>5031.9791249999998</v>
      </c>
      <c r="R4219" s="23">
        <f>M4219*N4219*O4219</f>
        <v>1382.2708749999999</v>
      </c>
      <c r="S4219" s="23">
        <f>P4219*N4219</f>
        <v>3060</v>
      </c>
      <c r="T4219" s="23">
        <f>Q4219-S4219</f>
        <v>1971.9791249999998</v>
      </c>
      <c r="U4219" s="25">
        <f>IFERROR(T4219/Q4219,0)</f>
        <v>0.39188936917539374</v>
      </c>
      <c r="V4219" s="21" t="s">
        <v>125</v>
      </c>
      <c r="W4219" s="21" t="s">
        <v>172</v>
      </c>
    </row>
    <row r="4220" spans="1:23" ht="15" customHeight="1">
      <c r="A4220" s="21" t="s">
        <v>4697</v>
      </c>
      <c r="B4220" s="22">
        <v>46002</v>
      </c>
      <c r="C4220" s="21">
        <f>YEAR(B4220)</f>
        <v>2025</v>
      </c>
      <c r="D4220" s="21" t="str">
        <f>"Q"&amp;ROUNDUP(MONTH(B4220)/3,0)</f>
        <v>Q4</v>
      </c>
      <c r="E4220" s="21" t="s">
        <v>117</v>
      </c>
      <c r="F4220" s="21" t="s">
        <v>118</v>
      </c>
      <c r="G4220" s="21" t="s">
        <v>119</v>
      </c>
      <c r="H4220" s="21" t="s">
        <v>257</v>
      </c>
      <c r="I4220" s="21" t="s">
        <v>258</v>
      </c>
      <c r="J4220" s="21" t="s">
        <v>133</v>
      </c>
      <c r="K4220" s="21" t="s">
        <v>123</v>
      </c>
      <c r="L4220" s="21" t="s">
        <v>155</v>
      </c>
      <c r="M4220" s="23">
        <v>234.75</v>
      </c>
      <c r="N4220" s="24">
        <v>1</v>
      </c>
      <c r="O4220" s="25">
        <v>0.27650000000000002</v>
      </c>
      <c r="P4220" s="23">
        <v>128.63</v>
      </c>
      <c r="Q4220" s="23">
        <f>M4220*N4220*(1-O4220)</f>
        <v>169.84162499999999</v>
      </c>
      <c r="R4220" s="23">
        <f>M4220*N4220*O4220</f>
        <v>64.908375000000007</v>
      </c>
      <c r="S4220" s="23">
        <f>P4220*N4220</f>
        <v>128.63</v>
      </c>
      <c r="T4220" s="23">
        <f>Q4220-S4220</f>
        <v>41.211624999999998</v>
      </c>
      <c r="U4220" s="25">
        <f>IFERROR(T4220/Q4220,0)</f>
        <v>0.24264737810887055</v>
      </c>
      <c r="V4220" s="21" t="s">
        <v>125</v>
      </c>
      <c r="W4220" s="21" t="s">
        <v>136</v>
      </c>
    </row>
    <row r="4221" spans="1:23" ht="15" customHeight="1">
      <c r="A4221" s="21" t="s">
        <v>4698</v>
      </c>
      <c r="B4221" s="22">
        <v>46003</v>
      </c>
      <c r="C4221" s="21">
        <f>YEAR(B4221)</f>
        <v>2025</v>
      </c>
      <c r="D4221" s="21" t="str">
        <f>"Q"&amp;ROUNDUP(MONTH(B4221)/3,0)</f>
        <v>Q4</v>
      </c>
      <c r="E4221" s="21" t="s">
        <v>138</v>
      </c>
      <c r="F4221" s="21" t="s">
        <v>159</v>
      </c>
      <c r="G4221" s="21" t="s">
        <v>139</v>
      </c>
      <c r="H4221" s="21" t="s">
        <v>284</v>
      </c>
      <c r="I4221" s="21" t="s">
        <v>269</v>
      </c>
      <c r="J4221" s="21" t="s">
        <v>122</v>
      </c>
      <c r="K4221" s="21" t="s">
        <v>149</v>
      </c>
      <c r="L4221" s="21" t="s">
        <v>273</v>
      </c>
      <c r="M4221" s="23">
        <v>101.1</v>
      </c>
      <c r="N4221" s="24">
        <v>3</v>
      </c>
      <c r="O4221" s="25">
        <v>0.25790000000000002</v>
      </c>
      <c r="P4221" s="23">
        <v>42.09</v>
      </c>
      <c r="Q4221" s="23">
        <f>M4221*N4221*(1-O4221)</f>
        <v>225.07892999999996</v>
      </c>
      <c r="R4221" s="23">
        <f>M4221*N4221*O4221</f>
        <v>78.221069999999997</v>
      </c>
      <c r="S4221" s="23">
        <f>P4221*N4221</f>
        <v>126.27000000000001</v>
      </c>
      <c r="T4221" s="23">
        <f>Q4221-S4221</f>
        <v>98.808929999999947</v>
      </c>
      <c r="U4221" s="25">
        <f>IFERROR(T4221/Q4221,0)</f>
        <v>0.438996799922587</v>
      </c>
      <c r="V4221" s="21" t="s">
        <v>125</v>
      </c>
      <c r="W4221" s="21" t="s">
        <v>126</v>
      </c>
    </row>
    <row r="4222" spans="1:23" ht="15" customHeight="1">
      <c r="A4222" s="21" t="s">
        <v>4699</v>
      </c>
      <c r="B4222" s="22">
        <v>46003</v>
      </c>
      <c r="C4222" s="21">
        <f>YEAR(B4222)</f>
        <v>2025</v>
      </c>
      <c r="D4222" s="21" t="str">
        <f>"Q"&amp;ROUNDUP(MONTH(B4222)/3,0)</f>
        <v>Q4</v>
      </c>
      <c r="E4222" s="21" t="s">
        <v>128</v>
      </c>
      <c r="F4222" s="21" t="s">
        <v>129</v>
      </c>
      <c r="G4222" s="21" t="s">
        <v>152</v>
      </c>
      <c r="H4222" s="21" t="s">
        <v>555</v>
      </c>
      <c r="I4222" s="21" t="s">
        <v>556</v>
      </c>
      <c r="J4222" s="21" t="s">
        <v>133</v>
      </c>
      <c r="K4222" s="21" t="s">
        <v>149</v>
      </c>
      <c r="L4222" s="21" t="s">
        <v>238</v>
      </c>
      <c r="M4222" s="23">
        <v>121.98</v>
      </c>
      <c r="N4222" s="24">
        <v>1</v>
      </c>
      <c r="O4222" s="25">
        <v>0.1181</v>
      </c>
      <c r="P4222" s="23">
        <v>58.01</v>
      </c>
      <c r="Q4222" s="23">
        <f>M4222*N4222*(1-O4222)</f>
        <v>107.574162</v>
      </c>
      <c r="R4222" s="23">
        <f>M4222*N4222*O4222</f>
        <v>14.405837999999999</v>
      </c>
      <c r="S4222" s="23">
        <f>P4222*N4222</f>
        <v>58.01</v>
      </c>
      <c r="T4222" s="23">
        <f>Q4222-S4222</f>
        <v>49.564162000000003</v>
      </c>
      <c r="U4222" s="25">
        <f>IFERROR(T4222/Q4222,0)</f>
        <v>0.46074411437199952</v>
      </c>
      <c r="V4222" s="21" t="s">
        <v>171</v>
      </c>
      <c r="W4222" s="21" t="s">
        <v>126</v>
      </c>
    </row>
    <row r="4223" spans="1:23" ht="15" customHeight="1">
      <c r="A4223" s="21" t="s">
        <v>4700</v>
      </c>
      <c r="B4223" s="22">
        <v>46003</v>
      </c>
      <c r="C4223" s="21">
        <f>YEAR(B4223)</f>
        <v>2025</v>
      </c>
      <c r="D4223" s="21" t="str">
        <f>"Q"&amp;ROUNDUP(MONTH(B4223)/3,0)</f>
        <v>Q4</v>
      </c>
      <c r="E4223" s="21" t="s">
        <v>138</v>
      </c>
      <c r="F4223" s="21" t="s">
        <v>129</v>
      </c>
      <c r="G4223" s="21" t="s">
        <v>146</v>
      </c>
      <c r="H4223" s="21" t="s">
        <v>271</v>
      </c>
      <c r="I4223" s="21" t="s">
        <v>272</v>
      </c>
      <c r="J4223" s="21" t="s">
        <v>133</v>
      </c>
      <c r="K4223" s="21" t="s">
        <v>143</v>
      </c>
      <c r="L4223" s="21" t="s">
        <v>201</v>
      </c>
      <c r="M4223" s="23">
        <v>290.83</v>
      </c>
      <c r="N4223" s="24">
        <v>2</v>
      </c>
      <c r="O4223" s="25">
        <v>0.19600000000000001</v>
      </c>
      <c r="P4223" s="23">
        <v>196.58</v>
      </c>
      <c r="Q4223" s="23">
        <f>M4223*N4223*(1-O4223)</f>
        <v>467.65464000000003</v>
      </c>
      <c r="R4223" s="23">
        <f>M4223*N4223*O4223</f>
        <v>114.00536</v>
      </c>
      <c r="S4223" s="23">
        <f>P4223*N4223</f>
        <v>393.16</v>
      </c>
      <c r="T4223" s="23">
        <f>Q4223-S4223</f>
        <v>74.494640000000004</v>
      </c>
      <c r="U4223" s="25">
        <f>IFERROR(T4223/Q4223,0)</f>
        <v>0.15929413209713902</v>
      </c>
      <c r="V4223" s="21" t="s">
        <v>125</v>
      </c>
      <c r="W4223" s="21" t="s">
        <v>156</v>
      </c>
    </row>
    <row r="4224" spans="1:23" ht="15" customHeight="1">
      <c r="A4224" s="21" t="s">
        <v>4701</v>
      </c>
      <c r="B4224" s="22">
        <v>46003</v>
      </c>
      <c r="C4224" s="21">
        <f>YEAR(B4224)</f>
        <v>2025</v>
      </c>
      <c r="D4224" s="21" t="str">
        <f>"Q"&amp;ROUNDUP(MONTH(B4224)/3,0)</f>
        <v>Q4</v>
      </c>
      <c r="E4224" s="21" t="s">
        <v>138</v>
      </c>
      <c r="F4224" s="21" t="s">
        <v>159</v>
      </c>
      <c r="G4224" s="21" t="s">
        <v>139</v>
      </c>
      <c r="H4224" s="21" t="s">
        <v>413</v>
      </c>
      <c r="I4224" s="21" t="s">
        <v>414</v>
      </c>
      <c r="J4224" s="21" t="s">
        <v>142</v>
      </c>
      <c r="K4224" s="21" t="s">
        <v>123</v>
      </c>
      <c r="L4224" s="21" t="s">
        <v>155</v>
      </c>
      <c r="M4224" s="23">
        <v>43.72</v>
      </c>
      <c r="N4224" s="24">
        <v>6</v>
      </c>
      <c r="O4224" s="25">
        <v>0.1321</v>
      </c>
      <c r="P4224" s="23">
        <v>22.67</v>
      </c>
      <c r="Q4224" s="23">
        <f>M4224*N4224*(1-O4224)</f>
        <v>227.667528</v>
      </c>
      <c r="R4224" s="23">
        <f>M4224*N4224*O4224</f>
        <v>34.652471999999996</v>
      </c>
      <c r="S4224" s="23">
        <f>P4224*N4224</f>
        <v>136.02000000000001</v>
      </c>
      <c r="T4224" s="23">
        <f>Q4224-S4224</f>
        <v>91.647527999999994</v>
      </c>
      <c r="U4224" s="25">
        <f>IFERROR(T4224/Q4224,0)</f>
        <v>0.40254984452591758</v>
      </c>
      <c r="V4224" s="21" t="s">
        <v>125</v>
      </c>
      <c r="W4224" s="21" t="s">
        <v>136</v>
      </c>
    </row>
    <row r="4225" spans="1:23" ht="15" customHeight="1">
      <c r="A4225" s="21" t="s">
        <v>4702</v>
      </c>
      <c r="B4225" s="22">
        <v>46003</v>
      </c>
      <c r="C4225" s="21">
        <f>YEAR(B4225)</f>
        <v>2025</v>
      </c>
      <c r="D4225" s="21" t="str">
        <f>"Q"&amp;ROUNDUP(MONTH(B4225)/3,0)</f>
        <v>Q4</v>
      </c>
      <c r="E4225" s="21" t="s">
        <v>128</v>
      </c>
      <c r="F4225" s="21" t="s">
        <v>118</v>
      </c>
      <c r="G4225" s="21" t="s">
        <v>130</v>
      </c>
      <c r="H4225" s="21" t="s">
        <v>243</v>
      </c>
      <c r="I4225" s="21" t="s">
        <v>244</v>
      </c>
      <c r="J4225" s="21" t="s">
        <v>122</v>
      </c>
      <c r="K4225" s="21" t="s">
        <v>143</v>
      </c>
      <c r="L4225" s="21" t="s">
        <v>322</v>
      </c>
      <c r="M4225" s="23">
        <v>308.48</v>
      </c>
      <c r="N4225" s="24">
        <v>2</v>
      </c>
      <c r="O4225" s="25">
        <v>0.2475</v>
      </c>
      <c r="P4225" s="23">
        <v>171.66</v>
      </c>
      <c r="Q4225" s="23">
        <f>M4225*N4225*(1-O4225)</f>
        <v>464.26240000000001</v>
      </c>
      <c r="R4225" s="23">
        <f>M4225*N4225*O4225</f>
        <v>152.69759999999999</v>
      </c>
      <c r="S4225" s="23">
        <f>P4225*N4225</f>
        <v>343.32</v>
      </c>
      <c r="T4225" s="23">
        <f>Q4225-S4225</f>
        <v>120.94240000000002</v>
      </c>
      <c r="U4225" s="25">
        <f>IFERROR(T4225/Q4225,0)</f>
        <v>0.26050440440578437</v>
      </c>
      <c r="V4225" s="21" t="s">
        <v>125</v>
      </c>
      <c r="W4225" s="21" t="s">
        <v>126</v>
      </c>
    </row>
    <row r="4226" spans="1:23" ht="15" customHeight="1">
      <c r="A4226" s="21" t="s">
        <v>4703</v>
      </c>
      <c r="B4226" s="22">
        <v>46003</v>
      </c>
      <c r="C4226" s="21">
        <f>YEAR(B4226)</f>
        <v>2025</v>
      </c>
      <c r="D4226" s="21" t="str">
        <f>"Q"&amp;ROUNDUP(MONTH(B4226)/3,0)</f>
        <v>Q4</v>
      </c>
      <c r="E4226" s="21" t="s">
        <v>188</v>
      </c>
      <c r="F4226" s="21" t="s">
        <v>159</v>
      </c>
      <c r="G4226" s="21" t="s">
        <v>198</v>
      </c>
      <c r="H4226" s="21" t="s">
        <v>203</v>
      </c>
      <c r="I4226" s="21" t="s">
        <v>204</v>
      </c>
      <c r="J4226" s="21" t="s">
        <v>122</v>
      </c>
      <c r="K4226" s="21" t="s">
        <v>123</v>
      </c>
      <c r="L4226" s="21" t="s">
        <v>263</v>
      </c>
      <c r="M4226" s="23">
        <v>113.32</v>
      </c>
      <c r="N4226" s="24">
        <v>16</v>
      </c>
      <c r="O4226" s="25">
        <v>0.1709</v>
      </c>
      <c r="P4226" s="23">
        <v>54.74</v>
      </c>
      <c r="Q4226" s="23">
        <f>M4226*N4226*(1-O4226)</f>
        <v>1503.2577919999999</v>
      </c>
      <c r="R4226" s="23">
        <f>M4226*N4226*O4226</f>
        <v>309.86220799999995</v>
      </c>
      <c r="S4226" s="23">
        <f>P4226*N4226</f>
        <v>875.84</v>
      </c>
      <c r="T4226" s="23">
        <f>Q4226-S4226</f>
        <v>627.41779199999985</v>
      </c>
      <c r="U4226" s="25">
        <f>IFERROR(T4226/Q4226,0)</f>
        <v>0.41737205377479253</v>
      </c>
      <c r="V4226" s="21" t="s">
        <v>125</v>
      </c>
      <c r="W4226" s="21" t="s">
        <v>136</v>
      </c>
    </row>
    <row r="4227" spans="1:23" ht="15" customHeight="1">
      <c r="A4227" s="21" t="s">
        <v>4704</v>
      </c>
      <c r="B4227" s="22">
        <v>46003</v>
      </c>
      <c r="C4227" s="21">
        <f>YEAR(B4227)</f>
        <v>2025</v>
      </c>
      <c r="D4227" s="21" t="str">
        <f>"Q"&amp;ROUNDUP(MONTH(B4227)/3,0)</f>
        <v>Q4</v>
      </c>
      <c r="E4227" s="21" t="s">
        <v>188</v>
      </c>
      <c r="F4227" s="21" t="s">
        <v>129</v>
      </c>
      <c r="G4227" s="21" t="s">
        <v>198</v>
      </c>
      <c r="H4227" s="21" t="s">
        <v>268</v>
      </c>
      <c r="I4227" s="21" t="s">
        <v>269</v>
      </c>
      <c r="J4227" s="21" t="s">
        <v>142</v>
      </c>
      <c r="K4227" s="21" t="s">
        <v>123</v>
      </c>
      <c r="L4227" s="21" t="s">
        <v>292</v>
      </c>
      <c r="M4227" s="23">
        <v>196.51</v>
      </c>
      <c r="N4227" s="24">
        <v>3</v>
      </c>
      <c r="O4227" s="25">
        <v>0.21299999999999999</v>
      </c>
      <c r="P4227" s="23">
        <v>110.97</v>
      </c>
      <c r="Q4227" s="23">
        <f>M4227*N4227*(1-O4227)</f>
        <v>463.96010999999999</v>
      </c>
      <c r="R4227" s="23">
        <f>M4227*N4227*O4227</f>
        <v>125.56988999999999</v>
      </c>
      <c r="S4227" s="23">
        <f>P4227*N4227</f>
        <v>332.90999999999997</v>
      </c>
      <c r="T4227" s="23">
        <f>Q4227-S4227</f>
        <v>131.05011000000002</v>
      </c>
      <c r="U4227" s="25">
        <f>IFERROR(T4227/Q4227,0)</f>
        <v>0.28245986492243919</v>
      </c>
      <c r="V4227" s="21" t="s">
        <v>125</v>
      </c>
      <c r="W4227" s="21" t="s">
        <v>136</v>
      </c>
    </row>
    <row r="4228" spans="1:23" ht="15" customHeight="1">
      <c r="A4228" s="21" t="s">
        <v>4705</v>
      </c>
      <c r="B4228" s="22">
        <v>46003</v>
      </c>
      <c r="C4228" s="21">
        <f>YEAR(B4228)</f>
        <v>2025</v>
      </c>
      <c r="D4228" s="21" t="str">
        <f>"Q"&amp;ROUNDUP(MONTH(B4228)/3,0)</f>
        <v>Q4</v>
      </c>
      <c r="E4228" s="21" t="s">
        <v>117</v>
      </c>
      <c r="F4228" s="21" t="s">
        <v>118</v>
      </c>
      <c r="G4228" s="21" t="s">
        <v>194</v>
      </c>
      <c r="H4228" s="21" t="s">
        <v>318</v>
      </c>
      <c r="I4228" s="21" t="s">
        <v>319</v>
      </c>
      <c r="J4228" s="21" t="s">
        <v>122</v>
      </c>
      <c r="K4228" s="21" t="s">
        <v>123</v>
      </c>
      <c r="L4228" s="21" t="s">
        <v>226</v>
      </c>
      <c r="M4228" s="23">
        <v>253.47</v>
      </c>
      <c r="N4228" s="24">
        <v>1</v>
      </c>
      <c r="O4228" s="25">
        <v>0.22420000000000001</v>
      </c>
      <c r="P4228" s="23">
        <v>128.06</v>
      </c>
      <c r="Q4228" s="23">
        <f>M4228*N4228*(1-O4228)</f>
        <v>196.64202600000002</v>
      </c>
      <c r="R4228" s="23">
        <f>M4228*N4228*O4228</f>
        <v>56.827974000000005</v>
      </c>
      <c r="S4228" s="23">
        <f>P4228*N4228</f>
        <v>128.06</v>
      </c>
      <c r="T4228" s="23">
        <f>Q4228-S4228</f>
        <v>68.582026000000013</v>
      </c>
      <c r="U4228" s="25">
        <f>IFERROR(T4228/Q4228,0)</f>
        <v>0.34876586350874966</v>
      </c>
      <c r="V4228" s="21" t="s">
        <v>125</v>
      </c>
      <c r="W4228" s="21" t="s">
        <v>172</v>
      </c>
    </row>
    <row r="4229" spans="1:23" ht="15" customHeight="1">
      <c r="A4229" s="21" t="s">
        <v>4706</v>
      </c>
      <c r="B4229" s="22">
        <v>46003</v>
      </c>
      <c r="C4229" s="21">
        <f>YEAR(B4229)</f>
        <v>2025</v>
      </c>
      <c r="D4229" s="21" t="str">
        <f>"Q"&amp;ROUNDUP(MONTH(B4229)/3,0)</f>
        <v>Q4</v>
      </c>
      <c r="E4229" s="21" t="s">
        <v>128</v>
      </c>
      <c r="F4229" s="21" t="s">
        <v>118</v>
      </c>
      <c r="G4229" s="21" t="s">
        <v>152</v>
      </c>
      <c r="H4229" s="21" t="s">
        <v>676</v>
      </c>
      <c r="I4229" s="21" t="s">
        <v>677</v>
      </c>
      <c r="J4229" s="21" t="s">
        <v>142</v>
      </c>
      <c r="K4229" s="21" t="s">
        <v>165</v>
      </c>
      <c r="L4229" s="21" t="s">
        <v>213</v>
      </c>
      <c r="M4229" s="23">
        <v>65.739999999999995</v>
      </c>
      <c r="N4229" s="24">
        <v>1</v>
      </c>
      <c r="O4229" s="25">
        <v>0.26929999999999998</v>
      </c>
      <c r="P4229" s="23">
        <v>30.87</v>
      </c>
      <c r="Q4229" s="23">
        <f>M4229*N4229*(1-O4229)</f>
        <v>48.036217999999998</v>
      </c>
      <c r="R4229" s="23">
        <f>M4229*N4229*O4229</f>
        <v>17.703781999999997</v>
      </c>
      <c r="S4229" s="23">
        <f>P4229*N4229</f>
        <v>30.87</v>
      </c>
      <c r="T4229" s="23">
        <f>Q4229-S4229</f>
        <v>17.166217999999997</v>
      </c>
      <c r="U4229" s="25">
        <f>IFERROR(T4229/Q4229,0)</f>
        <v>0.35735989873307672</v>
      </c>
      <c r="V4229" s="21" t="s">
        <v>125</v>
      </c>
      <c r="W4229" s="21" t="s">
        <v>172</v>
      </c>
    </row>
    <row r="4230" spans="1:23" ht="15" customHeight="1">
      <c r="A4230" s="21" t="s">
        <v>4707</v>
      </c>
      <c r="B4230" s="22">
        <v>46003</v>
      </c>
      <c r="C4230" s="21">
        <f>YEAR(B4230)</f>
        <v>2025</v>
      </c>
      <c r="D4230" s="21" t="str">
        <f>"Q"&amp;ROUNDUP(MONTH(B4230)/3,0)</f>
        <v>Q4</v>
      </c>
      <c r="E4230" s="21" t="s">
        <v>188</v>
      </c>
      <c r="F4230" s="21" t="s">
        <v>118</v>
      </c>
      <c r="G4230" s="21" t="s">
        <v>232</v>
      </c>
      <c r="H4230" s="21" t="s">
        <v>940</v>
      </c>
      <c r="I4230" s="21" t="s">
        <v>154</v>
      </c>
      <c r="J4230" s="21" t="s">
        <v>142</v>
      </c>
      <c r="K4230" s="21" t="s">
        <v>165</v>
      </c>
      <c r="L4230" s="21" t="s">
        <v>184</v>
      </c>
      <c r="M4230" s="23">
        <v>104.61</v>
      </c>
      <c r="N4230" s="24">
        <v>5</v>
      </c>
      <c r="O4230" s="25">
        <v>0.23319999999999999</v>
      </c>
      <c r="P4230" s="23">
        <v>41.54</v>
      </c>
      <c r="Q4230" s="23">
        <f>M4230*N4230*(1-O4230)</f>
        <v>401.07473999999996</v>
      </c>
      <c r="R4230" s="23">
        <f>M4230*N4230*O4230</f>
        <v>121.97525999999999</v>
      </c>
      <c r="S4230" s="23">
        <f>P4230*N4230</f>
        <v>207.7</v>
      </c>
      <c r="T4230" s="23">
        <f>Q4230-S4230</f>
        <v>193.37473999999997</v>
      </c>
      <c r="U4230" s="25">
        <f>IFERROR(T4230/Q4230,0)</f>
        <v>0.48214140835695607</v>
      </c>
      <c r="V4230" s="21" t="s">
        <v>125</v>
      </c>
      <c r="W4230" s="21" t="s">
        <v>156</v>
      </c>
    </row>
    <row r="4231" spans="1:23" ht="15" customHeight="1">
      <c r="A4231" s="21" t="s">
        <v>4708</v>
      </c>
      <c r="B4231" s="22">
        <v>46004</v>
      </c>
      <c r="C4231" s="21">
        <f>YEAR(B4231)</f>
        <v>2025</v>
      </c>
      <c r="D4231" s="21" t="str">
        <f>"Q"&amp;ROUNDUP(MONTH(B4231)/3,0)</f>
        <v>Q4</v>
      </c>
      <c r="E4231" s="21" t="s">
        <v>128</v>
      </c>
      <c r="F4231" s="21" t="s">
        <v>129</v>
      </c>
      <c r="G4231" s="21" t="s">
        <v>130</v>
      </c>
      <c r="H4231" s="21" t="s">
        <v>1250</v>
      </c>
      <c r="I4231" s="21" t="s">
        <v>1251</v>
      </c>
      <c r="J4231" s="21" t="s">
        <v>133</v>
      </c>
      <c r="K4231" s="21" t="s">
        <v>134</v>
      </c>
      <c r="L4231" s="21" t="s">
        <v>170</v>
      </c>
      <c r="M4231" s="23">
        <v>40.07</v>
      </c>
      <c r="N4231" s="24">
        <v>12</v>
      </c>
      <c r="O4231" s="25">
        <v>0.21410000000000001</v>
      </c>
      <c r="P4231" s="23">
        <v>21.56</v>
      </c>
      <c r="Q4231" s="23">
        <f>M4231*N4231*(1-O4231)</f>
        <v>377.89215600000006</v>
      </c>
      <c r="R4231" s="23">
        <f>M4231*N4231*O4231</f>
        <v>102.94784400000002</v>
      </c>
      <c r="S4231" s="23">
        <f>P4231*N4231</f>
        <v>258.71999999999997</v>
      </c>
      <c r="T4231" s="23">
        <f>Q4231-S4231</f>
        <v>119.17215600000009</v>
      </c>
      <c r="U4231" s="25">
        <f>IFERROR(T4231/Q4231,0)</f>
        <v>0.31536022674151531</v>
      </c>
      <c r="V4231" s="21" t="s">
        <v>125</v>
      </c>
      <c r="W4231" s="21" t="s">
        <v>126</v>
      </c>
    </row>
    <row r="4232" spans="1:23" ht="15" customHeight="1">
      <c r="A4232" s="21" t="s">
        <v>4709</v>
      </c>
      <c r="B4232" s="22">
        <v>46004</v>
      </c>
      <c r="C4232" s="21">
        <f>YEAR(B4232)</f>
        <v>2025</v>
      </c>
      <c r="D4232" s="21" t="str">
        <f>"Q"&amp;ROUNDUP(MONTH(B4232)/3,0)</f>
        <v>Q4</v>
      </c>
      <c r="E4232" s="21" t="s">
        <v>128</v>
      </c>
      <c r="F4232" s="21" t="s">
        <v>118</v>
      </c>
      <c r="G4232" s="21" t="s">
        <v>130</v>
      </c>
      <c r="H4232" s="21" t="s">
        <v>348</v>
      </c>
      <c r="I4232" s="21" t="s">
        <v>349</v>
      </c>
      <c r="J4232" s="21" t="s">
        <v>142</v>
      </c>
      <c r="K4232" s="21" t="s">
        <v>165</v>
      </c>
      <c r="L4232" s="21" t="s">
        <v>320</v>
      </c>
      <c r="M4232" s="23">
        <v>23.84</v>
      </c>
      <c r="N4232" s="24">
        <v>2</v>
      </c>
      <c r="O4232" s="25">
        <v>0.2636</v>
      </c>
      <c r="P4232" s="23">
        <v>9.4499999999999993</v>
      </c>
      <c r="Q4232" s="23">
        <f>M4232*N4232*(1-O4232)</f>
        <v>35.111551999999996</v>
      </c>
      <c r="R4232" s="23">
        <f>M4232*N4232*O4232</f>
        <v>12.568448</v>
      </c>
      <c r="S4232" s="23">
        <f>P4232*N4232</f>
        <v>18.899999999999999</v>
      </c>
      <c r="T4232" s="23">
        <f>Q4232-S4232</f>
        <v>16.211551999999998</v>
      </c>
      <c r="U4232" s="25">
        <f>IFERROR(T4232/Q4232,0)</f>
        <v>0.46171561997601246</v>
      </c>
      <c r="V4232" s="21" t="s">
        <v>125</v>
      </c>
      <c r="W4232" s="21" t="s">
        <v>126</v>
      </c>
    </row>
    <row r="4233" spans="1:23" ht="15" customHeight="1">
      <c r="A4233" s="21" t="s">
        <v>4710</v>
      </c>
      <c r="B4233" s="22">
        <v>46004</v>
      </c>
      <c r="C4233" s="21">
        <f>YEAR(B4233)</f>
        <v>2025</v>
      </c>
      <c r="D4233" s="21" t="str">
        <f>"Q"&amp;ROUNDUP(MONTH(B4233)/3,0)</f>
        <v>Q4</v>
      </c>
      <c r="E4233" s="21" t="s">
        <v>158</v>
      </c>
      <c r="F4233" s="21" t="s">
        <v>159</v>
      </c>
      <c r="G4233" s="21" t="s">
        <v>160</v>
      </c>
      <c r="H4233" s="21" t="s">
        <v>261</v>
      </c>
      <c r="I4233" s="21" t="s">
        <v>262</v>
      </c>
      <c r="J4233" s="21" t="s">
        <v>133</v>
      </c>
      <c r="K4233" s="21" t="s">
        <v>134</v>
      </c>
      <c r="L4233" s="21" t="s">
        <v>339</v>
      </c>
      <c r="M4233" s="23">
        <v>37.950000000000003</v>
      </c>
      <c r="N4233" s="24">
        <v>20</v>
      </c>
      <c r="O4233" s="25">
        <v>0.20599999999999999</v>
      </c>
      <c r="P4233" s="23">
        <v>23.47</v>
      </c>
      <c r="Q4233" s="23">
        <f>M4233*N4233*(1-O4233)</f>
        <v>602.64600000000007</v>
      </c>
      <c r="R4233" s="23">
        <f>M4233*N4233*O4233</f>
        <v>156.35399999999998</v>
      </c>
      <c r="S4233" s="23">
        <f>P4233*N4233</f>
        <v>469.4</v>
      </c>
      <c r="T4233" s="23">
        <f>Q4233-S4233</f>
        <v>133.24600000000009</v>
      </c>
      <c r="U4233" s="25">
        <f>IFERROR(T4233/Q4233,0)</f>
        <v>0.22110160857286049</v>
      </c>
      <c r="V4233" s="21" t="s">
        <v>125</v>
      </c>
      <c r="W4233" s="21" t="s">
        <v>136</v>
      </c>
    </row>
    <row r="4234" spans="1:23" ht="15" customHeight="1">
      <c r="A4234" s="21" t="s">
        <v>4711</v>
      </c>
      <c r="B4234" s="22">
        <v>46004</v>
      </c>
      <c r="C4234" s="21">
        <f>YEAR(B4234)</f>
        <v>2025</v>
      </c>
      <c r="D4234" s="21" t="str">
        <f>"Q"&amp;ROUNDUP(MONTH(B4234)/3,0)</f>
        <v>Q4</v>
      </c>
      <c r="E4234" s="21" t="s">
        <v>128</v>
      </c>
      <c r="F4234" s="21" t="s">
        <v>118</v>
      </c>
      <c r="G4234" s="21" t="s">
        <v>152</v>
      </c>
      <c r="H4234" s="21" t="s">
        <v>284</v>
      </c>
      <c r="I4234" s="21" t="s">
        <v>269</v>
      </c>
      <c r="J4234" s="21" t="s">
        <v>122</v>
      </c>
      <c r="K4234" s="21" t="s">
        <v>123</v>
      </c>
      <c r="L4234" s="21" t="s">
        <v>263</v>
      </c>
      <c r="M4234" s="23">
        <v>66.62</v>
      </c>
      <c r="N4234" s="24">
        <v>4</v>
      </c>
      <c r="O4234" s="25">
        <v>0.28050000000000003</v>
      </c>
      <c r="P4234" s="23">
        <v>33.200000000000003</v>
      </c>
      <c r="Q4234" s="23">
        <f>M4234*N4234*(1-O4234)</f>
        <v>191.73236000000003</v>
      </c>
      <c r="R4234" s="23">
        <f>M4234*N4234*O4234</f>
        <v>74.747640000000018</v>
      </c>
      <c r="S4234" s="23">
        <f>P4234*N4234</f>
        <v>132.80000000000001</v>
      </c>
      <c r="T4234" s="23">
        <f>Q4234-S4234</f>
        <v>58.932360000000017</v>
      </c>
      <c r="U4234" s="25">
        <f>IFERROR(T4234/Q4234,0)</f>
        <v>0.30736783295214232</v>
      </c>
      <c r="V4234" s="21" t="s">
        <v>125</v>
      </c>
      <c r="W4234" s="21" t="s">
        <v>156</v>
      </c>
    </row>
    <row r="4235" spans="1:23" ht="15" customHeight="1">
      <c r="A4235" s="21" t="s">
        <v>4712</v>
      </c>
      <c r="B4235" s="22">
        <v>46004</v>
      </c>
      <c r="C4235" s="21">
        <f>YEAR(B4235)</f>
        <v>2025</v>
      </c>
      <c r="D4235" s="21" t="str">
        <f>"Q"&amp;ROUNDUP(MONTH(B4235)/3,0)</f>
        <v>Q4</v>
      </c>
      <c r="E4235" s="21" t="s">
        <v>128</v>
      </c>
      <c r="F4235" s="21" t="s">
        <v>129</v>
      </c>
      <c r="G4235" s="21" t="s">
        <v>152</v>
      </c>
      <c r="H4235" s="21" t="s">
        <v>203</v>
      </c>
      <c r="I4235" s="21" t="s">
        <v>204</v>
      </c>
      <c r="J4235" s="21" t="s">
        <v>122</v>
      </c>
      <c r="K4235" s="21" t="s">
        <v>134</v>
      </c>
      <c r="L4235" s="21" t="s">
        <v>135</v>
      </c>
      <c r="M4235" s="23">
        <v>31.38</v>
      </c>
      <c r="N4235" s="24">
        <v>1</v>
      </c>
      <c r="O4235" s="25">
        <v>0.19689999999999999</v>
      </c>
      <c r="P4235" s="23">
        <v>15.97</v>
      </c>
      <c r="Q4235" s="23">
        <f>M4235*N4235*(1-O4235)</f>
        <v>25.201278000000002</v>
      </c>
      <c r="R4235" s="23">
        <f>M4235*N4235*O4235</f>
        <v>6.1787219999999996</v>
      </c>
      <c r="S4235" s="23">
        <f>P4235*N4235</f>
        <v>15.97</v>
      </c>
      <c r="T4235" s="23">
        <f>Q4235-S4235</f>
        <v>9.2312780000000014</v>
      </c>
      <c r="U4235" s="25">
        <f>IFERROR(T4235/Q4235,0)</f>
        <v>0.36630197881234439</v>
      </c>
      <c r="V4235" s="21" t="s">
        <v>125</v>
      </c>
      <c r="W4235" s="21" t="s">
        <v>136</v>
      </c>
    </row>
    <row r="4236" spans="1:23" ht="15" customHeight="1">
      <c r="A4236" s="21" t="s">
        <v>4713</v>
      </c>
      <c r="B4236" s="22">
        <v>46004</v>
      </c>
      <c r="C4236" s="21">
        <f>YEAR(B4236)</f>
        <v>2025</v>
      </c>
      <c r="D4236" s="21" t="str">
        <f>"Q"&amp;ROUNDUP(MONTH(B4236)/3,0)</f>
        <v>Q4</v>
      </c>
      <c r="E4236" s="21" t="s">
        <v>158</v>
      </c>
      <c r="F4236" s="21" t="s">
        <v>159</v>
      </c>
      <c r="G4236" s="21" t="s">
        <v>160</v>
      </c>
      <c r="H4236" s="21" t="s">
        <v>569</v>
      </c>
      <c r="I4236" s="21" t="s">
        <v>570</v>
      </c>
      <c r="J4236" s="21" t="s">
        <v>133</v>
      </c>
      <c r="K4236" s="21" t="s">
        <v>143</v>
      </c>
      <c r="L4236" s="21" t="s">
        <v>252</v>
      </c>
      <c r="M4236" s="23">
        <v>122.96</v>
      </c>
      <c r="N4236" s="24">
        <v>32</v>
      </c>
      <c r="O4236" s="25">
        <v>0.2336</v>
      </c>
      <c r="P4236" s="23">
        <v>74.81</v>
      </c>
      <c r="Q4236" s="23">
        <f>M4236*N4236*(1-O4236)</f>
        <v>3015.5694079999998</v>
      </c>
      <c r="R4236" s="23">
        <f>M4236*N4236*O4236</f>
        <v>919.15059199999996</v>
      </c>
      <c r="S4236" s="23">
        <f>P4236*N4236</f>
        <v>2393.92</v>
      </c>
      <c r="T4236" s="23">
        <f>Q4236-S4236</f>
        <v>621.64940799999977</v>
      </c>
      <c r="U4236" s="25">
        <f>IFERROR(T4236/Q4236,0)</f>
        <v>0.20614660911164137</v>
      </c>
      <c r="V4236" s="21" t="s">
        <v>125</v>
      </c>
      <c r="W4236" s="21" t="s">
        <v>172</v>
      </c>
    </row>
    <row r="4237" spans="1:23" ht="15" customHeight="1">
      <c r="A4237" s="21" t="s">
        <v>4714</v>
      </c>
      <c r="B4237" s="22">
        <v>46005</v>
      </c>
      <c r="C4237" s="21">
        <f>YEAR(B4237)</f>
        <v>2025</v>
      </c>
      <c r="D4237" s="21" t="str">
        <f>"Q"&amp;ROUNDUP(MONTH(B4237)/3,0)</f>
        <v>Q4</v>
      </c>
      <c r="E4237" s="21" t="s">
        <v>188</v>
      </c>
      <c r="F4237" s="21" t="s">
        <v>129</v>
      </c>
      <c r="G4237" s="21" t="s">
        <v>198</v>
      </c>
      <c r="H4237" s="21" t="s">
        <v>265</v>
      </c>
      <c r="I4237" s="21" t="s">
        <v>266</v>
      </c>
      <c r="J4237" s="21" t="s">
        <v>142</v>
      </c>
      <c r="K4237" s="21" t="s">
        <v>149</v>
      </c>
      <c r="L4237" s="21" t="s">
        <v>238</v>
      </c>
      <c r="M4237" s="23">
        <v>21.19</v>
      </c>
      <c r="N4237" s="24">
        <v>1</v>
      </c>
      <c r="O4237" s="25">
        <v>0.2228</v>
      </c>
      <c r="P4237" s="23">
        <v>10.59</v>
      </c>
      <c r="Q4237" s="23">
        <f>M4237*N4237*(1-O4237)</f>
        <v>16.468868000000001</v>
      </c>
      <c r="R4237" s="23">
        <f>M4237*N4237*O4237</f>
        <v>4.7211319999999999</v>
      </c>
      <c r="S4237" s="23">
        <f>P4237*N4237</f>
        <v>10.59</v>
      </c>
      <c r="T4237" s="23">
        <f>Q4237-S4237</f>
        <v>5.8788680000000006</v>
      </c>
      <c r="U4237" s="25">
        <f>IFERROR(T4237/Q4237,0)</f>
        <v>0.35696855424428686</v>
      </c>
      <c r="V4237" s="21" t="s">
        <v>125</v>
      </c>
      <c r="W4237" s="21" t="s">
        <v>156</v>
      </c>
    </row>
    <row r="4238" spans="1:23" ht="15" customHeight="1">
      <c r="A4238" s="21" t="s">
        <v>4715</v>
      </c>
      <c r="B4238" s="22">
        <v>46005</v>
      </c>
      <c r="C4238" s="21">
        <f>YEAR(B4238)</f>
        <v>2025</v>
      </c>
      <c r="D4238" s="21" t="str">
        <f>"Q"&amp;ROUNDUP(MONTH(B4238)/3,0)</f>
        <v>Q4</v>
      </c>
      <c r="E4238" s="21" t="s">
        <v>188</v>
      </c>
      <c r="F4238" s="21" t="s">
        <v>129</v>
      </c>
      <c r="G4238" s="21" t="s">
        <v>232</v>
      </c>
      <c r="H4238" s="21" t="s">
        <v>680</v>
      </c>
      <c r="I4238" s="21" t="s">
        <v>681</v>
      </c>
      <c r="J4238" s="21" t="s">
        <v>142</v>
      </c>
      <c r="K4238" s="21" t="s">
        <v>143</v>
      </c>
      <c r="L4238" s="21" t="s">
        <v>230</v>
      </c>
      <c r="M4238" s="23">
        <v>131.32</v>
      </c>
      <c r="N4238" s="24">
        <v>5</v>
      </c>
      <c r="O4238" s="25">
        <v>0.16819999999999999</v>
      </c>
      <c r="P4238" s="23">
        <v>78.59</v>
      </c>
      <c r="Q4238" s="23">
        <f>M4238*N4238*(1-O4238)</f>
        <v>546.15987999999993</v>
      </c>
      <c r="R4238" s="23">
        <f>M4238*N4238*O4238</f>
        <v>110.44011999999998</v>
      </c>
      <c r="S4238" s="23">
        <f>P4238*N4238</f>
        <v>392.95000000000005</v>
      </c>
      <c r="T4238" s="23">
        <f>Q4238-S4238</f>
        <v>153.20987999999988</v>
      </c>
      <c r="U4238" s="25">
        <f>IFERROR(T4238/Q4238,0)</f>
        <v>0.28052203321855113</v>
      </c>
      <c r="V4238" s="21" t="s">
        <v>125</v>
      </c>
      <c r="W4238" s="21" t="s">
        <v>126</v>
      </c>
    </row>
    <row r="4239" spans="1:23" ht="15" customHeight="1">
      <c r="A4239" s="21" t="s">
        <v>4716</v>
      </c>
      <c r="B4239" s="22">
        <v>46005</v>
      </c>
      <c r="C4239" s="21">
        <f>YEAR(B4239)</f>
        <v>2025</v>
      </c>
      <c r="D4239" s="21" t="str">
        <f>"Q"&amp;ROUNDUP(MONTH(B4239)/3,0)</f>
        <v>Q4</v>
      </c>
      <c r="E4239" s="21" t="s">
        <v>158</v>
      </c>
      <c r="F4239" s="21" t="s">
        <v>129</v>
      </c>
      <c r="G4239" s="21" t="s">
        <v>160</v>
      </c>
      <c r="H4239" s="21" t="s">
        <v>392</v>
      </c>
      <c r="I4239" s="21" t="s">
        <v>393</v>
      </c>
      <c r="J4239" s="21" t="s">
        <v>142</v>
      </c>
      <c r="K4239" s="21" t="s">
        <v>134</v>
      </c>
      <c r="L4239" s="21" t="s">
        <v>170</v>
      </c>
      <c r="M4239" s="23">
        <v>186.41</v>
      </c>
      <c r="N4239" s="24">
        <v>1</v>
      </c>
      <c r="O4239" s="25">
        <v>0.1986</v>
      </c>
      <c r="P4239" s="23">
        <v>107.66</v>
      </c>
      <c r="Q4239" s="23">
        <f>M4239*N4239*(1-O4239)</f>
        <v>149.38897399999999</v>
      </c>
      <c r="R4239" s="23">
        <f>M4239*N4239*O4239</f>
        <v>37.021025999999999</v>
      </c>
      <c r="S4239" s="23">
        <f>P4239*N4239</f>
        <v>107.66</v>
      </c>
      <c r="T4239" s="23">
        <f>Q4239-S4239</f>
        <v>41.728973999999994</v>
      </c>
      <c r="U4239" s="25">
        <f>IFERROR(T4239/Q4239,0)</f>
        <v>0.27933101675897443</v>
      </c>
      <c r="V4239" s="21" t="s">
        <v>125</v>
      </c>
      <c r="W4239" s="21" t="s">
        <v>136</v>
      </c>
    </row>
    <row r="4240" spans="1:23" ht="15" customHeight="1">
      <c r="A4240" s="21" t="s">
        <v>4717</v>
      </c>
      <c r="B4240" s="22">
        <v>46005</v>
      </c>
      <c r="C4240" s="21">
        <f>YEAR(B4240)</f>
        <v>2025</v>
      </c>
      <c r="D4240" s="21" t="str">
        <f>"Q"&amp;ROUNDUP(MONTH(B4240)/3,0)</f>
        <v>Q4</v>
      </c>
      <c r="E4240" s="21" t="s">
        <v>128</v>
      </c>
      <c r="F4240" s="21" t="s">
        <v>118</v>
      </c>
      <c r="G4240" s="21" t="s">
        <v>130</v>
      </c>
      <c r="H4240" s="21" t="s">
        <v>203</v>
      </c>
      <c r="I4240" s="21" t="s">
        <v>204</v>
      </c>
      <c r="J4240" s="21" t="s">
        <v>122</v>
      </c>
      <c r="K4240" s="21" t="s">
        <v>134</v>
      </c>
      <c r="L4240" s="21" t="s">
        <v>299</v>
      </c>
      <c r="M4240" s="23">
        <v>132.69</v>
      </c>
      <c r="N4240" s="24">
        <v>1</v>
      </c>
      <c r="O4240" s="25">
        <v>0.24049999999999999</v>
      </c>
      <c r="P4240" s="23">
        <v>69.88</v>
      </c>
      <c r="Q4240" s="23">
        <f>M4240*N4240*(1-O4240)</f>
        <v>100.77805500000001</v>
      </c>
      <c r="R4240" s="23">
        <f>M4240*N4240*O4240</f>
        <v>31.911944999999999</v>
      </c>
      <c r="S4240" s="23">
        <f>P4240*N4240</f>
        <v>69.88</v>
      </c>
      <c r="T4240" s="23">
        <f>Q4240-S4240</f>
        <v>30.898055000000014</v>
      </c>
      <c r="U4240" s="25">
        <f>IFERROR(T4240/Q4240,0)</f>
        <v>0.30659507171476974</v>
      </c>
      <c r="V4240" s="21" t="s">
        <v>125</v>
      </c>
      <c r="W4240" s="21" t="s">
        <v>156</v>
      </c>
    </row>
    <row r="4241" spans="1:23" ht="15" customHeight="1">
      <c r="A4241" s="21" t="s">
        <v>4718</v>
      </c>
      <c r="B4241" s="22">
        <v>46005</v>
      </c>
      <c r="C4241" s="21">
        <f>YEAR(B4241)</f>
        <v>2025</v>
      </c>
      <c r="D4241" s="21" t="str">
        <f>"Q"&amp;ROUNDUP(MONTH(B4241)/3,0)</f>
        <v>Q4</v>
      </c>
      <c r="E4241" s="21" t="s">
        <v>128</v>
      </c>
      <c r="F4241" s="21" t="s">
        <v>159</v>
      </c>
      <c r="G4241" s="21" t="s">
        <v>130</v>
      </c>
      <c r="H4241" s="21" t="s">
        <v>555</v>
      </c>
      <c r="I4241" s="21" t="s">
        <v>556</v>
      </c>
      <c r="J4241" s="21" t="s">
        <v>133</v>
      </c>
      <c r="K4241" s="21" t="s">
        <v>143</v>
      </c>
      <c r="L4241" s="21" t="s">
        <v>230</v>
      </c>
      <c r="M4241" s="23">
        <v>145.88</v>
      </c>
      <c r="N4241" s="24">
        <v>5</v>
      </c>
      <c r="O4241" s="25">
        <v>0.2114</v>
      </c>
      <c r="P4241" s="23">
        <v>88.27</v>
      </c>
      <c r="Q4241" s="23">
        <f>M4241*N4241*(1-O4241)</f>
        <v>575.20483999999999</v>
      </c>
      <c r="R4241" s="23">
        <f>M4241*N4241*O4241</f>
        <v>154.19515999999999</v>
      </c>
      <c r="S4241" s="23">
        <f>P4241*N4241</f>
        <v>441.34999999999997</v>
      </c>
      <c r="T4241" s="23">
        <f>Q4241-S4241</f>
        <v>133.85484000000002</v>
      </c>
      <c r="U4241" s="25">
        <f>IFERROR(T4241/Q4241,0)</f>
        <v>0.23270812533496768</v>
      </c>
      <c r="V4241" s="21" t="s">
        <v>125</v>
      </c>
      <c r="W4241" s="21" t="s">
        <v>172</v>
      </c>
    </row>
    <row r="4242" spans="1:23" ht="15" customHeight="1">
      <c r="A4242" s="21" t="s">
        <v>4719</v>
      </c>
      <c r="B4242" s="22">
        <v>46005</v>
      </c>
      <c r="C4242" s="21">
        <f>YEAR(B4242)</f>
        <v>2025</v>
      </c>
      <c r="D4242" s="21" t="str">
        <f>"Q"&amp;ROUNDUP(MONTH(B4242)/3,0)</f>
        <v>Q4</v>
      </c>
      <c r="E4242" s="21" t="s">
        <v>188</v>
      </c>
      <c r="F4242" s="21" t="s">
        <v>118</v>
      </c>
      <c r="G4242" s="21" t="s">
        <v>189</v>
      </c>
      <c r="H4242" s="21" t="s">
        <v>341</v>
      </c>
      <c r="I4242" s="21" t="s">
        <v>342</v>
      </c>
      <c r="J4242" s="21" t="s">
        <v>142</v>
      </c>
      <c r="K4242" s="21" t="s">
        <v>143</v>
      </c>
      <c r="L4242" s="21" t="s">
        <v>144</v>
      </c>
      <c r="M4242" s="23">
        <v>136.94</v>
      </c>
      <c r="N4242" s="24">
        <v>1</v>
      </c>
      <c r="O4242" s="25">
        <v>0.27410000000000001</v>
      </c>
      <c r="P4242" s="23">
        <v>86.54</v>
      </c>
      <c r="Q4242" s="23">
        <f>M4242*N4242*(1-O4242)</f>
        <v>99.404746000000003</v>
      </c>
      <c r="R4242" s="23">
        <f>M4242*N4242*O4242</f>
        <v>37.535254000000002</v>
      </c>
      <c r="S4242" s="23">
        <f>P4242*N4242</f>
        <v>86.54</v>
      </c>
      <c r="T4242" s="23">
        <f>Q4242-S4242</f>
        <v>12.864745999999997</v>
      </c>
      <c r="U4242" s="25">
        <f>IFERROR(T4242/Q4242,0)</f>
        <v>0.12941782477870822</v>
      </c>
      <c r="V4242" s="21" t="s">
        <v>125</v>
      </c>
      <c r="W4242" s="21" t="s">
        <v>126</v>
      </c>
    </row>
    <row r="4243" spans="1:23" ht="15" customHeight="1">
      <c r="A4243" s="21" t="s">
        <v>4720</v>
      </c>
      <c r="B4243" s="22">
        <v>46005</v>
      </c>
      <c r="C4243" s="21">
        <f>YEAR(B4243)</f>
        <v>2025</v>
      </c>
      <c r="D4243" s="21" t="str">
        <f>"Q"&amp;ROUNDUP(MONTH(B4243)/3,0)</f>
        <v>Q4</v>
      </c>
      <c r="E4243" s="21" t="s">
        <v>128</v>
      </c>
      <c r="F4243" s="21" t="s">
        <v>129</v>
      </c>
      <c r="G4243" s="21" t="s">
        <v>152</v>
      </c>
      <c r="H4243" s="21" t="s">
        <v>358</v>
      </c>
      <c r="I4243" s="21" t="s">
        <v>269</v>
      </c>
      <c r="J4243" s="21" t="s">
        <v>133</v>
      </c>
      <c r="K4243" s="21" t="s">
        <v>165</v>
      </c>
      <c r="L4243" s="21" t="s">
        <v>213</v>
      </c>
      <c r="M4243" s="23">
        <v>122.1</v>
      </c>
      <c r="N4243" s="24">
        <v>1</v>
      </c>
      <c r="O4243" s="25">
        <v>0.16789999999999999</v>
      </c>
      <c r="P4243" s="23">
        <v>50.59</v>
      </c>
      <c r="Q4243" s="23">
        <f>M4243*N4243*(1-O4243)</f>
        <v>101.59941000000001</v>
      </c>
      <c r="R4243" s="23">
        <f>M4243*N4243*O4243</f>
        <v>20.500589999999999</v>
      </c>
      <c r="S4243" s="23">
        <f>P4243*N4243</f>
        <v>50.59</v>
      </c>
      <c r="T4243" s="23">
        <f>Q4243-S4243</f>
        <v>51.009410000000003</v>
      </c>
      <c r="U4243" s="25">
        <f>IFERROR(T4243/Q4243,0)</f>
        <v>0.50206403757659612</v>
      </c>
      <c r="V4243" s="21" t="s">
        <v>125</v>
      </c>
      <c r="W4243" s="21" t="s">
        <v>136</v>
      </c>
    </row>
    <row r="4244" spans="1:23" ht="15" customHeight="1">
      <c r="A4244" s="21" t="s">
        <v>4721</v>
      </c>
      <c r="B4244" s="22">
        <v>46005</v>
      </c>
      <c r="C4244" s="21">
        <f>YEAR(B4244)</f>
        <v>2025</v>
      </c>
      <c r="D4244" s="21" t="str">
        <f>"Q"&amp;ROUNDUP(MONTH(B4244)/3,0)</f>
        <v>Q4</v>
      </c>
      <c r="E4244" s="21" t="s">
        <v>138</v>
      </c>
      <c r="F4244" s="21" t="s">
        <v>118</v>
      </c>
      <c r="G4244" s="21" t="s">
        <v>146</v>
      </c>
      <c r="H4244" s="21" t="s">
        <v>120</v>
      </c>
      <c r="I4244" s="21" t="s">
        <v>121</v>
      </c>
      <c r="J4244" s="21" t="s">
        <v>122</v>
      </c>
      <c r="K4244" s="21" t="s">
        <v>123</v>
      </c>
      <c r="L4244" s="21" t="s">
        <v>124</v>
      </c>
      <c r="M4244" s="23">
        <v>73.02</v>
      </c>
      <c r="N4244" s="24">
        <v>1</v>
      </c>
      <c r="O4244" s="25">
        <v>0.2732</v>
      </c>
      <c r="P4244" s="23">
        <v>38.72</v>
      </c>
      <c r="Q4244" s="23">
        <f>M4244*N4244*(1-O4244)</f>
        <v>53.070935999999996</v>
      </c>
      <c r="R4244" s="23">
        <f>M4244*N4244*O4244</f>
        <v>19.949064</v>
      </c>
      <c r="S4244" s="23">
        <f>P4244*N4244</f>
        <v>38.72</v>
      </c>
      <c r="T4244" s="23">
        <f>Q4244-S4244</f>
        <v>14.350935999999997</v>
      </c>
      <c r="U4244" s="25">
        <f>IFERROR(T4244/Q4244,0)</f>
        <v>0.27041045592261642</v>
      </c>
      <c r="V4244" s="21" t="s">
        <v>125</v>
      </c>
      <c r="W4244" s="21" t="s">
        <v>126</v>
      </c>
    </row>
    <row r="4245" spans="1:23" ht="15" customHeight="1">
      <c r="A4245" s="21" t="s">
        <v>4722</v>
      </c>
      <c r="B4245" s="22">
        <v>46005</v>
      </c>
      <c r="C4245" s="21">
        <f>YEAR(B4245)</f>
        <v>2025</v>
      </c>
      <c r="D4245" s="21" t="str">
        <f>"Q"&amp;ROUNDUP(MONTH(B4245)/3,0)</f>
        <v>Q4</v>
      </c>
      <c r="E4245" s="21" t="s">
        <v>188</v>
      </c>
      <c r="F4245" s="21" t="s">
        <v>118</v>
      </c>
      <c r="G4245" s="21" t="s">
        <v>232</v>
      </c>
      <c r="H4245" s="21" t="s">
        <v>445</v>
      </c>
      <c r="I4245" s="21" t="s">
        <v>446</v>
      </c>
      <c r="J4245" s="21" t="s">
        <v>133</v>
      </c>
      <c r="K4245" s="21" t="s">
        <v>143</v>
      </c>
      <c r="L4245" s="21" t="s">
        <v>201</v>
      </c>
      <c r="M4245" s="23">
        <v>59.32</v>
      </c>
      <c r="N4245" s="24">
        <v>1</v>
      </c>
      <c r="O4245" s="25">
        <v>0.2994</v>
      </c>
      <c r="P4245" s="23">
        <v>35.28</v>
      </c>
      <c r="Q4245" s="23">
        <f>M4245*N4245*(1-O4245)</f>
        <v>41.559592000000002</v>
      </c>
      <c r="R4245" s="23">
        <f>M4245*N4245*O4245</f>
        <v>17.760408000000002</v>
      </c>
      <c r="S4245" s="23">
        <f>P4245*N4245</f>
        <v>35.28</v>
      </c>
      <c r="T4245" s="23">
        <f>Q4245-S4245</f>
        <v>6.279592000000001</v>
      </c>
      <c r="U4245" s="25">
        <f>IFERROR(T4245/Q4245,0)</f>
        <v>0.15109849971578163</v>
      </c>
      <c r="V4245" s="21" t="s">
        <v>125</v>
      </c>
      <c r="W4245" s="21" t="s">
        <v>172</v>
      </c>
    </row>
    <row r="4246" spans="1:23" ht="15" customHeight="1">
      <c r="A4246" s="21" t="s">
        <v>4723</v>
      </c>
      <c r="B4246" s="22">
        <v>46005</v>
      </c>
      <c r="C4246" s="21">
        <f>YEAR(B4246)</f>
        <v>2025</v>
      </c>
      <c r="D4246" s="21" t="str">
        <f>"Q"&amp;ROUNDUP(MONTH(B4246)/3,0)</f>
        <v>Q4</v>
      </c>
      <c r="E4246" s="21" t="s">
        <v>128</v>
      </c>
      <c r="F4246" s="21" t="s">
        <v>159</v>
      </c>
      <c r="G4246" s="21" t="s">
        <v>152</v>
      </c>
      <c r="H4246" s="21" t="s">
        <v>120</v>
      </c>
      <c r="I4246" s="21" t="s">
        <v>121</v>
      </c>
      <c r="J4246" s="21" t="s">
        <v>122</v>
      </c>
      <c r="K4246" s="21" t="s">
        <v>149</v>
      </c>
      <c r="L4246" s="21" t="s">
        <v>150</v>
      </c>
      <c r="M4246" s="23">
        <v>286.14</v>
      </c>
      <c r="N4246" s="24">
        <v>6</v>
      </c>
      <c r="O4246" s="25">
        <v>0.19439999999999999</v>
      </c>
      <c r="P4246" s="23">
        <v>135.15</v>
      </c>
      <c r="Q4246" s="23">
        <f>M4246*N4246*(1-O4246)</f>
        <v>1383.0863039999999</v>
      </c>
      <c r="R4246" s="23">
        <f>M4246*N4246*O4246</f>
        <v>333.75369599999999</v>
      </c>
      <c r="S4246" s="23">
        <f>P4246*N4246</f>
        <v>810.90000000000009</v>
      </c>
      <c r="T4246" s="23">
        <f>Q4246-S4246</f>
        <v>572.18630399999984</v>
      </c>
      <c r="U4246" s="25">
        <f>IFERROR(T4246/Q4246,0)</f>
        <v>0.41370253059783019</v>
      </c>
      <c r="V4246" s="21" t="s">
        <v>125</v>
      </c>
      <c r="W4246" s="21" t="s">
        <v>136</v>
      </c>
    </row>
    <row r="4247" spans="1:23" ht="15" customHeight="1">
      <c r="A4247" s="21" t="s">
        <v>4724</v>
      </c>
      <c r="B4247" s="22">
        <v>46005</v>
      </c>
      <c r="C4247" s="21">
        <f>YEAR(B4247)</f>
        <v>2025</v>
      </c>
      <c r="D4247" s="21" t="str">
        <f>"Q"&amp;ROUNDUP(MONTH(B4247)/3,0)</f>
        <v>Q4</v>
      </c>
      <c r="E4247" s="21" t="s">
        <v>138</v>
      </c>
      <c r="F4247" s="21" t="s">
        <v>118</v>
      </c>
      <c r="G4247" s="21" t="s">
        <v>146</v>
      </c>
      <c r="H4247" s="21" t="s">
        <v>284</v>
      </c>
      <c r="I4247" s="21" t="s">
        <v>269</v>
      </c>
      <c r="J4247" s="21" t="s">
        <v>122</v>
      </c>
      <c r="K4247" s="21" t="s">
        <v>165</v>
      </c>
      <c r="L4247" s="21" t="s">
        <v>180</v>
      </c>
      <c r="M4247" s="23">
        <v>123.88</v>
      </c>
      <c r="N4247" s="24">
        <v>4</v>
      </c>
      <c r="O4247" s="25">
        <v>0.25779999999999997</v>
      </c>
      <c r="P4247" s="23">
        <v>60.58</v>
      </c>
      <c r="Q4247" s="23">
        <f>M4247*N4247*(1-O4247)</f>
        <v>367.77494399999995</v>
      </c>
      <c r="R4247" s="23">
        <f>M4247*N4247*O4247</f>
        <v>127.74505599999998</v>
      </c>
      <c r="S4247" s="23">
        <f>P4247*N4247</f>
        <v>242.32</v>
      </c>
      <c r="T4247" s="23">
        <f>Q4247-S4247</f>
        <v>125.45494399999995</v>
      </c>
      <c r="U4247" s="25">
        <f>IFERROR(T4247/Q4247,0)</f>
        <v>0.3411187903001896</v>
      </c>
      <c r="V4247" s="21" t="s">
        <v>125</v>
      </c>
      <c r="W4247" s="21" t="s">
        <v>136</v>
      </c>
    </row>
    <row r="4248" spans="1:23" ht="15" customHeight="1">
      <c r="A4248" s="21" t="s">
        <v>4725</v>
      </c>
      <c r="B4248" s="22">
        <v>46006</v>
      </c>
      <c r="C4248" s="21">
        <f>YEAR(B4248)</f>
        <v>2025</v>
      </c>
      <c r="D4248" s="21" t="str">
        <f>"Q"&amp;ROUNDUP(MONTH(B4248)/3,0)</f>
        <v>Q4</v>
      </c>
      <c r="E4248" s="21" t="s">
        <v>128</v>
      </c>
      <c r="F4248" s="21" t="s">
        <v>118</v>
      </c>
      <c r="G4248" s="21" t="s">
        <v>152</v>
      </c>
      <c r="H4248" s="21" t="s">
        <v>243</v>
      </c>
      <c r="I4248" s="21" t="s">
        <v>244</v>
      </c>
      <c r="J4248" s="21" t="s">
        <v>122</v>
      </c>
      <c r="K4248" s="21" t="s">
        <v>134</v>
      </c>
      <c r="L4248" s="21" t="s">
        <v>170</v>
      </c>
      <c r="M4248" s="23">
        <v>173.4</v>
      </c>
      <c r="N4248" s="24">
        <v>1</v>
      </c>
      <c r="O4248" s="25">
        <v>0.18479999999999999</v>
      </c>
      <c r="P4248" s="23">
        <v>103.96</v>
      </c>
      <c r="Q4248" s="23">
        <f>M4248*N4248*(1-O4248)</f>
        <v>141.35568000000001</v>
      </c>
      <c r="R4248" s="23">
        <f>M4248*N4248*O4248</f>
        <v>32.044319999999999</v>
      </c>
      <c r="S4248" s="23">
        <f>P4248*N4248</f>
        <v>103.96</v>
      </c>
      <c r="T4248" s="23">
        <f>Q4248-S4248</f>
        <v>37.395680000000013</v>
      </c>
      <c r="U4248" s="25">
        <f>IFERROR(T4248/Q4248,0)</f>
        <v>0.26455024658365345</v>
      </c>
      <c r="V4248" s="21" t="s">
        <v>125</v>
      </c>
      <c r="W4248" s="21" t="s">
        <v>136</v>
      </c>
    </row>
    <row r="4249" spans="1:23" ht="15" customHeight="1">
      <c r="A4249" s="21" t="s">
        <v>4726</v>
      </c>
      <c r="B4249" s="22">
        <v>46006</v>
      </c>
      <c r="C4249" s="21">
        <f>YEAR(B4249)</f>
        <v>2025</v>
      </c>
      <c r="D4249" s="21" t="str">
        <f>"Q"&amp;ROUNDUP(MONTH(B4249)/3,0)</f>
        <v>Q4</v>
      </c>
      <c r="E4249" s="21" t="s">
        <v>117</v>
      </c>
      <c r="F4249" s="21" t="s">
        <v>118</v>
      </c>
      <c r="G4249" s="21" t="s">
        <v>119</v>
      </c>
      <c r="H4249" s="21" t="s">
        <v>178</v>
      </c>
      <c r="I4249" s="21" t="s">
        <v>179</v>
      </c>
      <c r="J4249" s="21" t="s">
        <v>133</v>
      </c>
      <c r="K4249" s="21" t="s">
        <v>143</v>
      </c>
      <c r="L4249" s="21" t="s">
        <v>144</v>
      </c>
      <c r="M4249" s="23">
        <v>129.76</v>
      </c>
      <c r="N4249" s="24">
        <v>1</v>
      </c>
      <c r="O4249" s="25">
        <v>0.22620000000000001</v>
      </c>
      <c r="P4249" s="23">
        <v>73.150000000000006</v>
      </c>
      <c r="Q4249" s="23">
        <f>M4249*N4249*(1-O4249)</f>
        <v>100.408288</v>
      </c>
      <c r="R4249" s="23">
        <f>M4249*N4249*O4249</f>
        <v>29.351711999999999</v>
      </c>
      <c r="S4249" s="23">
        <f>P4249*N4249</f>
        <v>73.150000000000006</v>
      </c>
      <c r="T4249" s="23">
        <f>Q4249-S4249</f>
        <v>27.258287999999993</v>
      </c>
      <c r="U4249" s="25">
        <f>IFERROR(T4249/Q4249,0)</f>
        <v>0.27147448226584636</v>
      </c>
      <c r="V4249" s="21" t="s">
        <v>125</v>
      </c>
      <c r="W4249" s="21" t="s">
        <v>156</v>
      </c>
    </row>
    <row r="4250" spans="1:23" ht="15" customHeight="1">
      <c r="A4250" s="21" t="s">
        <v>4727</v>
      </c>
      <c r="B4250" s="22">
        <v>46006</v>
      </c>
      <c r="C4250" s="21">
        <f>YEAR(B4250)</f>
        <v>2025</v>
      </c>
      <c r="D4250" s="21" t="str">
        <f>"Q"&amp;ROUNDUP(MONTH(B4250)/3,0)</f>
        <v>Q4</v>
      </c>
      <c r="E4250" s="21" t="s">
        <v>117</v>
      </c>
      <c r="F4250" s="21" t="s">
        <v>129</v>
      </c>
      <c r="G4250" s="21" t="s">
        <v>119</v>
      </c>
      <c r="H4250" s="21" t="s">
        <v>228</v>
      </c>
      <c r="I4250" s="21" t="s">
        <v>229</v>
      </c>
      <c r="J4250" s="21" t="s">
        <v>133</v>
      </c>
      <c r="K4250" s="21" t="s">
        <v>134</v>
      </c>
      <c r="L4250" s="21" t="s">
        <v>339</v>
      </c>
      <c r="M4250" s="23">
        <v>92.88</v>
      </c>
      <c r="N4250" s="24">
        <v>2</v>
      </c>
      <c r="O4250" s="25">
        <v>0.18579999999999999</v>
      </c>
      <c r="P4250" s="23">
        <v>52.34</v>
      </c>
      <c r="Q4250" s="23">
        <f>M4250*N4250*(1-O4250)</f>
        <v>151.24579199999999</v>
      </c>
      <c r="R4250" s="23">
        <f>M4250*N4250*O4250</f>
        <v>34.514207999999996</v>
      </c>
      <c r="S4250" s="23">
        <f>P4250*N4250</f>
        <v>104.68</v>
      </c>
      <c r="T4250" s="23">
        <f>Q4250-S4250</f>
        <v>46.565791999999988</v>
      </c>
      <c r="U4250" s="25">
        <f>IFERROR(T4250/Q4250,0)</f>
        <v>0.30788157068197963</v>
      </c>
      <c r="V4250" s="21" t="s">
        <v>125</v>
      </c>
      <c r="W4250" s="21" t="s">
        <v>136</v>
      </c>
    </row>
    <row r="4251" spans="1:23" ht="15" customHeight="1">
      <c r="A4251" s="21" t="s">
        <v>4728</v>
      </c>
      <c r="B4251" s="22">
        <v>46006</v>
      </c>
      <c r="C4251" s="21">
        <f>YEAR(B4251)</f>
        <v>2025</v>
      </c>
      <c r="D4251" s="21" t="str">
        <f>"Q"&amp;ROUNDUP(MONTH(B4251)/3,0)</f>
        <v>Q4</v>
      </c>
      <c r="E4251" s="21" t="s">
        <v>138</v>
      </c>
      <c r="F4251" s="21" t="s">
        <v>129</v>
      </c>
      <c r="G4251" s="21" t="s">
        <v>139</v>
      </c>
      <c r="H4251" s="21" t="s">
        <v>224</v>
      </c>
      <c r="I4251" s="21" t="s">
        <v>225</v>
      </c>
      <c r="J4251" s="21" t="s">
        <v>122</v>
      </c>
      <c r="K4251" s="21" t="s">
        <v>165</v>
      </c>
      <c r="L4251" s="21" t="s">
        <v>180</v>
      </c>
      <c r="M4251" s="23">
        <v>90.54</v>
      </c>
      <c r="N4251" s="24">
        <v>2</v>
      </c>
      <c r="O4251" s="25">
        <v>0.2039</v>
      </c>
      <c r="P4251" s="23">
        <v>33.93</v>
      </c>
      <c r="Q4251" s="23">
        <f>M4251*N4251*(1-O4251)</f>
        <v>144.15778800000001</v>
      </c>
      <c r="R4251" s="23">
        <f>M4251*N4251*O4251</f>
        <v>36.922212000000002</v>
      </c>
      <c r="S4251" s="23">
        <f>P4251*N4251</f>
        <v>67.86</v>
      </c>
      <c r="T4251" s="23">
        <f>Q4251-S4251</f>
        <v>76.297788000000011</v>
      </c>
      <c r="U4251" s="25">
        <f>IFERROR(T4251/Q4251,0)</f>
        <v>0.52926580699198855</v>
      </c>
      <c r="V4251" s="21" t="s">
        <v>125</v>
      </c>
      <c r="W4251" s="21" t="s">
        <v>126</v>
      </c>
    </row>
    <row r="4252" spans="1:23" ht="15" customHeight="1">
      <c r="A4252" s="21" t="s">
        <v>4729</v>
      </c>
      <c r="B4252" s="22">
        <v>46006</v>
      </c>
      <c r="C4252" s="21">
        <f>YEAR(B4252)</f>
        <v>2025</v>
      </c>
      <c r="D4252" s="21" t="str">
        <f>"Q"&amp;ROUNDUP(MONTH(B4252)/3,0)</f>
        <v>Q4</v>
      </c>
      <c r="E4252" s="21" t="s">
        <v>188</v>
      </c>
      <c r="F4252" s="21" t="s">
        <v>129</v>
      </c>
      <c r="G4252" s="21" t="s">
        <v>189</v>
      </c>
      <c r="H4252" s="21" t="s">
        <v>945</v>
      </c>
      <c r="I4252" s="21" t="s">
        <v>946</v>
      </c>
      <c r="J4252" s="21" t="s">
        <v>142</v>
      </c>
      <c r="K4252" s="21" t="s">
        <v>149</v>
      </c>
      <c r="L4252" s="21" t="s">
        <v>205</v>
      </c>
      <c r="M4252" s="23">
        <v>167.25</v>
      </c>
      <c r="N4252" s="24">
        <v>3</v>
      </c>
      <c r="O4252" s="25">
        <v>0.17460000000000001</v>
      </c>
      <c r="P4252" s="23">
        <v>76.930000000000007</v>
      </c>
      <c r="Q4252" s="23">
        <f>M4252*N4252*(1-O4252)</f>
        <v>414.14445000000001</v>
      </c>
      <c r="R4252" s="23">
        <f>M4252*N4252*O4252</f>
        <v>87.605550000000008</v>
      </c>
      <c r="S4252" s="23">
        <f>P4252*N4252</f>
        <v>230.79000000000002</v>
      </c>
      <c r="T4252" s="23">
        <f>Q4252-S4252</f>
        <v>183.35444999999999</v>
      </c>
      <c r="U4252" s="25">
        <f>IFERROR(T4252/Q4252,0)</f>
        <v>0.44273067042187814</v>
      </c>
      <c r="V4252" s="21" t="s">
        <v>125</v>
      </c>
      <c r="W4252" s="21" t="s">
        <v>126</v>
      </c>
    </row>
    <row r="4253" spans="1:23" ht="15" customHeight="1">
      <c r="A4253" s="21" t="s">
        <v>4730</v>
      </c>
      <c r="B4253" s="22">
        <v>46006</v>
      </c>
      <c r="C4253" s="21">
        <f>YEAR(B4253)</f>
        <v>2025</v>
      </c>
      <c r="D4253" s="21" t="str">
        <f>"Q"&amp;ROUNDUP(MONTH(B4253)/3,0)</f>
        <v>Q4</v>
      </c>
      <c r="E4253" s="21" t="s">
        <v>128</v>
      </c>
      <c r="F4253" s="21" t="s">
        <v>118</v>
      </c>
      <c r="G4253" s="21" t="s">
        <v>130</v>
      </c>
      <c r="H4253" s="21" t="s">
        <v>388</v>
      </c>
      <c r="I4253" s="21" t="s">
        <v>389</v>
      </c>
      <c r="J4253" s="21" t="s">
        <v>142</v>
      </c>
      <c r="K4253" s="21" t="s">
        <v>143</v>
      </c>
      <c r="L4253" s="21" t="s">
        <v>322</v>
      </c>
      <c r="M4253" s="23">
        <v>229.26</v>
      </c>
      <c r="N4253" s="24">
        <v>5</v>
      </c>
      <c r="O4253" s="25">
        <v>0.26150000000000001</v>
      </c>
      <c r="P4253" s="23">
        <v>137.9</v>
      </c>
      <c r="Q4253" s="23">
        <f>M4253*N4253*(1-O4253)</f>
        <v>846.54254999999989</v>
      </c>
      <c r="R4253" s="23">
        <f>M4253*N4253*O4253</f>
        <v>299.75745000000001</v>
      </c>
      <c r="S4253" s="23">
        <f>P4253*N4253</f>
        <v>689.5</v>
      </c>
      <c r="T4253" s="23">
        <f>Q4253-S4253</f>
        <v>157.04254999999989</v>
      </c>
      <c r="U4253" s="25">
        <f>IFERROR(T4253/Q4253,0)</f>
        <v>0.18551052159161982</v>
      </c>
      <c r="V4253" s="21" t="s">
        <v>125</v>
      </c>
      <c r="W4253" s="21" t="s">
        <v>136</v>
      </c>
    </row>
    <row r="4254" spans="1:23" ht="15" customHeight="1">
      <c r="A4254" s="21" t="s">
        <v>4731</v>
      </c>
      <c r="B4254" s="22">
        <v>46006</v>
      </c>
      <c r="C4254" s="21">
        <f>YEAR(B4254)</f>
        <v>2025</v>
      </c>
      <c r="D4254" s="21" t="str">
        <f>"Q"&amp;ROUNDUP(MONTH(B4254)/3,0)</f>
        <v>Q4</v>
      </c>
      <c r="E4254" s="21" t="s">
        <v>128</v>
      </c>
      <c r="F4254" s="21" t="s">
        <v>129</v>
      </c>
      <c r="G4254" s="21" t="s">
        <v>152</v>
      </c>
      <c r="H4254" s="21" t="s">
        <v>250</v>
      </c>
      <c r="I4254" s="21" t="s">
        <v>251</v>
      </c>
      <c r="J4254" s="21" t="s">
        <v>142</v>
      </c>
      <c r="K4254" s="21" t="s">
        <v>149</v>
      </c>
      <c r="L4254" s="21" t="s">
        <v>238</v>
      </c>
      <c r="M4254" s="23">
        <v>57.28</v>
      </c>
      <c r="N4254" s="24">
        <v>2</v>
      </c>
      <c r="O4254" s="25">
        <v>0.17280000000000001</v>
      </c>
      <c r="P4254" s="23">
        <v>22.93</v>
      </c>
      <c r="Q4254" s="23">
        <f>M4254*N4254*(1-O4254)</f>
        <v>94.764032</v>
      </c>
      <c r="R4254" s="23">
        <f>M4254*N4254*O4254</f>
        <v>19.795968000000002</v>
      </c>
      <c r="S4254" s="23">
        <f>P4254*N4254</f>
        <v>45.86</v>
      </c>
      <c r="T4254" s="23">
        <f>Q4254-S4254</f>
        <v>48.904032000000001</v>
      </c>
      <c r="U4254" s="25">
        <f>IFERROR(T4254/Q4254,0)</f>
        <v>0.51606111483310457</v>
      </c>
      <c r="V4254" s="21" t="s">
        <v>125</v>
      </c>
      <c r="W4254" s="21" t="s">
        <v>136</v>
      </c>
    </row>
    <row r="4255" spans="1:23" ht="15" customHeight="1">
      <c r="A4255" s="21" t="s">
        <v>4732</v>
      </c>
      <c r="B4255" s="22">
        <v>46006</v>
      </c>
      <c r="C4255" s="21">
        <f>YEAR(B4255)</f>
        <v>2025</v>
      </c>
      <c r="D4255" s="21" t="str">
        <f>"Q"&amp;ROUNDUP(MONTH(B4255)/3,0)</f>
        <v>Q4</v>
      </c>
      <c r="E4255" s="21" t="s">
        <v>128</v>
      </c>
      <c r="F4255" s="21" t="s">
        <v>118</v>
      </c>
      <c r="G4255" s="21" t="s">
        <v>152</v>
      </c>
      <c r="H4255" s="21" t="s">
        <v>281</v>
      </c>
      <c r="I4255" s="21" t="s">
        <v>282</v>
      </c>
      <c r="J4255" s="21" t="s">
        <v>133</v>
      </c>
      <c r="K4255" s="21" t="s">
        <v>149</v>
      </c>
      <c r="L4255" s="21" t="s">
        <v>150</v>
      </c>
      <c r="M4255" s="23">
        <v>210.62</v>
      </c>
      <c r="N4255" s="24">
        <v>1</v>
      </c>
      <c r="O4255" s="25">
        <v>0.21690000000000001</v>
      </c>
      <c r="P4255" s="23">
        <v>100.85</v>
      </c>
      <c r="Q4255" s="23">
        <f>M4255*N4255*(1-O4255)</f>
        <v>164.936522</v>
      </c>
      <c r="R4255" s="23">
        <f>M4255*N4255*O4255</f>
        <v>45.683478000000001</v>
      </c>
      <c r="S4255" s="23">
        <f>P4255*N4255</f>
        <v>100.85</v>
      </c>
      <c r="T4255" s="23">
        <f>Q4255-S4255</f>
        <v>64.086522000000002</v>
      </c>
      <c r="U4255" s="25">
        <f>IFERROR(T4255/Q4255,0)</f>
        <v>0.38855264572633585</v>
      </c>
      <c r="V4255" s="21" t="s">
        <v>125</v>
      </c>
      <c r="W4255" s="21" t="s">
        <v>172</v>
      </c>
    </row>
    <row r="4256" spans="1:23" ht="15" customHeight="1">
      <c r="A4256" s="21" t="s">
        <v>4733</v>
      </c>
      <c r="B4256" s="22">
        <v>46006</v>
      </c>
      <c r="C4256" s="21">
        <f>YEAR(B4256)</f>
        <v>2025</v>
      </c>
      <c r="D4256" s="21" t="str">
        <f>"Q"&amp;ROUNDUP(MONTH(B4256)/3,0)</f>
        <v>Q4</v>
      </c>
      <c r="E4256" s="21" t="s">
        <v>188</v>
      </c>
      <c r="F4256" s="21" t="s">
        <v>129</v>
      </c>
      <c r="G4256" s="21" t="s">
        <v>189</v>
      </c>
      <c r="H4256" s="21" t="s">
        <v>377</v>
      </c>
      <c r="I4256" s="21" t="s">
        <v>378</v>
      </c>
      <c r="J4256" s="21" t="s">
        <v>133</v>
      </c>
      <c r="K4256" s="21" t="s">
        <v>149</v>
      </c>
      <c r="L4256" s="21" t="s">
        <v>205</v>
      </c>
      <c r="M4256" s="23">
        <v>91.93</v>
      </c>
      <c r="N4256" s="24">
        <v>1</v>
      </c>
      <c r="O4256" s="25">
        <v>0.24640000000000001</v>
      </c>
      <c r="P4256" s="23">
        <v>48.38</v>
      </c>
      <c r="Q4256" s="23">
        <f>M4256*N4256*(1-O4256)</f>
        <v>69.278448000000012</v>
      </c>
      <c r="R4256" s="23">
        <f>M4256*N4256*O4256</f>
        <v>22.651552000000002</v>
      </c>
      <c r="S4256" s="23">
        <f>P4256*N4256</f>
        <v>48.38</v>
      </c>
      <c r="T4256" s="23">
        <f>Q4256-S4256</f>
        <v>20.898448000000009</v>
      </c>
      <c r="U4256" s="25">
        <f>IFERROR(T4256/Q4256,0)</f>
        <v>0.30165872076118111</v>
      </c>
      <c r="V4256" s="21" t="s">
        <v>125</v>
      </c>
      <c r="W4256" s="21" t="s">
        <v>172</v>
      </c>
    </row>
    <row r="4257" spans="1:23" ht="15" customHeight="1">
      <c r="A4257" s="21" t="s">
        <v>4734</v>
      </c>
      <c r="B4257" s="22">
        <v>46007</v>
      </c>
      <c r="C4257" s="21">
        <f>YEAR(B4257)</f>
        <v>2025</v>
      </c>
      <c r="D4257" s="21" t="str">
        <f>"Q"&amp;ROUNDUP(MONTH(B4257)/3,0)</f>
        <v>Q4</v>
      </c>
      <c r="E4257" s="21" t="s">
        <v>188</v>
      </c>
      <c r="F4257" s="21" t="s">
        <v>129</v>
      </c>
      <c r="G4257" s="21" t="s">
        <v>189</v>
      </c>
      <c r="H4257" s="21" t="s">
        <v>287</v>
      </c>
      <c r="I4257" s="21" t="s">
        <v>288</v>
      </c>
      <c r="J4257" s="21" t="s">
        <v>133</v>
      </c>
      <c r="K4257" s="21" t="s">
        <v>143</v>
      </c>
      <c r="L4257" s="21" t="s">
        <v>201</v>
      </c>
      <c r="M4257" s="23">
        <v>270.57</v>
      </c>
      <c r="N4257" s="24">
        <v>3</v>
      </c>
      <c r="O4257" s="25">
        <v>0.24490000000000001</v>
      </c>
      <c r="P4257" s="23">
        <v>169.2</v>
      </c>
      <c r="Q4257" s="23">
        <f>M4257*N4257*(1-O4257)</f>
        <v>612.92222100000004</v>
      </c>
      <c r="R4257" s="23">
        <f>M4257*N4257*O4257</f>
        <v>198.787779</v>
      </c>
      <c r="S4257" s="23">
        <f>P4257*N4257</f>
        <v>507.59999999999997</v>
      </c>
      <c r="T4257" s="23">
        <f>Q4257-S4257</f>
        <v>105.32222100000007</v>
      </c>
      <c r="U4257" s="25">
        <f>IFERROR(T4257/Q4257,0)</f>
        <v>0.17183619289926194</v>
      </c>
      <c r="V4257" s="21" t="s">
        <v>125</v>
      </c>
      <c r="W4257" s="21" t="s">
        <v>136</v>
      </c>
    </row>
    <row r="4258" spans="1:23" ht="15" customHeight="1">
      <c r="A4258" s="21" t="s">
        <v>4735</v>
      </c>
      <c r="B4258" s="22">
        <v>46007</v>
      </c>
      <c r="C4258" s="21">
        <f>YEAR(B4258)</f>
        <v>2025</v>
      </c>
      <c r="D4258" s="21" t="str">
        <f>"Q"&amp;ROUNDUP(MONTH(B4258)/3,0)</f>
        <v>Q4</v>
      </c>
      <c r="E4258" s="21" t="s">
        <v>138</v>
      </c>
      <c r="F4258" s="21" t="s">
        <v>118</v>
      </c>
      <c r="G4258" s="21" t="s">
        <v>139</v>
      </c>
      <c r="H4258" s="21" t="s">
        <v>1487</v>
      </c>
      <c r="I4258" s="21" t="s">
        <v>1488</v>
      </c>
      <c r="J4258" s="21" t="s">
        <v>142</v>
      </c>
      <c r="K4258" s="21" t="s">
        <v>143</v>
      </c>
      <c r="L4258" s="21" t="s">
        <v>201</v>
      </c>
      <c r="M4258" s="23">
        <v>143.37</v>
      </c>
      <c r="N4258" s="24">
        <v>1</v>
      </c>
      <c r="O4258" s="25">
        <v>0.2949</v>
      </c>
      <c r="P4258" s="23">
        <v>95.36</v>
      </c>
      <c r="Q4258" s="23">
        <f>M4258*N4258*(1-O4258)</f>
        <v>101.09018700000001</v>
      </c>
      <c r="R4258" s="23">
        <f>M4258*N4258*O4258</f>
        <v>42.279812999999997</v>
      </c>
      <c r="S4258" s="23">
        <f>P4258*N4258</f>
        <v>95.36</v>
      </c>
      <c r="T4258" s="23">
        <f>Q4258-S4258</f>
        <v>5.730187000000015</v>
      </c>
      <c r="U4258" s="25">
        <f>IFERROR(T4258/Q4258,0)</f>
        <v>5.6683909388752188E-2</v>
      </c>
      <c r="V4258" s="21" t="s">
        <v>125</v>
      </c>
      <c r="W4258" s="21" t="s">
        <v>172</v>
      </c>
    </row>
    <row r="4259" spans="1:23" ht="15" customHeight="1">
      <c r="A4259" s="21" t="s">
        <v>4736</v>
      </c>
      <c r="B4259" s="22">
        <v>46007</v>
      </c>
      <c r="C4259" s="21">
        <f>YEAR(B4259)</f>
        <v>2025</v>
      </c>
      <c r="D4259" s="21" t="str">
        <f>"Q"&amp;ROUNDUP(MONTH(B4259)/3,0)</f>
        <v>Q4</v>
      </c>
      <c r="E4259" s="21" t="s">
        <v>188</v>
      </c>
      <c r="F4259" s="21" t="s">
        <v>118</v>
      </c>
      <c r="G4259" s="21" t="s">
        <v>189</v>
      </c>
      <c r="H4259" s="21" t="s">
        <v>3161</v>
      </c>
      <c r="I4259" s="21" t="s">
        <v>229</v>
      </c>
      <c r="J4259" s="21" t="s">
        <v>142</v>
      </c>
      <c r="K4259" s="21" t="s">
        <v>165</v>
      </c>
      <c r="L4259" s="21" t="s">
        <v>166</v>
      </c>
      <c r="M4259" s="23">
        <v>55.9</v>
      </c>
      <c r="N4259" s="24">
        <v>1</v>
      </c>
      <c r="O4259" s="25">
        <v>0.26090000000000002</v>
      </c>
      <c r="P4259" s="23">
        <v>20.61</v>
      </c>
      <c r="Q4259" s="23">
        <f>M4259*N4259*(1-O4259)</f>
        <v>41.315689999999996</v>
      </c>
      <c r="R4259" s="23">
        <f>M4259*N4259*O4259</f>
        <v>14.58431</v>
      </c>
      <c r="S4259" s="23">
        <f>P4259*N4259</f>
        <v>20.61</v>
      </c>
      <c r="T4259" s="23">
        <f>Q4259-S4259</f>
        <v>20.705689999999997</v>
      </c>
      <c r="U4259" s="25">
        <f>IFERROR(T4259/Q4259,0)</f>
        <v>0.50115803463526809</v>
      </c>
      <c r="V4259" s="21" t="s">
        <v>125</v>
      </c>
      <c r="W4259" s="21" t="s">
        <v>156</v>
      </c>
    </row>
    <row r="4260" spans="1:23" ht="15" customHeight="1">
      <c r="A4260" s="21" t="s">
        <v>4737</v>
      </c>
      <c r="B4260" s="22">
        <v>46007</v>
      </c>
      <c r="C4260" s="21">
        <f>YEAR(B4260)</f>
        <v>2025</v>
      </c>
      <c r="D4260" s="21" t="str">
        <f>"Q"&amp;ROUNDUP(MONTH(B4260)/3,0)</f>
        <v>Q4</v>
      </c>
      <c r="E4260" s="21" t="s">
        <v>128</v>
      </c>
      <c r="F4260" s="21" t="s">
        <v>129</v>
      </c>
      <c r="G4260" s="21" t="s">
        <v>130</v>
      </c>
      <c r="H4260" s="21" t="s">
        <v>724</v>
      </c>
      <c r="I4260" s="21" t="s">
        <v>216</v>
      </c>
      <c r="J4260" s="21" t="s">
        <v>133</v>
      </c>
      <c r="K4260" s="21" t="s">
        <v>123</v>
      </c>
      <c r="L4260" s="21" t="s">
        <v>226</v>
      </c>
      <c r="M4260" s="23">
        <v>54.75</v>
      </c>
      <c r="N4260" s="24">
        <v>12</v>
      </c>
      <c r="O4260" s="25">
        <v>0.20369999999999999</v>
      </c>
      <c r="P4260" s="23">
        <v>31.12</v>
      </c>
      <c r="Q4260" s="23">
        <f>M4260*N4260*(1-O4260)</f>
        <v>523.16909999999996</v>
      </c>
      <c r="R4260" s="23">
        <f>M4260*N4260*O4260</f>
        <v>133.83089999999999</v>
      </c>
      <c r="S4260" s="23">
        <f>P4260*N4260</f>
        <v>373.44</v>
      </c>
      <c r="T4260" s="23">
        <f>Q4260-S4260</f>
        <v>149.72909999999996</v>
      </c>
      <c r="U4260" s="25">
        <f>IFERROR(T4260/Q4260,0)</f>
        <v>0.28619637512995316</v>
      </c>
      <c r="V4260" s="21" t="s">
        <v>125</v>
      </c>
      <c r="W4260" s="21" t="s">
        <v>136</v>
      </c>
    </row>
    <row r="4261" spans="1:23" ht="15" customHeight="1">
      <c r="A4261" s="21" t="s">
        <v>4738</v>
      </c>
      <c r="B4261" s="22">
        <v>46007</v>
      </c>
      <c r="C4261" s="21">
        <f>YEAR(B4261)</f>
        <v>2025</v>
      </c>
      <c r="D4261" s="21" t="str">
        <f>"Q"&amp;ROUNDUP(MONTH(B4261)/3,0)</f>
        <v>Q4</v>
      </c>
      <c r="E4261" s="21" t="s">
        <v>117</v>
      </c>
      <c r="F4261" s="21" t="s">
        <v>129</v>
      </c>
      <c r="G4261" s="21" t="s">
        <v>194</v>
      </c>
      <c r="H4261" s="21" t="s">
        <v>450</v>
      </c>
      <c r="I4261" s="21" t="s">
        <v>451</v>
      </c>
      <c r="J4261" s="21" t="s">
        <v>133</v>
      </c>
      <c r="K4261" s="21" t="s">
        <v>165</v>
      </c>
      <c r="L4261" s="21" t="s">
        <v>213</v>
      </c>
      <c r="M4261" s="23">
        <v>54.52</v>
      </c>
      <c r="N4261" s="24">
        <v>4</v>
      </c>
      <c r="O4261" s="25">
        <v>0.23960000000000001</v>
      </c>
      <c r="P4261" s="23">
        <v>20.38</v>
      </c>
      <c r="Q4261" s="23">
        <f>M4261*N4261*(1-O4261)</f>
        <v>165.82803200000001</v>
      </c>
      <c r="R4261" s="23">
        <f>M4261*N4261*O4261</f>
        <v>52.251968000000005</v>
      </c>
      <c r="S4261" s="23">
        <f>P4261*N4261</f>
        <v>81.52</v>
      </c>
      <c r="T4261" s="23">
        <f>Q4261-S4261</f>
        <v>84.308032000000011</v>
      </c>
      <c r="U4261" s="25">
        <f>IFERROR(T4261/Q4261,0)</f>
        <v>0.50840639536746124</v>
      </c>
      <c r="V4261" s="21" t="s">
        <v>125</v>
      </c>
      <c r="W4261" s="21" t="s">
        <v>136</v>
      </c>
    </row>
    <row r="4262" spans="1:23" ht="15" customHeight="1">
      <c r="A4262" s="21" t="s">
        <v>4739</v>
      </c>
      <c r="B4262" s="22">
        <v>46007</v>
      </c>
      <c r="C4262" s="21">
        <f>YEAR(B4262)</f>
        <v>2025</v>
      </c>
      <c r="D4262" s="21" t="str">
        <f>"Q"&amp;ROUNDUP(MONTH(B4262)/3,0)</f>
        <v>Q4</v>
      </c>
      <c r="E4262" s="21" t="s">
        <v>128</v>
      </c>
      <c r="F4262" s="21" t="s">
        <v>118</v>
      </c>
      <c r="G4262" s="21" t="s">
        <v>130</v>
      </c>
      <c r="H4262" s="21" t="s">
        <v>190</v>
      </c>
      <c r="I4262" s="21" t="s">
        <v>191</v>
      </c>
      <c r="J4262" s="21" t="s">
        <v>133</v>
      </c>
      <c r="K4262" s="21" t="s">
        <v>165</v>
      </c>
      <c r="L4262" s="21" t="s">
        <v>180</v>
      </c>
      <c r="M4262" s="23">
        <v>101.65</v>
      </c>
      <c r="N4262" s="24">
        <v>4</v>
      </c>
      <c r="O4262" s="25">
        <v>0.31640000000000001</v>
      </c>
      <c r="P4262" s="23">
        <v>45.52</v>
      </c>
      <c r="Q4262" s="23">
        <f>M4262*N4262*(1-O4262)</f>
        <v>277.95176000000004</v>
      </c>
      <c r="R4262" s="23">
        <f>M4262*N4262*O4262</f>
        <v>128.64824000000002</v>
      </c>
      <c r="S4262" s="23">
        <f>P4262*N4262</f>
        <v>182.08</v>
      </c>
      <c r="T4262" s="23">
        <f>Q4262-S4262</f>
        <v>95.871760000000023</v>
      </c>
      <c r="U4262" s="25">
        <f>IFERROR(T4262/Q4262,0)</f>
        <v>0.34492229874709196</v>
      </c>
      <c r="V4262" s="21" t="s">
        <v>125</v>
      </c>
      <c r="W4262" s="21" t="s">
        <v>136</v>
      </c>
    </row>
    <row r="4263" spans="1:23" ht="15" customHeight="1">
      <c r="A4263" s="21" t="s">
        <v>4740</v>
      </c>
      <c r="B4263" s="22">
        <v>46007</v>
      </c>
      <c r="C4263" s="21">
        <f>YEAR(B4263)</f>
        <v>2025</v>
      </c>
      <c r="D4263" s="21" t="str">
        <f>"Q"&amp;ROUNDUP(MONTH(B4263)/3,0)</f>
        <v>Q4</v>
      </c>
      <c r="E4263" s="21" t="s">
        <v>117</v>
      </c>
      <c r="F4263" s="21" t="s">
        <v>118</v>
      </c>
      <c r="G4263" s="21" t="s">
        <v>119</v>
      </c>
      <c r="H4263" s="21" t="s">
        <v>291</v>
      </c>
      <c r="I4263" s="21" t="s">
        <v>208</v>
      </c>
      <c r="J4263" s="21" t="s">
        <v>133</v>
      </c>
      <c r="K4263" s="21" t="s">
        <v>123</v>
      </c>
      <c r="L4263" s="21" t="s">
        <v>155</v>
      </c>
      <c r="M4263" s="23">
        <v>22.96</v>
      </c>
      <c r="N4263" s="24">
        <v>1</v>
      </c>
      <c r="O4263" s="25">
        <v>0.223</v>
      </c>
      <c r="P4263" s="23">
        <v>10.51</v>
      </c>
      <c r="Q4263" s="23">
        <f>M4263*N4263*(1-O4263)</f>
        <v>17.839920000000003</v>
      </c>
      <c r="R4263" s="23">
        <f>M4263*N4263*O4263</f>
        <v>5.1200800000000006</v>
      </c>
      <c r="S4263" s="23">
        <f>P4263*N4263</f>
        <v>10.51</v>
      </c>
      <c r="T4263" s="23">
        <f>Q4263-S4263</f>
        <v>7.3299200000000031</v>
      </c>
      <c r="U4263" s="25">
        <f>IFERROR(T4263/Q4263,0)</f>
        <v>0.4108717976313796</v>
      </c>
      <c r="V4263" s="21" t="s">
        <v>125</v>
      </c>
      <c r="W4263" s="21" t="s">
        <v>136</v>
      </c>
    </row>
    <row r="4264" spans="1:23" ht="15" customHeight="1">
      <c r="A4264" s="21" t="s">
        <v>4741</v>
      </c>
      <c r="B4264" s="22">
        <v>46007</v>
      </c>
      <c r="C4264" s="21">
        <f>YEAR(B4264)</f>
        <v>2025</v>
      </c>
      <c r="D4264" s="21" t="str">
        <f>"Q"&amp;ROUNDUP(MONTH(B4264)/3,0)</f>
        <v>Q4</v>
      </c>
      <c r="E4264" s="21" t="s">
        <v>128</v>
      </c>
      <c r="F4264" s="21" t="s">
        <v>118</v>
      </c>
      <c r="G4264" s="21" t="s">
        <v>130</v>
      </c>
      <c r="H4264" s="21" t="s">
        <v>736</v>
      </c>
      <c r="I4264" s="21" t="s">
        <v>132</v>
      </c>
      <c r="J4264" s="21" t="s">
        <v>133</v>
      </c>
      <c r="K4264" s="21" t="s">
        <v>165</v>
      </c>
      <c r="L4264" s="21" t="s">
        <v>166</v>
      </c>
      <c r="M4264" s="23">
        <v>33.22</v>
      </c>
      <c r="N4264" s="24">
        <v>2</v>
      </c>
      <c r="O4264" s="25"/>
      <c r="P4264" s="23">
        <v>11.66</v>
      </c>
      <c r="Q4264" s="23">
        <f>M4264*N4264*(1-O4264)</f>
        <v>66.44</v>
      </c>
      <c r="R4264" s="23">
        <f>M4264*N4264*O4264</f>
        <v>0</v>
      </c>
      <c r="S4264" s="23">
        <f>P4264*N4264</f>
        <v>23.32</v>
      </c>
      <c r="T4264" s="23">
        <f>Q4264-S4264</f>
        <v>43.12</v>
      </c>
      <c r="U4264" s="25">
        <f>IFERROR(T4264/Q4264,0)</f>
        <v>0.64900662251655628</v>
      </c>
      <c r="V4264" s="21" t="s">
        <v>125</v>
      </c>
      <c r="W4264" s="21" t="s">
        <v>172</v>
      </c>
    </row>
    <row r="4265" spans="1:23" ht="15" customHeight="1">
      <c r="A4265" s="21" t="s">
        <v>4742</v>
      </c>
      <c r="B4265" s="22">
        <v>46007</v>
      </c>
      <c r="C4265" s="21">
        <f>YEAR(B4265)</f>
        <v>2025</v>
      </c>
      <c r="D4265" s="21" t="str">
        <f>"Q"&amp;ROUNDUP(MONTH(B4265)/3,0)</f>
        <v>Q4</v>
      </c>
      <c r="E4265" s="21" t="s">
        <v>128</v>
      </c>
      <c r="F4265" s="21" t="s">
        <v>129</v>
      </c>
      <c r="G4265" s="21" t="s">
        <v>152</v>
      </c>
      <c r="H4265" s="21" t="s">
        <v>182</v>
      </c>
      <c r="I4265" s="21" t="s">
        <v>183</v>
      </c>
      <c r="J4265" s="21" t="s">
        <v>122</v>
      </c>
      <c r="K4265" s="21" t="s">
        <v>149</v>
      </c>
      <c r="L4265" s="21" t="s">
        <v>150</v>
      </c>
      <c r="M4265" s="23">
        <v>64.53</v>
      </c>
      <c r="N4265" s="24">
        <v>2</v>
      </c>
      <c r="O4265" s="25">
        <v>0.2198</v>
      </c>
      <c r="P4265" s="23">
        <v>32.92</v>
      </c>
      <c r="Q4265" s="23">
        <f>M4265*N4265*(1-O4265)</f>
        <v>100.692612</v>
      </c>
      <c r="R4265" s="23">
        <f>M4265*N4265*O4265</f>
        <v>28.367387999999998</v>
      </c>
      <c r="S4265" s="23">
        <f>P4265*N4265</f>
        <v>65.84</v>
      </c>
      <c r="T4265" s="23">
        <f>Q4265-S4265</f>
        <v>34.852611999999993</v>
      </c>
      <c r="U4265" s="25">
        <f>IFERROR(T4265/Q4265,0)</f>
        <v>0.34612879046180661</v>
      </c>
      <c r="V4265" s="21" t="s">
        <v>125</v>
      </c>
      <c r="W4265" s="21" t="s">
        <v>172</v>
      </c>
    </row>
    <row r="4266" spans="1:23" ht="15" customHeight="1">
      <c r="A4266" s="21" t="s">
        <v>4743</v>
      </c>
      <c r="B4266" s="22">
        <v>46008</v>
      </c>
      <c r="C4266" s="21">
        <f>YEAR(B4266)</f>
        <v>2025</v>
      </c>
      <c r="D4266" s="21" t="str">
        <f>"Q"&amp;ROUNDUP(MONTH(B4266)/3,0)</f>
        <v>Q4</v>
      </c>
      <c r="E4266" s="21" t="s">
        <v>117</v>
      </c>
      <c r="F4266" s="21" t="s">
        <v>118</v>
      </c>
      <c r="G4266" s="21" t="s">
        <v>119</v>
      </c>
      <c r="H4266" s="21" t="s">
        <v>224</v>
      </c>
      <c r="I4266" s="21" t="s">
        <v>225</v>
      </c>
      <c r="J4266" s="21" t="s">
        <v>122</v>
      </c>
      <c r="K4266" s="21" t="s">
        <v>165</v>
      </c>
      <c r="L4266" s="21" t="s">
        <v>213</v>
      </c>
      <c r="M4266" s="23">
        <v>80.930000000000007</v>
      </c>
      <c r="N4266" s="24">
        <v>4</v>
      </c>
      <c r="O4266" s="25">
        <v>0.23760000000000001</v>
      </c>
      <c r="P4266" s="23">
        <v>38.36</v>
      </c>
      <c r="Q4266" s="23">
        <f>M4266*N4266*(1-O4266)</f>
        <v>246.80412800000002</v>
      </c>
      <c r="R4266" s="23">
        <f>M4266*N4266*O4266</f>
        <v>76.915872000000007</v>
      </c>
      <c r="S4266" s="23">
        <f>P4266*N4266</f>
        <v>153.44</v>
      </c>
      <c r="T4266" s="23">
        <f>Q4266-S4266</f>
        <v>93.364128000000022</v>
      </c>
      <c r="U4266" s="25">
        <f>IFERROR(T4266/Q4266,0)</f>
        <v>0.3782924084640919</v>
      </c>
      <c r="V4266" s="21" t="s">
        <v>125</v>
      </c>
      <c r="W4266" s="21" t="s">
        <v>172</v>
      </c>
    </row>
    <row r="4267" spans="1:23" ht="15" customHeight="1">
      <c r="A4267" s="21" t="s">
        <v>4744</v>
      </c>
      <c r="B4267" s="22">
        <v>46008</v>
      </c>
      <c r="C4267" s="21">
        <f>YEAR(B4267)</f>
        <v>2025</v>
      </c>
      <c r="D4267" s="21" t="str">
        <f>"Q"&amp;ROUNDUP(MONTH(B4267)/3,0)</f>
        <v>Q4</v>
      </c>
      <c r="E4267" s="21" t="s">
        <v>138</v>
      </c>
      <c r="F4267" s="21" t="s">
        <v>118</v>
      </c>
      <c r="G4267" s="21" t="s">
        <v>146</v>
      </c>
      <c r="H4267" s="21" t="s">
        <v>275</v>
      </c>
      <c r="I4267" s="21" t="s">
        <v>276</v>
      </c>
      <c r="J4267" s="21" t="s">
        <v>142</v>
      </c>
      <c r="K4267" s="21" t="s">
        <v>143</v>
      </c>
      <c r="L4267" s="21" t="s">
        <v>322</v>
      </c>
      <c r="M4267" s="23">
        <v>222.51</v>
      </c>
      <c r="N4267" s="24">
        <v>1</v>
      </c>
      <c r="O4267" s="25">
        <v>0.31929999999999997</v>
      </c>
      <c r="P4267" s="23">
        <v>136.56</v>
      </c>
      <c r="Q4267" s="23">
        <f>M4267*N4267*(1-O4267)</f>
        <v>151.462557</v>
      </c>
      <c r="R4267" s="23">
        <f>M4267*N4267*O4267</f>
        <v>71.047442999999987</v>
      </c>
      <c r="S4267" s="23">
        <f>P4267*N4267</f>
        <v>136.56</v>
      </c>
      <c r="T4267" s="23">
        <f>Q4267-S4267</f>
        <v>14.902557000000002</v>
      </c>
      <c r="U4267" s="25">
        <f>IFERROR(T4267/Q4267,0)</f>
        <v>9.8391030068243207E-2</v>
      </c>
      <c r="V4267" s="21" t="s">
        <v>125</v>
      </c>
      <c r="W4267" s="21" t="s">
        <v>136</v>
      </c>
    </row>
    <row r="4268" spans="1:23" ht="15" customHeight="1">
      <c r="A4268" s="21" t="s">
        <v>4745</v>
      </c>
      <c r="B4268" s="22">
        <v>46008</v>
      </c>
      <c r="C4268" s="21">
        <f>YEAR(B4268)</f>
        <v>2025</v>
      </c>
      <c r="D4268" s="21" t="str">
        <f>"Q"&amp;ROUNDUP(MONTH(B4268)/3,0)</f>
        <v>Q4</v>
      </c>
      <c r="E4268" s="21" t="s">
        <v>188</v>
      </c>
      <c r="F4268" s="21" t="s">
        <v>129</v>
      </c>
      <c r="G4268" s="21" t="s">
        <v>189</v>
      </c>
      <c r="H4268" s="21" t="s">
        <v>218</v>
      </c>
      <c r="I4268" s="21" t="s">
        <v>219</v>
      </c>
      <c r="J4268" s="21" t="s">
        <v>133</v>
      </c>
      <c r="K4268" s="21" t="s">
        <v>134</v>
      </c>
      <c r="L4268" s="21" t="s">
        <v>170</v>
      </c>
      <c r="M4268" s="23">
        <v>175.54</v>
      </c>
      <c r="N4268" s="24">
        <v>1</v>
      </c>
      <c r="O4268" s="25">
        <v>0.2165</v>
      </c>
      <c r="P4268" s="23">
        <v>97.36</v>
      </c>
      <c r="Q4268" s="23">
        <f>M4268*N4268*(1-O4268)</f>
        <v>137.53558999999998</v>
      </c>
      <c r="R4268" s="23">
        <f>M4268*N4268*O4268</f>
        <v>38.00441</v>
      </c>
      <c r="S4268" s="23">
        <f>P4268*N4268</f>
        <v>97.36</v>
      </c>
      <c r="T4268" s="23">
        <f>Q4268-S4268</f>
        <v>40.175589999999985</v>
      </c>
      <c r="U4268" s="25">
        <f>IFERROR(T4268/Q4268,0)</f>
        <v>0.2921105002712388</v>
      </c>
      <c r="V4268" s="21" t="s">
        <v>125</v>
      </c>
      <c r="W4268" s="21" t="s">
        <v>136</v>
      </c>
    </row>
    <row r="4269" spans="1:23" ht="15" customHeight="1">
      <c r="A4269" s="21" t="s">
        <v>4746</v>
      </c>
      <c r="B4269" s="22">
        <v>46008</v>
      </c>
      <c r="C4269" s="21">
        <f>YEAR(B4269)</f>
        <v>2025</v>
      </c>
      <c r="D4269" s="21" t="str">
        <f>"Q"&amp;ROUNDUP(MONTH(B4269)/3,0)</f>
        <v>Q4</v>
      </c>
      <c r="E4269" s="21" t="s">
        <v>128</v>
      </c>
      <c r="F4269" s="21" t="s">
        <v>159</v>
      </c>
      <c r="G4269" s="21" t="s">
        <v>152</v>
      </c>
      <c r="H4269" s="21" t="s">
        <v>153</v>
      </c>
      <c r="I4269" s="21" t="s">
        <v>154</v>
      </c>
      <c r="J4269" s="21" t="s">
        <v>133</v>
      </c>
      <c r="K4269" s="21" t="s">
        <v>165</v>
      </c>
      <c r="L4269" s="21" t="s">
        <v>320</v>
      </c>
      <c r="M4269" s="23">
        <v>80.569999999999993</v>
      </c>
      <c r="N4269" s="24">
        <v>12</v>
      </c>
      <c r="O4269" s="25">
        <v>0.2097</v>
      </c>
      <c r="P4269" s="23">
        <v>39.15</v>
      </c>
      <c r="Q4269" s="23">
        <f>M4269*N4269*(1-O4269)</f>
        <v>764.09365199999991</v>
      </c>
      <c r="R4269" s="23">
        <f>M4269*N4269*O4269</f>
        <v>202.74634799999998</v>
      </c>
      <c r="S4269" s="23">
        <f>P4269*N4269</f>
        <v>469.79999999999995</v>
      </c>
      <c r="T4269" s="23">
        <f>Q4269-S4269</f>
        <v>294.29365199999995</v>
      </c>
      <c r="U4269" s="25">
        <f>IFERROR(T4269/Q4269,0)</f>
        <v>0.38515390257423576</v>
      </c>
      <c r="V4269" s="21" t="s">
        <v>125</v>
      </c>
      <c r="W4269" s="21" t="s">
        <v>136</v>
      </c>
    </row>
    <row r="4270" spans="1:23" ht="15" customHeight="1">
      <c r="A4270" s="21" t="s">
        <v>4747</v>
      </c>
      <c r="B4270" s="22">
        <v>46008</v>
      </c>
      <c r="C4270" s="21">
        <f>YEAR(B4270)</f>
        <v>2025</v>
      </c>
      <c r="D4270" s="21" t="str">
        <f>"Q"&amp;ROUNDUP(MONTH(B4270)/3,0)</f>
        <v>Q4</v>
      </c>
      <c r="E4270" s="21" t="s">
        <v>117</v>
      </c>
      <c r="F4270" s="21" t="s">
        <v>118</v>
      </c>
      <c r="G4270" s="21" t="s">
        <v>119</v>
      </c>
      <c r="H4270" s="21" t="s">
        <v>572</v>
      </c>
      <c r="I4270" s="21" t="s">
        <v>573</v>
      </c>
      <c r="J4270" s="21" t="s">
        <v>142</v>
      </c>
      <c r="K4270" s="21" t="s">
        <v>165</v>
      </c>
      <c r="L4270" s="21" t="s">
        <v>180</v>
      </c>
      <c r="M4270" s="23">
        <v>136.28</v>
      </c>
      <c r="N4270" s="24">
        <v>2</v>
      </c>
      <c r="O4270" s="25">
        <v>0.31990000000000002</v>
      </c>
      <c r="P4270" s="23">
        <v>57.62</v>
      </c>
      <c r="Q4270" s="23">
        <f>M4270*N4270*(1-O4270)</f>
        <v>185.368056</v>
      </c>
      <c r="R4270" s="23">
        <f>M4270*N4270*O4270</f>
        <v>87.191944000000007</v>
      </c>
      <c r="S4270" s="23">
        <f>P4270*N4270</f>
        <v>115.24</v>
      </c>
      <c r="T4270" s="23">
        <f>Q4270-S4270</f>
        <v>70.128056000000001</v>
      </c>
      <c r="U4270" s="25">
        <f>IFERROR(T4270/Q4270,0)</f>
        <v>0.37831791255339053</v>
      </c>
      <c r="V4270" s="21" t="s">
        <v>125</v>
      </c>
      <c r="W4270" s="21" t="s">
        <v>172</v>
      </c>
    </row>
    <row r="4271" spans="1:23" ht="15" customHeight="1">
      <c r="A4271" s="21" t="s">
        <v>4748</v>
      </c>
      <c r="B4271" s="22">
        <v>46008</v>
      </c>
      <c r="C4271" s="21">
        <f>YEAR(B4271)</f>
        <v>2025</v>
      </c>
      <c r="D4271" s="21" t="str">
        <f>"Q"&amp;ROUNDUP(MONTH(B4271)/3,0)</f>
        <v>Q4</v>
      </c>
      <c r="E4271" s="21" t="s">
        <v>138</v>
      </c>
      <c r="F4271" s="21" t="s">
        <v>118</v>
      </c>
      <c r="G4271" s="21" t="s">
        <v>146</v>
      </c>
      <c r="H4271" s="21" t="s">
        <v>207</v>
      </c>
      <c r="I4271" s="21" t="s">
        <v>208</v>
      </c>
      <c r="J4271" s="21" t="s">
        <v>122</v>
      </c>
      <c r="K4271" s="21" t="s">
        <v>149</v>
      </c>
      <c r="L4271" s="21" t="s">
        <v>273</v>
      </c>
      <c r="M4271" s="23">
        <v>273.57</v>
      </c>
      <c r="N4271" s="24">
        <v>8</v>
      </c>
      <c r="O4271" s="25">
        <v>0.2288</v>
      </c>
      <c r="P4271" s="23">
        <v>131.77000000000001</v>
      </c>
      <c r="Q4271" s="23">
        <f>M4271*N4271*(1-O4271)</f>
        <v>1687.817472</v>
      </c>
      <c r="R4271" s="23">
        <f>M4271*N4271*O4271</f>
        <v>500.74252799999999</v>
      </c>
      <c r="S4271" s="23">
        <f>P4271*N4271</f>
        <v>1054.1600000000001</v>
      </c>
      <c r="T4271" s="23">
        <f>Q4271-S4271</f>
        <v>633.65747199999987</v>
      </c>
      <c r="U4271" s="25">
        <f>IFERROR(T4271/Q4271,0)</f>
        <v>0.37543009390058019</v>
      </c>
      <c r="V4271" s="21" t="s">
        <v>125</v>
      </c>
      <c r="W4271" s="21" t="s">
        <v>126</v>
      </c>
    </row>
    <row r="4272" spans="1:23" ht="15" customHeight="1">
      <c r="A4272" s="21" t="s">
        <v>4749</v>
      </c>
      <c r="B4272" s="22">
        <v>46008</v>
      </c>
      <c r="C4272" s="21">
        <f>YEAR(B4272)</f>
        <v>2025</v>
      </c>
      <c r="D4272" s="21" t="str">
        <f>"Q"&amp;ROUNDUP(MONTH(B4272)/3,0)</f>
        <v>Q4</v>
      </c>
      <c r="E4272" s="21" t="s">
        <v>138</v>
      </c>
      <c r="F4272" s="21" t="s">
        <v>129</v>
      </c>
      <c r="G4272" s="21" t="s">
        <v>146</v>
      </c>
      <c r="H4272" s="21" t="s">
        <v>203</v>
      </c>
      <c r="I4272" s="21" t="s">
        <v>204</v>
      </c>
      <c r="J4272" s="21" t="s">
        <v>122</v>
      </c>
      <c r="K4272" s="21" t="s">
        <v>165</v>
      </c>
      <c r="L4272" s="21" t="s">
        <v>180</v>
      </c>
      <c r="M4272" s="23">
        <v>68.17</v>
      </c>
      <c r="N4272" s="24">
        <v>1</v>
      </c>
      <c r="O4272" s="25">
        <v>0.2099</v>
      </c>
      <c r="P4272" s="23">
        <v>25.16</v>
      </c>
      <c r="Q4272" s="23">
        <f>M4272*N4272*(1-O4272)</f>
        <v>53.861117</v>
      </c>
      <c r="R4272" s="23">
        <f>M4272*N4272*O4272</f>
        <v>14.308883</v>
      </c>
      <c r="S4272" s="23">
        <f>P4272*N4272</f>
        <v>25.16</v>
      </c>
      <c r="T4272" s="23">
        <f>Q4272-S4272</f>
        <v>28.701117</v>
      </c>
      <c r="U4272" s="25">
        <f>IFERROR(T4272/Q4272,0)</f>
        <v>0.532872665823102</v>
      </c>
      <c r="V4272" s="21" t="s">
        <v>125</v>
      </c>
      <c r="W4272" s="21" t="s">
        <v>136</v>
      </c>
    </row>
    <row r="4273" spans="1:23" ht="15" customHeight="1">
      <c r="A4273" s="21" t="s">
        <v>4750</v>
      </c>
      <c r="B4273" s="22">
        <v>46008</v>
      </c>
      <c r="C4273" s="21">
        <f>YEAR(B4273)</f>
        <v>2025</v>
      </c>
      <c r="D4273" s="21" t="str">
        <f>"Q"&amp;ROUNDUP(MONTH(B4273)/3,0)</f>
        <v>Q4</v>
      </c>
      <c r="E4273" s="21" t="s">
        <v>117</v>
      </c>
      <c r="F4273" s="21" t="s">
        <v>118</v>
      </c>
      <c r="G4273" s="21" t="s">
        <v>194</v>
      </c>
      <c r="H4273" s="21" t="s">
        <v>752</v>
      </c>
      <c r="I4273" s="21" t="s">
        <v>200</v>
      </c>
      <c r="J4273" s="21" t="s">
        <v>133</v>
      </c>
      <c r="K4273" s="21" t="s">
        <v>165</v>
      </c>
      <c r="L4273" s="21" t="s">
        <v>166</v>
      </c>
      <c r="M4273" s="23">
        <v>68.69</v>
      </c>
      <c r="N4273" s="24">
        <v>5</v>
      </c>
      <c r="O4273" s="25">
        <v>0.2024</v>
      </c>
      <c r="P4273" s="23">
        <v>26.36</v>
      </c>
      <c r="Q4273" s="23">
        <f>M4273*N4273*(1-O4273)</f>
        <v>273.93572</v>
      </c>
      <c r="R4273" s="23">
        <f>M4273*N4273*O4273</f>
        <v>69.514279999999999</v>
      </c>
      <c r="S4273" s="23">
        <f>P4273*N4273</f>
        <v>131.80000000000001</v>
      </c>
      <c r="T4273" s="23">
        <f>Q4273-S4273</f>
        <v>142.13571999999999</v>
      </c>
      <c r="U4273" s="25">
        <f>IFERROR(T4273/Q4273,0)</f>
        <v>0.51886522867481466</v>
      </c>
      <c r="V4273" s="21" t="s">
        <v>125</v>
      </c>
      <c r="W4273" s="21" t="s">
        <v>172</v>
      </c>
    </row>
    <row r="4274" spans="1:23" ht="15" customHeight="1">
      <c r="A4274" s="21" t="s">
        <v>4751</v>
      </c>
      <c r="B4274" s="22">
        <v>46008</v>
      </c>
      <c r="C4274" s="21">
        <f>YEAR(B4274)</f>
        <v>2025</v>
      </c>
      <c r="D4274" s="21" t="str">
        <f>"Q"&amp;ROUNDUP(MONTH(B4274)/3,0)</f>
        <v>Q4</v>
      </c>
      <c r="E4274" s="21" t="s">
        <v>117</v>
      </c>
      <c r="F4274" s="21" t="s">
        <v>118</v>
      </c>
      <c r="G4274" s="21" t="s">
        <v>194</v>
      </c>
      <c r="H4274" s="21" t="s">
        <v>140</v>
      </c>
      <c r="I4274" s="21" t="s">
        <v>141</v>
      </c>
      <c r="J4274" s="21" t="s">
        <v>142</v>
      </c>
      <c r="K4274" s="21" t="s">
        <v>134</v>
      </c>
      <c r="L4274" s="21" t="s">
        <v>170</v>
      </c>
      <c r="M4274" s="23">
        <v>118.19</v>
      </c>
      <c r="N4274" s="24">
        <v>2</v>
      </c>
      <c r="O4274" s="25">
        <v>0.29189999999999999</v>
      </c>
      <c r="P4274" s="23">
        <v>65.05</v>
      </c>
      <c r="Q4274" s="23">
        <f>M4274*N4274*(1-O4274)</f>
        <v>167.38067799999999</v>
      </c>
      <c r="R4274" s="23">
        <f>M4274*N4274*O4274</f>
        <v>68.999321999999992</v>
      </c>
      <c r="S4274" s="23">
        <f>P4274*N4274</f>
        <v>130.1</v>
      </c>
      <c r="T4274" s="23">
        <f>Q4274-S4274</f>
        <v>37.280677999999995</v>
      </c>
      <c r="U4274" s="25">
        <f>IFERROR(T4274/Q4274,0)</f>
        <v>0.22272987805677305</v>
      </c>
      <c r="V4274" s="21" t="s">
        <v>125</v>
      </c>
      <c r="W4274" s="21" t="s">
        <v>126</v>
      </c>
    </row>
    <row r="4275" spans="1:23" ht="15" customHeight="1">
      <c r="A4275" s="21" t="s">
        <v>4752</v>
      </c>
      <c r="B4275" s="22">
        <v>46008</v>
      </c>
      <c r="C4275" s="21">
        <f>YEAR(B4275)</f>
        <v>2025</v>
      </c>
      <c r="D4275" s="21" t="str">
        <f>"Q"&amp;ROUNDUP(MONTH(B4275)/3,0)</f>
        <v>Q4</v>
      </c>
      <c r="E4275" s="21" t="s">
        <v>117</v>
      </c>
      <c r="F4275" s="21" t="s">
        <v>129</v>
      </c>
      <c r="G4275" s="21" t="s">
        <v>194</v>
      </c>
      <c r="H4275" s="21" t="s">
        <v>301</v>
      </c>
      <c r="I4275" s="21" t="s">
        <v>302</v>
      </c>
      <c r="J4275" s="21" t="s">
        <v>133</v>
      </c>
      <c r="K4275" s="21" t="s">
        <v>134</v>
      </c>
      <c r="L4275" s="21" t="s">
        <v>170</v>
      </c>
      <c r="M4275" s="23">
        <v>155.71</v>
      </c>
      <c r="N4275" s="24">
        <v>12</v>
      </c>
      <c r="O4275" s="25">
        <v>0.24179999999999999</v>
      </c>
      <c r="P4275" s="23">
        <v>84.41</v>
      </c>
      <c r="Q4275" s="23">
        <f>M4275*N4275*(1-O4275)</f>
        <v>1416.7118639999999</v>
      </c>
      <c r="R4275" s="23">
        <f>M4275*N4275*O4275</f>
        <v>451.80813599999999</v>
      </c>
      <c r="S4275" s="23">
        <f>P4275*N4275</f>
        <v>1012.92</v>
      </c>
      <c r="T4275" s="23">
        <f>Q4275-S4275</f>
        <v>403.79186399999992</v>
      </c>
      <c r="U4275" s="25">
        <f>IFERROR(T4275/Q4275,0)</f>
        <v>0.28502045776613893</v>
      </c>
      <c r="V4275" s="21" t="s">
        <v>125</v>
      </c>
      <c r="W4275" s="21" t="s">
        <v>126</v>
      </c>
    </row>
    <row r="4276" spans="1:23" ht="15" customHeight="1">
      <c r="A4276" s="21" t="s">
        <v>4753</v>
      </c>
      <c r="B4276" s="22">
        <v>46008</v>
      </c>
      <c r="C4276" s="21">
        <f>YEAR(B4276)</f>
        <v>2025</v>
      </c>
      <c r="D4276" s="21" t="str">
        <f>"Q"&amp;ROUNDUP(MONTH(B4276)/3,0)</f>
        <v>Q4</v>
      </c>
      <c r="E4276" s="21" t="s">
        <v>117</v>
      </c>
      <c r="F4276" s="21" t="s">
        <v>118</v>
      </c>
      <c r="G4276" s="21" t="s">
        <v>194</v>
      </c>
      <c r="H4276" s="21" t="s">
        <v>147</v>
      </c>
      <c r="I4276" s="21" t="s">
        <v>148</v>
      </c>
      <c r="J4276" s="21" t="s">
        <v>122</v>
      </c>
      <c r="K4276" s="21" t="s">
        <v>123</v>
      </c>
      <c r="L4276" s="21" t="s">
        <v>263</v>
      </c>
      <c r="M4276" s="23">
        <v>197.55</v>
      </c>
      <c r="N4276" s="24">
        <v>5</v>
      </c>
      <c r="O4276" s="25">
        <v>0.2737</v>
      </c>
      <c r="P4276" s="23">
        <v>95.2</v>
      </c>
      <c r="Q4276" s="23">
        <f>M4276*N4276*(1-O4276)</f>
        <v>717.40282499999989</v>
      </c>
      <c r="R4276" s="23">
        <f>M4276*N4276*O4276</f>
        <v>270.34717499999999</v>
      </c>
      <c r="S4276" s="23">
        <f>P4276*N4276</f>
        <v>476</v>
      </c>
      <c r="T4276" s="23">
        <f>Q4276-S4276</f>
        <v>241.40282499999989</v>
      </c>
      <c r="U4276" s="25">
        <f>IFERROR(T4276/Q4276,0)</f>
        <v>0.33649550376387205</v>
      </c>
      <c r="V4276" s="21" t="s">
        <v>125</v>
      </c>
      <c r="W4276" s="21" t="s">
        <v>126</v>
      </c>
    </row>
    <row r="4277" spans="1:23" ht="15" customHeight="1">
      <c r="A4277" s="21" t="s">
        <v>4754</v>
      </c>
      <c r="B4277" s="22">
        <v>46008</v>
      </c>
      <c r="C4277" s="21">
        <f>YEAR(B4277)</f>
        <v>2025</v>
      </c>
      <c r="D4277" s="21" t="str">
        <f>"Q"&amp;ROUNDUP(MONTH(B4277)/3,0)</f>
        <v>Q4</v>
      </c>
      <c r="E4277" s="21" t="s">
        <v>138</v>
      </c>
      <c r="F4277" s="21" t="s">
        <v>118</v>
      </c>
      <c r="G4277" s="21" t="s">
        <v>139</v>
      </c>
      <c r="H4277" s="21" t="s">
        <v>706</v>
      </c>
      <c r="I4277" s="21" t="s">
        <v>707</v>
      </c>
      <c r="J4277" s="21" t="s">
        <v>142</v>
      </c>
      <c r="K4277" s="21" t="s">
        <v>143</v>
      </c>
      <c r="L4277" s="21" t="s">
        <v>252</v>
      </c>
      <c r="M4277" s="23">
        <v>194.46</v>
      </c>
      <c r="N4277" s="24">
        <v>4</v>
      </c>
      <c r="O4277" s="25">
        <v>0.31290000000000001</v>
      </c>
      <c r="P4277" s="23">
        <v>114.78</v>
      </c>
      <c r="Q4277" s="23">
        <f>M4277*N4277*(1-O4277)</f>
        <v>534.45386400000007</v>
      </c>
      <c r="R4277" s="23">
        <f>M4277*N4277*O4277</f>
        <v>243.38613600000002</v>
      </c>
      <c r="S4277" s="23">
        <f>P4277*N4277</f>
        <v>459.12</v>
      </c>
      <c r="T4277" s="23">
        <f>Q4277-S4277</f>
        <v>75.333864000000062</v>
      </c>
      <c r="U4277" s="25">
        <f>IFERROR(T4277/Q4277,0)</f>
        <v>0.14095484956583654</v>
      </c>
      <c r="V4277" s="21" t="s">
        <v>125</v>
      </c>
      <c r="W4277" s="21" t="s">
        <v>156</v>
      </c>
    </row>
    <row r="4278" spans="1:23" ht="15" customHeight="1">
      <c r="A4278" s="21" t="s">
        <v>4755</v>
      </c>
      <c r="B4278" s="22">
        <v>46008</v>
      </c>
      <c r="C4278" s="21">
        <f>YEAR(B4278)</f>
        <v>2025</v>
      </c>
      <c r="D4278" s="21" t="str">
        <f>"Q"&amp;ROUNDUP(MONTH(B4278)/3,0)</f>
        <v>Q4</v>
      </c>
      <c r="E4278" s="21" t="s">
        <v>188</v>
      </c>
      <c r="F4278" s="21" t="s">
        <v>118</v>
      </c>
      <c r="G4278" s="21" t="s">
        <v>189</v>
      </c>
      <c r="H4278" s="21" t="s">
        <v>287</v>
      </c>
      <c r="I4278" s="21" t="s">
        <v>288</v>
      </c>
      <c r="J4278" s="21" t="s">
        <v>133</v>
      </c>
      <c r="K4278" s="21" t="s">
        <v>143</v>
      </c>
      <c r="L4278" s="21" t="s">
        <v>201</v>
      </c>
      <c r="M4278" s="23">
        <v>275.17</v>
      </c>
      <c r="N4278" s="24">
        <v>1</v>
      </c>
      <c r="O4278" s="25">
        <v>0.25059999999999999</v>
      </c>
      <c r="P4278" s="23">
        <v>153.66</v>
      </c>
      <c r="Q4278" s="23">
        <f>M4278*N4278*(1-O4278)</f>
        <v>206.21239800000004</v>
      </c>
      <c r="R4278" s="23">
        <f>M4278*N4278*O4278</f>
        <v>68.957601999999994</v>
      </c>
      <c r="S4278" s="23">
        <f>P4278*N4278</f>
        <v>153.66</v>
      </c>
      <c r="T4278" s="23">
        <f>Q4278-S4278</f>
        <v>52.552398000000039</v>
      </c>
      <c r="U4278" s="25">
        <f>IFERROR(T4278/Q4278,0)</f>
        <v>0.2548459671178453</v>
      </c>
      <c r="V4278" s="21" t="s">
        <v>125</v>
      </c>
      <c r="W4278" s="21" t="s">
        <v>172</v>
      </c>
    </row>
    <row r="4279" spans="1:23" ht="15" customHeight="1">
      <c r="A4279" s="21" t="s">
        <v>4756</v>
      </c>
      <c r="B4279" s="22">
        <v>46009</v>
      </c>
      <c r="C4279" s="21">
        <f>YEAR(B4279)</f>
        <v>2025</v>
      </c>
      <c r="D4279" s="21" t="str">
        <f>"Q"&amp;ROUNDUP(MONTH(B4279)/3,0)</f>
        <v>Q4</v>
      </c>
      <c r="E4279" s="21" t="s">
        <v>138</v>
      </c>
      <c r="F4279" s="21" t="s">
        <v>159</v>
      </c>
      <c r="G4279" s="21" t="s">
        <v>146</v>
      </c>
      <c r="H4279" s="21" t="s">
        <v>358</v>
      </c>
      <c r="I4279" s="21" t="s">
        <v>269</v>
      </c>
      <c r="J4279" s="21" t="s">
        <v>133</v>
      </c>
      <c r="K4279" s="21" t="s">
        <v>123</v>
      </c>
      <c r="L4279" s="21" t="s">
        <v>263</v>
      </c>
      <c r="M4279" s="23">
        <v>102.27</v>
      </c>
      <c r="N4279" s="24">
        <v>12</v>
      </c>
      <c r="O4279" s="25">
        <v>0.1794</v>
      </c>
      <c r="P4279" s="23">
        <v>53.42</v>
      </c>
      <c r="Q4279" s="23">
        <f>M4279*N4279*(1-O4279)</f>
        <v>1007.073144</v>
      </c>
      <c r="R4279" s="23">
        <f>M4279*N4279*O4279</f>
        <v>220.166856</v>
      </c>
      <c r="S4279" s="23">
        <f>P4279*N4279</f>
        <v>641.04</v>
      </c>
      <c r="T4279" s="23">
        <f>Q4279-S4279</f>
        <v>366.03314399999999</v>
      </c>
      <c r="U4279" s="25">
        <f>IFERROR(T4279/Q4279,0)</f>
        <v>0.36346232265329875</v>
      </c>
      <c r="V4279" s="21" t="s">
        <v>125</v>
      </c>
      <c r="W4279" s="21" t="s">
        <v>156</v>
      </c>
    </row>
    <row r="4280" spans="1:23" ht="15" customHeight="1">
      <c r="A4280" s="21" t="s">
        <v>4757</v>
      </c>
      <c r="B4280" s="22">
        <v>46009</v>
      </c>
      <c r="C4280" s="21">
        <f>YEAR(B4280)</f>
        <v>2025</v>
      </c>
      <c r="D4280" s="21" t="str">
        <f>"Q"&amp;ROUNDUP(MONTH(B4280)/3,0)</f>
        <v>Q4</v>
      </c>
      <c r="E4280" s="21" t="s">
        <v>128</v>
      </c>
      <c r="F4280" s="21" t="s">
        <v>118</v>
      </c>
      <c r="G4280" s="21" t="s">
        <v>152</v>
      </c>
      <c r="H4280" s="21" t="s">
        <v>246</v>
      </c>
      <c r="I4280" s="21" t="s">
        <v>247</v>
      </c>
      <c r="J4280" s="21" t="s">
        <v>133</v>
      </c>
      <c r="K4280" s="21" t="s">
        <v>149</v>
      </c>
      <c r="L4280" s="21" t="s">
        <v>205</v>
      </c>
      <c r="M4280" s="23">
        <v>87.85</v>
      </c>
      <c r="N4280" s="24">
        <v>1</v>
      </c>
      <c r="O4280" s="25">
        <v>0.2135</v>
      </c>
      <c r="P4280" s="23">
        <v>44.69</v>
      </c>
      <c r="Q4280" s="23">
        <f>M4280*N4280*(1-O4280)</f>
        <v>69.094024999999988</v>
      </c>
      <c r="R4280" s="23">
        <f>M4280*N4280*O4280</f>
        <v>18.755974999999999</v>
      </c>
      <c r="S4280" s="23">
        <f>P4280*N4280</f>
        <v>44.69</v>
      </c>
      <c r="T4280" s="23">
        <f>Q4280-S4280</f>
        <v>24.40402499999999</v>
      </c>
      <c r="U4280" s="25">
        <f>IFERROR(T4280/Q4280,0)</f>
        <v>0.35320022245049398</v>
      </c>
      <c r="V4280" s="21" t="s">
        <v>125</v>
      </c>
      <c r="W4280" s="21" t="s">
        <v>156</v>
      </c>
    </row>
    <row r="4281" spans="1:23" ht="15" customHeight="1">
      <c r="A4281" s="21" t="s">
        <v>4758</v>
      </c>
      <c r="B4281" s="22">
        <v>46009</v>
      </c>
      <c r="C4281" s="21">
        <f>YEAR(B4281)</f>
        <v>2025</v>
      </c>
      <c r="D4281" s="21" t="str">
        <f>"Q"&amp;ROUNDUP(MONTH(B4281)/3,0)</f>
        <v>Q4</v>
      </c>
      <c r="E4281" s="21" t="s">
        <v>117</v>
      </c>
      <c r="F4281" s="21" t="s">
        <v>129</v>
      </c>
      <c r="G4281" s="21" t="s">
        <v>194</v>
      </c>
      <c r="H4281" s="21" t="s">
        <v>434</v>
      </c>
      <c r="I4281" s="21" t="s">
        <v>435</v>
      </c>
      <c r="J4281" s="21" t="s">
        <v>133</v>
      </c>
      <c r="K4281" s="21" t="s">
        <v>143</v>
      </c>
      <c r="L4281" s="21" t="s">
        <v>322</v>
      </c>
      <c r="M4281" s="23">
        <v>304.62</v>
      </c>
      <c r="N4281" s="24">
        <v>1</v>
      </c>
      <c r="O4281" s="25">
        <v>0.18190000000000001</v>
      </c>
      <c r="P4281" s="23">
        <v>195.92</v>
      </c>
      <c r="Q4281" s="23">
        <f>M4281*N4281*(1-O4281)</f>
        <v>249.20962200000002</v>
      </c>
      <c r="R4281" s="23">
        <f>M4281*N4281*O4281</f>
        <v>55.410378000000001</v>
      </c>
      <c r="S4281" s="23">
        <f>P4281*N4281</f>
        <v>195.92</v>
      </c>
      <c r="T4281" s="23">
        <f>Q4281-S4281</f>
        <v>53.289622000000037</v>
      </c>
      <c r="U4281" s="25">
        <f>IFERROR(T4281/Q4281,0)</f>
        <v>0.21383452842763845</v>
      </c>
      <c r="V4281" s="21" t="s">
        <v>125</v>
      </c>
      <c r="W4281" s="21" t="s">
        <v>136</v>
      </c>
    </row>
    <row r="4282" spans="1:23" ht="15" customHeight="1">
      <c r="A4282" s="21" t="s">
        <v>4759</v>
      </c>
      <c r="B4282" s="22">
        <v>46009</v>
      </c>
      <c r="C4282" s="21">
        <f>YEAR(B4282)</f>
        <v>2025</v>
      </c>
      <c r="D4282" s="21" t="str">
        <f>"Q"&amp;ROUNDUP(MONTH(B4282)/3,0)</f>
        <v>Q4</v>
      </c>
      <c r="E4282" s="21" t="s">
        <v>188</v>
      </c>
      <c r="F4282" s="21" t="s">
        <v>129</v>
      </c>
      <c r="G4282" s="21" t="s">
        <v>232</v>
      </c>
      <c r="H4282" s="21" t="s">
        <v>373</v>
      </c>
      <c r="I4282" s="21" t="s">
        <v>374</v>
      </c>
      <c r="J4282" s="21" t="s">
        <v>142</v>
      </c>
      <c r="K4282" s="21" t="s">
        <v>123</v>
      </c>
      <c r="L4282" s="21" t="s">
        <v>155</v>
      </c>
      <c r="M4282" s="23">
        <v>194.5</v>
      </c>
      <c r="N4282" s="24">
        <v>1</v>
      </c>
      <c r="O4282" s="25">
        <v>0.2331</v>
      </c>
      <c r="P4282" s="23">
        <v>97.17</v>
      </c>
      <c r="Q4282" s="23">
        <f>M4282*N4282*(1-O4282)</f>
        <v>149.16204999999999</v>
      </c>
      <c r="R4282" s="23">
        <f>M4282*N4282*O4282</f>
        <v>45.337949999999999</v>
      </c>
      <c r="S4282" s="23">
        <f>P4282*N4282</f>
        <v>97.17</v>
      </c>
      <c r="T4282" s="23">
        <f>Q4282-S4282</f>
        <v>51.992049999999992</v>
      </c>
      <c r="U4282" s="25">
        <f>IFERROR(T4282/Q4282,0)</f>
        <v>0.34856084372667173</v>
      </c>
      <c r="V4282" s="21" t="s">
        <v>125</v>
      </c>
      <c r="W4282" s="21" t="s">
        <v>126</v>
      </c>
    </row>
    <row r="4283" spans="1:23" ht="15" customHeight="1">
      <c r="A4283" s="21" t="s">
        <v>4760</v>
      </c>
      <c r="B4283" s="22">
        <v>46010</v>
      </c>
      <c r="C4283" s="21">
        <f>YEAR(B4283)</f>
        <v>2025</v>
      </c>
      <c r="D4283" s="21" t="str">
        <f>"Q"&amp;ROUNDUP(MONTH(B4283)/3,0)</f>
        <v>Q4</v>
      </c>
      <c r="E4283" s="21" t="s">
        <v>138</v>
      </c>
      <c r="F4283" s="21" t="s">
        <v>118</v>
      </c>
      <c r="G4283" s="21" t="s">
        <v>146</v>
      </c>
      <c r="H4283" s="21" t="s">
        <v>221</v>
      </c>
      <c r="I4283" s="21" t="s">
        <v>222</v>
      </c>
      <c r="J4283" s="21" t="s">
        <v>133</v>
      </c>
      <c r="K4283" s="21" t="s">
        <v>143</v>
      </c>
      <c r="L4283" s="21" t="s">
        <v>230</v>
      </c>
      <c r="M4283" s="23">
        <v>214.14</v>
      </c>
      <c r="N4283" s="24">
        <v>1</v>
      </c>
      <c r="O4283" s="25">
        <v>0.28839999999999999</v>
      </c>
      <c r="P4283" s="23">
        <v>140.53</v>
      </c>
      <c r="Q4283" s="23">
        <f>M4283*N4283*(1-O4283)</f>
        <v>152.382024</v>
      </c>
      <c r="R4283" s="23">
        <f>M4283*N4283*O4283</f>
        <v>61.757975999999992</v>
      </c>
      <c r="S4283" s="23">
        <f>P4283*N4283</f>
        <v>140.53</v>
      </c>
      <c r="T4283" s="23">
        <f>Q4283-S4283</f>
        <v>11.852024</v>
      </c>
      <c r="U4283" s="25">
        <f>IFERROR(T4283/Q4283,0)</f>
        <v>7.7778360523679618E-2</v>
      </c>
      <c r="V4283" s="21" t="s">
        <v>125</v>
      </c>
      <c r="W4283" s="21" t="s">
        <v>136</v>
      </c>
    </row>
    <row r="4284" spans="1:23" ht="15" customHeight="1">
      <c r="A4284" s="21" t="s">
        <v>4761</v>
      </c>
      <c r="B4284" s="22">
        <v>46010</v>
      </c>
      <c r="C4284" s="21">
        <f>YEAR(B4284)</f>
        <v>2025</v>
      </c>
      <c r="D4284" s="21" t="str">
        <f>"Q"&amp;ROUNDUP(MONTH(B4284)/3,0)</f>
        <v>Q4</v>
      </c>
      <c r="E4284" s="21" t="s">
        <v>117</v>
      </c>
      <c r="F4284" s="21" t="s">
        <v>129</v>
      </c>
      <c r="G4284" s="21" t="s">
        <v>119</v>
      </c>
      <c r="H4284" s="21" t="s">
        <v>224</v>
      </c>
      <c r="I4284" s="21" t="s">
        <v>225</v>
      </c>
      <c r="J4284" s="21" t="s">
        <v>122</v>
      </c>
      <c r="K4284" s="21" t="s">
        <v>143</v>
      </c>
      <c r="L4284" s="21" t="s">
        <v>201</v>
      </c>
      <c r="M4284" s="23">
        <v>71.739999999999995</v>
      </c>
      <c r="N4284" s="24">
        <v>1</v>
      </c>
      <c r="O4284" s="25">
        <v>0.20430000000000001</v>
      </c>
      <c r="P4284" s="23">
        <v>48.34</v>
      </c>
      <c r="Q4284" s="23">
        <f>M4284*N4284*(1-O4284)</f>
        <v>57.083517999999991</v>
      </c>
      <c r="R4284" s="23">
        <f>M4284*N4284*O4284</f>
        <v>14.656482</v>
      </c>
      <c r="S4284" s="23">
        <f>P4284*N4284</f>
        <v>48.34</v>
      </c>
      <c r="T4284" s="23">
        <f>Q4284-S4284</f>
        <v>8.7435179999999875</v>
      </c>
      <c r="U4284" s="25">
        <f>IFERROR(T4284/Q4284,0)</f>
        <v>0.15317062273562027</v>
      </c>
      <c r="V4284" s="21" t="s">
        <v>125</v>
      </c>
      <c r="W4284" s="21" t="s">
        <v>136</v>
      </c>
    </row>
    <row r="4285" spans="1:23" ht="15" customHeight="1">
      <c r="A4285" s="21" t="s">
        <v>4762</v>
      </c>
      <c r="B4285" s="22">
        <v>46010</v>
      </c>
      <c r="C4285" s="21">
        <f>YEAR(B4285)</f>
        <v>2025</v>
      </c>
      <c r="D4285" s="21" t="str">
        <f>"Q"&amp;ROUNDUP(MONTH(B4285)/3,0)</f>
        <v>Q4</v>
      </c>
      <c r="E4285" s="21" t="s">
        <v>138</v>
      </c>
      <c r="F4285" s="21" t="s">
        <v>118</v>
      </c>
      <c r="G4285" s="21" t="s">
        <v>139</v>
      </c>
      <c r="H4285" s="21" t="s">
        <v>221</v>
      </c>
      <c r="I4285" s="21" t="s">
        <v>222</v>
      </c>
      <c r="J4285" s="21" t="s">
        <v>133</v>
      </c>
      <c r="K4285" s="21" t="s">
        <v>134</v>
      </c>
      <c r="L4285" s="21" t="s">
        <v>339</v>
      </c>
      <c r="M4285" s="23">
        <v>145.84</v>
      </c>
      <c r="N4285" s="24">
        <v>3</v>
      </c>
      <c r="O4285" s="25">
        <v>0.22439999999999999</v>
      </c>
      <c r="P4285" s="23">
        <v>73.59</v>
      </c>
      <c r="Q4285" s="23">
        <f>M4285*N4285*(1-O4285)</f>
        <v>339.34051199999999</v>
      </c>
      <c r="R4285" s="23">
        <f>M4285*N4285*O4285</f>
        <v>98.179487999999992</v>
      </c>
      <c r="S4285" s="23">
        <f>P4285*N4285</f>
        <v>220.77</v>
      </c>
      <c r="T4285" s="23">
        <f>Q4285-S4285</f>
        <v>118.57051199999998</v>
      </c>
      <c r="U4285" s="25">
        <f>IFERROR(T4285/Q4285,0)</f>
        <v>0.34941454912403735</v>
      </c>
      <c r="V4285" s="21" t="s">
        <v>125</v>
      </c>
      <c r="W4285" s="21" t="s">
        <v>126</v>
      </c>
    </row>
    <row r="4286" spans="1:23" ht="15" customHeight="1">
      <c r="A4286" s="21" t="s">
        <v>4763</v>
      </c>
      <c r="B4286" s="22">
        <v>46010</v>
      </c>
      <c r="C4286" s="21">
        <f>YEAR(B4286)</f>
        <v>2025</v>
      </c>
      <c r="D4286" s="21" t="str">
        <f>"Q"&amp;ROUNDUP(MONTH(B4286)/3,0)</f>
        <v>Q4</v>
      </c>
      <c r="E4286" s="21" t="s">
        <v>117</v>
      </c>
      <c r="F4286" s="21" t="s">
        <v>118</v>
      </c>
      <c r="G4286" s="21" t="s">
        <v>119</v>
      </c>
      <c r="H4286" s="21" t="s">
        <v>120</v>
      </c>
      <c r="I4286" s="21" t="s">
        <v>121</v>
      </c>
      <c r="J4286" s="21" t="s">
        <v>122</v>
      </c>
      <c r="K4286" s="21" t="s">
        <v>149</v>
      </c>
      <c r="L4286" s="21" t="s">
        <v>238</v>
      </c>
      <c r="M4286" s="23">
        <v>117.31</v>
      </c>
      <c r="N4286" s="24">
        <v>1</v>
      </c>
      <c r="O4286" s="25">
        <v>0.246</v>
      </c>
      <c r="P4286" s="23">
        <v>51.63</v>
      </c>
      <c r="Q4286" s="23">
        <f>M4286*N4286*(1-O4286)</f>
        <v>88.451740000000001</v>
      </c>
      <c r="R4286" s="23">
        <f>M4286*N4286*O4286</f>
        <v>28.858260000000001</v>
      </c>
      <c r="S4286" s="23">
        <f>P4286*N4286</f>
        <v>51.63</v>
      </c>
      <c r="T4286" s="23">
        <f>Q4286-S4286</f>
        <v>36.821739999999998</v>
      </c>
      <c r="U4286" s="25">
        <f>IFERROR(T4286/Q4286,0)</f>
        <v>0.41629186718090561</v>
      </c>
      <c r="V4286" s="21" t="s">
        <v>125</v>
      </c>
      <c r="W4286" s="21" t="s">
        <v>172</v>
      </c>
    </row>
    <row r="4287" spans="1:23" ht="15" customHeight="1">
      <c r="A4287" s="21" t="s">
        <v>4764</v>
      </c>
      <c r="B4287" s="22">
        <v>46010</v>
      </c>
      <c r="C4287" s="21">
        <f>YEAR(B4287)</f>
        <v>2025</v>
      </c>
      <c r="D4287" s="21" t="str">
        <f>"Q"&amp;ROUNDUP(MONTH(B4287)/3,0)</f>
        <v>Q4</v>
      </c>
      <c r="E4287" s="21" t="s">
        <v>138</v>
      </c>
      <c r="F4287" s="21" t="s">
        <v>129</v>
      </c>
      <c r="G4287" s="21" t="s">
        <v>139</v>
      </c>
      <c r="H4287" s="21" t="s">
        <v>257</v>
      </c>
      <c r="I4287" s="21" t="s">
        <v>258</v>
      </c>
      <c r="J4287" s="21" t="s">
        <v>133</v>
      </c>
      <c r="K4287" s="21" t="s">
        <v>123</v>
      </c>
      <c r="L4287" s="21" t="s">
        <v>226</v>
      </c>
      <c r="M4287" s="23">
        <v>137.72999999999999</v>
      </c>
      <c r="N4287" s="24">
        <v>1</v>
      </c>
      <c r="O4287" s="25">
        <v>0.21149999999999999</v>
      </c>
      <c r="P4287" s="23">
        <v>76.97</v>
      </c>
      <c r="Q4287" s="23">
        <f>M4287*N4287*(1-O4287)</f>
        <v>108.60010499999999</v>
      </c>
      <c r="R4287" s="23">
        <f>M4287*N4287*O4287</f>
        <v>29.129894999999998</v>
      </c>
      <c r="S4287" s="23">
        <f>P4287*N4287</f>
        <v>76.97</v>
      </c>
      <c r="T4287" s="23">
        <f>Q4287-S4287</f>
        <v>31.630104999999986</v>
      </c>
      <c r="U4287" s="25">
        <f>IFERROR(T4287/Q4287,0)</f>
        <v>0.2912529872784192</v>
      </c>
      <c r="V4287" s="21" t="s">
        <v>125</v>
      </c>
      <c r="W4287" s="21" t="s">
        <v>172</v>
      </c>
    </row>
    <row r="4288" spans="1:23" ht="15" customHeight="1">
      <c r="A4288" s="21" t="s">
        <v>4765</v>
      </c>
      <c r="B4288" s="22">
        <v>46010</v>
      </c>
      <c r="C4288" s="21">
        <f>YEAR(B4288)</f>
        <v>2025</v>
      </c>
      <c r="D4288" s="21" t="str">
        <f>"Q"&amp;ROUNDUP(MONTH(B4288)/3,0)</f>
        <v>Q4</v>
      </c>
      <c r="E4288" s="21" t="s">
        <v>138</v>
      </c>
      <c r="F4288" s="21" t="s">
        <v>118</v>
      </c>
      <c r="G4288" s="21" t="s">
        <v>146</v>
      </c>
      <c r="H4288" s="21" t="s">
        <v>471</v>
      </c>
      <c r="I4288" s="21" t="s">
        <v>472</v>
      </c>
      <c r="J4288" s="21" t="s">
        <v>142</v>
      </c>
      <c r="K4288" s="21" t="s">
        <v>149</v>
      </c>
      <c r="L4288" s="21" t="s">
        <v>176</v>
      </c>
      <c r="M4288" s="23">
        <v>87.42</v>
      </c>
      <c r="N4288" s="24">
        <v>4</v>
      </c>
      <c r="O4288" s="25">
        <v>0.22189999999999999</v>
      </c>
      <c r="P4288" s="23">
        <v>35.94</v>
      </c>
      <c r="Q4288" s="23">
        <f>M4288*N4288*(1-O4288)</f>
        <v>272.08600799999999</v>
      </c>
      <c r="R4288" s="23">
        <f>M4288*N4288*O4288</f>
        <v>77.593992</v>
      </c>
      <c r="S4288" s="23">
        <f>P4288*N4288</f>
        <v>143.76</v>
      </c>
      <c r="T4288" s="23">
        <f>Q4288-S4288</f>
        <v>128.326008</v>
      </c>
      <c r="U4288" s="25">
        <f>IFERROR(T4288/Q4288,0)</f>
        <v>0.47163765951536912</v>
      </c>
      <c r="V4288" s="21" t="s">
        <v>125</v>
      </c>
      <c r="W4288" s="21" t="s">
        <v>172</v>
      </c>
    </row>
    <row r="4289" spans="1:23" ht="15" customHeight="1">
      <c r="A4289" s="21" t="s">
        <v>4766</v>
      </c>
      <c r="B4289" s="22">
        <v>46010</v>
      </c>
      <c r="C4289" s="21">
        <f>YEAR(B4289)</f>
        <v>2025</v>
      </c>
      <c r="D4289" s="21" t="str">
        <f>"Q"&amp;ROUNDUP(MONTH(B4289)/3,0)</f>
        <v>Q4</v>
      </c>
      <c r="E4289" s="21" t="s">
        <v>138</v>
      </c>
      <c r="F4289" s="21" t="s">
        <v>159</v>
      </c>
      <c r="G4289" s="21" t="s">
        <v>139</v>
      </c>
      <c r="H4289" s="21" t="s">
        <v>186</v>
      </c>
      <c r="I4289" s="21" t="s">
        <v>162</v>
      </c>
      <c r="J4289" s="21" t="s">
        <v>133</v>
      </c>
      <c r="K4289" s="21" t="s">
        <v>165</v>
      </c>
      <c r="L4289" s="21" t="s">
        <v>166</v>
      </c>
      <c r="M4289" s="23">
        <v>67.709999999999994</v>
      </c>
      <c r="N4289" s="24">
        <v>48</v>
      </c>
      <c r="O4289" s="25">
        <v>0.15409999999999999</v>
      </c>
      <c r="P4289" s="23">
        <v>28.35</v>
      </c>
      <c r="Q4289" s="23">
        <f>M4289*N4289*(1-O4289)</f>
        <v>2749.2426719999999</v>
      </c>
      <c r="R4289" s="23">
        <f>M4289*N4289*O4289</f>
        <v>500.83732799999996</v>
      </c>
      <c r="S4289" s="23">
        <f>P4289*N4289</f>
        <v>1360.8000000000002</v>
      </c>
      <c r="T4289" s="23">
        <f>Q4289-S4289</f>
        <v>1388.4426719999997</v>
      </c>
      <c r="U4289" s="25">
        <f>IFERROR(T4289/Q4289,0)</f>
        <v>0.50502732484868096</v>
      </c>
      <c r="V4289" s="21" t="s">
        <v>125</v>
      </c>
      <c r="W4289" s="21" t="s">
        <v>136</v>
      </c>
    </row>
    <row r="4290" spans="1:23" ht="15" customHeight="1">
      <c r="A4290" s="21" t="s">
        <v>4767</v>
      </c>
      <c r="B4290" s="22">
        <v>46011</v>
      </c>
      <c r="C4290" s="21">
        <f>YEAR(B4290)</f>
        <v>2025</v>
      </c>
      <c r="D4290" s="21" t="str">
        <f>"Q"&amp;ROUNDUP(MONTH(B4290)/3,0)</f>
        <v>Q4</v>
      </c>
      <c r="E4290" s="21" t="s">
        <v>128</v>
      </c>
      <c r="F4290" s="21" t="s">
        <v>118</v>
      </c>
      <c r="G4290" s="21" t="s">
        <v>152</v>
      </c>
      <c r="H4290" s="21" t="s">
        <v>147</v>
      </c>
      <c r="I4290" s="21" t="s">
        <v>148</v>
      </c>
      <c r="J4290" s="21" t="s">
        <v>122</v>
      </c>
      <c r="K4290" s="21" t="s">
        <v>134</v>
      </c>
      <c r="L4290" s="21" t="s">
        <v>339</v>
      </c>
      <c r="M4290" s="23">
        <v>189.47</v>
      </c>
      <c r="N4290" s="24">
        <v>1</v>
      </c>
      <c r="O4290" s="25">
        <v>0.23949999999999999</v>
      </c>
      <c r="P4290" s="23">
        <v>105.19</v>
      </c>
      <c r="Q4290" s="23">
        <f>M4290*N4290*(1-O4290)</f>
        <v>144.09193499999998</v>
      </c>
      <c r="R4290" s="23">
        <f>M4290*N4290*O4290</f>
        <v>45.378064999999999</v>
      </c>
      <c r="S4290" s="23">
        <f>P4290*N4290</f>
        <v>105.19</v>
      </c>
      <c r="T4290" s="23">
        <f>Q4290-S4290</f>
        <v>38.90193499999998</v>
      </c>
      <c r="U4290" s="25">
        <f>IFERROR(T4290/Q4290,0)</f>
        <v>0.26997996105750116</v>
      </c>
      <c r="V4290" s="21" t="s">
        <v>125</v>
      </c>
      <c r="W4290" s="21" t="s">
        <v>126</v>
      </c>
    </row>
    <row r="4291" spans="1:23" ht="15" customHeight="1">
      <c r="A4291" s="21" t="s">
        <v>4768</v>
      </c>
      <c r="B4291" s="22">
        <v>46011</v>
      </c>
      <c r="C4291" s="21">
        <f>YEAR(B4291)</f>
        <v>2025</v>
      </c>
      <c r="D4291" s="21" t="str">
        <f>"Q"&amp;ROUNDUP(MONTH(B4291)/3,0)</f>
        <v>Q4</v>
      </c>
      <c r="E4291" s="21" t="s">
        <v>128</v>
      </c>
      <c r="F4291" s="21" t="s">
        <v>118</v>
      </c>
      <c r="G4291" s="21" t="s">
        <v>152</v>
      </c>
      <c r="H4291" s="21" t="s">
        <v>261</v>
      </c>
      <c r="I4291" s="21" t="s">
        <v>262</v>
      </c>
      <c r="J4291" s="21" t="s">
        <v>133</v>
      </c>
      <c r="K4291" s="21" t="s">
        <v>165</v>
      </c>
      <c r="L4291" s="21" t="s">
        <v>166</v>
      </c>
      <c r="M4291" s="23">
        <v>129.1</v>
      </c>
      <c r="N4291" s="24">
        <v>2</v>
      </c>
      <c r="O4291" s="25">
        <v>0.26579999999999998</v>
      </c>
      <c r="P4291" s="23">
        <v>56.61</v>
      </c>
      <c r="Q4291" s="23">
        <f>M4291*N4291*(1-O4291)</f>
        <v>189.57043999999999</v>
      </c>
      <c r="R4291" s="23">
        <f>M4291*N4291*O4291</f>
        <v>68.629559999999998</v>
      </c>
      <c r="S4291" s="23">
        <f>P4291*N4291</f>
        <v>113.22</v>
      </c>
      <c r="T4291" s="23">
        <f>Q4291-S4291</f>
        <v>76.350439999999992</v>
      </c>
      <c r="U4291" s="25">
        <f>IFERROR(T4291/Q4291,0)</f>
        <v>0.40275498648417968</v>
      </c>
      <c r="V4291" s="21" t="s">
        <v>125</v>
      </c>
      <c r="W4291" s="21" t="s">
        <v>126</v>
      </c>
    </row>
    <row r="4292" spans="1:23" ht="15" customHeight="1">
      <c r="A4292" s="21" t="s">
        <v>4769</v>
      </c>
      <c r="B4292" s="22">
        <v>46011</v>
      </c>
      <c r="C4292" s="21">
        <f>YEAR(B4292)</f>
        <v>2025</v>
      </c>
      <c r="D4292" s="21" t="str">
        <f>"Q"&amp;ROUNDUP(MONTH(B4292)/3,0)</f>
        <v>Q4</v>
      </c>
      <c r="E4292" s="21" t="s">
        <v>128</v>
      </c>
      <c r="F4292" s="21" t="s">
        <v>129</v>
      </c>
      <c r="G4292" s="21" t="s">
        <v>152</v>
      </c>
      <c r="H4292" s="21" t="s">
        <v>147</v>
      </c>
      <c r="I4292" s="21" t="s">
        <v>148</v>
      </c>
      <c r="J4292" s="21" t="s">
        <v>122</v>
      </c>
      <c r="K4292" s="21" t="s">
        <v>134</v>
      </c>
      <c r="L4292" s="21" t="s">
        <v>299</v>
      </c>
      <c r="M4292" s="23">
        <v>114.56</v>
      </c>
      <c r="N4292" s="24">
        <v>4</v>
      </c>
      <c r="O4292" s="25">
        <v>0.24479999999999999</v>
      </c>
      <c r="P4292" s="23">
        <v>66.91</v>
      </c>
      <c r="Q4292" s="23">
        <f>M4292*N4292*(1-O4292)</f>
        <v>346.06284799999997</v>
      </c>
      <c r="R4292" s="23">
        <f>M4292*N4292*O4292</f>
        <v>112.17715199999999</v>
      </c>
      <c r="S4292" s="23">
        <f>P4292*N4292</f>
        <v>267.64</v>
      </c>
      <c r="T4292" s="23">
        <f>Q4292-S4292</f>
        <v>78.422847999999988</v>
      </c>
      <c r="U4292" s="25">
        <f>IFERROR(T4292/Q4292,0)</f>
        <v>0.22661446743916294</v>
      </c>
      <c r="V4292" s="21" t="s">
        <v>125</v>
      </c>
      <c r="W4292" s="21" t="s">
        <v>136</v>
      </c>
    </row>
    <row r="4293" spans="1:23" ht="15" customHeight="1">
      <c r="A4293" s="21" t="s">
        <v>4770</v>
      </c>
      <c r="B4293" s="22">
        <v>46011</v>
      </c>
      <c r="C4293" s="21">
        <f>YEAR(B4293)</f>
        <v>2025</v>
      </c>
      <c r="D4293" s="21" t="str">
        <f>"Q"&amp;ROUNDUP(MONTH(B4293)/3,0)</f>
        <v>Q4</v>
      </c>
      <c r="E4293" s="21" t="s">
        <v>188</v>
      </c>
      <c r="F4293" s="21" t="s">
        <v>118</v>
      </c>
      <c r="G4293" s="21" t="s">
        <v>232</v>
      </c>
      <c r="H4293" s="21" t="s">
        <v>1201</v>
      </c>
      <c r="I4293" s="21" t="s">
        <v>1202</v>
      </c>
      <c r="J4293" s="21" t="s">
        <v>142</v>
      </c>
      <c r="K4293" s="21" t="s">
        <v>165</v>
      </c>
      <c r="L4293" s="21" t="s">
        <v>166</v>
      </c>
      <c r="M4293" s="23">
        <v>105.91</v>
      </c>
      <c r="N4293" s="24">
        <v>1</v>
      </c>
      <c r="O4293" s="25">
        <v>0.26579999999999998</v>
      </c>
      <c r="P4293" s="23">
        <v>41.54</v>
      </c>
      <c r="Q4293" s="23">
        <f>M4293*N4293*(1-O4293)</f>
        <v>77.759121999999991</v>
      </c>
      <c r="R4293" s="23">
        <f>M4293*N4293*O4293</f>
        <v>28.150877999999999</v>
      </c>
      <c r="S4293" s="23">
        <f>P4293*N4293</f>
        <v>41.54</v>
      </c>
      <c r="T4293" s="23">
        <f>Q4293-S4293</f>
        <v>36.219121999999992</v>
      </c>
      <c r="U4293" s="25">
        <f>IFERROR(T4293/Q4293,0)</f>
        <v>0.46578614918002798</v>
      </c>
      <c r="V4293" s="21" t="s">
        <v>125</v>
      </c>
      <c r="W4293" s="21" t="s">
        <v>156</v>
      </c>
    </row>
    <row r="4294" spans="1:23" ht="15" customHeight="1">
      <c r="A4294" s="21" t="s">
        <v>4771</v>
      </c>
      <c r="B4294" s="22">
        <v>46011</v>
      </c>
      <c r="C4294" s="21">
        <f>YEAR(B4294)</f>
        <v>2025</v>
      </c>
      <c r="D4294" s="21" t="str">
        <f>"Q"&amp;ROUNDUP(MONTH(B4294)/3,0)</f>
        <v>Q4</v>
      </c>
      <c r="E4294" s="21" t="s">
        <v>138</v>
      </c>
      <c r="F4294" s="21" t="s">
        <v>118</v>
      </c>
      <c r="G4294" s="21" t="s">
        <v>146</v>
      </c>
      <c r="H4294" s="21" t="s">
        <v>752</v>
      </c>
      <c r="I4294" s="21" t="s">
        <v>200</v>
      </c>
      <c r="J4294" s="21" t="s">
        <v>133</v>
      </c>
      <c r="K4294" s="21" t="s">
        <v>143</v>
      </c>
      <c r="L4294" s="21" t="s">
        <v>144</v>
      </c>
      <c r="M4294" s="23">
        <v>153.38999999999999</v>
      </c>
      <c r="N4294" s="24">
        <v>1</v>
      </c>
      <c r="O4294" s="25">
        <v>0.28639999999999999</v>
      </c>
      <c r="P4294" s="23">
        <v>95.92</v>
      </c>
      <c r="Q4294" s="23">
        <f>M4294*N4294*(1-O4294)</f>
        <v>109.459104</v>
      </c>
      <c r="R4294" s="23">
        <f>M4294*N4294*O4294</f>
        <v>43.930895999999997</v>
      </c>
      <c r="S4294" s="23">
        <f>P4294*N4294</f>
        <v>95.92</v>
      </c>
      <c r="T4294" s="23">
        <f>Q4294-S4294</f>
        <v>13.539103999999995</v>
      </c>
      <c r="U4294" s="25">
        <f>IFERROR(T4294/Q4294,0)</f>
        <v>0.12369098142809569</v>
      </c>
      <c r="V4294" s="21" t="s">
        <v>125</v>
      </c>
      <c r="W4294" s="21" t="s">
        <v>126</v>
      </c>
    </row>
    <row r="4295" spans="1:23" ht="15" customHeight="1">
      <c r="A4295" s="21" t="s">
        <v>4772</v>
      </c>
      <c r="B4295" s="22">
        <v>46011</v>
      </c>
      <c r="C4295" s="21">
        <f>YEAR(B4295)</f>
        <v>2025</v>
      </c>
      <c r="D4295" s="21" t="str">
        <f>"Q"&amp;ROUNDUP(MONTH(B4295)/3,0)</f>
        <v>Q4</v>
      </c>
      <c r="E4295" s="21" t="s">
        <v>117</v>
      </c>
      <c r="F4295" s="21" t="s">
        <v>129</v>
      </c>
      <c r="G4295" s="21" t="s">
        <v>194</v>
      </c>
      <c r="H4295" s="21" t="s">
        <v>131</v>
      </c>
      <c r="I4295" s="21" t="s">
        <v>132</v>
      </c>
      <c r="J4295" s="21" t="s">
        <v>133</v>
      </c>
      <c r="K4295" s="21" t="s">
        <v>123</v>
      </c>
      <c r="L4295" s="21" t="s">
        <v>292</v>
      </c>
      <c r="M4295" s="23">
        <v>84.7</v>
      </c>
      <c r="N4295" s="24">
        <v>1</v>
      </c>
      <c r="O4295" s="25">
        <v>0.27379999999999999</v>
      </c>
      <c r="P4295" s="23">
        <v>40.42</v>
      </c>
      <c r="Q4295" s="23">
        <f>M4295*N4295*(1-O4295)</f>
        <v>61.509139999999995</v>
      </c>
      <c r="R4295" s="23">
        <f>M4295*N4295*O4295</f>
        <v>23.190860000000001</v>
      </c>
      <c r="S4295" s="23">
        <f>P4295*N4295</f>
        <v>40.42</v>
      </c>
      <c r="T4295" s="23">
        <f>Q4295-S4295</f>
        <v>21.089139999999993</v>
      </c>
      <c r="U4295" s="25">
        <f>IFERROR(T4295/Q4295,0)</f>
        <v>0.3428618901190944</v>
      </c>
      <c r="V4295" s="21" t="s">
        <v>125</v>
      </c>
      <c r="W4295" s="21" t="s">
        <v>126</v>
      </c>
    </row>
    <row r="4296" spans="1:23" ht="15" customHeight="1">
      <c r="A4296" s="21" t="s">
        <v>4773</v>
      </c>
      <c r="B4296" s="22">
        <v>46011</v>
      </c>
      <c r="C4296" s="21">
        <f>YEAR(B4296)</f>
        <v>2025</v>
      </c>
      <c r="D4296" s="21" t="str">
        <f>"Q"&amp;ROUNDUP(MONTH(B4296)/3,0)</f>
        <v>Q4</v>
      </c>
      <c r="E4296" s="21" t="s">
        <v>117</v>
      </c>
      <c r="F4296" s="21" t="s">
        <v>159</v>
      </c>
      <c r="G4296" s="21" t="s">
        <v>119</v>
      </c>
      <c r="H4296" s="21" t="s">
        <v>254</v>
      </c>
      <c r="I4296" s="21" t="s">
        <v>255</v>
      </c>
      <c r="J4296" s="21" t="s">
        <v>142</v>
      </c>
      <c r="K4296" s="21" t="s">
        <v>149</v>
      </c>
      <c r="L4296" s="21" t="s">
        <v>238</v>
      </c>
      <c r="M4296" s="23">
        <v>271.83</v>
      </c>
      <c r="N4296" s="24">
        <v>3</v>
      </c>
      <c r="O4296" s="25">
        <v>0.16819999999999999</v>
      </c>
      <c r="P4296" s="23">
        <v>109.52</v>
      </c>
      <c r="Q4296" s="23">
        <f>M4296*N4296*(1-O4296)</f>
        <v>678.32458199999996</v>
      </c>
      <c r="R4296" s="23">
        <f>M4296*N4296*O4296</f>
        <v>137.16541799999999</v>
      </c>
      <c r="S4296" s="23">
        <f>P4296*N4296</f>
        <v>328.56</v>
      </c>
      <c r="T4296" s="23">
        <f>Q4296-S4296</f>
        <v>349.76458199999996</v>
      </c>
      <c r="U4296" s="25">
        <f>IFERROR(T4296/Q4296,0)</f>
        <v>0.5156301146697938</v>
      </c>
      <c r="V4296" s="21" t="s">
        <v>171</v>
      </c>
      <c r="W4296" s="21" t="s">
        <v>156</v>
      </c>
    </row>
    <row r="4297" spans="1:23" ht="15" customHeight="1">
      <c r="A4297" s="21" t="s">
        <v>4774</v>
      </c>
      <c r="B4297" s="22">
        <v>46011</v>
      </c>
      <c r="C4297" s="21">
        <f>YEAR(B4297)</f>
        <v>2025</v>
      </c>
      <c r="D4297" s="21" t="str">
        <f>"Q"&amp;ROUNDUP(MONTH(B4297)/3,0)</f>
        <v>Q4</v>
      </c>
      <c r="E4297" s="21" t="s">
        <v>117</v>
      </c>
      <c r="F4297" s="21" t="s">
        <v>118</v>
      </c>
      <c r="G4297" s="21" t="s">
        <v>119</v>
      </c>
      <c r="H4297" s="21" t="s">
        <v>1250</v>
      </c>
      <c r="I4297" s="21" t="s">
        <v>1251</v>
      </c>
      <c r="J4297" s="21" t="s">
        <v>133</v>
      </c>
      <c r="K4297" s="21" t="s">
        <v>134</v>
      </c>
      <c r="L4297" s="21" t="s">
        <v>339</v>
      </c>
      <c r="M4297" s="23">
        <v>203.87</v>
      </c>
      <c r="N4297" s="24">
        <v>1</v>
      </c>
      <c r="O4297" s="25">
        <v>0.28449999999999998</v>
      </c>
      <c r="P4297" s="23">
        <v>113.83</v>
      </c>
      <c r="Q4297" s="23">
        <f>M4297*N4297*(1-O4297)</f>
        <v>145.86898500000001</v>
      </c>
      <c r="R4297" s="23">
        <f>M4297*N4297*O4297</f>
        <v>58.001014999999995</v>
      </c>
      <c r="S4297" s="23">
        <f>P4297*N4297</f>
        <v>113.83</v>
      </c>
      <c r="T4297" s="23">
        <f>Q4297-S4297</f>
        <v>32.038985000000011</v>
      </c>
      <c r="U4297" s="25">
        <f>IFERROR(T4297/Q4297,0)</f>
        <v>0.21964220152762431</v>
      </c>
      <c r="V4297" s="21" t="s">
        <v>125</v>
      </c>
      <c r="W4297" s="21" t="s">
        <v>126</v>
      </c>
    </row>
    <row r="4298" spans="1:23" ht="15" customHeight="1">
      <c r="A4298" s="21" t="s">
        <v>4775</v>
      </c>
      <c r="B4298" s="22">
        <v>46012</v>
      </c>
      <c r="C4298" s="21">
        <f>YEAR(B4298)</f>
        <v>2025</v>
      </c>
      <c r="D4298" s="21" t="str">
        <f>"Q"&amp;ROUNDUP(MONTH(B4298)/3,0)</f>
        <v>Q4</v>
      </c>
      <c r="E4298" s="21" t="s">
        <v>188</v>
      </c>
      <c r="F4298" s="21" t="s">
        <v>129</v>
      </c>
      <c r="G4298" s="21" t="s">
        <v>198</v>
      </c>
      <c r="H4298" s="21" t="s">
        <v>467</v>
      </c>
      <c r="I4298" s="21" t="s">
        <v>468</v>
      </c>
      <c r="J4298" s="21" t="s">
        <v>133</v>
      </c>
      <c r="K4298" s="21" t="s">
        <v>123</v>
      </c>
      <c r="L4298" s="21" t="s">
        <v>292</v>
      </c>
      <c r="M4298" s="23">
        <v>171.32</v>
      </c>
      <c r="N4298" s="24">
        <v>1</v>
      </c>
      <c r="O4298" s="25">
        <v>0.21160000000000001</v>
      </c>
      <c r="P4298" s="23">
        <v>79.33</v>
      </c>
      <c r="Q4298" s="23">
        <f>M4298*N4298*(1-O4298)</f>
        <v>135.06868799999998</v>
      </c>
      <c r="R4298" s="23">
        <f>M4298*N4298*O4298</f>
        <v>36.251311999999999</v>
      </c>
      <c r="S4298" s="23">
        <f>P4298*N4298</f>
        <v>79.33</v>
      </c>
      <c r="T4298" s="23">
        <f>Q4298-S4298</f>
        <v>55.738687999999982</v>
      </c>
      <c r="U4298" s="25">
        <f>IFERROR(T4298/Q4298,0)</f>
        <v>0.41266920427923304</v>
      </c>
      <c r="V4298" s="21" t="s">
        <v>125</v>
      </c>
      <c r="W4298" s="21" t="s">
        <v>156</v>
      </c>
    </row>
    <row r="4299" spans="1:23" ht="15" customHeight="1">
      <c r="A4299" s="21" t="s">
        <v>4776</v>
      </c>
      <c r="B4299" s="22">
        <v>46012</v>
      </c>
      <c r="C4299" s="21">
        <f>YEAR(B4299)</f>
        <v>2025</v>
      </c>
      <c r="D4299" s="21" t="str">
        <f>"Q"&amp;ROUNDUP(MONTH(B4299)/3,0)</f>
        <v>Q4</v>
      </c>
      <c r="E4299" s="21" t="s">
        <v>188</v>
      </c>
      <c r="F4299" s="21" t="s">
        <v>129</v>
      </c>
      <c r="G4299" s="21" t="s">
        <v>189</v>
      </c>
      <c r="H4299" s="21" t="s">
        <v>147</v>
      </c>
      <c r="I4299" s="21" t="s">
        <v>148</v>
      </c>
      <c r="J4299" s="21" t="s">
        <v>122</v>
      </c>
      <c r="K4299" s="21" t="s">
        <v>123</v>
      </c>
      <c r="L4299" s="21" t="s">
        <v>226</v>
      </c>
      <c r="M4299" s="23">
        <v>88.99</v>
      </c>
      <c r="N4299" s="24">
        <v>4</v>
      </c>
      <c r="O4299" s="25">
        <v>0.20619999999999999</v>
      </c>
      <c r="P4299" s="23">
        <v>40.450000000000003</v>
      </c>
      <c r="Q4299" s="23">
        <f>M4299*N4299*(1-O4299)</f>
        <v>282.56104800000003</v>
      </c>
      <c r="R4299" s="23">
        <f>M4299*N4299*O4299</f>
        <v>73.398951999999994</v>
      </c>
      <c r="S4299" s="23">
        <f>P4299*N4299</f>
        <v>161.80000000000001</v>
      </c>
      <c r="T4299" s="23">
        <f>Q4299-S4299</f>
        <v>120.76104800000002</v>
      </c>
      <c r="U4299" s="25">
        <f>IFERROR(T4299/Q4299,0)</f>
        <v>0.42738037976133214</v>
      </c>
      <c r="V4299" s="21" t="s">
        <v>125</v>
      </c>
      <c r="W4299" s="21" t="s">
        <v>156</v>
      </c>
    </row>
    <row r="4300" spans="1:23" ht="15" customHeight="1">
      <c r="A4300" s="21" t="s">
        <v>4777</v>
      </c>
      <c r="B4300" s="22">
        <v>46012</v>
      </c>
      <c r="C4300" s="21">
        <f>YEAR(B4300)</f>
        <v>2025</v>
      </c>
      <c r="D4300" s="21" t="str">
        <f>"Q"&amp;ROUNDUP(MONTH(B4300)/3,0)</f>
        <v>Q4</v>
      </c>
      <c r="E4300" s="21" t="s">
        <v>117</v>
      </c>
      <c r="F4300" s="21" t="s">
        <v>118</v>
      </c>
      <c r="G4300" s="21" t="s">
        <v>119</v>
      </c>
      <c r="H4300" s="21" t="s">
        <v>1156</v>
      </c>
      <c r="I4300" s="21" t="s">
        <v>1157</v>
      </c>
      <c r="J4300" s="21" t="s">
        <v>142</v>
      </c>
      <c r="K4300" s="21" t="s">
        <v>165</v>
      </c>
      <c r="L4300" s="21" t="s">
        <v>320</v>
      </c>
      <c r="M4300" s="23">
        <v>77.62</v>
      </c>
      <c r="N4300" s="24">
        <v>4</v>
      </c>
      <c r="O4300" s="25">
        <v>0.28989999999999999</v>
      </c>
      <c r="P4300" s="23">
        <v>28.04</v>
      </c>
      <c r="Q4300" s="23">
        <f>M4300*N4300*(1-O4300)</f>
        <v>220.47184799999999</v>
      </c>
      <c r="R4300" s="23">
        <f>M4300*N4300*O4300</f>
        <v>90.008151999999995</v>
      </c>
      <c r="S4300" s="23">
        <f>P4300*N4300</f>
        <v>112.16</v>
      </c>
      <c r="T4300" s="23">
        <f>Q4300-S4300</f>
        <v>108.311848</v>
      </c>
      <c r="U4300" s="25">
        <f>IFERROR(T4300/Q4300,0)</f>
        <v>0.49127291752913504</v>
      </c>
      <c r="V4300" s="21" t="s">
        <v>125</v>
      </c>
      <c r="W4300" s="21" t="s">
        <v>126</v>
      </c>
    </row>
    <row r="4301" spans="1:23" ht="15" customHeight="1">
      <c r="A4301" s="21" t="s">
        <v>4778</v>
      </c>
      <c r="B4301" s="22">
        <v>46012</v>
      </c>
      <c r="C4301" s="21">
        <f>YEAR(B4301)</f>
        <v>2025</v>
      </c>
      <c r="D4301" s="21" t="str">
        <f>"Q"&amp;ROUNDUP(MONTH(B4301)/3,0)</f>
        <v>Q4</v>
      </c>
      <c r="E4301" s="21" t="s">
        <v>158</v>
      </c>
      <c r="F4301" s="21" t="s">
        <v>118</v>
      </c>
      <c r="G4301" s="21" t="s">
        <v>164</v>
      </c>
      <c r="H4301" s="21" t="s">
        <v>186</v>
      </c>
      <c r="I4301" s="21" t="s">
        <v>162</v>
      </c>
      <c r="J4301" s="21" t="s">
        <v>133</v>
      </c>
      <c r="K4301" s="21" t="s">
        <v>165</v>
      </c>
      <c r="L4301" s="21" t="s">
        <v>213</v>
      </c>
      <c r="M4301" s="23">
        <v>22.75</v>
      </c>
      <c r="N4301" s="24">
        <v>3</v>
      </c>
      <c r="O4301" s="25">
        <v>0.24360000000000001</v>
      </c>
      <c r="P4301" s="23">
        <v>10.23</v>
      </c>
      <c r="Q4301" s="23">
        <f>M4301*N4301*(1-O4301)</f>
        <v>51.624299999999998</v>
      </c>
      <c r="R4301" s="23">
        <f>M4301*N4301*O4301</f>
        <v>16.625700000000002</v>
      </c>
      <c r="S4301" s="23">
        <f>P4301*N4301</f>
        <v>30.69</v>
      </c>
      <c r="T4301" s="23">
        <f>Q4301-S4301</f>
        <v>20.934299999999997</v>
      </c>
      <c r="U4301" s="25">
        <f>IFERROR(T4301/Q4301,0)</f>
        <v>0.4055125202666186</v>
      </c>
      <c r="V4301" s="21" t="s">
        <v>125</v>
      </c>
      <c r="W4301" s="21" t="s">
        <v>126</v>
      </c>
    </row>
    <row r="4302" spans="1:23" ht="15" customHeight="1">
      <c r="A4302" s="21" t="s">
        <v>4779</v>
      </c>
      <c r="B4302" s="22">
        <v>46012</v>
      </c>
      <c r="C4302" s="21">
        <f>YEAR(B4302)</f>
        <v>2025</v>
      </c>
      <c r="D4302" s="21" t="str">
        <f>"Q"&amp;ROUNDUP(MONTH(B4302)/3,0)</f>
        <v>Q4</v>
      </c>
      <c r="E4302" s="21" t="s">
        <v>128</v>
      </c>
      <c r="F4302" s="21" t="s">
        <v>129</v>
      </c>
      <c r="G4302" s="21" t="s">
        <v>152</v>
      </c>
      <c r="H4302" s="21" t="s">
        <v>578</v>
      </c>
      <c r="I4302" s="21" t="s">
        <v>368</v>
      </c>
      <c r="J4302" s="21" t="s">
        <v>133</v>
      </c>
      <c r="K4302" s="21" t="s">
        <v>149</v>
      </c>
      <c r="L4302" s="21" t="s">
        <v>150</v>
      </c>
      <c r="M4302" s="23">
        <v>249.92</v>
      </c>
      <c r="N4302" s="24">
        <v>8</v>
      </c>
      <c r="O4302" s="25">
        <v>0.18840000000000001</v>
      </c>
      <c r="P4302" s="23">
        <v>112.34</v>
      </c>
      <c r="Q4302" s="23">
        <f>M4302*N4302*(1-O4302)</f>
        <v>1622.680576</v>
      </c>
      <c r="R4302" s="23">
        <f>M4302*N4302*O4302</f>
        <v>376.67942399999998</v>
      </c>
      <c r="S4302" s="23">
        <f>P4302*N4302</f>
        <v>898.72</v>
      </c>
      <c r="T4302" s="23">
        <f>Q4302-S4302</f>
        <v>723.96057599999995</v>
      </c>
      <c r="U4302" s="25">
        <f>IFERROR(T4302/Q4302,0)</f>
        <v>0.44615100883539505</v>
      </c>
      <c r="V4302" s="21" t="s">
        <v>125</v>
      </c>
      <c r="W4302" s="21" t="s">
        <v>156</v>
      </c>
    </row>
    <row r="4303" spans="1:23" ht="15" customHeight="1">
      <c r="A4303" s="21" t="s">
        <v>4780</v>
      </c>
      <c r="B4303" s="22">
        <v>46012</v>
      </c>
      <c r="C4303" s="21">
        <f>YEAR(B4303)</f>
        <v>2025</v>
      </c>
      <c r="D4303" s="21" t="str">
        <f>"Q"&amp;ROUNDUP(MONTH(B4303)/3,0)</f>
        <v>Q4</v>
      </c>
      <c r="E4303" s="21" t="s">
        <v>188</v>
      </c>
      <c r="F4303" s="21" t="s">
        <v>118</v>
      </c>
      <c r="G4303" s="21" t="s">
        <v>232</v>
      </c>
      <c r="H4303" s="21" t="s">
        <v>147</v>
      </c>
      <c r="I4303" s="21" t="s">
        <v>148</v>
      </c>
      <c r="J4303" s="21" t="s">
        <v>122</v>
      </c>
      <c r="K4303" s="21" t="s">
        <v>143</v>
      </c>
      <c r="L4303" s="21" t="s">
        <v>144</v>
      </c>
      <c r="M4303" s="23">
        <v>182.79</v>
      </c>
      <c r="N4303" s="24">
        <v>2</v>
      </c>
      <c r="O4303" s="25">
        <v>0.2414</v>
      </c>
      <c r="P4303" s="23">
        <v>121.96</v>
      </c>
      <c r="Q4303" s="23">
        <f>M4303*N4303*(1-O4303)</f>
        <v>277.32898799999998</v>
      </c>
      <c r="R4303" s="23">
        <f>M4303*N4303*O4303</f>
        <v>88.251012000000003</v>
      </c>
      <c r="S4303" s="23">
        <f>P4303*N4303</f>
        <v>243.92</v>
      </c>
      <c r="T4303" s="23">
        <f>Q4303-S4303</f>
        <v>33.408987999999994</v>
      </c>
      <c r="U4303" s="25">
        <f>IFERROR(T4303/Q4303,0)</f>
        <v>0.12046698847074723</v>
      </c>
      <c r="V4303" s="21" t="s">
        <v>125</v>
      </c>
      <c r="W4303" s="21" t="s">
        <v>156</v>
      </c>
    </row>
    <row r="4304" spans="1:23" ht="15" customHeight="1">
      <c r="A4304" s="21" t="s">
        <v>4781</v>
      </c>
      <c r="B4304" s="22">
        <v>46012</v>
      </c>
      <c r="C4304" s="21">
        <f>YEAR(B4304)</f>
        <v>2025</v>
      </c>
      <c r="D4304" s="21" t="str">
        <f>"Q"&amp;ROUNDUP(MONTH(B4304)/3,0)</f>
        <v>Q4</v>
      </c>
      <c r="E4304" s="21" t="s">
        <v>188</v>
      </c>
      <c r="F4304" s="21" t="s">
        <v>118</v>
      </c>
      <c r="G4304" s="21" t="s">
        <v>232</v>
      </c>
      <c r="H4304" s="21" t="s">
        <v>1885</v>
      </c>
      <c r="I4304" s="21" t="s">
        <v>234</v>
      </c>
      <c r="J4304" s="21" t="s">
        <v>142</v>
      </c>
      <c r="K4304" s="21" t="s">
        <v>149</v>
      </c>
      <c r="L4304" s="21" t="s">
        <v>150</v>
      </c>
      <c r="M4304" s="23">
        <v>194.45</v>
      </c>
      <c r="N4304" s="24">
        <v>5</v>
      </c>
      <c r="O4304" s="25">
        <v>0.2016</v>
      </c>
      <c r="P4304" s="23">
        <v>94.67</v>
      </c>
      <c r="Q4304" s="23">
        <f>M4304*N4304*(1-O4304)</f>
        <v>776.24440000000004</v>
      </c>
      <c r="R4304" s="23">
        <f>M4304*N4304*O4304</f>
        <v>196.00560000000002</v>
      </c>
      <c r="S4304" s="23">
        <f>P4304*N4304</f>
        <v>473.35</v>
      </c>
      <c r="T4304" s="23">
        <f>Q4304-S4304</f>
        <v>302.89440000000002</v>
      </c>
      <c r="U4304" s="25">
        <f>IFERROR(T4304/Q4304,0)</f>
        <v>0.39020494060891131</v>
      </c>
      <c r="V4304" s="21" t="s">
        <v>125</v>
      </c>
      <c r="W4304" s="21" t="s">
        <v>172</v>
      </c>
    </row>
    <row r="4305" spans="1:23" ht="15" customHeight="1">
      <c r="A4305" s="21" t="s">
        <v>4782</v>
      </c>
      <c r="B4305" s="22">
        <v>46012</v>
      </c>
      <c r="C4305" s="21">
        <f>YEAR(B4305)</f>
        <v>2025</v>
      </c>
      <c r="D4305" s="21" t="str">
        <f>"Q"&amp;ROUNDUP(MONTH(B4305)/3,0)</f>
        <v>Q4</v>
      </c>
      <c r="E4305" s="21" t="s">
        <v>188</v>
      </c>
      <c r="F4305" s="21" t="s">
        <v>159</v>
      </c>
      <c r="G4305" s="21" t="s">
        <v>198</v>
      </c>
      <c r="H4305" s="21" t="s">
        <v>1509</v>
      </c>
      <c r="I4305" s="21" t="s">
        <v>414</v>
      </c>
      <c r="J4305" s="21" t="s">
        <v>142</v>
      </c>
      <c r="K4305" s="21" t="s">
        <v>143</v>
      </c>
      <c r="L4305" s="21" t="s">
        <v>252</v>
      </c>
      <c r="M4305" s="23">
        <v>240.27</v>
      </c>
      <c r="N4305" s="24">
        <v>4</v>
      </c>
      <c r="O4305" s="25">
        <v>0.1573</v>
      </c>
      <c r="P4305" s="23">
        <v>136.79</v>
      </c>
      <c r="Q4305" s="23">
        <f>M4305*N4305*(1-O4305)</f>
        <v>809.90211600000009</v>
      </c>
      <c r="R4305" s="23">
        <f>M4305*N4305*O4305</f>
        <v>151.17788400000001</v>
      </c>
      <c r="S4305" s="23">
        <f>P4305*N4305</f>
        <v>547.16</v>
      </c>
      <c r="T4305" s="23">
        <f>Q4305-S4305</f>
        <v>262.74211600000012</v>
      </c>
      <c r="U4305" s="25">
        <f>IFERROR(T4305/Q4305,0)</f>
        <v>0.32441218612645295</v>
      </c>
      <c r="V4305" s="21" t="s">
        <v>125</v>
      </c>
      <c r="W4305" s="21" t="s">
        <v>156</v>
      </c>
    </row>
    <row r="4306" spans="1:23" ht="15" customHeight="1">
      <c r="A4306" s="21" t="s">
        <v>4783</v>
      </c>
      <c r="B4306" s="22">
        <v>46012</v>
      </c>
      <c r="C4306" s="21">
        <f>YEAR(B4306)</f>
        <v>2025</v>
      </c>
      <c r="D4306" s="21" t="str">
        <f>"Q"&amp;ROUNDUP(MONTH(B4306)/3,0)</f>
        <v>Q4</v>
      </c>
      <c r="E4306" s="21" t="s">
        <v>138</v>
      </c>
      <c r="F4306" s="21" t="s">
        <v>129</v>
      </c>
      <c r="G4306" s="21" t="s">
        <v>139</v>
      </c>
      <c r="H4306" s="21" t="s">
        <v>120</v>
      </c>
      <c r="I4306" s="21" t="s">
        <v>121</v>
      </c>
      <c r="J4306" s="21" t="s">
        <v>122</v>
      </c>
      <c r="K4306" s="21" t="s">
        <v>134</v>
      </c>
      <c r="L4306" s="21" t="s">
        <v>299</v>
      </c>
      <c r="M4306" s="23">
        <v>87.97</v>
      </c>
      <c r="N4306" s="24">
        <v>4</v>
      </c>
      <c r="O4306" s="25">
        <v>0.1762</v>
      </c>
      <c r="P4306" s="23">
        <v>51.11</v>
      </c>
      <c r="Q4306" s="23">
        <f>M4306*N4306*(1-O4306)</f>
        <v>289.87874399999998</v>
      </c>
      <c r="R4306" s="23">
        <f>M4306*N4306*O4306</f>
        <v>62.001255999999998</v>
      </c>
      <c r="S4306" s="23">
        <f>P4306*N4306</f>
        <v>204.44</v>
      </c>
      <c r="T4306" s="23">
        <f>Q4306-S4306</f>
        <v>85.438743999999986</v>
      </c>
      <c r="U4306" s="25">
        <f>IFERROR(T4306/Q4306,0)</f>
        <v>0.29473959636033192</v>
      </c>
      <c r="V4306" s="21" t="s">
        <v>125</v>
      </c>
      <c r="W4306" s="21" t="s">
        <v>136</v>
      </c>
    </row>
    <row r="4307" spans="1:23" ht="15" customHeight="1">
      <c r="A4307" s="21" t="s">
        <v>4784</v>
      </c>
      <c r="B4307" s="22">
        <v>46012</v>
      </c>
      <c r="C4307" s="21">
        <f>YEAR(B4307)</f>
        <v>2025</v>
      </c>
      <c r="D4307" s="21" t="str">
        <f>"Q"&amp;ROUNDUP(MONTH(B4307)/3,0)</f>
        <v>Q4</v>
      </c>
      <c r="E4307" s="21" t="s">
        <v>117</v>
      </c>
      <c r="F4307" s="21" t="s">
        <v>129</v>
      </c>
      <c r="G4307" s="21" t="s">
        <v>119</v>
      </c>
      <c r="H4307" s="21" t="s">
        <v>615</v>
      </c>
      <c r="I4307" s="21" t="s">
        <v>463</v>
      </c>
      <c r="J4307" s="21" t="s">
        <v>142</v>
      </c>
      <c r="K4307" s="21" t="s">
        <v>123</v>
      </c>
      <c r="L4307" s="21" t="s">
        <v>263</v>
      </c>
      <c r="M4307" s="23">
        <v>194.56</v>
      </c>
      <c r="N4307" s="24">
        <v>3</v>
      </c>
      <c r="O4307" s="25">
        <v>0.19639999999999999</v>
      </c>
      <c r="P4307" s="23">
        <v>99.29</v>
      </c>
      <c r="Q4307" s="23">
        <f>M4307*N4307*(1-O4307)</f>
        <v>469.04524800000002</v>
      </c>
      <c r="R4307" s="23">
        <f>M4307*N4307*O4307</f>
        <v>114.63475200000001</v>
      </c>
      <c r="S4307" s="23">
        <f>P4307*N4307</f>
        <v>297.87</v>
      </c>
      <c r="T4307" s="23">
        <f>Q4307-S4307</f>
        <v>171.17524800000001</v>
      </c>
      <c r="U4307" s="25">
        <f>IFERROR(T4307/Q4307,0)</f>
        <v>0.36494399789761861</v>
      </c>
      <c r="V4307" s="21" t="s">
        <v>125</v>
      </c>
      <c r="W4307" s="21" t="s">
        <v>136</v>
      </c>
    </row>
    <row r="4308" spans="1:23" ht="15" customHeight="1">
      <c r="A4308" s="21" t="s">
        <v>4785</v>
      </c>
      <c r="B4308" s="22">
        <v>46012</v>
      </c>
      <c r="C4308" s="21">
        <f>YEAR(B4308)</f>
        <v>2025</v>
      </c>
      <c r="D4308" s="21" t="str">
        <f>"Q"&amp;ROUNDUP(MONTH(B4308)/3,0)</f>
        <v>Q4</v>
      </c>
      <c r="E4308" s="21" t="s">
        <v>128</v>
      </c>
      <c r="F4308" s="21" t="s">
        <v>118</v>
      </c>
      <c r="G4308" s="21" t="s">
        <v>130</v>
      </c>
      <c r="H4308" s="21" t="s">
        <v>284</v>
      </c>
      <c r="I4308" s="21" t="s">
        <v>269</v>
      </c>
      <c r="J4308" s="21" t="s">
        <v>122</v>
      </c>
      <c r="K4308" s="21" t="s">
        <v>165</v>
      </c>
      <c r="L4308" s="21" t="s">
        <v>166</v>
      </c>
      <c r="M4308" s="23">
        <v>133.52000000000001</v>
      </c>
      <c r="N4308" s="24">
        <v>1</v>
      </c>
      <c r="O4308" s="25">
        <v>0.2452</v>
      </c>
      <c r="P4308" s="23">
        <v>56.43</v>
      </c>
      <c r="Q4308" s="23">
        <f>M4308*N4308*(1-O4308)</f>
        <v>100.78089600000001</v>
      </c>
      <c r="R4308" s="23">
        <f>M4308*N4308*O4308</f>
        <v>32.739104000000005</v>
      </c>
      <c r="S4308" s="23">
        <f>P4308*N4308</f>
        <v>56.43</v>
      </c>
      <c r="T4308" s="23">
        <f>Q4308-S4308</f>
        <v>44.350896000000013</v>
      </c>
      <c r="U4308" s="25">
        <f>IFERROR(T4308/Q4308,0)</f>
        <v>0.44007245182658433</v>
      </c>
      <c r="V4308" s="21" t="s">
        <v>125</v>
      </c>
      <c r="W4308" s="21" t="s">
        <v>136</v>
      </c>
    </row>
    <row r="4309" spans="1:23" ht="15" customHeight="1">
      <c r="A4309" s="21" t="s">
        <v>4786</v>
      </c>
      <c r="B4309" s="22">
        <v>46012</v>
      </c>
      <c r="C4309" s="21">
        <f>YEAR(B4309)</f>
        <v>2025</v>
      </c>
      <c r="D4309" s="21" t="str">
        <f>"Q"&amp;ROUNDUP(MONTH(B4309)/3,0)</f>
        <v>Q4</v>
      </c>
      <c r="E4309" s="21" t="s">
        <v>117</v>
      </c>
      <c r="F4309" s="21" t="s">
        <v>129</v>
      </c>
      <c r="G4309" s="21" t="s">
        <v>194</v>
      </c>
      <c r="H4309" s="21" t="s">
        <v>380</v>
      </c>
      <c r="I4309" s="21" t="s">
        <v>255</v>
      </c>
      <c r="J4309" s="21" t="s">
        <v>142</v>
      </c>
      <c r="K4309" s="21" t="s">
        <v>134</v>
      </c>
      <c r="L4309" s="21" t="s">
        <v>135</v>
      </c>
      <c r="M4309" s="23">
        <v>154.77000000000001</v>
      </c>
      <c r="N4309" s="24">
        <v>5</v>
      </c>
      <c r="O4309" s="25">
        <v>0.23860000000000001</v>
      </c>
      <c r="P4309" s="23">
        <v>83.81</v>
      </c>
      <c r="Q4309" s="23">
        <f>M4309*N4309*(1-O4309)</f>
        <v>589.20938999999998</v>
      </c>
      <c r="R4309" s="23">
        <f>M4309*N4309*O4309</f>
        <v>184.64061000000001</v>
      </c>
      <c r="S4309" s="23">
        <f>P4309*N4309</f>
        <v>419.05</v>
      </c>
      <c r="T4309" s="23">
        <f>Q4309-S4309</f>
        <v>170.15938999999997</v>
      </c>
      <c r="U4309" s="25">
        <f>IFERROR(T4309/Q4309,0)</f>
        <v>0.28879273291961621</v>
      </c>
      <c r="V4309" s="21" t="s">
        <v>125</v>
      </c>
      <c r="W4309" s="21" t="s">
        <v>136</v>
      </c>
    </row>
    <row r="4310" spans="1:23" ht="15" customHeight="1">
      <c r="A4310" s="21" t="s">
        <v>4787</v>
      </c>
      <c r="B4310" s="22">
        <v>46012</v>
      </c>
      <c r="C4310" s="21">
        <f>YEAR(B4310)</f>
        <v>2025</v>
      </c>
      <c r="D4310" s="21" t="str">
        <f>"Q"&amp;ROUNDUP(MONTH(B4310)/3,0)</f>
        <v>Q4</v>
      </c>
      <c r="E4310" s="21" t="s">
        <v>138</v>
      </c>
      <c r="F4310" s="21" t="s">
        <v>118</v>
      </c>
      <c r="G4310" s="21" t="s">
        <v>139</v>
      </c>
      <c r="H4310" s="21" t="s">
        <v>199</v>
      </c>
      <c r="I4310" s="21" t="s">
        <v>200</v>
      </c>
      <c r="J4310" s="21" t="s">
        <v>133</v>
      </c>
      <c r="K4310" s="21" t="s">
        <v>165</v>
      </c>
      <c r="L4310" s="21" t="s">
        <v>184</v>
      </c>
      <c r="M4310" s="23">
        <v>106.25</v>
      </c>
      <c r="N4310" s="24">
        <v>8</v>
      </c>
      <c r="O4310" s="25">
        <v>0.24479999999999999</v>
      </c>
      <c r="P4310" s="23">
        <v>48.02</v>
      </c>
      <c r="Q4310" s="23">
        <f>M4310*N4310*(1-O4310)</f>
        <v>641.91999999999996</v>
      </c>
      <c r="R4310" s="23">
        <f>M4310*N4310*O4310</f>
        <v>208.07999999999998</v>
      </c>
      <c r="S4310" s="23">
        <f>P4310*N4310</f>
        <v>384.16</v>
      </c>
      <c r="T4310" s="23">
        <f>Q4310-S4310</f>
        <v>257.75999999999993</v>
      </c>
      <c r="U4310" s="25">
        <f>IFERROR(T4310/Q4310,0)</f>
        <v>0.40154536390827511</v>
      </c>
      <c r="V4310" s="21" t="s">
        <v>171</v>
      </c>
      <c r="W4310" s="21" t="s">
        <v>126</v>
      </c>
    </row>
    <row r="4311" spans="1:23" ht="15" customHeight="1">
      <c r="A4311" s="21" t="s">
        <v>4788</v>
      </c>
      <c r="B4311" s="22">
        <v>46012</v>
      </c>
      <c r="C4311" s="21">
        <f>YEAR(B4311)</f>
        <v>2025</v>
      </c>
      <c r="D4311" s="21" t="str">
        <f>"Q"&amp;ROUNDUP(MONTH(B4311)/3,0)</f>
        <v>Q4</v>
      </c>
      <c r="E4311" s="21" t="s">
        <v>117</v>
      </c>
      <c r="F4311" s="21" t="s">
        <v>118</v>
      </c>
      <c r="G4311" s="21" t="s">
        <v>194</v>
      </c>
      <c r="H4311" s="21" t="s">
        <v>752</v>
      </c>
      <c r="I4311" s="21" t="s">
        <v>200</v>
      </c>
      <c r="J4311" s="21" t="s">
        <v>133</v>
      </c>
      <c r="K4311" s="21" t="s">
        <v>143</v>
      </c>
      <c r="L4311" s="21" t="s">
        <v>230</v>
      </c>
      <c r="M4311" s="23">
        <v>27.87</v>
      </c>
      <c r="N4311" s="24">
        <v>4</v>
      </c>
      <c r="O4311" s="25">
        <v>0.23419999999999999</v>
      </c>
      <c r="P4311" s="23">
        <v>18.88</v>
      </c>
      <c r="Q4311" s="23">
        <f>M4311*N4311*(1-O4311)</f>
        <v>85.371384000000006</v>
      </c>
      <c r="R4311" s="23">
        <f>M4311*N4311*O4311</f>
        <v>26.108616000000001</v>
      </c>
      <c r="S4311" s="23">
        <f>P4311*N4311</f>
        <v>75.52</v>
      </c>
      <c r="T4311" s="23">
        <f>Q4311-S4311</f>
        <v>9.8513840000000101</v>
      </c>
      <c r="U4311" s="25">
        <f>IFERROR(T4311/Q4311,0)</f>
        <v>0.11539445114302012</v>
      </c>
      <c r="V4311" s="21" t="s">
        <v>125</v>
      </c>
      <c r="W4311" s="21" t="s">
        <v>136</v>
      </c>
    </row>
    <row r="4312" spans="1:23" ht="15" customHeight="1">
      <c r="A4312" s="21" t="s">
        <v>4789</v>
      </c>
      <c r="B4312" s="22">
        <v>46012</v>
      </c>
      <c r="C4312" s="21">
        <f>YEAR(B4312)</f>
        <v>2025</v>
      </c>
      <c r="D4312" s="21" t="str">
        <f>"Q"&amp;ROUNDUP(MONTH(B4312)/3,0)</f>
        <v>Q4</v>
      </c>
      <c r="E4312" s="21" t="s">
        <v>188</v>
      </c>
      <c r="F4312" s="21" t="s">
        <v>129</v>
      </c>
      <c r="G4312" s="21" t="s">
        <v>189</v>
      </c>
      <c r="H4312" s="21" t="s">
        <v>639</v>
      </c>
      <c r="I4312" s="21" t="s">
        <v>608</v>
      </c>
      <c r="J4312" s="21" t="s">
        <v>142</v>
      </c>
      <c r="K4312" s="21" t="s">
        <v>143</v>
      </c>
      <c r="L4312" s="21" t="s">
        <v>144</v>
      </c>
      <c r="M4312" s="23">
        <v>300.13</v>
      </c>
      <c r="N4312" s="24">
        <v>5</v>
      </c>
      <c r="O4312" s="25">
        <v>0.16889999999999999</v>
      </c>
      <c r="P4312" s="23">
        <v>180.09</v>
      </c>
      <c r="Q4312" s="23">
        <f>M4312*N4312*(1-O4312)</f>
        <v>1247.1902150000001</v>
      </c>
      <c r="R4312" s="23">
        <f>M4312*N4312*O4312</f>
        <v>253.45978500000001</v>
      </c>
      <c r="S4312" s="23">
        <f>P4312*N4312</f>
        <v>900.45</v>
      </c>
      <c r="T4312" s="23">
        <f>Q4312-S4312</f>
        <v>346.74021500000003</v>
      </c>
      <c r="U4312" s="25">
        <f>IFERROR(T4312/Q4312,0)</f>
        <v>0.27801710663677714</v>
      </c>
      <c r="V4312" s="21" t="s">
        <v>125</v>
      </c>
      <c r="W4312" s="21" t="s">
        <v>136</v>
      </c>
    </row>
    <row r="4313" spans="1:23" ht="15" customHeight="1">
      <c r="A4313" s="21" t="s">
        <v>4790</v>
      </c>
      <c r="B4313" s="22">
        <v>46012</v>
      </c>
      <c r="C4313" s="21">
        <f>YEAR(B4313)</f>
        <v>2025</v>
      </c>
      <c r="D4313" s="21" t="str">
        <f>"Q"&amp;ROUNDUP(MONTH(B4313)/3,0)</f>
        <v>Q4</v>
      </c>
      <c r="E4313" s="21" t="s">
        <v>138</v>
      </c>
      <c r="F4313" s="21" t="s">
        <v>159</v>
      </c>
      <c r="G4313" s="21" t="s">
        <v>146</v>
      </c>
      <c r="H4313" s="21" t="s">
        <v>120</v>
      </c>
      <c r="I4313" s="21" t="s">
        <v>121</v>
      </c>
      <c r="J4313" s="21" t="s">
        <v>122</v>
      </c>
      <c r="K4313" s="21" t="s">
        <v>143</v>
      </c>
      <c r="L4313" s="21" t="s">
        <v>230</v>
      </c>
      <c r="M4313" s="23">
        <v>141.07</v>
      </c>
      <c r="N4313" s="24">
        <v>3</v>
      </c>
      <c r="O4313" s="25">
        <v>0.1903</v>
      </c>
      <c r="P4313" s="23">
        <v>89.28</v>
      </c>
      <c r="Q4313" s="23">
        <f>M4313*N4313*(1-O4313)</f>
        <v>342.673137</v>
      </c>
      <c r="R4313" s="23">
        <f>M4313*N4313*O4313</f>
        <v>80.536862999999997</v>
      </c>
      <c r="S4313" s="23">
        <f>P4313*N4313</f>
        <v>267.84000000000003</v>
      </c>
      <c r="T4313" s="23">
        <f>Q4313-S4313</f>
        <v>74.833136999999965</v>
      </c>
      <c r="U4313" s="25">
        <f>IFERROR(T4313/Q4313,0)</f>
        <v>0.2183805175250722</v>
      </c>
      <c r="V4313" s="21" t="s">
        <v>125</v>
      </c>
      <c r="W4313" s="21" t="s">
        <v>126</v>
      </c>
    </row>
    <row r="4314" spans="1:23" ht="15" customHeight="1">
      <c r="A4314" s="21" t="s">
        <v>4791</v>
      </c>
      <c r="B4314" s="22">
        <v>46013</v>
      </c>
      <c r="C4314" s="21">
        <f>YEAR(B4314)</f>
        <v>2025</v>
      </c>
      <c r="D4314" s="21" t="str">
        <f>"Q"&amp;ROUNDUP(MONTH(B4314)/3,0)</f>
        <v>Q4</v>
      </c>
      <c r="E4314" s="21" t="s">
        <v>188</v>
      </c>
      <c r="F4314" s="21" t="s">
        <v>129</v>
      </c>
      <c r="G4314" s="21" t="s">
        <v>198</v>
      </c>
      <c r="H4314" s="21" t="s">
        <v>467</v>
      </c>
      <c r="I4314" s="21" t="s">
        <v>468</v>
      </c>
      <c r="J4314" s="21" t="s">
        <v>133</v>
      </c>
      <c r="K4314" s="21" t="s">
        <v>143</v>
      </c>
      <c r="L4314" s="21" t="s">
        <v>230</v>
      </c>
      <c r="M4314" s="23">
        <v>130.49</v>
      </c>
      <c r="N4314" s="24">
        <v>3</v>
      </c>
      <c r="O4314" s="25">
        <v>0.16700000000000001</v>
      </c>
      <c r="P4314" s="23">
        <v>87.89</v>
      </c>
      <c r="Q4314" s="23">
        <f>M4314*N4314*(1-O4314)</f>
        <v>326.09451000000001</v>
      </c>
      <c r="R4314" s="23">
        <f>M4314*N4314*O4314</f>
        <v>65.375490000000013</v>
      </c>
      <c r="S4314" s="23">
        <f>P4314*N4314</f>
        <v>263.67</v>
      </c>
      <c r="T4314" s="23">
        <f>Q4314-S4314</f>
        <v>62.424509999999998</v>
      </c>
      <c r="U4314" s="25">
        <f>IFERROR(T4314/Q4314,0)</f>
        <v>0.19143072969857725</v>
      </c>
      <c r="V4314" s="21" t="s">
        <v>125</v>
      </c>
      <c r="W4314" s="21" t="s">
        <v>172</v>
      </c>
    </row>
    <row r="4315" spans="1:23" ht="15" customHeight="1">
      <c r="A4315" s="21" t="s">
        <v>4792</v>
      </c>
      <c r="B4315" s="22">
        <v>46013</v>
      </c>
      <c r="C4315" s="21">
        <f>YEAR(B4315)</f>
        <v>2025</v>
      </c>
      <c r="D4315" s="21" t="str">
        <f>"Q"&amp;ROUNDUP(MONTH(B4315)/3,0)</f>
        <v>Q4</v>
      </c>
      <c r="E4315" s="21" t="s">
        <v>117</v>
      </c>
      <c r="F4315" s="21" t="s">
        <v>159</v>
      </c>
      <c r="G4315" s="21" t="s">
        <v>194</v>
      </c>
      <c r="H4315" s="21" t="s">
        <v>485</v>
      </c>
      <c r="I4315" s="21" t="s">
        <v>486</v>
      </c>
      <c r="J4315" s="21" t="s">
        <v>133</v>
      </c>
      <c r="K4315" s="21" t="s">
        <v>123</v>
      </c>
      <c r="L4315" s="21" t="s">
        <v>124</v>
      </c>
      <c r="M4315" s="23">
        <v>117.69</v>
      </c>
      <c r="N4315" s="24">
        <v>25</v>
      </c>
      <c r="O4315" s="25">
        <v>0.2147</v>
      </c>
      <c r="P4315" s="23">
        <v>56.06</v>
      </c>
      <c r="Q4315" s="23">
        <f>M4315*N4315*(1-O4315)</f>
        <v>2310.5489250000001</v>
      </c>
      <c r="R4315" s="23">
        <f>M4315*N4315*O4315</f>
        <v>631.70107500000006</v>
      </c>
      <c r="S4315" s="23">
        <f>P4315*N4315</f>
        <v>1401.5</v>
      </c>
      <c r="T4315" s="23">
        <f>Q4315-S4315</f>
        <v>909.04892500000005</v>
      </c>
      <c r="U4315" s="25">
        <f>IFERROR(T4315/Q4315,0)</f>
        <v>0.39343418144673131</v>
      </c>
      <c r="V4315" s="21" t="s">
        <v>125</v>
      </c>
      <c r="W4315" s="21" t="s">
        <v>156</v>
      </c>
    </row>
    <row r="4316" spans="1:23" ht="15" customHeight="1">
      <c r="A4316" s="21" t="s">
        <v>4793</v>
      </c>
      <c r="B4316" s="22">
        <v>46013</v>
      </c>
      <c r="C4316" s="21">
        <f>YEAR(B4316)</f>
        <v>2025</v>
      </c>
      <c r="D4316" s="21" t="str">
        <f>"Q"&amp;ROUNDUP(MONTH(B4316)/3,0)</f>
        <v>Q4</v>
      </c>
      <c r="E4316" s="21" t="s">
        <v>188</v>
      </c>
      <c r="F4316" s="21" t="s">
        <v>129</v>
      </c>
      <c r="G4316" s="21" t="s">
        <v>232</v>
      </c>
      <c r="H4316" s="21" t="s">
        <v>178</v>
      </c>
      <c r="I4316" s="21" t="s">
        <v>179</v>
      </c>
      <c r="J4316" s="21" t="s">
        <v>133</v>
      </c>
      <c r="K4316" s="21" t="s">
        <v>134</v>
      </c>
      <c r="L4316" s="21" t="s">
        <v>135</v>
      </c>
      <c r="M4316" s="23">
        <v>211.91</v>
      </c>
      <c r="N4316" s="24">
        <v>3</v>
      </c>
      <c r="O4316" s="25">
        <v>0.25590000000000002</v>
      </c>
      <c r="P4316" s="23">
        <v>117.6</v>
      </c>
      <c r="Q4316" s="23">
        <f>M4316*N4316*(1-O4316)</f>
        <v>473.046693</v>
      </c>
      <c r="R4316" s="23">
        <f>M4316*N4316*O4316</f>
        <v>162.68330700000001</v>
      </c>
      <c r="S4316" s="23">
        <f>P4316*N4316</f>
        <v>352.79999999999995</v>
      </c>
      <c r="T4316" s="23">
        <f>Q4316-S4316</f>
        <v>120.24669300000005</v>
      </c>
      <c r="U4316" s="25">
        <f>IFERROR(T4316/Q4316,0)</f>
        <v>0.25419624485145709</v>
      </c>
      <c r="V4316" s="21" t="s">
        <v>125</v>
      </c>
      <c r="W4316" s="21" t="s">
        <v>156</v>
      </c>
    </row>
    <row r="4317" spans="1:23" ht="15" customHeight="1">
      <c r="A4317" s="21" t="s">
        <v>4794</v>
      </c>
      <c r="B4317" s="22">
        <v>46013</v>
      </c>
      <c r="C4317" s="21">
        <f>YEAR(B4317)</f>
        <v>2025</v>
      </c>
      <c r="D4317" s="21" t="str">
        <f>"Q"&amp;ROUNDUP(MONTH(B4317)/3,0)</f>
        <v>Q4</v>
      </c>
      <c r="E4317" s="21" t="s">
        <v>117</v>
      </c>
      <c r="F4317" s="21" t="s">
        <v>129</v>
      </c>
      <c r="G4317" s="21" t="s">
        <v>194</v>
      </c>
      <c r="H4317" s="21" t="s">
        <v>207</v>
      </c>
      <c r="I4317" s="21" t="s">
        <v>208</v>
      </c>
      <c r="J4317" s="21" t="s">
        <v>122</v>
      </c>
      <c r="K4317" s="21" t="s">
        <v>165</v>
      </c>
      <c r="L4317" s="21" t="s">
        <v>213</v>
      </c>
      <c r="M4317" s="23">
        <v>132.66999999999999</v>
      </c>
      <c r="N4317" s="24">
        <v>1</v>
      </c>
      <c r="O4317" s="25">
        <v>0.13719999999999999</v>
      </c>
      <c r="P4317" s="23">
        <v>65.05</v>
      </c>
      <c r="Q4317" s="23">
        <f>M4317*N4317*(1-O4317)</f>
        <v>114.467676</v>
      </c>
      <c r="R4317" s="23">
        <f>M4317*N4317*O4317</f>
        <v>18.202323999999997</v>
      </c>
      <c r="S4317" s="23">
        <f>P4317*N4317</f>
        <v>65.05</v>
      </c>
      <c r="T4317" s="23">
        <f>Q4317-S4317</f>
        <v>49.417676</v>
      </c>
      <c r="U4317" s="25">
        <f>IFERROR(T4317/Q4317,0)</f>
        <v>0.43171729982532364</v>
      </c>
      <c r="V4317" s="21" t="s">
        <v>125</v>
      </c>
      <c r="W4317" s="21" t="s">
        <v>126</v>
      </c>
    </row>
    <row r="4318" spans="1:23" ht="15" customHeight="1">
      <c r="A4318" s="21" t="s">
        <v>4795</v>
      </c>
      <c r="B4318" s="22">
        <v>46013</v>
      </c>
      <c r="C4318" s="21">
        <f>YEAR(B4318)</f>
        <v>2025</v>
      </c>
      <c r="D4318" s="21" t="str">
        <f>"Q"&amp;ROUNDUP(MONTH(B4318)/3,0)</f>
        <v>Q4</v>
      </c>
      <c r="E4318" s="21" t="s">
        <v>138</v>
      </c>
      <c r="F4318" s="21" t="s">
        <v>159</v>
      </c>
      <c r="G4318" s="21" t="s">
        <v>139</v>
      </c>
      <c r="H4318" s="21" t="s">
        <v>1129</v>
      </c>
      <c r="I4318" s="21" t="s">
        <v>1130</v>
      </c>
      <c r="J4318" s="21" t="s">
        <v>142</v>
      </c>
      <c r="K4318" s="21" t="s">
        <v>143</v>
      </c>
      <c r="L4318" s="21" t="s">
        <v>201</v>
      </c>
      <c r="M4318" s="23">
        <v>312.08</v>
      </c>
      <c r="N4318" s="24">
        <v>20</v>
      </c>
      <c r="O4318" s="25">
        <v>0.20499999999999999</v>
      </c>
      <c r="P4318" s="23">
        <v>183.18</v>
      </c>
      <c r="Q4318" s="23">
        <f>M4318*N4318*(1-O4318)</f>
        <v>4962.0720000000001</v>
      </c>
      <c r="R4318" s="23">
        <f>M4318*N4318*O4318</f>
        <v>1279.5279999999998</v>
      </c>
      <c r="S4318" s="23">
        <f>P4318*N4318</f>
        <v>3663.6000000000004</v>
      </c>
      <c r="T4318" s="23">
        <f>Q4318-S4318</f>
        <v>1298.4719999999998</v>
      </c>
      <c r="U4318" s="25">
        <f>IFERROR(T4318/Q4318,0)</f>
        <v>0.26167939522038369</v>
      </c>
      <c r="V4318" s="21" t="s">
        <v>125</v>
      </c>
      <c r="W4318" s="21" t="s">
        <v>156</v>
      </c>
    </row>
    <row r="4319" spans="1:23" ht="15" customHeight="1">
      <c r="A4319" s="21" t="s">
        <v>4796</v>
      </c>
      <c r="B4319" s="22">
        <v>46013</v>
      </c>
      <c r="C4319" s="21">
        <f>YEAR(B4319)</f>
        <v>2025</v>
      </c>
      <c r="D4319" s="21" t="str">
        <f>"Q"&amp;ROUNDUP(MONTH(B4319)/3,0)</f>
        <v>Q4</v>
      </c>
      <c r="E4319" s="21" t="s">
        <v>138</v>
      </c>
      <c r="F4319" s="21" t="s">
        <v>129</v>
      </c>
      <c r="G4319" s="21" t="s">
        <v>146</v>
      </c>
      <c r="H4319" s="21" t="s">
        <v>529</v>
      </c>
      <c r="I4319" s="21" t="s">
        <v>530</v>
      </c>
      <c r="J4319" s="21" t="s">
        <v>133</v>
      </c>
      <c r="K4319" s="21" t="s">
        <v>123</v>
      </c>
      <c r="L4319" s="21" t="s">
        <v>155</v>
      </c>
      <c r="M4319" s="23">
        <v>103.32</v>
      </c>
      <c r="N4319" s="24">
        <v>1</v>
      </c>
      <c r="O4319" s="25">
        <v>0.20219999999999999</v>
      </c>
      <c r="P4319" s="23">
        <v>46.76</v>
      </c>
      <c r="Q4319" s="23">
        <f>M4319*N4319*(1-O4319)</f>
        <v>82.428696000000002</v>
      </c>
      <c r="R4319" s="23">
        <f>M4319*N4319*O4319</f>
        <v>20.891303999999998</v>
      </c>
      <c r="S4319" s="23">
        <f>P4319*N4319</f>
        <v>46.76</v>
      </c>
      <c r="T4319" s="23">
        <f>Q4319-S4319</f>
        <v>35.668696000000004</v>
      </c>
      <c r="U4319" s="25">
        <f>IFERROR(T4319/Q4319,0)</f>
        <v>0.43272182784500196</v>
      </c>
      <c r="V4319" s="21" t="s">
        <v>125</v>
      </c>
      <c r="W4319" s="21" t="s">
        <v>172</v>
      </c>
    </row>
    <row r="4320" spans="1:23" ht="15" customHeight="1">
      <c r="A4320" s="21" t="s">
        <v>4797</v>
      </c>
      <c r="B4320" s="22">
        <v>46013</v>
      </c>
      <c r="C4320" s="21">
        <f>YEAR(B4320)</f>
        <v>2025</v>
      </c>
      <c r="D4320" s="21" t="str">
        <f>"Q"&amp;ROUNDUP(MONTH(B4320)/3,0)</f>
        <v>Q4</v>
      </c>
      <c r="E4320" s="21" t="s">
        <v>188</v>
      </c>
      <c r="F4320" s="21" t="s">
        <v>118</v>
      </c>
      <c r="G4320" s="21" t="s">
        <v>198</v>
      </c>
      <c r="H4320" s="21" t="s">
        <v>457</v>
      </c>
      <c r="I4320" s="21" t="s">
        <v>458</v>
      </c>
      <c r="J4320" s="21" t="s">
        <v>133</v>
      </c>
      <c r="K4320" s="21" t="s">
        <v>134</v>
      </c>
      <c r="L4320" s="21" t="s">
        <v>299</v>
      </c>
      <c r="M4320" s="23">
        <v>185.62</v>
      </c>
      <c r="N4320" s="24">
        <v>2</v>
      </c>
      <c r="O4320" s="25">
        <v>0.26860000000000001</v>
      </c>
      <c r="P4320" s="23">
        <v>108.18</v>
      </c>
      <c r="Q4320" s="23">
        <f>M4320*N4320*(1-O4320)</f>
        <v>271.52493600000003</v>
      </c>
      <c r="R4320" s="23">
        <f>M4320*N4320*O4320</f>
        <v>99.715063999999998</v>
      </c>
      <c r="S4320" s="23">
        <f>P4320*N4320</f>
        <v>216.36</v>
      </c>
      <c r="T4320" s="23">
        <f>Q4320-S4320</f>
        <v>55.164936000000012</v>
      </c>
      <c r="U4320" s="25">
        <f>IFERROR(T4320/Q4320,0)</f>
        <v>0.20316710801103</v>
      </c>
      <c r="V4320" s="21" t="s">
        <v>125</v>
      </c>
      <c r="W4320" s="21" t="s">
        <v>126</v>
      </c>
    </row>
    <row r="4321" spans="1:23" ht="15" customHeight="1">
      <c r="A4321" s="21" t="s">
        <v>4798</v>
      </c>
      <c r="B4321" s="22">
        <v>46013</v>
      </c>
      <c r="C4321" s="21">
        <f>YEAR(B4321)</f>
        <v>2025</v>
      </c>
      <c r="D4321" s="21" t="str">
        <f>"Q"&amp;ROUNDUP(MONTH(B4321)/3,0)</f>
        <v>Q4</v>
      </c>
      <c r="E4321" s="21" t="s">
        <v>138</v>
      </c>
      <c r="F4321" s="21" t="s">
        <v>118</v>
      </c>
      <c r="G4321" s="21" t="s">
        <v>139</v>
      </c>
      <c r="H4321" s="21" t="s">
        <v>578</v>
      </c>
      <c r="I4321" s="21" t="s">
        <v>368</v>
      </c>
      <c r="J4321" s="21" t="s">
        <v>133</v>
      </c>
      <c r="K4321" s="21" t="s">
        <v>143</v>
      </c>
      <c r="L4321" s="21" t="s">
        <v>322</v>
      </c>
      <c r="M4321" s="23">
        <v>196.42</v>
      </c>
      <c r="N4321" s="24">
        <v>1</v>
      </c>
      <c r="O4321" s="25">
        <v>0.23569999999999999</v>
      </c>
      <c r="P4321" s="23">
        <v>114.99</v>
      </c>
      <c r="Q4321" s="23">
        <f>M4321*N4321*(1-O4321)</f>
        <v>150.12380599999997</v>
      </c>
      <c r="R4321" s="23">
        <f>M4321*N4321*O4321</f>
        <v>46.296193999999993</v>
      </c>
      <c r="S4321" s="23">
        <f>P4321*N4321</f>
        <v>114.99</v>
      </c>
      <c r="T4321" s="23">
        <f>Q4321-S4321</f>
        <v>35.133805999999979</v>
      </c>
      <c r="U4321" s="25">
        <f>IFERROR(T4321/Q4321,0)</f>
        <v>0.23403220938856284</v>
      </c>
      <c r="V4321" s="21" t="s">
        <v>125</v>
      </c>
      <c r="W4321" s="21" t="s">
        <v>172</v>
      </c>
    </row>
    <row r="4322" spans="1:23" ht="15" customHeight="1">
      <c r="A4322" s="21" t="s">
        <v>4799</v>
      </c>
      <c r="B4322" s="22">
        <v>46013</v>
      </c>
      <c r="C4322" s="21">
        <f>YEAR(B4322)</f>
        <v>2025</v>
      </c>
      <c r="D4322" s="21" t="str">
        <f>"Q"&amp;ROUNDUP(MONTH(B4322)/3,0)</f>
        <v>Q4</v>
      </c>
      <c r="E4322" s="21" t="s">
        <v>117</v>
      </c>
      <c r="F4322" s="21" t="s">
        <v>118</v>
      </c>
      <c r="G4322" s="21" t="s">
        <v>194</v>
      </c>
      <c r="H4322" s="21" t="s">
        <v>549</v>
      </c>
      <c r="I4322" s="21" t="s">
        <v>550</v>
      </c>
      <c r="J4322" s="21" t="s">
        <v>133</v>
      </c>
      <c r="K4322" s="21" t="s">
        <v>134</v>
      </c>
      <c r="L4322" s="21" t="s">
        <v>299</v>
      </c>
      <c r="M4322" s="23">
        <v>91.63</v>
      </c>
      <c r="N4322" s="24">
        <v>3</v>
      </c>
      <c r="O4322" s="25">
        <v>0.30640000000000001</v>
      </c>
      <c r="P4322" s="23">
        <v>55.5</v>
      </c>
      <c r="Q4322" s="23">
        <f>M4322*N4322*(1-O4322)</f>
        <v>190.663704</v>
      </c>
      <c r="R4322" s="23">
        <f>M4322*N4322*O4322</f>
        <v>84.226295999999991</v>
      </c>
      <c r="S4322" s="23">
        <f>P4322*N4322</f>
        <v>166.5</v>
      </c>
      <c r="T4322" s="23">
        <f>Q4322-S4322</f>
        <v>24.163703999999996</v>
      </c>
      <c r="U4322" s="25">
        <f>IFERROR(T4322/Q4322,0)</f>
        <v>0.12673468254870363</v>
      </c>
      <c r="V4322" s="21" t="s">
        <v>125</v>
      </c>
      <c r="W4322" s="21" t="s">
        <v>136</v>
      </c>
    </row>
    <row r="4323" spans="1:23" ht="15" customHeight="1">
      <c r="A4323" s="21" t="s">
        <v>4800</v>
      </c>
      <c r="B4323" s="22">
        <v>46013</v>
      </c>
      <c r="C4323" s="21">
        <f>YEAR(B4323)</f>
        <v>2025</v>
      </c>
      <c r="D4323" s="21" t="str">
        <f>"Q"&amp;ROUNDUP(MONTH(B4323)/3,0)</f>
        <v>Q4</v>
      </c>
      <c r="E4323" s="21" t="s">
        <v>128</v>
      </c>
      <c r="F4323" s="21" t="s">
        <v>118</v>
      </c>
      <c r="G4323" s="21" t="s">
        <v>130</v>
      </c>
      <c r="H4323" s="21" t="s">
        <v>318</v>
      </c>
      <c r="I4323" s="21" t="s">
        <v>319</v>
      </c>
      <c r="J4323" s="21" t="s">
        <v>122</v>
      </c>
      <c r="K4323" s="21" t="s">
        <v>165</v>
      </c>
      <c r="L4323" s="21" t="s">
        <v>184</v>
      </c>
      <c r="M4323" s="23">
        <v>136.31</v>
      </c>
      <c r="N4323" s="24">
        <v>1</v>
      </c>
      <c r="O4323" s="25">
        <v>0.24229999999999999</v>
      </c>
      <c r="P4323" s="23">
        <v>63.24</v>
      </c>
      <c r="Q4323" s="23">
        <f>M4323*N4323*(1-O4323)</f>
        <v>103.282087</v>
      </c>
      <c r="R4323" s="23">
        <f>M4323*N4323*O4323</f>
        <v>33.027912999999998</v>
      </c>
      <c r="S4323" s="23">
        <f>P4323*N4323</f>
        <v>63.24</v>
      </c>
      <c r="T4323" s="23">
        <f>Q4323-S4323</f>
        <v>40.042087000000002</v>
      </c>
      <c r="U4323" s="25">
        <f>IFERROR(T4323/Q4323,0)</f>
        <v>0.38769633886271104</v>
      </c>
      <c r="V4323" s="21" t="s">
        <v>125</v>
      </c>
      <c r="W4323" s="21" t="s">
        <v>172</v>
      </c>
    </row>
    <row r="4324" spans="1:23" ht="15" customHeight="1">
      <c r="A4324" s="21" t="s">
        <v>4801</v>
      </c>
      <c r="B4324" s="22">
        <v>46014</v>
      </c>
      <c r="C4324" s="21">
        <f>YEAR(B4324)</f>
        <v>2025</v>
      </c>
      <c r="D4324" s="21" t="str">
        <f>"Q"&amp;ROUNDUP(MONTH(B4324)/3,0)</f>
        <v>Q4</v>
      </c>
      <c r="E4324" s="21" t="s">
        <v>138</v>
      </c>
      <c r="F4324" s="21" t="s">
        <v>118</v>
      </c>
      <c r="G4324" s="21" t="s">
        <v>146</v>
      </c>
      <c r="H4324" s="21" t="s">
        <v>555</v>
      </c>
      <c r="I4324" s="21" t="s">
        <v>556</v>
      </c>
      <c r="J4324" s="21" t="s">
        <v>133</v>
      </c>
      <c r="K4324" s="21" t="s">
        <v>143</v>
      </c>
      <c r="L4324" s="21" t="s">
        <v>144</v>
      </c>
      <c r="M4324" s="23">
        <v>294.20999999999998</v>
      </c>
      <c r="N4324" s="24">
        <v>2</v>
      </c>
      <c r="O4324" s="25">
        <v>0.2455</v>
      </c>
      <c r="P4324" s="23">
        <v>182.99</v>
      </c>
      <c r="Q4324" s="23">
        <f>M4324*N4324*(1-O4324)</f>
        <v>443.96288999999996</v>
      </c>
      <c r="R4324" s="23">
        <f>M4324*N4324*O4324</f>
        <v>144.45711</v>
      </c>
      <c r="S4324" s="23">
        <f>P4324*N4324</f>
        <v>365.98</v>
      </c>
      <c r="T4324" s="23">
        <f>Q4324-S4324</f>
        <v>77.982889999999941</v>
      </c>
      <c r="U4324" s="25">
        <f>IFERROR(T4324/Q4324,0)</f>
        <v>0.17565182080871658</v>
      </c>
      <c r="V4324" s="21" t="s">
        <v>125</v>
      </c>
      <c r="W4324" s="21" t="s">
        <v>156</v>
      </c>
    </row>
    <row r="4325" spans="1:23" ht="15" customHeight="1">
      <c r="A4325" s="21" t="s">
        <v>4802</v>
      </c>
      <c r="B4325" s="22">
        <v>46014</v>
      </c>
      <c r="C4325" s="21">
        <f>YEAR(B4325)</f>
        <v>2025</v>
      </c>
      <c r="D4325" s="21" t="str">
        <f>"Q"&amp;ROUNDUP(MONTH(B4325)/3,0)</f>
        <v>Q4</v>
      </c>
      <c r="E4325" s="21" t="s">
        <v>138</v>
      </c>
      <c r="F4325" s="21" t="s">
        <v>118</v>
      </c>
      <c r="G4325" s="21" t="s">
        <v>146</v>
      </c>
      <c r="H4325" s="21" t="s">
        <v>287</v>
      </c>
      <c r="I4325" s="21" t="s">
        <v>288</v>
      </c>
      <c r="J4325" s="21" t="s">
        <v>133</v>
      </c>
      <c r="K4325" s="21" t="s">
        <v>149</v>
      </c>
      <c r="L4325" s="21" t="s">
        <v>150</v>
      </c>
      <c r="M4325" s="23">
        <v>233.95</v>
      </c>
      <c r="N4325" s="24">
        <v>4</v>
      </c>
      <c r="O4325" s="25">
        <v>0.30790000000000001</v>
      </c>
      <c r="P4325" s="23">
        <v>104.97</v>
      </c>
      <c r="Q4325" s="23">
        <f>M4325*N4325*(1-O4325)</f>
        <v>647.66717999999992</v>
      </c>
      <c r="R4325" s="23">
        <f>M4325*N4325*O4325</f>
        <v>288.13281999999998</v>
      </c>
      <c r="S4325" s="23">
        <f>P4325*N4325</f>
        <v>419.88</v>
      </c>
      <c r="T4325" s="23">
        <f>Q4325-S4325</f>
        <v>227.78717999999992</v>
      </c>
      <c r="U4325" s="25">
        <f>IFERROR(T4325/Q4325,0)</f>
        <v>0.35170406504155416</v>
      </c>
      <c r="V4325" s="21" t="s">
        <v>125</v>
      </c>
      <c r="W4325" s="21" t="s">
        <v>156</v>
      </c>
    </row>
    <row r="4326" spans="1:23" ht="15" customHeight="1">
      <c r="A4326" s="21" t="s">
        <v>4803</v>
      </c>
      <c r="B4326" s="22">
        <v>46014</v>
      </c>
      <c r="C4326" s="21">
        <f>YEAR(B4326)</f>
        <v>2025</v>
      </c>
      <c r="D4326" s="21" t="str">
        <f>"Q"&amp;ROUNDUP(MONTH(B4326)/3,0)</f>
        <v>Q4</v>
      </c>
      <c r="E4326" s="21" t="s">
        <v>138</v>
      </c>
      <c r="F4326" s="21" t="s">
        <v>159</v>
      </c>
      <c r="G4326" s="21" t="s">
        <v>146</v>
      </c>
      <c r="H4326" s="21" t="s">
        <v>331</v>
      </c>
      <c r="I4326" s="21" t="s">
        <v>332</v>
      </c>
      <c r="J4326" s="21" t="s">
        <v>133</v>
      </c>
      <c r="K4326" s="21" t="s">
        <v>149</v>
      </c>
      <c r="L4326" s="21" t="s">
        <v>238</v>
      </c>
      <c r="M4326" s="23">
        <v>192.6</v>
      </c>
      <c r="N4326" s="24">
        <v>10</v>
      </c>
      <c r="O4326" s="25">
        <v>0.14269999999999999</v>
      </c>
      <c r="P4326" s="23">
        <v>103.37</v>
      </c>
      <c r="Q4326" s="23">
        <f>M4326*N4326*(1-O4326)</f>
        <v>1651.1597999999999</v>
      </c>
      <c r="R4326" s="23">
        <f>M4326*N4326*O4326</f>
        <v>274.84019999999998</v>
      </c>
      <c r="S4326" s="23">
        <f>P4326*N4326</f>
        <v>1033.7</v>
      </c>
      <c r="T4326" s="23">
        <f>Q4326-S4326</f>
        <v>617.45979999999986</v>
      </c>
      <c r="U4326" s="25">
        <f>IFERROR(T4326/Q4326,0)</f>
        <v>0.37395520409351046</v>
      </c>
      <c r="V4326" s="21" t="s">
        <v>125</v>
      </c>
      <c r="W4326" s="21" t="s">
        <v>172</v>
      </c>
    </row>
    <row r="4327" spans="1:23" ht="15" customHeight="1">
      <c r="A4327" s="21" t="s">
        <v>4804</v>
      </c>
      <c r="B4327" s="22">
        <v>46014</v>
      </c>
      <c r="C4327" s="21">
        <f>YEAR(B4327)</f>
        <v>2025</v>
      </c>
      <c r="D4327" s="21" t="str">
        <f>"Q"&amp;ROUNDUP(MONTH(B4327)/3,0)</f>
        <v>Q4</v>
      </c>
      <c r="E4327" s="21" t="s">
        <v>117</v>
      </c>
      <c r="F4327" s="21" t="s">
        <v>129</v>
      </c>
      <c r="G4327" s="21" t="s">
        <v>194</v>
      </c>
      <c r="H4327" s="21" t="s">
        <v>182</v>
      </c>
      <c r="I4327" s="21" t="s">
        <v>183</v>
      </c>
      <c r="J4327" s="21" t="s">
        <v>122</v>
      </c>
      <c r="K4327" s="21" t="s">
        <v>123</v>
      </c>
      <c r="L4327" s="21" t="s">
        <v>226</v>
      </c>
      <c r="M4327" s="23">
        <v>81.22</v>
      </c>
      <c r="N4327" s="24">
        <v>3</v>
      </c>
      <c r="O4327" s="25">
        <v>0.2475</v>
      </c>
      <c r="P4327" s="23">
        <v>36.619999999999997</v>
      </c>
      <c r="Q4327" s="23">
        <f>M4327*N4327*(1-O4327)</f>
        <v>183.35414999999998</v>
      </c>
      <c r="R4327" s="23">
        <f>M4327*N4327*O4327</f>
        <v>60.30585</v>
      </c>
      <c r="S4327" s="23">
        <f>P4327*N4327</f>
        <v>109.85999999999999</v>
      </c>
      <c r="T4327" s="23">
        <f>Q4327-S4327</f>
        <v>73.494149999999991</v>
      </c>
      <c r="U4327" s="25">
        <f>IFERROR(T4327/Q4327,0)</f>
        <v>0.40083166920410584</v>
      </c>
      <c r="V4327" s="21" t="s">
        <v>125</v>
      </c>
      <c r="W4327" s="21" t="s">
        <v>172</v>
      </c>
    </row>
    <row r="4328" spans="1:23" ht="15" customHeight="1">
      <c r="A4328" s="21" t="s">
        <v>4805</v>
      </c>
      <c r="B4328" s="22">
        <v>46014</v>
      </c>
      <c r="C4328" s="21">
        <f>YEAR(B4328)</f>
        <v>2025</v>
      </c>
      <c r="D4328" s="21" t="str">
        <f>"Q"&amp;ROUNDUP(MONTH(B4328)/3,0)</f>
        <v>Q4</v>
      </c>
      <c r="E4328" s="21" t="s">
        <v>117</v>
      </c>
      <c r="F4328" s="21" t="s">
        <v>118</v>
      </c>
      <c r="G4328" s="21" t="s">
        <v>119</v>
      </c>
      <c r="H4328" s="21" t="s">
        <v>168</v>
      </c>
      <c r="I4328" s="21" t="s">
        <v>169</v>
      </c>
      <c r="J4328" s="21" t="s">
        <v>122</v>
      </c>
      <c r="K4328" s="21" t="s">
        <v>134</v>
      </c>
      <c r="L4328" s="21" t="s">
        <v>339</v>
      </c>
      <c r="M4328" s="23">
        <v>86.94</v>
      </c>
      <c r="N4328" s="24">
        <v>1</v>
      </c>
      <c r="O4328" s="25">
        <v>0.1913</v>
      </c>
      <c r="P4328" s="23">
        <v>45.07</v>
      </c>
      <c r="Q4328" s="23">
        <f>M4328*N4328*(1-O4328)</f>
        <v>70.30837799999999</v>
      </c>
      <c r="R4328" s="23">
        <f>M4328*N4328*O4328</f>
        <v>16.631622</v>
      </c>
      <c r="S4328" s="23">
        <f>P4328*N4328</f>
        <v>45.07</v>
      </c>
      <c r="T4328" s="23">
        <f>Q4328-S4328</f>
        <v>25.23837799999999</v>
      </c>
      <c r="U4328" s="25">
        <f>IFERROR(T4328/Q4328,0)</f>
        <v>0.35896686451790988</v>
      </c>
      <c r="V4328" s="21" t="s">
        <v>125</v>
      </c>
      <c r="W4328" s="21" t="s">
        <v>136</v>
      </c>
    </row>
    <row r="4329" spans="1:23" ht="15" customHeight="1">
      <c r="A4329" s="21" t="s">
        <v>4806</v>
      </c>
      <c r="B4329" s="22">
        <v>46014</v>
      </c>
      <c r="C4329" s="21">
        <f>YEAR(B4329)</f>
        <v>2025</v>
      </c>
      <c r="D4329" s="21" t="str">
        <f>"Q"&amp;ROUNDUP(MONTH(B4329)/3,0)</f>
        <v>Q4</v>
      </c>
      <c r="E4329" s="21" t="s">
        <v>138</v>
      </c>
      <c r="F4329" s="21" t="s">
        <v>159</v>
      </c>
      <c r="G4329" s="21" t="s">
        <v>139</v>
      </c>
      <c r="H4329" s="21" t="s">
        <v>543</v>
      </c>
      <c r="I4329" s="21" t="s">
        <v>544</v>
      </c>
      <c r="J4329" s="21" t="s">
        <v>142</v>
      </c>
      <c r="K4329" s="21" t="s">
        <v>123</v>
      </c>
      <c r="L4329" s="21" t="s">
        <v>292</v>
      </c>
      <c r="M4329" s="23">
        <v>170.71</v>
      </c>
      <c r="N4329" s="24">
        <v>10</v>
      </c>
      <c r="O4329" s="25">
        <v>0.17330000000000001</v>
      </c>
      <c r="P4329" s="23">
        <v>78.12</v>
      </c>
      <c r="Q4329" s="23">
        <f>M4329*N4329*(1-O4329)</f>
        <v>1411.2595700000002</v>
      </c>
      <c r="R4329" s="23">
        <f>M4329*N4329*O4329</f>
        <v>295.84043000000003</v>
      </c>
      <c r="S4329" s="23">
        <f>P4329*N4329</f>
        <v>781.2</v>
      </c>
      <c r="T4329" s="23">
        <f>Q4329-S4329</f>
        <v>630.05957000000012</v>
      </c>
      <c r="U4329" s="25">
        <f>IFERROR(T4329/Q4329,0)</f>
        <v>0.44645193796630911</v>
      </c>
      <c r="V4329" s="21" t="s">
        <v>125</v>
      </c>
      <c r="W4329" s="21" t="s">
        <v>126</v>
      </c>
    </row>
    <row r="4330" spans="1:23" ht="15" customHeight="1">
      <c r="A4330" s="21" t="s">
        <v>4807</v>
      </c>
      <c r="B4330" s="22">
        <v>46014</v>
      </c>
      <c r="C4330" s="21">
        <f>YEAR(B4330)</f>
        <v>2025</v>
      </c>
      <c r="D4330" s="21" t="str">
        <f>"Q"&amp;ROUNDUP(MONTH(B4330)/3,0)</f>
        <v>Q4</v>
      </c>
      <c r="E4330" s="21" t="s">
        <v>138</v>
      </c>
      <c r="F4330" s="21" t="s">
        <v>118</v>
      </c>
      <c r="G4330" s="21" t="s">
        <v>146</v>
      </c>
      <c r="H4330" s="21" t="s">
        <v>555</v>
      </c>
      <c r="I4330" s="21" t="s">
        <v>556</v>
      </c>
      <c r="J4330" s="21" t="s">
        <v>133</v>
      </c>
      <c r="K4330" s="21" t="s">
        <v>143</v>
      </c>
      <c r="L4330" s="21" t="s">
        <v>322</v>
      </c>
      <c r="M4330" s="23">
        <v>315.10000000000002</v>
      </c>
      <c r="N4330" s="24">
        <v>2</v>
      </c>
      <c r="O4330" s="25">
        <v>0.2671</v>
      </c>
      <c r="P4330" s="23">
        <v>196.65</v>
      </c>
      <c r="Q4330" s="23">
        <f>M4330*N4330*(1-O4330)</f>
        <v>461.87358</v>
      </c>
      <c r="R4330" s="23">
        <f>M4330*N4330*O4330</f>
        <v>168.32642000000001</v>
      </c>
      <c r="S4330" s="23">
        <f>P4330*N4330</f>
        <v>393.3</v>
      </c>
      <c r="T4330" s="23">
        <f>Q4330-S4330</f>
        <v>68.573579999999993</v>
      </c>
      <c r="U4330" s="25">
        <f>IFERROR(T4330/Q4330,0)</f>
        <v>0.14846828866028663</v>
      </c>
      <c r="V4330" s="21" t="s">
        <v>125</v>
      </c>
      <c r="W4330" s="21" t="s">
        <v>136</v>
      </c>
    </row>
    <row r="4331" spans="1:23" ht="15" customHeight="1">
      <c r="A4331" s="21" t="s">
        <v>4808</v>
      </c>
      <c r="B4331" s="22">
        <v>46014</v>
      </c>
      <c r="C4331" s="21">
        <f>YEAR(B4331)</f>
        <v>2025</v>
      </c>
      <c r="D4331" s="21" t="str">
        <f>"Q"&amp;ROUNDUP(MONTH(B4331)/3,0)</f>
        <v>Q4</v>
      </c>
      <c r="E4331" s="21" t="s">
        <v>188</v>
      </c>
      <c r="F4331" s="21" t="s">
        <v>118</v>
      </c>
      <c r="G4331" s="21" t="s">
        <v>189</v>
      </c>
      <c r="H4331" s="21" t="s">
        <v>315</v>
      </c>
      <c r="I4331" s="21" t="s">
        <v>316</v>
      </c>
      <c r="J4331" s="21" t="s">
        <v>133</v>
      </c>
      <c r="K4331" s="21" t="s">
        <v>149</v>
      </c>
      <c r="L4331" s="21" t="s">
        <v>238</v>
      </c>
      <c r="M4331" s="23">
        <v>146.4</v>
      </c>
      <c r="N4331" s="24">
        <v>3</v>
      </c>
      <c r="O4331" s="25">
        <v>0.25850000000000001</v>
      </c>
      <c r="P4331" s="23">
        <v>65.67</v>
      </c>
      <c r="Q4331" s="23">
        <f>M4331*N4331*(1-O4331)</f>
        <v>325.66680000000008</v>
      </c>
      <c r="R4331" s="23">
        <f>M4331*N4331*O4331</f>
        <v>113.53320000000002</v>
      </c>
      <c r="S4331" s="23">
        <f>P4331*N4331</f>
        <v>197.01</v>
      </c>
      <c r="T4331" s="23">
        <f>Q4331-S4331</f>
        <v>128.65680000000009</v>
      </c>
      <c r="U4331" s="25">
        <f>IFERROR(T4331/Q4331,0)</f>
        <v>0.3950565424538211</v>
      </c>
      <c r="V4331" s="21" t="s">
        <v>125</v>
      </c>
      <c r="W4331" s="21" t="s">
        <v>172</v>
      </c>
    </row>
    <row r="4332" spans="1:23" ht="15" customHeight="1">
      <c r="A4332" s="21" t="s">
        <v>4809</v>
      </c>
      <c r="B4332" s="22">
        <v>46014</v>
      </c>
      <c r="C4332" s="21">
        <f>YEAR(B4332)</f>
        <v>2025</v>
      </c>
      <c r="D4332" s="21" t="str">
        <f>"Q"&amp;ROUNDUP(MONTH(B4332)/3,0)</f>
        <v>Q4</v>
      </c>
      <c r="E4332" s="21" t="s">
        <v>117</v>
      </c>
      <c r="F4332" s="21" t="s">
        <v>118</v>
      </c>
      <c r="G4332" s="21" t="s">
        <v>194</v>
      </c>
      <c r="H4332" s="21" t="s">
        <v>388</v>
      </c>
      <c r="I4332" s="21" t="s">
        <v>389</v>
      </c>
      <c r="J4332" s="21" t="s">
        <v>142</v>
      </c>
      <c r="K4332" s="21" t="s">
        <v>165</v>
      </c>
      <c r="L4332" s="21" t="s">
        <v>213</v>
      </c>
      <c r="M4332" s="23">
        <v>104.22</v>
      </c>
      <c r="N4332" s="24">
        <v>5</v>
      </c>
      <c r="O4332" s="25">
        <v>0.28170000000000001</v>
      </c>
      <c r="P4332" s="23">
        <v>37.17</v>
      </c>
      <c r="Q4332" s="23">
        <f>M4332*N4332*(1-O4332)</f>
        <v>374.30613</v>
      </c>
      <c r="R4332" s="23">
        <f>M4332*N4332*O4332</f>
        <v>146.79387</v>
      </c>
      <c r="S4332" s="23">
        <f>P4332*N4332</f>
        <v>185.85000000000002</v>
      </c>
      <c r="T4332" s="23">
        <f>Q4332-S4332</f>
        <v>188.45612999999997</v>
      </c>
      <c r="U4332" s="25">
        <f>IFERROR(T4332/Q4332,0)</f>
        <v>0.50348128148475679</v>
      </c>
      <c r="V4332" s="21" t="s">
        <v>125</v>
      </c>
      <c r="W4332" s="21" t="s">
        <v>172</v>
      </c>
    </row>
    <row r="4333" spans="1:23" ht="15" customHeight="1">
      <c r="A4333" s="21" t="s">
        <v>4810</v>
      </c>
      <c r="B4333" s="22">
        <v>46015</v>
      </c>
      <c r="C4333" s="21">
        <f>YEAR(B4333)</f>
        <v>2025</v>
      </c>
      <c r="D4333" s="21" t="str">
        <f>"Q"&amp;ROUNDUP(MONTH(B4333)/3,0)</f>
        <v>Q4</v>
      </c>
      <c r="E4333" s="21" t="s">
        <v>158</v>
      </c>
      <c r="F4333" s="21" t="s">
        <v>118</v>
      </c>
      <c r="G4333" s="21" t="s">
        <v>164</v>
      </c>
      <c r="H4333" s="21" t="s">
        <v>120</v>
      </c>
      <c r="I4333" s="21" t="s">
        <v>121</v>
      </c>
      <c r="J4333" s="21" t="s">
        <v>122</v>
      </c>
      <c r="K4333" s="21" t="s">
        <v>134</v>
      </c>
      <c r="L4333" s="21" t="s">
        <v>135</v>
      </c>
      <c r="M4333" s="23">
        <v>171.94</v>
      </c>
      <c r="N4333" s="24">
        <v>1</v>
      </c>
      <c r="O4333" s="25">
        <v>0.2079</v>
      </c>
      <c r="P4333" s="23">
        <v>92.15</v>
      </c>
      <c r="Q4333" s="23">
        <f>M4333*N4333*(1-O4333)</f>
        <v>136.19367400000002</v>
      </c>
      <c r="R4333" s="23">
        <f>M4333*N4333*O4333</f>
        <v>35.746325999999996</v>
      </c>
      <c r="S4333" s="23">
        <f>P4333*N4333</f>
        <v>92.15</v>
      </c>
      <c r="T4333" s="23">
        <f>Q4333-S4333</f>
        <v>44.04367400000001</v>
      </c>
      <c r="U4333" s="25">
        <f>IFERROR(T4333/Q4333,0)</f>
        <v>0.3233900129605139</v>
      </c>
      <c r="V4333" s="21" t="s">
        <v>125</v>
      </c>
      <c r="W4333" s="21" t="s">
        <v>156</v>
      </c>
    </row>
    <row r="4334" spans="1:23" ht="15" customHeight="1">
      <c r="A4334" s="21" t="s">
        <v>4811</v>
      </c>
      <c r="B4334" s="22">
        <v>46015</v>
      </c>
      <c r="C4334" s="21">
        <f>YEAR(B4334)</f>
        <v>2025</v>
      </c>
      <c r="D4334" s="21" t="str">
        <f>"Q"&amp;ROUNDUP(MONTH(B4334)/3,0)</f>
        <v>Q4</v>
      </c>
      <c r="E4334" s="21" t="s">
        <v>117</v>
      </c>
      <c r="F4334" s="21" t="s">
        <v>118</v>
      </c>
      <c r="G4334" s="21" t="s">
        <v>194</v>
      </c>
      <c r="H4334" s="21" t="s">
        <v>199</v>
      </c>
      <c r="I4334" s="21" t="s">
        <v>200</v>
      </c>
      <c r="J4334" s="21" t="s">
        <v>133</v>
      </c>
      <c r="K4334" s="21" t="s">
        <v>143</v>
      </c>
      <c r="L4334" s="21" t="s">
        <v>322</v>
      </c>
      <c r="M4334" s="23">
        <v>301</v>
      </c>
      <c r="N4334" s="24">
        <v>2</v>
      </c>
      <c r="O4334" s="25">
        <v>0.28770000000000001</v>
      </c>
      <c r="P4334" s="23">
        <v>202.24</v>
      </c>
      <c r="Q4334" s="23">
        <f>M4334*N4334*(1-O4334)</f>
        <v>428.80459999999994</v>
      </c>
      <c r="R4334" s="23">
        <f>M4334*N4334*O4334</f>
        <v>173.19540000000001</v>
      </c>
      <c r="S4334" s="23">
        <f>P4334*N4334</f>
        <v>404.48</v>
      </c>
      <c r="T4334" s="23">
        <f>Q4334-S4334</f>
        <v>24.324599999999919</v>
      </c>
      <c r="U4334" s="25">
        <f>IFERROR(T4334/Q4334,0)</f>
        <v>5.672653698211242E-2</v>
      </c>
      <c r="V4334" s="21" t="s">
        <v>125</v>
      </c>
      <c r="W4334" s="21" t="s">
        <v>126</v>
      </c>
    </row>
    <row r="4335" spans="1:23" ht="15" customHeight="1">
      <c r="A4335" s="21" t="s">
        <v>4812</v>
      </c>
      <c r="B4335" s="22">
        <v>46015</v>
      </c>
      <c r="C4335" s="21">
        <f>YEAR(B4335)</f>
        <v>2025</v>
      </c>
      <c r="D4335" s="21" t="str">
        <f>"Q"&amp;ROUNDUP(MONTH(B4335)/3,0)</f>
        <v>Q4</v>
      </c>
      <c r="E4335" s="21" t="s">
        <v>117</v>
      </c>
      <c r="F4335" s="21" t="s">
        <v>118</v>
      </c>
      <c r="G4335" s="21" t="s">
        <v>194</v>
      </c>
      <c r="H4335" s="21" t="s">
        <v>583</v>
      </c>
      <c r="I4335" s="21" t="s">
        <v>584</v>
      </c>
      <c r="J4335" s="21" t="s">
        <v>133</v>
      </c>
      <c r="K4335" s="21" t="s">
        <v>134</v>
      </c>
      <c r="L4335" s="21" t="s">
        <v>170</v>
      </c>
      <c r="M4335" s="23">
        <v>171.93</v>
      </c>
      <c r="N4335" s="24">
        <v>1</v>
      </c>
      <c r="O4335" s="25">
        <v>0.2283</v>
      </c>
      <c r="P4335" s="23">
        <v>90.22</v>
      </c>
      <c r="Q4335" s="23">
        <f>M4335*N4335*(1-O4335)</f>
        <v>132.678381</v>
      </c>
      <c r="R4335" s="23">
        <f>M4335*N4335*O4335</f>
        <v>39.251619000000005</v>
      </c>
      <c r="S4335" s="23">
        <f>P4335*N4335</f>
        <v>90.22</v>
      </c>
      <c r="T4335" s="23">
        <f>Q4335-S4335</f>
        <v>42.458381000000003</v>
      </c>
      <c r="U4335" s="25">
        <f>IFERROR(T4335/Q4335,0)</f>
        <v>0.32000979119574879</v>
      </c>
      <c r="V4335" s="21" t="s">
        <v>125</v>
      </c>
      <c r="W4335" s="21" t="s">
        <v>126</v>
      </c>
    </row>
    <row r="4336" spans="1:23" ht="15" customHeight="1">
      <c r="A4336" s="21" t="s">
        <v>4813</v>
      </c>
      <c r="B4336" s="22">
        <v>46015</v>
      </c>
      <c r="C4336" s="21">
        <f>YEAR(B4336)</f>
        <v>2025</v>
      </c>
      <c r="D4336" s="21" t="str">
        <f>"Q"&amp;ROUNDUP(MONTH(B4336)/3,0)</f>
        <v>Q4</v>
      </c>
      <c r="E4336" s="21" t="s">
        <v>158</v>
      </c>
      <c r="F4336" s="21" t="s">
        <v>129</v>
      </c>
      <c r="G4336" s="21" t="s">
        <v>160</v>
      </c>
      <c r="H4336" s="21" t="s">
        <v>168</v>
      </c>
      <c r="I4336" s="21" t="s">
        <v>169</v>
      </c>
      <c r="J4336" s="21" t="s">
        <v>122</v>
      </c>
      <c r="K4336" s="21" t="s">
        <v>143</v>
      </c>
      <c r="L4336" s="21" t="s">
        <v>144</v>
      </c>
      <c r="M4336" s="23">
        <v>283.61</v>
      </c>
      <c r="N4336" s="24">
        <v>3</v>
      </c>
      <c r="O4336" s="25">
        <v>0.2437</v>
      </c>
      <c r="P4336" s="23">
        <v>161.78</v>
      </c>
      <c r="Q4336" s="23">
        <f>M4336*N4336*(1-O4336)</f>
        <v>643.48272900000006</v>
      </c>
      <c r="R4336" s="23">
        <f>M4336*N4336*O4336</f>
        <v>207.34727100000001</v>
      </c>
      <c r="S4336" s="23">
        <f>P4336*N4336</f>
        <v>485.34000000000003</v>
      </c>
      <c r="T4336" s="23">
        <f>Q4336-S4336</f>
        <v>158.14272900000003</v>
      </c>
      <c r="U4336" s="25">
        <f>IFERROR(T4336/Q4336,0)</f>
        <v>0.24576064262946212</v>
      </c>
      <c r="V4336" s="21" t="s">
        <v>125</v>
      </c>
      <c r="W4336" s="21" t="s">
        <v>136</v>
      </c>
    </row>
    <row r="4337" spans="1:23" ht="15" customHeight="1">
      <c r="A4337" s="21" t="s">
        <v>4814</v>
      </c>
      <c r="B4337" s="22">
        <v>46015</v>
      </c>
      <c r="C4337" s="21">
        <f>YEAR(B4337)</f>
        <v>2025</v>
      </c>
      <c r="D4337" s="21" t="str">
        <f>"Q"&amp;ROUNDUP(MONTH(B4337)/3,0)</f>
        <v>Q4</v>
      </c>
      <c r="E4337" s="21" t="s">
        <v>158</v>
      </c>
      <c r="F4337" s="21" t="s">
        <v>159</v>
      </c>
      <c r="G4337" s="21" t="s">
        <v>160</v>
      </c>
      <c r="H4337" s="21" t="s">
        <v>207</v>
      </c>
      <c r="I4337" s="21" t="s">
        <v>208</v>
      </c>
      <c r="J4337" s="21" t="s">
        <v>122</v>
      </c>
      <c r="K4337" s="21" t="s">
        <v>143</v>
      </c>
      <c r="L4337" s="21" t="s">
        <v>252</v>
      </c>
      <c r="M4337" s="23">
        <v>147.69999999999999</v>
      </c>
      <c r="N4337" s="24">
        <v>4</v>
      </c>
      <c r="O4337" s="25">
        <v>0.1767</v>
      </c>
      <c r="P4337" s="23">
        <v>85.24</v>
      </c>
      <c r="Q4337" s="23">
        <f>M4337*N4337*(1-O4337)</f>
        <v>486.40564000000001</v>
      </c>
      <c r="R4337" s="23">
        <f>M4337*N4337*O4337</f>
        <v>104.39435999999999</v>
      </c>
      <c r="S4337" s="23">
        <f>P4337*N4337</f>
        <v>340.96</v>
      </c>
      <c r="T4337" s="23">
        <f>Q4337-S4337</f>
        <v>145.44564000000003</v>
      </c>
      <c r="U4337" s="25">
        <f>IFERROR(T4337/Q4337,0)</f>
        <v>0.29902128601962763</v>
      </c>
      <c r="V4337" s="21" t="s">
        <v>125</v>
      </c>
      <c r="W4337" s="21" t="s">
        <v>136</v>
      </c>
    </row>
    <row r="4338" spans="1:23" ht="15" customHeight="1">
      <c r="A4338" s="21" t="s">
        <v>4815</v>
      </c>
      <c r="B4338" s="22">
        <v>46015</v>
      </c>
      <c r="C4338" s="21">
        <f>YEAR(B4338)</f>
        <v>2025</v>
      </c>
      <c r="D4338" s="21" t="str">
        <f>"Q"&amp;ROUNDUP(MONTH(B4338)/3,0)</f>
        <v>Q4</v>
      </c>
      <c r="E4338" s="21" t="s">
        <v>138</v>
      </c>
      <c r="F4338" s="21" t="s">
        <v>129</v>
      </c>
      <c r="G4338" s="21" t="s">
        <v>139</v>
      </c>
      <c r="H4338" s="21" t="s">
        <v>120</v>
      </c>
      <c r="I4338" s="21" t="s">
        <v>121</v>
      </c>
      <c r="J4338" s="21" t="s">
        <v>122</v>
      </c>
      <c r="K4338" s="21" t="s">
        <v>143</v>
      </c>
      <c r="L4338" s="21" t="s">
        <v>144</v>
      </c>
      <c r="M4338" s="23">
        <v>176.46</v>
      </c>
      <c r="N4338" s="24">
        <v>1</v>
      </c>
      <c r="O4338" s="25">
        <v>0.18360000000000001</v>
      </c>
      <c r="P4338" s="23">
        <v>119.96</v>
      </c>
      <c r="Q4338" s="23">
        <f>M4338*N4338*(1-O4338)</f>
        <v>144.06194400000001</v>
      </c>
      <c r="R4338" s="23">
        <f>M4338*N4338*O4338</f>
        <v>32.398056000000004</v>
      </c>
      <c r="S4338" s="23">
        <f>P4338*N4338</f>
        <v>119.96</v>
      </c>
      <c r="T4338" s="23">
        <f>Q4338-S4338</f>
        <v>24.101944000000017</v>
      </c>
      <c r="U4338" s="25">
        <f>IFERROR(T4338/Q4338,0)</f>
        <v>0.16730264309080833</v>
      </c>
      <c r="V4338" s="21" t="s">
        <v>125</v>
      </c>
      <c r="W4338" s="21" t="s">
        <v>172</v>
      </c>
    </row>
    <row r="4339" spans="1:23" ht="15" customHeight="1">
      <c r="A4339" s="21" t="s">
        <v>4816</v>
      </c>
      <c r="B4339" s="22">
        <v>46015</v>
      </c>
      <c r="C4339" s="21">
        <f>YEAR(B4339)</f>
        <v>2025</v>
      </c>
      <c r="D4339" s="21" t="str">
        <f>"Q"&amp;ROUNDUP(MONTH(B4339)/3,0)</f>
        <v>Q4</v>
      </c>
      <c r="E4339" s="21" t="s">
        <v>117</v>
      </c>
      <c r="F4339" s="21" t="s">
        <v>118</v>
      </c>
      <c r="G4339" s="21" t="s">
        <v>119</v>
      </c>
      <c r="H4339" s="21" t="s">
        <v>240</v>
      </c>
      <c r="I4339" s="21" t="s">
        <v>241</v>
      </c>
      <c r="J4339" s="21" t="s">
        <v>133</v>
      </c>
      <c r="K4339" s="21" t="s">
        <v>123</v>
      </c>
      <c r="L4339" s="21" t="s">
        <v>292</v>
      </c>
      <c r="M4339" s="23">
        <v>83.61</v>
      </c>
      <c r="N4339" s="24">
        <v>1</v>
      </c>
      <c r="O4339" s="25">
        <v>0.26590000000000003</v>
      </c>
      <c r="P4339" s="23">
        <v>39.64</v>
      </c>
      <c r="Q4339" s="23">
        <f>M4339*N4339*(1-O4339)</f>
        <v>61.378101000000001</v>
      </c>
      <c r="R4339" s="23">
        <f>M4339*N4339*O4339</f>
        <v>22.231899000000002</v>
      </c>
      <c r="S4339" s="23">
        <f>P4339*N4339</f>
        <v>39.64</v>
      </c>
      <c r="T4339" s="23">
        <f>Q4339-S4339</f>
        <v>21.738101</v>
      </c>
      <c r="U4339" s="25">
        <f>IFERROR(T4339/Q4339,0)</f>
        <v>0.35416705055765735</v>
      </c>
      <c r="V4339" s="21" t="s">
        <v>125</v>
      </c>
      <c r="W4339" s="21" t="s">
        <v>156</v>
      </c>
    </row>
    <row r="4340" spans="1:23" ht="15" customHeight="1">
      <c r="A4340" s="21" t="s">
        <v>4817</v>
      </c>
      <c r="B4340" s="22">
        <v>46015</v>
      </c>
      <c r="C4340" s="21">
        <f>YEAR(B4340)</f>
        <v>2025</v>
      </c>
      <c r="D4340" s="21" t="str">
        <f>"Q"&amp;ROUNDUP(MONTH(B4340)/3,0)</f>
        <v>Q4</v>
      </c>
      <c r="E4340" s="21" t="s">
        <v>117</v>
      </c>
      <c r="F4340" s="21" t="s">
        <v>129</v>
      </c>
      <c r="G4340" s="21" t="s">
        <v>194</v>
      </c>
      <c r="H4340" s="21" t="s">
        <v>569</v>
      </c>
      <c r="I4340" s="21" t="s">
        <v>570</v>
      </c>
      <c r="J4340" s="21" t="s">
        <v>133</v>
      </c>
      <c r="K4340" s="21" t="s">
        <v>143</v>
      </c>
      <c r="L4340" s="21" t="s">
        <v>322</v>
      </c>
      <c r="M4340" s="23">
        <v>225.23</v>
      </c>
      <c r="N4340" s="24">
        <v>3</v>
      </c>
      <c r="O4340" s="25">
        <v>0.22159999999999999</v>
      </c>
      <c r="P4340" s="23">
        <v>135.71</v>
      </c>
      <c r="Q4340" s="23">
        <f>M4340*N4340*(1-O4340)</f>
        <v>525.95709599999998</v>
      </c>
      <c r="R4340" s="23">
        <f>M4340*N4340*O4340</f>
        <v>149.73290399999999</v>
      </c>
      <c r="S4340" s="23">
        <f>P4340*N4340</f>
        <v>407.13</v>
      </c>
      <c r="T4340" s="23">
        <f>Q4340-S4340</f>
        <v>118.82709599999998</v>
      </c>
      <c r="U4340" s="25">
        <f>IFERROR(T4340/Q4340,0)</f>
        <v>0.22592545457357988</v>
      </c>
      <c r="V4340" s="21" t="s">
        <v>125</v>
      </c>
      <c r="W4340" s="21" t="s">
        <v>126</v>
      </c>
    </row>
    <row r="4341" spans="1:23" ht="15" customHeight="1">
      <c r="A4341" s="21" t="s">
        <v>4818</v>
      </c>
      <c r="B4341" s="22">
        <v>46015</v>
      </c>
      <c r="C4341" s="21">
        <f>YEAR(B4341)</f>
        <v>2025</v>
      </c>
      <c r="D4341" s="21" t="str">
        <f>"Q"&amp;ROUNDUP(MONTH(B4341)/3,0)</f>
        <v>Q4</v>
      </c>
      <c r="E4341" s="21" t="s">
        <v>158</v>
      </c>
      <c r="F4341" s="21" t="s">
        <v>159</v>
      </c>
      <c r="G4341" s="21" t="s">
        <v>164</v>
      </c>
      <c r="H4341" s="21" t="s">
        <v>287</v>
      </c>
      <c r="I4341" s="21" t="s">
        <v>288</v>
      </c>
      <c r="J4341" s="21" t="s">
        <v>133</v>
      </c>
      <c r="K4341" s="21" t="s">
        <v>123</v>
      </c>
      <c r="L4341" s="21" t="s">
        <v>292</v>
      </c>
      <c r="M4341" s="23">
        <v>151.81</v>
      </c>
      <c r="N4341" s="24">
        <v>8</v>
      </c>
      <c r="O4341" s="25">
        <v>0.2041</v>
      </c>
      <c r="P4341" s="23">
        <v>70.14</v>
      </c>
      <c r="Q4341" s="23">
        <f>M4341*N4341*(1-O4341)</f>
        <v>966.60463200000004</v>
      </c>
      <c r="R4341" s="23">
        <f>M4341*N4341*O4341</f>
        <v>247.87536800000001</v>
      </c>
      <c r="S4341" s="23">
        <f>P4341*N4341</f>
        <v>561.12</v>
      </c>
      <c r="T4341" s="23">
        <f>Q4341-S4341</f>
        <v>405.48463200000003</v>
      </c>
      <c r="U4341" s="25">
        <f>IFERROR(T4341/Q4341,0)</f>
        <v>0.41949378119677788</v>
      </c>
      <c r="V4341" s="21" t="s">
        <v>125</v>
      </c>
      <c r="W4341" s="21" t="s">
        <v>126</v>
      </c>
    </row>
    <row r="4342" spans="1:23" ht="15" customHeight="1">
      <c r="A4342" s="21" t="s">
        <v>4819</v>
      </c>
      <c r="B4342" s="22">
        <v>46015</v>
      </c>
      <c r="C4342" s="21">
        <f>YEAR(B4342)</f>
        <v>2025</v>
      </c>
      <c r="D4342" s="21" t="str">
        <f>"Q"&amp;ROUNDUP(MONTH(B4342)/3,0)</f>
        <v>Q4</v>
      </c>
      <c r="E4342" s="21" t="s">
        <v>128</v>
      </c>
      <c r="F4342" s="21" t="s">
        <v>118</v>
      </c>
      <c r="G4342" s="21" t="s">
        <v>152</v>
      </c>
      <c r="H4342" s="21" t="s">
        <v>1124</v>
      </c>
      <c r="I4342" s="21" t="s">
        <v>1125</v>
      </c>
      <c r="J4342" s="21" t="s">
        <v>142</v>
      </c>
      <c r="K4342" s="21" t="s">
        <v>143</v>
      </c>
      <c r="L4342" s="21" t="s">
        <v>201</v>
      </c>
      <c r="M4342" s="23">
        <v>163.62</v>
      </c>
      <c r="N4342" s="24">
        <v>1</v>
      </c>
      <c r="O4342" s="25">
        <v>0.28189999999999998</v>
      </c>
      <c r="P4342" s="23">
        <v>92.68</v>
      </c>
      <c r="Q4342" s="23">
        <f>M4342*N4342*(1-O4342)</f>
        <v>117.49552199999999</v>
      </c>
      <c r="R4342" s="23">
        <f>M4342*N4342*O4342</f>
        <v>46.124477999999996</v>
      </c>
      <c r="S4342" s="23">
        <f>P4342*N4342</f>
        <v>92.68</v>
      </c>
      <c r="T4342" s="23">
        <f>Q4342-S4342</f>
        <v>24.815521999999987</v>
      </c>
      <c r="U4342" s="25">
        <f>IFERROR(T4342/Q4342,0)</f>
        <v>0.21120398103342175</v>
      </c>
      <c r="V4342" s="21" t="s">
        <v>125</v>
      </c>
      <c r="W4342" s="21" t="s">
        <v>126</v>
      </c>
    </row>
    <row r="4343" spans="1:23" ht="15" customHeight="1">
      <c r="A4343" s="21" t="s">
        <v>4820</v>
      </c>
      <c r="B4343" s="22">
        <v>46015</v>
      </c>
      <c r="C4343" s="21">
        <f>YEAR(B4343)</f>
        <v>2025</v>
      </c>
      <c r="D4343" s="21" t="str">
        <f>"Q"&amp;ROUNDUP(MONTH(B4343)/3,0)</f>
        <v>Q4</v>
      </c>
      <c r="E4343" s="21" t="s">
        <v>188</v>
      </c>
      <c r="F4343" s="21" t="s">
        <v>118</v>
      </c>
      <c r="G4343" s="21" t="s">
        <v>198</v>
      </c>
      <c r="H4343" s="21" t="s">
        <v>207</v>
      </c>
      <c r="I4343" s="21" t="s">
        <v>208</v>
      </c>
      <c r="J4343" s="21" t="s">
        <v>122</v>
      </c>
      <c r="K4343" s="21" t="s">
        <v>134</v>
      </c>
      <c r="L4343" s="21" t="s">
        <v>299</v>
      </c>
      <c r="M4343" s="23">
        <v>187.01</v>
      </c>
      <c r="N4343" s="24">
        <v>3</v>
      </c>
      <c r="O4343" s="25">
        <v>0.22850000000000001</v>
      </c>
      <c r="P4343" s="23">
        <v>104.65</v>
      </c>
      <c r="Q4343" s="23">
        <f>M4343*N4343*(1-O4343)</f>
        <v>432.83464499999997</v>
      </c>
      <c r="R4343" s="23">
        <f>M4343*N4343*O4343</f>
        <v>128.19535500000001</v>
      </c>
      <c r="S4343" s="23">
        <f>P4343*N4343</f>
        <v>313.95000000000005</v>
      </c>
      <c r="T4343" s="23">
        <f>Q4343-S4343</f>
        <v>118.88464499999992</v>
      </c>
      <c r="U4343" s="25">
        <f>IFERROR(T4343/Q4343,0)</f>
        <v>0.27466527084494341</v>
      </c>
      <c r="V4343" s="21" t="s">
        <v>125</v>
      </c>
      <c r="W4343" s="21" t="s">
        <v>136</v>
      </c>
    </row>
    <row r="4344" spans="1:23" ht="15" customHeight="1">
      <c r="A4344" s="21" t="s">
        <v>4821</v>
      </c>
      <c r="B4344" s="22">
        <v>46016</v>
      </c>
      <c r="C4344" s="21">
        <f>YEAR(B4344)</f>
        <v>2025</v>
      </c>
      <c r="D4344" s="21" t="str">
        <f>"Q"&amp;ROUNDUP(MONTH(B4344)/3,0)</f>
        <v>Q4</v>
      </c>
      <c r="E4344" s="21" t="s">
        <v>128</v>
      </c>
      <c r="F4344" s="21" t="s">
        <v>118</v>
      </c>
      <c r="G4344" s="21" t="s">
        <v>152</v>
      </c>
      <c r="H4344" s="21" t="s">
        <v>147</v>
      </c>
      <c r="I4344" s="21" t="s">
        <v>148</v>
      </c>
      <c r="J4344" s="21" t="s">
        <v>122</v>
      </c>
      <c r="K4344" s="21" t="s">
        <v>143</v>
      </c>
      <c r="L4344" s="21" t="s">
        <v>322</v>
      </c>
      <c r="M4344" s="23">
        <v>139.04</v>
      </c>
      <c r="N4344" s="24">
        <v>3</v>
      </c>
      <c r="O4344" s="25">
        <v>0.23280000000000001</v>
      </c>
      <c r="P4344" s="23">
        <v>90.36</v>
      </c>
      <c r="Q4344" s="23">
        <f>M4344*N4344*(1-O4344)</f>
        <v>320.01446399999998</v>
      </c>
      <c r="R4344" s="23">
        <f>M4344*N4344*O4344</f>
        <v>97.105536000000001</v>
      </c>
      <c r="S4344" s="23">
        <f>P4344*N4344</f>
        <v>271.08</v>
      </c>
      <c r="T4344" s="23">
        <f>Q4344-S4344</f>
        <v>48.934463999999991</v>
      </c>
      <c r="U4344" s="25">
        <f>IFERROR(T4344/Q4344,0)</f>
        <v>0.15291328831936796</v>
      </c>
      <c r="V4344" s="21" t="s">
        <v>125</v>
      </c>
      <c r="W4344" s="21" t="s">
        <v>172</v>
      </c>
    </row>
    <row r="4345" spans="1:23" ht="15" customHeight="1">
      <c r="A4345" s="21" t="s">
        <v>4822</v>
      </c>
      <c r="B4345" s="22">
        <v>46016</v>
      </c>
      <c r="C4345" s="21">
        <f>YEAR(B4345)</f>
        <v>2025</v>
      </c>
      <c r="D4345" s="21" t="str">
        <f>"Q"&amp;ROUNDUP(MONTH(B4345)/3,0)</f>
        <v>Q4</v>
      </c>
      <c r="E4345" s="21" t="s">
        <v>138</v>
      </c>
      <c r="F4345" s="21" t="s">
        <v>118</v>
      </c>
      <c r="G4345" s="21" t="s">
        <v>146</v>
      </c>
      <c r="H4345" s="21" t="s">
        <v>1124</v>
      </c>
      <c r="I4345" s="21" t="s">
        <v>1125</v>
      </c>
      <c r="J4345" s="21" t="s">
        <v>142</v>
      </c>
      <c r="K4345" s="21" t="s">
        <v>165</v>
      </c>
      <c r="L4345" s="21" t="s">
        <v>320</v>
      </c>
      <c r="M4345" s="23">
        <v>38.97</v>
      </c>
      <c r="N4345" s="24">
        <v>2</v>
      </c>
      <c r="O4345" s="25">
        <v>0.28149999999999997</v>
      </c>
      <c r="P4345" s="23">
        <v>16.829999999999998</v>
      </c>
      <c r="Q4345" s="23">
        <f>M4345*N4345*(1-O4345)</f>
        <v>55.999890000000001</v>
      </c>
      <c r="R4345" s="23">
        <f>M4345*N4345*O4345</f>
        <v>21.940109999999997</v>
      </c>
      <c r="S4345" s="23">
        <f>P4345*N4345</f>
        <v>33.659999999999997</v>
      </c>
      <c r="T4345" s="23">
        <f>Q4345-S4345</f>
        <v>22.339890000000004</v>
      </c>
      <c r="U4345" s="25">
        <f>IFERROR(T4345/Q4345,0)</f>
        <v>0.39892739075023192</v>
      </c>
      <c r="V4345" s="21" t="s">
        <v>125</v>
      </c>
      <c r="W4345" s="21" t="s">
        <v>156</v>
      </c>
    </row>
    <row r="4346" spans="1:23" ht="15" customHeight="1">
      <c r="A4346" s="21" t="s">
        <v>4823</v>
      </c>
      <c r="B4346" s="22">
        <v>46016</v>
      </c>
      <c r="C4346" s="21">
        <f>YEAR(B4346)</f>
        <v>2025</v>
      </c>
      <c r="D4346" s="21" t="str">
        <f>"Q"&amp;ROUNDUP(MONTH(B4346)/3,0)</f>
        <v>Q4</v>
      </c>
      <c r="E4346" s="21" t="s">
        <v>188</v>
      </c>
      <c r="F4346" s="21" t="s">
        <v>118</v>
      </c>
      <c r="G4346" s="21" t="s">
        <v>198</v>
      </c>
      <c r="H4346" s="21" t="s">
        <v>246</v>
      </c>
      <c r="I4346" s="21" t="s">
        <v>247</v>
      </c>
      <c r="J4346" s="21" t="s">
        <v>133</v>
      </c>
      <c r="K4346" s="21" t="s">
        <v>165</v>
      </c>
      <c r="L4346" s="21" t="s">
        <v>184</v>
      </c>
      <c r="M4346" s="23">
        <v>26.95</v>
      </c>
      <c r="N4346" s="24">
        <v>2</v>
      </c>
      <c r="O4346" s="25">
        <v>0.27289999999999998</v>
      </c>
      <c r="P4346" s="23">
        <v>11.97</v>
      </c>
      <c r="Q4346" s="23">
        <f>M4346*N4346*(1-O4346)</f>
        <v>39.190690000000004</v>
      </c>
      <c r="R4346" s="23">
        <f>M4346*N4346*O4346</f>
        <v>14.709309999999999</v>
      </c>
      <c r="S4346" s="23">
        <f>P4346*N4346</f>
        <v>23.94</v>
      </c>
      <c r="T4346" s="23">
        <f>Q4346-S4346</f>
        <v>15.250690000000002</v>
      </c>
      <c r="U4346" s="25">
        <f>IFERROR(T4346/Q4346,0)</f>
        <v>0.3891406351865711</v>
      </c>
      <c r="V4346" s="21" t="s">
        <v>125</v>
      </c>
      <c r="W4346" s="21" t="s">
        <v>136</v>
      </c>
    </row>
    <row r="4347" spans="1:23" ht="15" customHeight="1">
      <c r="A4347" s="21" t="s">
        <v>4824</v>
      </c>
      <c r="B4347" s="22">
        <v>46016</v>
      </c>
      <c r="C4347" s="21">
        <f>YEAR(B4347)</f>
        <v>2025</v>
      </c>
      <c r="D4347" s="21" t="str">
        <f>"Q"&amp;ROUNDUP(MONTH(B4347)/3,0)</f>
        <v>Q4</v>
      </c>
      <c r="E4347" s="21" t="s">
        <v>138</v>
      </c>
      <c r="F4347" s="21" t="s">
        <v>129</v>
      </c>
      <c r="G4347" s="21" t="s">
        <v>146</v>
      </c>
      <c r="H4347" s="21" t="s">
        <v>901</v>
      </c>
      <c r="I4347" s="21" t="s">
        <v>282</v>
      </c>
      <c r="J4347" s="21" t="s">
        <v>142</v>
      </c>
      <c r="K4347" s="21" t="s">
        <v>165</v>
      </c>
      <c r="L4347" s="21" t="s">
        <v>320</v>
      </c>
      <c r="M4347" s="23">
        <v>108.53</v>
      </c>
      <c r="N4347" s="24">
        <v>8</v>
      </c>
      <c r="O4347" s="25">
        <v>0.224</v>
      </c>
      <c r="P4347" s="23">
        <v>47.49</v>
      </c>
      <c r="Q4347" s="23">
        <f>M4347*N4347*(1-O4347)</f>
        <v>673.75423999999998</v>
      </c>
      <c r="R4347" s="23">
        <f>M4347*N4347*O4347</f>
        <v>194.48576</v>
      </c>
      <c r="S4347" s="23">
        <f>P4347*N4347</f>
        <v>379.92</v>
      </c>
      <c r="T4347" s="23">
        <f>Q4347-S4347</f>
        <v>293.83423999999997</v>
      </c>
      <c r="U4347" s="25">
        <f>IFERROR(T4347/Q4347,0)</f>
        <v>0.43611486585969383</v>
      </c>
      <c r="V4347" s="21" t="s">
        <v>125</v>
      </c>
      <c r="W4347" s="21" t="s">
        <v>156</v>
      </c>
    </row>
    <row r="4348" spans="1:23" ht="15" customHeight="1">
      <c r="A4348" s="21" t="s">
        <v>4825</v>
      </c>
      <c r="B4348" s="22">
        <v>46016</v>
      </c>
      <c r="C4348" s="21">
        <f>YEAR(B4348)</f>
        <v>2025</v>
      </c>
      <c r="D4348" s="21" t="str">
        <f>"Q"&amp;ROUNDUP(MONTH(B4348)/3,0)</f>
        <v>Q4</v>
      </c>
      <c r="E4348" s="21" t="s">
        <v>138</v>
      </c>
      <c r="F4348" s="21" t="s">
        <v>159</v>
      </c>
      <c r="G4348" s="21" t="s">
        <v>146</v>
      </c>
      <c r="H4348" s="21" t="s">
        <v>284</v>
      </c>
      <c r="I4348" s="21" t="s">
        <v>269</v>
      </c>
      <c r="J4348" s="21" t="s">
        <v>122</v>
      </c>
      <c r="K4348" s="21" t="s">
        <v>123</v>
      </c>
      <c r="L4348" s="21" t="s">
        <v>155</v>
      </c>
      <c r="M4348" s="23">
        <v>224.47</v>
      </c>
      <c r="N4348" s="24">
        <v>9</v>
      </c>
      <c r="O4348" s="25">
        <v>0.24210000000000001</v>
      </c>
      <c r="P4348" s="23">
        <v>122.22</v>
      </c>
      <c r="Q4348" s="23">
        <f>M4348*N4348*(1-O4348)</f>
        <v>1531.1323170000001</v>
      </c>
      <c r="R4348" s="23">
        <f>M4348*N4348*O4348</f>
        <v>489.09768300000002</v>
      </c>
      <c r="S4348" s="23">
        <f>P4348*N4348</f>
        <v>1099.98</v>
      </c>
      <c r="T4348" s="23">
        <f>Q4348-S4348</f>
        <v>431.15231700000004</v>
      </c>
      <c r="U4348" s="25">
        <f>IFERROR(T4348/Q4348,0)</f>
        <v>0.28159050149550208</v>
      </c>
      <c r="V4348" s="21" t="s">
        <v>125</v>
      </c>
      <c r="W4348" s="21" t="s">
        <v>156</v>
      </c>
    </row>
    <row r="4349" spans="1:23" ht="15" customHeight="1">
      <c r="A4349" s="21" t="s">
        <v>4826</v>
      </c>
      <c r="B4349" s="22">
        <v>46016</v>
      </c>
      <c r="C4349" s="21">
        <f>YEAR(B4349)</f>
        <v>2025</v>
      </c>
      <c r="D4349" s="21" t="str">
        <f>"Q"&amp;ROUNDUP(MONTH(B4349)/3,0)</f>
        <v>Q4</v>
      </c>
      <c r="E4349" s="21" t="s">
        <v>128</v>
      </c>
      <c r="F4349" s="21" t="s">
        <v>129</v>
      </c>
      <c r="G4349" s="21" t="s">
        <v>130</v>
      </c>
      <c r="H4349" s="21" t="s">
        <v>569</v>
      </c>
      <c r="I4349" s="21" t="s">
        <v>570</v>
      </c>
      <c r="J4349" s="21" t="s">
        <v>133</v>
      </c>
      <c r="K4349" s="21" t="s">
        <v>165</v>
      </c>
      <c r="L4349" s="21" t="s">
        <v>213</v>
      </c>
      <c r="M4349" s="23">
        <v>124.62</v>
      </c>
      <c r="N4349" s="24">
        <v>1</v>
      </c>
      <c r="O4349" s="25">
        <v>0.1852</v>
      </c>
      <c r="P4349" s="23">
        <v>57.43</v>
      </c>
      <c r="Q4349" s="23">
        <f>M4349*N4349*(1-O4349)</f>
        <v>101.54037599999999</v>
      </c>
      <c r="R4349" s="23">
        <f>M4349*N4349*O4349</f>
        <v>23.079624000000003</v>
      </c>
      <c r="S4349" s="23">
        <f>P4349*N4349</f>
        <v>57.43</v>
      </c>
      <c r="T4349" s="23">
        <f>Q4349-S4349</f>
        <v>44.110375999999995</v>
      </c>
      <c r="U4349" s="25">
        <f>IFERROR(T4349/Q4349,0)</f>
        <v>0.43441217905279372</v>
      </c>
      <c r="V4349" s="21" t="s">
        <v>125</v>
      </c>
      <c r="W4349" s="21" t="s">
        <v>136</v>
      </c>
    </row>
    <row r="4350" spans="1:23" ht="15" customHeight="1">
      <c r="A4350" s="21" t="s">
        <v>4827</v>
      </c>
      <c r="B4350" s="22">
        <v>46016</v>
      </c>
      <c r="C4350" s="21">
        <f>YEAR(B4350)</f>
        <v>2025</v>
      </c>
      <c r="D4350" s="21" t="str">
        <f>"Q"&amp;ROUNDUP(MONTH(B4350)/3,0)</f>
        <v>Q4</v>
      </c>
      <c r="E4350" s="21" t="s">
        <v>128</v>
      </c>
      <c r="F4350" s="21" t="s">
        <v>129</v>
      </c>
      <c r="G4350" s="21" t="s">
        <v>152</v>
      </c>
      <c r="H4350" s="21" t="s">
        <v>284</v>
      </c>
      <c r="I4350" s="21" t="s">
        <v>269</v>
      </c>
      <c r="J4350" s="21" t="s">
        <v>122</v>
      </c>
      <c r="K4350" s="21" t="s">
        <v>123</v>
      </c>
      <c r="L4350" s="21" t="s">
        <v>124</v>
      </c>
      <c r="M4350" s="23">
        <v>229.18</v>
      </c>
      <c r="N4350" s="24">
        <v>3</v>
      </c>
      <c r="O4350" s="25">
        <v>0.2026</v>
      </c>
      <c r="P4350" s="23">
        <v>122.88</v>
      </c>
      <c r="Q4350" s="23">
        <f>M4350*N4350*(1-O4350)</f>
        <v>548.24439599999994</v>
      </c>
      <c r="R4350" s="23">
        <f>M4350*N4350*O4350</f>
        <v>139.295604</v>
      </c>
      <c r="S4350" s="23">
        <f>P4350*N4350</f>
        <v>368.64</v>
      </c>
      <c r="T4350" s="23">
        <f>Q4350-S4350</f>
        <v>179.60439599999995</v>
      </c>
      <c r="U4350" s="25">
        <f>IFERROR(T4350/Q4350,0)</f>
        <v>0.32759914612971253</v>
      </c>
      <c r="V4350" s="21" t="s">
        <v>125</v>
      </c>
      <c r="W4350" s="21" t="s">
        <v>136</v>
      </c>
    </row>
    <row r="4351" spans="1:23" ht="15" customHeight="1">
      <c r="A4351" s="21" t="s">
        <v>4828</v>
      </c>
      <c r="B4351" s="22">
        <v>46016</v>
      </c>
      <c r="C4351" s="21">
        <f>YEAR(B4351)</f>
        <v>2025</v>
      </c>
      <c r="D4351" s="21" t="str">
        <f>"Q"&amp;ROUNDUP(MONTH(B4351)/3,0)</f>
        <v>Q4</v>
      </c>
      <c r="E4351" s="21" t="s">
        <v>138</v>
      </c>
      <c r="F4351" s="21" t="s">
        <v>129</v>
      </c>
      <c r="G4351" s="21" t="s">
        <v>139</v>
      </c>
      <c r="H4351" s="21" t="s">
        <v>228</v>
      </c>
      <c r="I4351" s="21" t="s">
        <v>229</v>
      </c>
      <c r="J4351" s="21" t="s">
        <v>133</v>
      </c>
      <c r="K4351" s="21" t="s">
        <v>149</v>
      </c>
      <c r="L4351" s="21" t="s">
        <v>273</v>
      </c>
      <c r="M4351" s="23">
        <v>161.29</v>
      </c>
      <c r="N4351" s="24">
        <v>3</v>
      </c>
      <c r="O4351" s="25">
        <v>0.18429999999999999</v>
      </c>
      <c r="P4351" s="23">
        <v>72.59</v>
      </c>
      <c r="Q4351" s="23">
        <f>M4351*N4351*(1-O4351)</f>
        <v>394.69275899999997</v>
      </c>
      <c r="R4351" s="23">
        <f>M4351*N4351*O4351</f>
        <v>89.177240999999995</v>
      </c>
      <c r="S4351" s="23">
        <f>P4351*N4351</f>
        <v>217.77</v>
      </c>
      <c r="T4351" s="23">
        <f>Q4351-S4351</f>
        <v>176.92275899999996</v>
      </c>
      <c r="U4351" s="25">
        <f>IFERROR(T4351/Q4351,0)</f>
        <v>0.44825438259433581</v>
      </c>
      <c r="V4351" s="21" t="s">
        <v>125</v>
      </c>
      <c r="W4351" s="21" t="s">
        <v>156</v>
      </c>
    </row>
    <row r="4352" spans="1:23" ht="15" customHeight="1">
      <c r="A4352" s="21" t="s">
        <v>4829</v>
      </c>
      <c r="B4352" s="22">
        <v>46016</v>
      </c>
      <c r="C4352" s="21">
        <f>YEAR(B4352)</f>
        <v>2025</v>
      </c>
      <c r="D4352" s="21" t="str">
        <f>"Q"&amp;ROUNDUP(MONTH(B4352)/3,0)</f>
        <v>Q4</v>
      </c>
      <c r="E4352" s="21" t="s">
        <v>117</v>
      </c>
      <c r="F4352" s="21" t="s">
        <v>159</v>
      </c>
      <c r="G4352" s="21" t="s">
        <v>119</v>
      </c>
      <c r="H4352" s="21" t="s">
        <v>203</v>
      </c>
      <c r="I4352" s="21" t="s">
        <v>204</v>
      </c>
      <c r="J4352" s="21" t="s">
        <v>122</v>
      </c>
      <c r="K4352" s="21" t="s">
        <v>165</v>
      </c>
      <c r="L4352" s="21" t="s">
        <v>320</v>
      </c>
      <c r="M4352" s="23">
        <v>67.45</v>
      </c>
      <c r="N4352" s="24">
        <v>9</v>
      </c>
      <c r="O4352" s="25">
        <v>0.2019</v>
      </c>
      <c r="P4352" s="23">
        <v>26.89</v>
      </c>
      <c r="Q4352" s="23">
        <f>M4352*N4352*(1-O4352)</f>
        <v>484.48660500000005</v>
      </c>
      <c r="R4352" s="23">
        <f>M4352*N4352*O4352</f>
        <v>122.56339500000001</v>
      </c>
      <c r="S4352" s="23">
        <f>P4352*N4352</f>
        <v>242.01</v>
      </c>
      <c r="T4352" s="23">
        <f>Q4352-S4352</f>
        <v>242.47660500000006</v>
      </c>
      <c r="U4352" s="25">
        <f>IFERROR(T4352/Q4352,0)</f>
        <v>0.50048154582106563</v>
      </c>
      <c r="V4352" s="21" t="s">
        <v>125</v>
      </c>
      <c r="W4352" s="21" t="s">
        <v>172</v>
      </c>
    </row>
    <row r="4353" spans="1:23" ht="15" customHeight="1">
      <c r="A4353" s="21" t="s">
        <v>4830</v>
      </c>
      <c r="B4353" s="22">
        <v>46017</v>
      </c>
      <c r="C4353" s="21">
        <f>YEAR(B4353)</f>
        <v>2025</v>
      </c>
      <c r="D4353" s="21" t="str">
        <f>"Q"&amp;ROUNDUP(MONTH(B4353)/3,0)</f>
        <v>Q4</v>
      </c>
      <c r="E4353" s="21" t="s">
        <v>128</v>
      </c>
      <c r="F4353" s="21" t="s">
        <v>129</v>
      </c>
      <c r="G4353" s="21" t="s">
        <v>152</v>
      </c>
      <c r="H4353" s="21" t="s">
        <v>243</v>
      </c>
      <c r="I4353" s="21" t="s">
        <v>244</v>
      </c>
      <c r="J4353" s="21" t="s">
        <v>122</v>
      </c>
      <c r="K4353" s="21" t="s">
        <v>143</v>
      </c>
      <c r="L4353" s="21" t="s">
        <v>201</v>
      </c>
      <c r="M4353" s="23">
        <v>292.36</v>
      </c>
      <c r="N4353" s="24">
        <v>1</v>
      </c>
      <c r="O4353" s="25">
        <v>0.1699</v>
      </c>
      <c r="P4353" s="23">
        <v>176.32</v>
      </c>
      <c r="Q4353" s="23">
        <f>M4353*N4353*(1-O4353)</f>
        <v>242.68803600000004</v>
      </c>
      <c r="R4353" s="23">
        <f>M4353*N4353*O4353</f>
        <v>49.671964000000003</v>
      </c>
      <c r="S4353" s="23">
        <f>P4353*N4353</f>
        <v>176.32</v>
      </c>
      <c r="T4353" s="23">
        <f>Q4353-S4353</f>
        <v>66.368036000000046</v>
      </c>
      <c r="U4353" s="25">
        <f>IFERROR(T4353/Q4353,0)</f>
        <v>0.273470571907385</v>
      </c>
      <c r="V4353" s="21" t="s">
        <v>125</v>
      </c>
      <c r="W4353" s="21" t="s">
        <v>126</v>
      </c>
    </row>
    <row r="4354" spans="1:23" ht="15" customHeight="1">
      <c r="A4354" s="21" t="s">
        <v>4831</v>
      </c>
      <c r="B4354" s="22">
        <v>46017</v>
      </c>
      <c r="C4354" s="21">
        <f>YEAR(B4354)</f>
        <v>2025</v>
      </c>
      <c r="D4354" s="21" t="str">
        <f>"Q"&amp;ROUNDUP(MONTH(B4354)/3,0)</f>
        <v>Q4</v>
      </c>
      <c r="E4354" s="21" t="s">
        <v>138</v>
      </c>
      <c r="F4354" s="21" t="s">
        <v>129</v>
      </c>
      <c r="G4354" s="21" t="s">
        <v>146</v>
      </c>
      <c r="H4354" s="21" t="s">
        <v>261</v>
      </c>
      <c r="I4354" s="21" t="s">
        <v>262</v>
      </c>
      <c r="J4354" s="21" t="s">
        <v>133</v>
      </c>
      <c r="K4354" s="21" t="s">
        <v>165</v>
      </c>
      <c r="L4354" s="21" t="s">
        <v>320</v>
      </c>
      <c r="M4354" s="23">
        <v>84.05</v>
      </c>
      <c r="N4354" s="24">
        <v>3</v>
      </c>
      <c r="O4354" s="25">
        <v>0.2142</v>
      </c>
      <c r="P4354" s="23">
        <v>29.55</v>
      </c>
      <c r="Q4354" s="23">
        <f>M4354*N4354*(1-O4354)</f>
        <v>198.13946999999999</v>
      </c>
      <c r="R4354" s="23">
        <f>M4354*N4354*O4354</f>
        <v>54.010529999999996</v>
      </c>
      <c r="S4354" s="23">
        <f>P4354*N4354</f>
        <v>88.65</v>
      </c>
      <c r="T4354" s="23">
        <f>Q4354-S4354</f>
        <v>109.48946999999998</v>
      </c>
      <c r="U4354" s="25">
        <f>IFERROR(T4354/Q4354,0)</f>
        <v>0.55258788165729922</v>
      </c>
      <c r="V4354" s="21" t="s">
        <v>125</v>
      </c>
      <c r="W4354" s="21" t="s">
        <v>126</v>
      </c>
    </row>
    <row r="4355" spans="1:23" ht="15" customHeight="1">
      <c r="A4355" s="21" t="s">
        <v>4832</v>
      </c>
      <c r="B4355" s="22">
        <v>46017</v>
      </c>
      <c r="C4355" s="21">
        <f>YEAR(B4355)</f>
        <v>2025</v>
      </c>
      <c r="D4355" s="21" t="str">
        <f>"Q"&amp;ROUNDUP(MONTH(B4355)/3,0)</f>
        <v>Q4</v>
      </c>
      <c r="E4355" s="21" t="s">
        <v>128</v>
      </c>
      <c r="F4355" s="21" t="s">
        <v>118</v>
      </c>
      <c r="G4355" s="21" t="s">
        <v>130</v>
      </c>
      <c r="H4355" s="21" t="s">
        <v>243</v>
      </c>
      <c r="I4355" s="21" t="s">
        <v>244</v>
      </c>
      <c r="J4355" s="21" t="s">
        <v>122</v>
      </c>
      <c r="K4355" s="21" t="s">
        <v>149</v>
      </c>
      <c r="L4355" s="21" t="s">
        <v>238</v>
      </c>
      <c r="M4355" s="23">
        <v>91.86</v>
      </c>
      <c r="N4355" s="24">
        <v>2</v>
      </c>
      <c r="O4355" s="25">
        <v>0.18840000000000001</v>
      </c>
      <c r="P4355" s="23">
        <v>42.74</v>
      </c>
      <c r="Q4355" s="23">
        <f>M4355*N4355*(1-O4355)</f>
        <v>149.10715199999999</v>
      </c>
      <c r="R4355" s="23">
        <f>M4355*N4355*O4355</f>
        <v>34.612848</v>
      </c>
      <c r="S4355" s="23">
        <f>P4355*N4355</f>
        <v>85.48</v>
      </c>
      <c r="T4355" s="23">
        <f>Q4355-S4355</f>
        <v>63.627151999999981</v>
      </c>
      <c r="U4355" s="25">
        <f>IFERROR(T4355/Q4355,0)</f>
        <v>0.42672099323579049</v>
      </c>
      <c r="V4355" s="21" t="s">
        <v>125</v>
      </c>
      <c r="W4355" s="21" t="s">
        <v>136</v>
      </c>
    </row>
    <row r="4356" spans="1:23" ht="15" customHeight="1">
      <c r="A4356" s="21" t="s">
        <v>4833</v>
      </c>
      <c r="B4356" s="22">
        <v>46017</v>
      </c>
      <c r="C4356" s="21">
        <f>YEAR(B4356)</f>
        <v>2025</v>
      </c>
      <c r="D4356" s="21" t="str">
        <f>"Q"&amp;ROUNDUP(MONTH(B4356)/3,0)</f>
        <v>Q4</v>
      </c>
      <c r="E4356" s="21" t="s">
        <v>117</v>
      </c>
      <c r="F4356" s="21" t="s">
        <v>118</v>
      </c>
      <c r="G4356" s="21" t="s">
        <v>194</v>
      </c>
      <c r="H4356" s="21" t="s">
        <v>1289</v>
      </c>
      <c r="I4356" s="21" t="s">
        <v>219</v>
      </c>
      <c r="J4356" s="21" t="s">
        <v>142</v>
      </c>
      <c r="K4356" s="21" t="s">
        <v>149</v>
      </c>
      <c r="L4356" s="21" t="s">
        <v>150</v>
      </c>
      <c r="M4356" s="23">
        <v>285.22000000000003</v>
      </c>
      <c r="N4356" s="24">
        <v>2</v>
      </c>
      <c r="O4356" s="25">
        <v>0.2717</v>
      </c>
      <c r="P4356" s="23">
        <v>133.68</v>
      </c>
      <c r="Q4356" s="23">
        <f>M4356*N4356*(1-O4356)</f>
        <v>415.45145200000002</v>
      </c>
      <c r="R4356" s="23">
        <f>M4356*N4356*O4356</f>
        <v>154.98854800000001</v>
      </c>
      <c r="S4356" s="23">
        <f>P4356*N4356</f>
        <v>267.36</v>
      </c>
      <c r="T4356" s="23">
        <f>Q4356-S4356</f>
        <v>148.091452</v>
      </c>
      <c r="U4356" s="25">
        <f>IFERROR(T4356/Q4356,0)</f>
        <v>0.35645910319263968</v>
      </c>
      <c r="V4356" s="21" t="s">
        <v>125</v>
      </c>
      <c r="W4356" s="21" t="s">
        <v>172</v>
      </c>
    </row>
    <row r="4357" spans="1:23" ht="15" customHeight="1">
      <c r="A4357" s="21" t="s">
        <v>4834</v>
      </c>
      <c r="B4357" s="22">
        <v>46017</v>
      </c>
      <c r="C4357" s="21">
        <f>YEAR(B4357)</f>
        <v>2025</v>
      </c>
      <c r="D4357" s="21" t="str">
        <f>"Q"&amp;ROUNDUP(MONTH(B4357)/3,0)</f>
        <v>Q4</v>
      </c>
      <c r="E4357" s="21" t="s">
        <v>188</v>
      </c>
      <c r="F4357" s="21" t="s">
        <v>159</v>
      </c>
      <c r="G4357" s="21" t="s">
        <v>189</v>
      </c>
      <c r="H4357" s="21" t="s">
        <v>275</v>
      </c>
      <c r="I4357" s="21" t="s">
        <v>276</v>
      </c>
      <c r="J4357" s="21" t="s">
        <v>142</v>
      </c>
      <c r="K4357" s="21" t="s">
        <v>134</v>
      </c>
      <c r="L4357" s="21" t="s">
        <v>192</v>
      </c>
      <c r="M4357" s="23">
        <v>171.29</v>
      </c>
      <c r="N4357" s="24">
        <v>3</v>
      </c>
      <c r="O4357" s="25">
        <v>0.16969999999999999</v>
      </c>
      <c r="P4357" s="23">
        <v>91.33</v>
      </c>
      <c r="Q4357" s="23">
        <f>M4357*N4357*(1-O4357)</f>
        <v>426.66626100000002</v>
      </c>
      <c r="R4357" s="23">
        <f>M4357*N4357*O4357</f>
        <v>87.203738999999999</v>
      </c>
      <c r="S4357" s="23">
        <f>P4357*N4357</f>
        <v>273.99</v>
      </c>
      <c r="T4357" s="23">
        <f>Q4357-S4357</f>
        <v>152.67626100000001</v>
      </c>
      <c r="U4357" s="25">
        <f>IFERROR(T4357/Q4357,0)</f>
        <v>0.35783532694186948</v>
      </c>
      <c r="V4357" s="21" t="s">
        <v>125</v>
      </c>
      <c r="W4357" s="21" t="s">
        <v>156</v>
      </c>
    </row>
    <row r="4358" spans="1:23" ht="15" customHeight="1">
      <c r="A4358" s="21" t="s">
        <v>4835</v>
      </c>
      <c r="B4358" s="22">
        <v>46017</v>
      </c>
      <c r="C4358" s="21">
        <f>YEAR(B4358)</f>
        <v>2025</v>
      </c>
      <c r="D4358" s="21" t="str">
        <f>"Q"&amp;ROUNDUP(MONTH(B4358)/3,0)</f>
        <v>Q4</v>
      </c>
      <c r="E4358" s="21" t="s">
        <v>128</v>
      </c>
      <c r="F4358" s="21" t="s">
        <v>129</v>
      </c>
      <c r="G4358" s="21" t="s">
        <v>152</v>
      </c>
      <c r="H4358" s="21" t="s">
        <v>243</v>
      </c>
      <c r="I4358" s="21" t="s">
        <v>244</v>
      </c>
      <c r="J4358" s="21" t="s">
        <v>122</v>
      </c>
      <c r="K4358" s="21" t="s">
        <v>165</v>
      </c>
      <c r="L4358" s="21" t="s">
        <v>184</v>
      </c>
      <c r="M4358" s="23">
        <v>106.91</v>
      </c>
      <c r="N4358" s="24">
        <v>1</v>
      </c>
      <c r="O4358" s="25">
        <v>0.1802</v>
      </c>
      <c r="P4358" s="23">
        <v>50.26</v>
      </c>
      <c r="Q4358" s="23">
        <f>M4358*N4358*(1-O4358)</f>
        <v>87.644818000000001</v>
      </c>
      <c r="R4358" s="23">
        <f>M4358*N4358*O4358</f>
        <v>19.265181999999999</v>
      </c>
      <c r="S4358" s="23">
        <f>P4358*N4358</f>
        <v>50.26</v>
      </c>
      <c r="T4358" s="23">
        <f>Q4358-S4358</f>
        <v>37.384818000000003</v>
      </c>
      <c r="U4358" s="25">
        <f>IFERROR(T4358/Q4358,0)</f>
        <v>0.42654909728947127</v>
      </c>
      <c r="V4358" s="21" t="s">
        <v>125</v>
      </c>
      <c r="W4358" s="21" t="s">
        <v>126</v>
      </c>
    </row>
    <row r="4359" spans="1:23" ht="15" customHeight="1">
      <c r="A4359" s="21" t="s">
        <v>4836</v>
      </c>
      <c r="B4359" s="22">
        <v>46017</v>
      </c>
      <c r="C4359" s="21">
        <f>YEAR(B4359)</f>
        <v>2025</v>
      </c>
      <c r="D4359" s="21" t="str">
        <f>"Q"&amp;ROUNDUP(MONTH(B4359)/3,0)</f>
        <v>Q4</v>
      </c>
      <c r="E4359" s="21" t="s">
        <v>117</v>
      </c>
      <c r="F4359" s="21" t="s">
        <v>159</v>
      </c>
      <c r="G4359" s="21" t="s">
        <v>119</v>
      </c>
      <c r="H4359" s="21" t="s">
        <v>294</v>
      </c>
      <c r="I4359" s="21" t="s">
        <v>295</v>
      </c>
      <c r="J4359" s="21" t="s">
        <v>133</v>
      </c>
      <c r="K4359" s="21" t="s">
        <v>123</v>
      </c>
      <c r="L4359" s="21" t="s">
        <v>124</v>
      </c>
      <c r="M4359" s="23">
        <v>61.09</v>
      </c>
      <c r="N4359" s="24">
        <v>12</v>
      </c>
      <c r="O4359" s="25">
        <v>0.26910000000000001</v>
      </c>
      <c r="P4359" s="23">
        <v>28.08</v>
      </c>
      <c r="Q4359" s="23">
        <f>M4359*N4359*(1-O4359)</f>
        <v>535.80817200000001</v>
      </c>
      <c r="R4359" s="23">
        <f>M4359*N4359*O4359</f>
        <v>197.27182800000003</v>
      </c>
      <c r="S4359" s="23">
        <f>P4359*N4359</f>
        <v>336.96</v>
      </c>
      <c r="T4359" s="23">
        <f>Q4359-S4359</f>
        <v>198.84817200000003</v>
      </c>
      <c r="U4359" s="25">
        <f>IFERROR(T4359/Q4359,0)</f>
        <v>0.37111821430002384</v>
      </c>
      <c r="V4359" s="21" t="s">
        <v>125</v>
      </c>
      <c r="W4359" s="21" t="s">
        <v>156</v>
      </c>
    </row>
    <row r="4360" spans="1:23" ht="15" customHeight="1">
      <c r="A4360" s="21" t="s">
        <v>4837</v>
      </c>
      <c r="B4360" s="22">
        <v>46017</v>
      </c>
      <c r="C4360" s="21">
        <f>YEAR(B4360)</f>
        <v>2025</v>
      </c>
      <c r="D4360" s="21" t="str">
        <f>"Q"&amp;ROUNDUP(MONTH(B4360)/3,0)</f>
        <v>Q4</v>
      </c>
      <c r="E4360" s="21" t="s">
        <v>188</v>
      </c>
      <c r="F4360" s="21" t="s">
        <v>129</v>
      </c>
      <c r="G4360" s="21" t="s">
        <v>198</v>
      </c>
      <c r="H4360" s="21" t="s">
        <v>905</v>
      </c>
      <c r="I4360" s="21" t="s">
        <v>906</v>
      </c>
      <c r="J4360" s="21" t="s">
        <v>142</v>
      </c>
      <c r="K4360" s="21" t="s">
        <v>123</v>
      </c>
      <c r="L4360" s="21" t="s">
        <v>226</v>
      </c>
      <c r="M4360" s="23">
        <v>39.32</v>
      </c>
      <c r="N4360" s="24">
        <v>2</v>
      </c>
      <c r="O4360" s="25">
        <v>0.21679999999999999</v>
      </c>
      <c r="P4360" s="23">
        <v>21.29</v>
      </c>
      <c r="Q4360" s="23">
        <f>M4360*N4360*(1-O4360)</f>
        <v>61.590848000000001</v>
      </c>
      <c r="R4360" s="23">
        <f>M4360*N4360*O4360</f>
        <v>17.049151999999999</v>
      </c>
      <c r="S4360" s="23">
        <f>P4360*N4360</f>
        <v>42.58</v>
      </c>
      <c r="T4360" s="23">
        <f>Q4360-S4360</f>
        <v>19.010848000000003</v>
      </c>
      <c r="U4360" s="25">
        <f>IFERROR(T4360/Q4360,0)</f>
        <v>0.30866352091791305</v>
      </c>
      <c r="V4360" s="21" t="s">
        <v>125</v>
      </c>
      <c r="W4360" s="21" t="s">
        <v>136</v>
      </c>
    </row>
    <row r="4361" spans="1:23" ht="15" customHeight="1">
      <c r="A4361" s="21" t="s">
        <v>4838</v>
      </c>
      <c r="B4361" s="22">
        <v>46017</v>
      </c>
      <c r="C4361" s="21">
        <f>YEAR(B4361)</f>
        <v>2025</v>
      </c>
      <c r="D4361" s="21" t="str">
        <f>"Q"&amp;ROUNDUP(MONTH(B4361)/3,0)</f>
        <v>Q4</v>
      </c>
      <c r="E4361" s="21" t="s">
        <v>117</v>
      </c>
      <c r="F4361" s="21" t="s">
        <v>118</v>
      </c>
      <c r="G4361" s="21" t="s">
        <v>119</v>
      </c>
      <c r="H4361" s="21" t="s">
        <v>168</v>
      </c>
      <c r="I4361" s="21" t="s">
        <v>169</v>
      </c>
      <c r="J4361" s="21" t="s">
        <v>122</v>
      </c>
      <c r="K4361" s="21" t="s">
        <v>123</v>
      </c>
      <c r="L4361" s="21" t="s">
        <v>226</v>
      </c>
      <c r="M4361" s="23">
        <v>77.959999999999994</v>
      </c>
      <c r="N4361" s="24">
        <v>1</v>
      </c>
      <c r="O4361" s="25">
        <v>0.22189999999999999</v>
      </c>
      <c r="P4361" s="23">
        <v>42.64</v>
      </c>
      <c r="Q4361" s="23">
        <f>M4361*N4361*(1-O4361)</f>
        <v>60.660675999999995</v>
      </c>
      <c r="R4361" s="23">
        <f>M4361*N4361*O4361</f>
        <v>17.299323999999999</v>
      </c>
      <c r="S4361" s="23">
        <f>P4361*N4361</f>
        <v>42.64</v>
      </c>
      <c r="T4361" s="23">
        <f>Q4361-S4361</f>
        <v>18.020675999999995</v>
      </c>
      <c r="U4361" s="25">
        <f>IFERROR(T4361/Q4361,0)</f>
        <v>0.29707344507667532</v>
      </c>
      <c r="V4361" s="21" t="s">
        <v>125</v>
      </c>
      <c r="W4361" s="21" t="s">
        <v>136</v>
      </c>
    </row>
    <row r="4362" spans="1:23" ht="15" customHeight="1">
      <c r="A4362" s="21" t="s">
        <v>4839</v>
      </c>
      <c r="B4362" s="22">
        <v>46017</v>
      </c>
      <c r="C4362" s="21">
        <f>YEAR(B4362)</f>
        <v>2025</v>
      </c>
      <c r="D4362" s="21" t="str">
        <f>"Q"&amp;ROUNDUP(MONTH(B4362)/3,0)</f>
        <v>Q4</v>
      </c>
      <c r="E4362" s="21" t="s">
        <v>117</v>
      </c>
      <c r="F4362" s="21" t="s">
        <v>129</v>
      </c>
      <c r="G4362" s="21" t="s">
        <v>194</v>
      </c>
      <c r="H4362" s="21" t="s">
        <v>370</v>
      </c>
      <c r="I4362" s="21" t="s">
        <v>371</v>
      </c>
      <c r="J4362" s="21" t="s">
        <v>133</v>
      </c>
      <c r="K4362" s="21" t="s">
        <v>165</v>
      </c>
      <c r="L4362" s="21" t="s">
        <v>180</v>
      </c>
      <c r="M4362" s="23">
        <v>58.24</v>
      </c>
      <c r="N4362" s="24">
        <v>2</v>
      </c>
      <c r="O4362" s="25">
        <v>0.18229999999999999</v>
      </c>
      <c r="P4362" s="23">
        <v>20.55</v>
      </c>
      <c r="Q4362" s="23">
        <f>M4362*N4362*(1-O4362)</f>
        <v>95.245695999999995</v>
      </c>
      <c r="R4362" s="23">
        <f>M4362*N4362*O4362</f>
        <v>21.234303999999998</v>
      </c>
      <c r="S4362" s="23">
        <f>P4362*N4362</f>
        <v>41.1</v>
      </c>
      <c r="T4362" s="23">
        <f>Q4362-S4362</f>
        <v>54.145695999999994</v>
      </c>
      <c r="U4362" s="25">
        <f>IFERROR(T4362/Q4362,0)</f>
        <v>0.56848443839394058</v>
      </c>
      <c r="V4362" s="21" t="s">
        <v>125</v>
      </c>
      <c r="W4362" s="21" t="s">
        <v>172</v>
      </c>
    </row>
    <row r="4363" spans="1:23" ht="15" customHeight="1">
      <c r="A4363" s="21" t="s">
        <v>4840</v>
      </c>
      <c r="B4363" s="22">
        <v>46017</v>
      </c>
      <c r="C4363" s="21">
        <f>YEAR(B4363)</f>
        <v>2025</v>
      </c>
      <c r="D4363" s="21" t="str">
        <f>"Q"&amp;ROUNDUP(MONTH(B4363)/3,0)</f>
        <v>Q4</v>
      </c>
      <c r="E4363" s="21" t="s">
        <v>117</v>
      </c>
      <c r="F4363" s="21" t="s">
        <v>159</v>
      </c>
      <c r="G4363" s="21" t="s">
        <v>194</v>
      </c>
      <c r="H4363" s="21" t="s">
        <v>291</v>
      </c>
      <c r="I4363" s="21" t="s">
        <v>208</v>
      </c>
      <c r="J4363" s="21" t="s">
        <v>133</v>
      </c>
      <c r="K4363" s="21" t="s">
        <v>143</v>
      </c>
      <c r="L4363" s="21" t="s">
        <v>144</v>
      </c>
      <c r="M4363" s="23">
        <v>127.53</v>
      </c>
      <c r="N4363" s="24">
        <v>12</v>
      </c>
      <c r="O4363" s="25">
        <v>0.22869999999999999</v>
      </c>
      <c r="P4363" s="23">
        <v>79.400000000000006</v>
      </c>
      <c r="Q4363" s="23">
        <f>M4363*N4363*(1-O4363)</f>
        <v>1180.3666680000001</v>
      </c>
      <c r="R4363" s="23">
        <f>M4363*N4363*O4363</f>
        <v>349.99333200000001</v>
      </c>
      <c r="S4363" s="23">
        <f>P4363*N4363</f>
        <v>952.80000000000007</v>
      </c>
      <c r="T4363" s="23">
        <f>Q4363-S4363</f>
        <v>227.56666800000005</v>
      </c>
      <c r="U4363" s="25">
        <f>IFERROR(T4363/Q4363,0)</f>
        <v>0.19279320076496775</v>
      </c>
      <c r="V4363" s="21" t="s">
        <v>125</v>
      </c>
      <c r="W4363" s="21" t="s">
        <v>172</v>
      </c>
    </row>
    <row r="4364" spans="1:23" ht="15" customHeight="1">
      <c r="A4364" s="21" t="s">
        <v>4841</v>
      </c>
      <c r="B4364" s="22">
        <v>46017</v>
      </c>
      <c r="C4364" s="21">
        <f>YEAR(B4364)</f>
        <v>2025</v>
      </c>
      <c r="D4364" s="21" t="str">
        <f>"Q"&amp;ROUNDUP(MONTH(B4364)/3,0)</f>
        <v>Q4</v>
      </c>
      <c r="E4364" s="21" t="s">
        <v>117</v>
      </c>
      <c r="F4364" s="21" t="s">
        <v>159</v>
      </c>
      <c r="G4364" s="21" t="s">
        <v>194</v>
      </c>
      <c r="H4364" s="21" t="s">
        <v>224</v>
      </c>
      <c r="I4364" s="21" t="s">
        <v>225</v>
      </c>
      <c r="J4364" s="21" t="s">
        <v>122</v>
      </c>
      <c r="K4364" s="21" t="s">
        <v>123</v>
      </c>
      <c r="L4364" s="21" t="s">
        <v>155</v>
      </c>
      <c r="M4364" s="23">
        <v>53.63</v>
      </c>
      <c r="N4364" s="24">
        <v>15</v>
      </c>
      <c r="O4364" s="25">
        <v>0.24360000000000001</v>
      </c>
      <c r="P4364" s="23">
        <v>25.38</v>
      </c>
      <c r="Q4364" s="23">
        <f>M4364*N4364*(1-O4364)</f>
        <v>608.48598000000004</v>
      </c>
      <c r="R4364" s="23">
        <f>M4364*N4364*O4364</f>
        <v>195.96402000000003</v>
      </c>
      <c r="S4364" s="23">
        <f>P4364*N4364</f>
        <v>380.7</v>
      </c>
      <c r="T4364" s="23">
        <f>Q4364-S4364</f>
        <v>227.78598000000005</v>
      </c>
      <c r="U4364" s="25">
        <f>IFERROR(T4364/Q4364,0)</f>
        <v>0.3743487729988455</v>
      </c>
      <c r="V4364" s="21" t="s">
        <v>125</v>
      </c>
      <c r="W4364" s="21" t="s">
        <v>136</v>
      </c>
    </row>
    <row r="4365" spans="1:23" ht="15" customHeight="1">
      <c r="A4365" s="21" t="s">
        <v>4842</v>
      </c>
      <c r="B4365" s="22">
        <v>46017</v>
      </c>
      <c r="C4365" s="21">
        <f>YEAR(B4365)</f>
        <v>2025</v>
      </c>
      <c r="D4365" s="21" t="str">
        <f>"Q"&amp;ROUNDUP(MONTH(B4365)/3,0)</f>
        <v>Q4</v>
      </c>
      <c r="E4365" s="21" t="s">
        <v>188</v>
      </c>
      <c r="F4365" s="21" t="s">
        <v>118</v>
      </c>
      <c r="G4365" s="21" t="s">
        <v>232</v>
      </c>
      <c r="H4365" s="21" t="s">
        <v>526</v>
      </c>
      <c r="I4365" s="21" t="s">
        <v>527</v>
      </c>
      <c r="J4365" s="21" t="s">
        <v>133</v>
      </c>
      <c r="K4365" s="21" t="s">
        <v>165</v>
      </c>
      <c r="L4365" s="21" t="s">
        <v>320</v>
      </c>
      <c r="M4365" s="23">
        <v>15.75</v>
      </c>
      <c r="N4365" s="24">
        <v>2</v>
      </c>
      <c r="O4365" s="25">
        <v>0.31709999999999999</v>
      </c>
      <c r="P4365" s="23">
        <v>6.68</v>
      </c>
      <c r="Q4365" s="23">
        <f>M4365*N4365*(1-O4365)</f>
        <v>21.51135</v>
      </c>
      <c r="R4365" s="23">
        <f>M4365*N4365*O4365</f>
        <v>9.9886499999999998</v>
      </c>
      <c r="S4365" s="23">
        <f>P4365*N4365</f>
        <v>13.36</v>
      </c>
      <c r="T4365" s="23">
        <f>Q4365-S4365</f>
        <v>8.1513500000000008</v>
      </c>
      <c r="U4365" s="25">
        <f>IFERROR(T4365/Q4365,0)</f>
        <v>0.37893251702008479</v>
      </c>
      <c r="V4365" s="21" t="s">
        <v>171</v>
      </c>
      <c r="W4365" s="21" t="s">
        <v>136</v>
      </c>
    </row>
    <row r="4366" spans="1:23" ht="15" customHeight="1">
      <c r="A4366" s="21" t="s">
        <v>4843</v>
      </c>
      <c r="B4366" s="22">
        <v>46017</v>
      </c>
      <c r="C4366" s="21">
        <f>YEAR(B4366)</f>
        <v>2025</v>
      </c>
      <c r="D4366" s="21" t="str">
        <f>"Q"&amp;ROUNDUP(MONTH(B4366)/3,0)</f>
        <v>Q4</v>
      </c>
      <c r="E4366" s="21" t="s">
        <v>128</v>
      </c>
      <c r="F4366" s="21" t="s">
        <v>118</v>
      </c>
      <c r="G4366" s="21" t="s">
        <v>130</v>
      </c>
      <c r="H4366" s="21" t="s">
        <v>434</v>
      </c>
      <c r="I4366" s="21" t="s">
        <v>435</v>
      </c>
      <c r="J4366" s="21" t="s">
        <v>133</v>
      </c>
      <c r="K4366" s="21" t="s">
        <v>134</v>
      </c>
      <c r="L4366" s="21" t="s">
        <v>135</v>
      </c>
      <c r="M4366" s="23">
        <v>56.86</v>
      </c>
      <c r="N4366" s="24">
        <v>4</v>
      </c>
      <c r="O4366" s="25">
        <v>0.2908</v>
      </c>
      <c r="P4366" s="23">
        <v>34.81</v>
      </c>
      <c r="Q4366" s="23">
        <f>M4366*N4366*(1-O4366)</f>
        <v>161.30044800000002</v>
      </c>
      <c r="R4366" s="23">
        <f>M4366*N4366*O4366</f>
        <v>66.139551999999995</v>
      </c>
      <c r="S4366" s="23">
        <f>P4366*N4366</f>
        <v>139.24</v>
      </c>
      <c r="T4366" s="23">
        <f>Q4366-S4366</f>
        <v>22.060448000000008</v>
      </c>
      <c r="U4366" s="25">
        <f>IFERROR(T4366/Q4366,0)</f>
        <v>0.13676619174672103</v>
      </c>
      <c r="V4366" s="21" t="s">
        <v>125</v>
      </c>
      <c r="W4366" s="21" t="s">
        <v>126</v>
      </c>
    </row>
    <row r="4367" spans="1:23" ht="15" customHeight="1">
      <c r="A4367" s="21" t="s">
        <v>4844</v>
      </c>
      <c r="B4367" s="22">
        <v>46018</v>
      </c>
      <c r="C4367" s="21">
        <f>YEAR(B4367)</f>
        <v>2025</v>
      </c>
      <c r="D4367" s="21" t="str">
        <f>"Q"&amp;ROUNDUP(MONTH(B4367)/3,0)</f>
        <v>Q4</v>
      </c>
      <c r="E4367" s="21" t="s">
        <v>117</v>
      </c>
      <c r="F4367" s="21" t="s">
        <v>129</v>
      </c>
      <c r="G4367" s="21" t="s">
        <v>119</v>
      </c>
      <c r="H4367" s="21" t="s">
        <v>182</v>
      </c>
      <c r="I4367" s="21" t="s">
        <v>183</v>
      </c>
      <c r="J4367" s="21" t="s">
        <v>122</v>
      </c>
      <c r="K4367" s="21" t="s">
        <v>143</v>
      </c>
      <c r="L4367" s="21" t="s">
        <v>230</v>
      </c>
      <c r="M4367" s="23">
        <v>254.18</v>
      </c>
      <c r="N4367" s="24">
        <v>2</v>
      </c>
      <c r="O4367" s="25">
        <v>0.20830000000000001</v>
      </c>
      <c r="P4367" s="23">
        <v>144.96</v>
      </c>
      <c r="Q4367" s="23">
        <f>M4367*N4367*(1-O4367)</f>
        <v>402.46861200000001</v>
      </c>
      <c r="R4367" s="23">
        <f>M4367*N4367*O4367</f>
        <v>105.89138800000001</v>
      </c>
      <c r="S4367" s="23">
        <f>P4367*N4367</f>
        <v>289.92</v>
      </c>
      <c r="T4367" s="23">
        <f>Q4367-S4367</f>
        <v>112.54861199999999</v>
      </c>
      <c r="U4367" s="25">
        <f>IFERROR(T4367/Q4367,0)</f>
        <v>0.27964568824562147</v>
      </c>
      <c r="V4367" s="21" t="s">
        <v>125</v>
      </c>
      <c r="W4367" s="21" t="s">
        <v>136</v>
      </c>
    </row>
    <row r="4368" spans="1:23" ht="15" customHeight="1">
      <c r="A4368" s="21" t="s">
        <v>4845</v>
      </c>
      <c r="B4368" s="22">
        <v>46018</v>
      </c>
      <c r="C4368" s="21">
        <f>YEAR(B4368)</f>
        <v>2025</v>
      </c>
      <c r="D4368" s="21" t="str">
        <f>"Q"&amp;ROUNDUP(MONTH(B4368)/3,0)</f>
        <v>Q4</v>
      </c>
      <c r="E4368" s="21" t="s">
        <v>188</v>
      </c>
      <c r="F4368" s="21" t="s">
        <v>129</v>
      </c>
      <c r="G4368" s="21" t="s">
        <v>189</v>
      </c>
      <c r="H4368" s="21" t="s">
        <v>147</v>
      </c>
      <c r="I4368" s="21" t="s">
        <v>148</v>
      </c>
      <c r="J4368" s="21" t="s">
        <v>122</v>
      </c>
      <c r="K4368" s="21" t="s">
        <v>123</v>
      </c>
      <c r="L4368" s="21" t="s">
        <v>263</v>
      </c>
      <c r="M4368" s="23">
        <v>100.28</v>
      </c>
      <c r="N4368" s="24">
        <v>2</v>
      </c>
      <c r="O4368" s="25">
        <v>0.17399999999999999</v>
      </c>
      <c r="P4368" s="23">
        <v>49.45</v>
      </c>
      <c r="Q4368" s="23">
        <f>M4368*N4368*(1-O4368)</f>
        <v>165.66256000000001</v>
      </c>
      <c r="R4368" s="23">
        <f>M4368*N4368*O4368</f>
        <v>34.897439999999996</v>
      </c>
      <c r="S4368" s="23">
        <f>P4368*N4368</f>
        <v>98.9</v>
      </c>
      <c r="T4368" s="23">
        <f>Q4368-S4368</f>
        <v>66.762560000000008</v>
      </c>
      <c r="U4368" s="25">
        <f>IFERROR(T4368/Q4368,0)</f>
        <v>0.40300330986071931</v>
      </c>
      <c r="V4368" s="21" t="s">
        <v>125</v>
      </c>
      <c r="W4368" s="21" t="s">
        <v>172</v>
      </c>
    </row>
    <row r="4369" spans="1:23" ht="15" customHeight="1">
      <c r="A4369" s="21" t="s">
        <v>4846</v>
      </c>
      <c r="B4369" s="22">
        <v>46018</v>
      </c>
      <c r="C4369" s="21">
        <f>YEAR(B4369)</f>
        <v>2025</v>
      </c>
      <c r="D4369" s="21" t="str">
        <f>"Q"&amp;ROUNDUP(MONTH(B4369)/3,0)</f>
        <v>Q4</v>
      </c>
      <c r="E4369" s="21" t="s">
        <v>138</v>
      </c>
      <c r="F4369" s="21" t="s">
        <v>159</v>
      </c>
      <c r="G4369" s="21" t="s">
        <v>146</v>
      </c>
      <c r="H4369" s="21" t="s">
        <v>207</v>
      </c>
      <c r="I4369" s="21" t="s">
        <v>208</v>
      </c>
      <c r="J4369" s="21" t="s">
        <v>122</v>
      </c>
      <c r="K4369" s="21" t="s">
        <v>149</v>
      </c>
      <c r="L4369" s="21" t="s">
        <v>205</v>
      </c>
      <c r="M4369" s="23">
        <v>277.86</v>
      </c>
      <c r="N4369" s="24">
        <v>12</v>
      </c>
      <c r="O4369" s="25">
        <v>0.21049999999999999</v>
      </c>
      <c r="P4369" s="23">
        <v>127.37</v>
      </c>
      <c r="Q4369" s="23">
        <f>M4369*N4369*(1-O4369)</f>
        <v>2632.4456399999999</v>
      </c>
      <c r="R4369" s="23">
        <f>M4369*N4369*O4369</f>
        <v>701.87436000000002</v>
      </c>
      <c r="S4369" s="23">
        <f>P4369*N4369</f>
        <v>1528.44</v>
      </c>
      <c r="T4369" s="23">
        <f>Q4369-S4369</f>
        <v>1104.0056399999999</v>
      </c>
      <c r="U4369" s="25">
        <f>IFERROR(T4369/Q4369,0)</f>
        <v>0.41938402192419055</v>
      </c>
      <c r="V4369" s="21" t="s">
        <v>125</v>
      </c>
      <c r="W4369" s="21" t="s">
        <v>136</v>
      </c>
    </row>
    <row r="4370" spans="1:23" ht="15" customHeight="1">
      <c r="A4370" s="21" t="s">
        <v>4847</v>
      </c>
      <c r="B4370" s="22">
        <v>46018</v>
      </c>
      <c r="C4370" s="21">
        <f>YEAR(B4370)</f>
        <v>2025</v>
      </c>
      <c r="D4370" s="21" t="str">
        <f>"Q"&amp;ROUNDUP(MONTH(B4370)/3,0)</f>
        <v>Q4</v>
      </c>
      <c r="E4370" s="21" t="s">
        <v>117</v>
      </c>
      <c r="F4370" s="21" t="s">
        <v>118</v>
      </c>
      <c r="G4370" s="21" t="s">
        <v>119</v>
      </c>
      <c r="H4370" s="21" t="s">
        <v>120</v>
      </c>
      <c r="I4370" s="21" t="s">
        <v>121</v>
      </c>
      <c r="J4370" s="21" t="s">
        <v>122</v>
      </c>
      <c r="K4370" s="21" t="s">
        <v>143</v>
      </c>
      <c r="L4370" s="21" t="s">
        <v>144</v>
      </c>
      <c r="M4370" s="23">
        <v>222.25</v>
      </c>
      <c r="N4370" s="24">
        <v>3</v>
      </c>
      <c r="O4370" s="25">
        <v>0.23710000000000001</v>
      </c>
      <c r="P4370" s="23">
        <v>133.44</v>
      </c>
      <c r="Q4370" s="23">
        <f>M4370*N4370*(1-O4370)</f>
        <v>508.66357500000004</v>
      </c>
      <c r="R4370" s="23">
        <f>M4370*N4370*O4370</f>
        <v>158.08642499999999</v>
      </c>
      <c r="S4370" s="23">
        <f>P4370*N4370</f>
        <v>400.32</v>
      </c>
      <c r="T4370" s="23">
        <f>Q4370-S4370</f>
        <v>108.34357500000004</v>
      </c>
      <c r="U4370" s="25">
        <f>IFERROR(T4370/Q4370,0)</f>
        <v>0.21299652722332249</v>
      </c>
      <c r="V4370" s="21" t="s">
        <v>125</v>
      </c>
      <c r="W4370" s="21" t="s">
        <v>136</v>
      </c>
    </row>
    <row r="4371" spans="1:23" ht="15" customHeight="1">
      <c r="A4371" s="21" t="s">
        <v>4848</v>
      </c>
      <c r="B4371" s="22">
        <v>46018</v>
      </c>
      <c r="C4371" s="21">
        <f>YEAR(B4371)</f>
        <v>2025</v>
      </c>
      <c r="D4371" s="21" t="str">
        <f>"Q"&amp;ROUNDUP(MONTH(B4371)/3,0)</f>
        <v>Q4</v>
      </c>
      <c r="E4371" s="21" t="s">
        <v>188</v>
      </c>
      <c r="F4371" s="21" t="s">
        <v>118</v>
      </c>
      <c r="G4371" s="21" t="s">
        <v>232</v>
      </c>
      <c r="H4371" s="21" t="s">
        <v>215</v>
      </c>
      <c r="I4371" s="21" t="s">
        <v>216</v>
      </c>
      <c r="J4371" s="21" t="s">
        <v>142</v>
      </c>
      <c r="K4371" s="21" t="s">
        <v>165</v>
      </c>
      <c r="L4371" s="21" t="s">
        <v>320</v>
      </c>
      <c r="M4371" s="23">
        <v>57.5</v>
      </c>
      <c r="N4371" s="24">
        <v>1</v>
      </c>
      <c r="O4371" s="25">
        <v>0.2853</v>
      </c>
      <c r="P4371" s="23">
        <v>24.01</v>
      </c>
      <c r="Q4371" s="23">
        <f>M4371*N4371*(1-O4371)</f>
        <v>41.09525</v>
      </c>
      <c r="R4371" s="23">
        <f>M4371*N4371*O4371</f>
        <v>16.40475</v>
      </c>
      <c r="S4371" s="23">
        <f>P4371*N4371</f>
        <v>24.01</v>
      </c>
      <c r="T4371" s="23">
        <f>Q4371-S4371</f>
        <v>17.085249999999998</v>
      </c>
      <c r="U4371" s="25">
        <f>IFERROR(T4371/Q4371,0)</f>
        <v>0.41574756206617547</v>
      </c>
      <c r="V4371" s="21" t="s">
        <v>125</v>
      </c>
      <c r="W4371" s="21" t="s">
        <v>126</v>
      </c>
    </row>
    <row r="4372" spans="1:23" ht="15" customHeight="1">
      <c r="A4372" s="21" t="s">
        <v>4849</v>
      </c>
      <c r="B4372" s="22">
        <v>46018</v>
      </c>
      <c r="C4372" s="21">
        <f>YEAR(B4372)</f>
        <v>2025</v>
      </c>
      <c r="D4372" s="21" t="str">
        <f>"Q"&amp;ROUNDUP(MONTH(B4372)/3,0)</f>
        <v>Q4</v>
      </c>
      <c r="E4372" s="21" t="s">
        <v>188</v>
      </c>
      <c r="F4372" s="21" t="s">
        <v>118</v>
      </c>
      <c r="G4372" s="21" t="s">
        <v>232</v>
      </c>
      <c r="H4372" s="21" t="s">
        <v>526</v>
      </c>
      <c r="I4372" s="21" t="s">
        <v>527</v>
      </c>
      <c r="J4372" s="21" t="s">
        <v>133</v>
      </c>
      <c r="K4372" s="21" t="s">
        <v>134</v>
      </c>
      <c r="L4372" s="21" t="s">
        <v>339</v>
      </c>
      <c r="M4372" s="23">
        <v>61.04</v>
      </c>
      <c r="N4372" s="24">
        <v>2</v>
      </c>
      <c r="O4372" s="25">
        <v>0.2102</v>
      </c>
      <c r="P4372" s="23">
        <v>36.71</v>
      </c>
      <c r="Q4372" s="23">
        <f>M4372*N4372*(1-O4372)</f>
        <v>96.418784000000002</v>
      </c>
      <c r="R4372" s="23">
        <f>M4372*N4372*O4372</f>
        <v>25.661216</v>
      </c>
      <c r="S4372" s="23">
        <f>P4372*N4372</f>
        <v>73.42</v>
      </c>
      <c r="T4372" s="23">
        <f>Q4372-S4372</f>
        <v>22.998784000000001</v>
      </c>
      <c r="U4372" s="25">
        <f>IFERROR(T4372/Q4372,0)</f>
        <v>0.23853011877851518</v>
      </c>
      <c r="V4372" s="21" t="s">
        <v>125</v>
      </c>
      <c r="W4372" s="21" t="s">
        <v>172</v>
      </c>
    </row>
    <row r="4373" spans="1:23" ht="15" customHeight="1">
      <c r="A4373" s="21" t="s">
        <v>4850</v>
      </c>
      <c r="B4373" s="22">
        <v>46018</v>
      </c>
      <c r="C4373" s="21">
        <f>YEAR(B4373)</f>
        <v>2025</v>
      </c>
      <c r="D4373" s="21" t="str">
        <f>"Q"&amp;ROUNDUP(MONTH(B4373)/3,0)</f>
        <v>Q4</v>
      </c>
      <c r="E4373" s="21" t="s">
        <v>188</v>
      </c>
      <c r="F4373" s="21" t="s">
        <v>129</v>
      </c>
      <c r="G4373" s="21" t="s">
        <v>189</v>
      </c>
      <c r="H4373" s="21" t="s">
        <v>186</v>
      </c>
      <c r="I4373" s="21" t="s">
        <v>162</v>
      </c>
      <c r="J4373" s="21" t="s">
        <v>133</v>
      </c>
      <c r="K4373" s="21" t="s">
        <v>143</v>
      </c>
      <c r="L4373" s="21" t="s">
        <v>252</v>
      </c>
      <c r="M4373" s="23">
        <v>307.27</v>
      </c>
      <c r="N4373" s="24">
        <v>1</v>
      </c>
      <c r="O4373" s="25">
        <v>0.2329</v>
      </c>
      <c r="P4373" s="23">
        <v>182.54</v>
      </c>
      <c r="Q4373" s="23">
        <f>M4373*N4373*(1-O4373)</f>
        <v>235.706817</v>
      </c>
      <c r="R4373" s="23">
        <f>M4373*N4373*O4373</f>
        <v>71.563182999999995</v>
      </c>
      <c r="S4373" s="23">
        <f>P4373*N4373</f>
        <v>182.54</v>
      </c>
      <c r="T4373" s="23">
        <f>Q4373-S4373</f>
        <v>53.166817000000009</v>
      </c>
      <c r="U4373" s="25">
        <f>IFERROR(T4373/Q4373,0)</f>
        <v>0.22556334041030307</v>
      </c>
      <c r="V4373" s="21" t="s">
        <v>125</v>
      </c>
      <c r="W4373" s="21" t="s">
        <v>156</v>
      </c>
    </row>
    <row r="4374" spans="1:23" ht="15" customHeight="1">
      <c r="A4374" s="21" t="s">
        <v>4851</v>
      </c>
      <c r="B4374" s="22">
        <v>46018</v>
      </c>
      <c r="C4374" s="21">
        <f>YEAR(B4374)</f>
        <v>2025</v>
      </c>
      <c r="D4374" s="21" t="str">
        <f>"Q"&amp;ROUNDUP(MONTH(B4374)/3,0)</f>
        <v>Q4</v>
      </c>
      <c r="E4374" s="21" t="s">
        <v>188</v>
      </c>
      <c r="F4374" s="21" t="s">
        <v>159</v>
      </c>
      <c r="G4374" s="21" t="s">
        <v>198</v>
      </c>
      <c r="H4374" s="21" t="s">
        <v>243</v>
      </c>
      <c r="I4374" s="21" t="s">
        <v>244</v>
      </c>
      <c r="J4374" s="21" t="s">
        <v>122</v>
      </c>
      <c r="K4374" s="21" t="s">
        <v>134</v>
      </c>
      <c r="L4374" s="21" t="s">
        <v>299</v>
      </c>
      <c r="M4374" s="23">
        <v>49.44</v>
      </c>
      <c r="N4374" s="24">
        <v>5</v>
      </c>
      <c r="O4374" s="25">
        <v>0.16650000000000001</v>
      </c>
      <c r="P4374" s="23">
        <v>26.11</v>
      </c>
      <c r="Q4374" s="23">
        <f>M4374*N4374*(1-O4374)</f>
        <v>206.0412</v>
      </c>
      <c r="R4374" s="23">
        <f>M4374*N4374*O4374</f>
        <v>41.158799999999999</v>
      </c>
      <c r="S4374" s="23">
        <f>P4374*N4374</f>
        <v>130.55000000000001</v>
      </c>
      <c r="T4374" s="23">
        <f>Q4374-S4374</f>
        <v>75.491199999999992</v>
      </c>
      <c r="U4374" s="25">
        <f>IFERROR(T4374/Q4374,0)</f>
        <v>0.36638885815069994</v>
      </c>
      <c r="V4374" s="21" t="s">
        <v>125</v>
      </c>
      <c r="W4374" s="21" t="s">
        <v>172</v>
      </c>
    </row>
    <row r="4375" spans="1:23" ht="15" customHeight="1">
      <c r="A4375" s="21" t="s">
        <v>4852</v>
      </c>
      <c r="B4375" s="22">
        <v>46018</v>
      </c>
      <c r="C4375" s="21">
        <f>YEAR(B4375)</f>
        <v>2025</v>
      </c>
      <c r="D4375" s="21" t="str">
        <f>"Q"&amp;ROUNDUP(MONTH(B4375)/3,0)</f>
        <v>Q4</v>
      </c>
      <c r="E4375" s="21" t="s">
        <v>128</v>
      </c>
      <c r="F4375" s="21" t="s">
        <v>129</v>
      </c>
      <c r="G4375" s="21" t="s">
        <v>152</v>
      </c>
      <c r="H4375" s="21" t="s">
        <v>601</v>
      </c>
      <c r="I4375" s="21" t="s">
        <v>602</v>
      </c>
      <c r="J4375" s="21" t="s">
        <v>142</v>
      </c>
      <c r="K4375" s="21" t="s">
        <v>134</v>
      </c>
      <c r="L4375" s="21" t="s">
        <v>339</v>
      </c>
      <c r="M4375" s="23">
        <v>35.950000000000003</v>
      </c>
      <c r="N4375" s="24">
        <v>1</v>
      </c>
      <c r="O4375" s="25">
        <v>0.2646</v>
      </c>
      <c r="P4375" s="23">
        <v>21.39</v>
      </c>
      <c r="Q4375" s="23">
        <f>M4375*N4375*(1-O4375)</f>
        <v>26.437630000000006</v>
      </c>
      <c r="R4375" s="23">
        <f>M4375*N4375*O4375</f>
        <v>9.5123700000000007</v>
      </c>
      <c r="S4375" s="23">
        <f>P4375*N4375</f>
        <v>21.39</v>
      </c>
      <c r="T4375" s="23">
        <f>Q4375-S4375</f>
        <v>5.0476300000000052</v>
      </c>
      <c r="U4375" s="25">
        <f>IFERROR(T4375/Q4375,0)</f>
        <v>0.19092596424112163</v>
      </c>
      <c r="V4375" s="21" t="s">
        <v>125</v>
      </c>
      <c r="W4375" s="21" t="s">
        <v>156</v>
      </c>
    </row>
    <row r="4376" spans="1:23" ht="15" customHeight="1">
      <c r="A4376" s="21" t="s">
        <v>4853</v>
      </c>
      <c r="B4376" s="22">
        <v>46019</v>
      </c>
      <c r="C4376" s="21">
        <f>YEAR(B4376)</f>
        <v>2025</v>
      </c>
      <c r="D4376" s="21" t="str">
        <f>"Q"&amp;ROUNDUP(MONTH(B4376)/3,0)</f>
        <v>Q4</v>
      </c>
      <c r="E4376" s="21" t="s">
        <v>138</v>
      </c>
      <c r="F4376" s="21" t="s">
        <v>129</v>
      </c>
      <c r="G4376" s="21" t="s">
        <v>146</v>
      </c>
      <c r="H4376" s="21" t="s">
        <v>686</v>
      </c>
      <c r="I4376" s="21" t="s">
        <v>687</v>
      </c>
      <c r="J4376" s="21" t="s">
        <v>142</v>
      </c>
      <c r="K4376" s="21" t="s">
        <v>123</v>
      </c>
      <c r="L4376" s="21" t="s">
        <v>292</v>
      </c>
      <c r="M4376" s="23">
        <v>165.95</v>
      </c>
      <c r="N4376" s="24">
        <v>1</v>
      </c>
      <c r="O4376" s="25">
        <v>0.26390000000000002</v>
      </c>
      <c r="P4376" s="23">
        <v>74.790000000000006</v>
      </c>
      <c r="Q4376" s="23">
        <f>M4376*N4376*(1-O4376)</f>
        <v>122.15579499999998</v>
      </c>
      <c r="R4376" s="23">
        <f>M4376*N4376*O4376</f>
        <v>43.794204999999998</v>
      </c>
      <c r="S4376" s="23">
        <f>P4376*N4376</f>
        <v>74.790000000000006</v>
      </c>
      <c r="T4376" s="23">
        <f>Q4376-S4376</f>
        <v>47.365794999999977</v>
      </c>
      <c r="U4376" s="25">
        <f>IFERROR(T4376/Q4376,0)</f>
        <v>0.38774906258028924</v>
      </c>
      <c r="V4376" s="21" t="s">
        <v>125</v>
      </c>
      <c r="W4376" s="21" t="s">
        <v>126</v>
      </c>
    </row>
    <row r="4377" spans="1:23" ht="15" customHeight="1">
      <c r="A4377" s="21" t="s">
        <v>4854</v>
      </c>
      <c r="B4377" s="22">
        <v>46019</v>
      </c>
      <c r="C4377" s="21">
        <f>YEAR(B4377)</f>
        <v>2025</v>
      </c>
      <c r="D4377" s="21" t="str">
        <f>"Q"&amp;ROUNDUP(MONTH(B4377)/3,0)</f>
        <v>Q4</v>
      </c>
      <c r="E4377" s="21" t="s">
        <v>188</v>
      </c>
      <c r="F4377" s="21" t="s">
        <v>159</v>
      </c>
      <c r="G4377" s="21" t="s">
        <v>198</v>
      </c>
      <c r="H4377" s="21" t="s">
        <v>243</v>
      </c>
      <c r="I4377" s="21" t="s">
        <v>244</v>
      </c>
      <c r="J4377" s="21" t="s">
        <v>122</v>
      </c>
      <c r="K4377" s="21" t="s">
        <v>149</v>
      </c>
      <c r="L4377" s="21" t="s">
        <v>150</v>
      </c>
      <c r="M4377" s="23">
        <v>64.78</v>
      </c>
      <c r="N4377" s="24">
        <v>9</v>
      </c>
      <c r="O4377" s="25">
        <v>0.21970000000000001</v>
      </c>
      <c r="P4377" s="23">
        <v>27.31</v>
      </c>
      <c r="Q4377" s="23">
        <f>M4377*N4377*(1-O4377)</f>
        <v>454.93050599999998</v>
      </c>
      <c r="R4377" s="23">
        <f>M4377*N4377*O4377</f>
        <v>128.089494</v>
      </c>
      <c r="S4377" s="23">
        <f>P4377*N4377</f>
        <v>245.79</v>
      </c>
      <c r="T4377" s="23">
        <f>Q4377-S4377</f>
        <v>209.14050599999999</v>
      </c>
      <c r="U4377" s="25">
        <f>IFERROR(T4377/Q4377,0)</f>
        <v>0.459719678591965</v>
      </c>
      <c r="V4377" s="21" t="s">
        <v>125</v>
      </c>
      <c r="W4377" s="21" t="s">
        <v>172</v>
      </c>
    </row>
    <row r="4378" spans="1:23" ht="15" customHeight="1">
      <c r="A4378" s="21" t="s">
        <v>4855</v>
      </c>
      <c r="B4378" s="22">
        <v>46019</v>
      </c>
      <c r="C4378" s="21">
        <f>YEAR(B4378)</f>
        <v>2025</v>
      </c>
      <c r="D4378" s="21" t="str">
        <f>"Q"&amp;ROUNDUP(MONTH(B4378)/3,0)</f>
        <v>Q4</v>
      </c>
      <c r="E4378" s="21" t="s">
        <v>138</v>
      </c>
      <c r="F4378" s="21" t="s">
        <v>159</v>
      </c>
      <c r="G4378" s="21" t="s">
        <v>146</v>
      </c>
      <c r="H4378" s="21" t="s">
        <v>370</v>
      </c>
      <c r="I4378" s="21" t="s">
        <v>371</v>
      </c>
      <c r="J4378" s="21" t="s">
        <v>133</v>
      </c>
      <c r="K4378" s="21" t="s">
        <v>165</v>
      </c>
      <c r="L4378" s="21" t="s">
        <v>320</v>
      </c>
      <c r="M4378" s="23">
        <v>56.69</v>
      </c>
      <c r="N4378" s="24">
        <v>6</v>
      </c>
      <c r="O4378" s="25">
        <v>0.1002</v>
      </c>
      <c r="P4378" s="23">
        <v>25.19</v>
      </c>
      <c r="Q4378" s="23">
        <f>M4378*N4378*(1-O4378)</f>
        <v>306.05797200000001</v>
      </c>
      <c r="R4378" s="23">
        <f>M4378*N4378*O4378</f>
        <v>34.082028000000001</v>
      </c>
      <c r="S4378" s="23">
        <f>P4378*N4378</f>
        <v>151.14000000000001</v>
      </c>
      <c r="T4378" s="23">
        <f>Q4378-S4378</f>
        <v>154.91797199999999</v>
      </c>
      <c r="U4378" s="25">
        <f>IFERROR(T4378/Q4378,0)</f>
        <v>0.50617198757364823</v>
      </c>
      <c r="V4378" s="21" t="s">
        <v>125</v>
      </c>
      <c r="W4378" s="21" t="s">
        <v>136</v>
      </c>
    </row>
    <row r="4379" spans="1:23" ht="15" customHeight="1">
      <c r="A4379" s="21" t="s">
        <v>4856</v>
      </c>
      <c r="B4379" s="22">
        <v>46019</v>
      </c>
      <c r="C4379" s="21">
        <f>YEAR(B4379)</f>
        <v>2025</v>
      </c>
      <c r="D4379" s="21" t="str">
        <f>"Q"&amp;ROUNDUP(MONTH(B4379)/3,0)</f>
        <v>Q4</v>
      </c>
      <c r="E4379" s="21" t="s">
        <v>117</v>
      </c>
      <c r="F4379" s="21" t="s">
        <v>129</v>
      </c>
      <c r="G4379" s="21" t="s">
        <v>194</v>
      </c>
      <c r="H4379" s="21" t="s">
        <v>221</v>
      </c>
      <c r="I4379" s="21" t="s">
        <v>222</v>
      </c>
      <c r="J4379" s="21" t="s">
        <v>133</v>
      </c>
      <c r="K4379" s="21" t="s">
        <v>123</v>
      </c>
      <c r="L4379" s="21" t="s">
        <v>226</v>
      </c>
      <c r="M4379" s="23">
        <v>176.44</v>
      </c>
      <c r="N4379" s="24">
        <v>1</v>
      </c>
      <c r="O4379" s="25">
        <v>0.18379999999999999</v>
      </c>
      <c r="P4379" s="23">
        <v>88.89</v>
      </c>
      <c r="Q4379" s="23">
        <f>M4379*N4379*(1-O4379)</f>
        <v>144.01032800000002</v>
      </c>
      <c r="R4379" s="23">
        <f>M4379*N4379*O4379</f>
        <v>32.429671999999997</v>
      </c>
      <c r="S4379" s="23">
        <f>P4379*N4379</f>
        <v>88.89</v>
      </c>
      <c r="T4379" s="23">
        <f>Q4379-S4379</f>
        <v>55.120328000000015</v>
      </c>
      <c r="U4379" s="25">
        <f>IFERROR(T4379/Q4379,0)</f>
        <v>0.38275260368825775</v>
      </c>
      <c r="V4379" s="21" t="s">
        <v>125</v>
      </c>
      <c r="W4379" s="21" t="s">
        <v>136</v>
      </c>
    </row>
    <row r="4380" spans="1:23" ht="15" customHeight="1">
      <c r="A4380" s="21" t="s">
        <v>4857</v>
      </c>
      <c r="B4380" s="22">
        <v>46019</v>
      </c>
      <c r="C4380" s="21">
        <f>YEAR(B4380)</f>
        <v>2025</v>
      </c>
      <c r="D4380" s="21" t="str">
        <f>"Q"&amp;ROUNDUP(MONTH(B4380)/3,0)</f>
        <v>Q4</v>
      </c>
      <c r="E4380" s="21" t="s">
        <v>117</v>
      </c>
      <c r="F4380" s="21" t="s">
        <v>129</v>
      </c>
      <c r="G4380" s="21" t="s">
        <v>119</v>
      </c>
      <c r="H4380" s="21" t="s">
        <v>413</v>
      </c>
      <c r="I4380" s="21" t="s">
        <v>414</v>
      </c>
      <c r="J4380" s="21" t="s">
        <v>142</v>
      </c>
      <c r="K4380" s="21" t="s">
        <v>165</v>
      </c>
      <c r="L4380" s="21" t="s">
        <v>320</v>
      </c>
      <c r="M4380" s="23">
        <v>73.150000000000006</v>
      </c>
      <c r="N4380" s="24">
        <v>1</v>
      </c>
      <c r="O4380" s="25">
        <v>0.2283</v>
      </c>
      <c r="P4380" s="23">
        <v>26.63</v>
      </c>
      <c r="Q4380" s="23">
        <f>M4380*N4380*(1-O4380)</f>
        <v>56.449855000000007</v>
      </c>
      <c r="R4380" s="23">
        <f>M4380*N4380*O4380</f>
        <v>16.700145000000003</v>
      </c>
      <c r="S4380" s="23">
        <f>P4380*N4380</f>
        <v>26.63</v>
      </c>
      <c r="T4380" s="23">
        <f>Q4380-S4380</f>
        <v>29.819855000000008</v>
      </c>
      <c r="U4380" s="25">
        <f>IFERROR(T4380/Q4380,0)</f>
        <v>0.52825388125443373</v>
      </c>
      <c r="V4380" s="21" t="s">
        <v>125</v>
      </c>
      <c r="W4380" s="21" t="s">
        <v>156</v>
      </c>
    </row>
    <row r="4381" spans="1:23" ht="15" customHeight="1">
      <c r="A4381" s="21" t="s">
        <v>4858</v>
      </c>
      <c r="B4381" s="22">
        <v>46019</v>
      </c>
      <c r="C4381" s="21">
        <f>YEAR(B4381)</f>
        <v>2025</v>
      </c>
      <c r="D4381" s="21" t="str">
        <f>"Q"&amp;ROUNDUP(MONTH(B4381)/3,0)</f>
        <v>Q4</v>
      </c>
      <c r="E4381" s="21" t="s">
        <v>158</v>
      </c>
      <c r="F4381" s="21" t="s">
        <v>118</v>
      </c>
      <c r="G4381" s="21" t="s">
        <v>160</v>
      </c>
      <c r="H4381" s="21" t="s">
        <v>224</v>
      </c>
      <c r="I4381" s="21" t="s">
        <v>225</v>
      </c>
      <c r="J4381" s="21" t="s">
        <v>122</v>
      </c>
      <c r="K4381" s="21" t="s">
        <v>123</v>
      </c>
      <c r="L4381" s="21" t="s">
        <v>226</v>
      </c>
      <c r="M4381" s="23">
        <v>75.459999999999994</v>
      </c>
      <c r="N4381" s="24">
        <v>3</v>
      </c>
      <c r="O4381" s="25">
        <v>0.26840000000000003</v>
      </c>
      <c r="P4381" s="23">
        <v>40.200000000000003</v>
      </c>
      <c r="Q4381" s="23">
        <f>M4381*N4381*(1-O4381)</f>
        <v>165.619608</v>
      </c>
      <c r="R4381" s="23">
        <f>M4381*N4381*O4381</f>
        <v>60.760392000000003</v>
      </c>
      <c r="S4381" s="23">
        <f>P4381*N4381</f>
        <v>120.60000000000001</v>
      </c>
      <c r="T4381" s="23">
        <f>Q4381-S4381</f>
        <v>45.019607999999991</v>
      </c>
      <c r="U4381" s="25">
        <f>IFERROR(T4381/Q4381,0)</f>
        <v>0.27182535053458157</v>
      </c>
      <c r="V4381" s="21" t="s">
        <v>125</v>
      </c>
      <c r="W4381" s="21" t="s">
        <v>156</v>
      </c>
    </row>
    <row r="4382" spans="1:23" ht="15" customHeight="1">
      <c r="A4382" s="21" t="s">
        <v>4859</v>
      </c>
      <c r="B4382" s="22">
        <v>46019</v>
      </c>
      <c r="C4382" s="21">
        <f>YEAR(B4382)</f>
        <v>2025</v>
      </c>
      <c r="D4382" s="21" t="str">
        <f>"Q"&amp;ROUNDUP(MONTH(B4382)/3,0)</f>
        <v>Q4</v>
      </c>
      <c r="E4382" s="21" t="s">
        <v>128</v>
      </c>
      <c r="F4382" s="21" t="s">
        <v>118</v>
      </c>
      <c r="G4382" s="21" t="s">
        <v>152</v>
      </c>
      <c r="H4382" s="21" t="s">
        <v>434</v>
      </c>
      <c r="I4382" s="21" t="s">
        <v>435</v>
      </c>
      <c r="J4382" s="21" t="s">
        <v>133</v>
      </c>
      <c r="K4382" s="21" t="s">
        <v>123</v>
      </c>
      <c r="L4382" s="21" t="s">
        <v>292</v>
      </c>
      <c r="M4382" s="23">
        <v>141.47</v>
      </c>
      <c r="N4382" s="24">
        <v>1</v>
      </c>
      <c r="O4382" s="25">
        <v>0.19889999999999999</v>
      </c>
      <c r="P4382" s="23">
        <v>73.8</v>
      </c>
      <c r="Q4382" s="23">
        <f>M4382*N4382*(1-O4382)</f>
        <v>113.33161700000001</v>
      </c>
      <c r="R4382" s="23">
        <f>M4382*N4382*O4382</f>
        <v>28.138382999999997</v>
      </c>
      <c r="S4382" s="23">
        <f>P4382*N4382</f>
        <v>73.8</v>
      </c>
      <c r="T4382" s="23">
        <f>Q4382-S4382</f>
        <v>39.531617000000011</v>
      </c>
      <c r="U4382" s="25">
        <f>IFERROR(T4382/Q4382,0)</f>
        <v>0.34881366776933931</v>
      </c>
      <c r="V4382" s="21" t="s">
        <v>125</v>
      </c>
      <c r="W4382" s="21" t="s">
        <v>156</v>
      </c>
    </row>
    <row r="4383" spans="1:23" ht="15" customHeight="1">
      <c r="A4383" s="21" t="s">
        <v>4860</v>
      </c>
      <c r="B4383" s="22">
        <v>46019</v>
      </c>
      <c r="C4383" s="21">
        <f>YEAR(B4383)</f>
        <v>2025</v>
      </c>
      <c r="D4383" s="21" t="str">
        <f>"Q"&amp;ROUNDUP(MONTH(B4383)/3,0)</f>
        <v>Q4</v>
      </c>
      <c r="E4383" s="21" t="s">
        <v>128</v>
      </c>
      <c r="F4383" s="21" t="s">
        <v>129</v>
      </c>
      <c r="G4383" s="21" t="s">
        <v>152</v>
      </c>
      <c r="H4383" s="21" t="s">
        <v>182</v>
      </c>
      <c r="I4383" s="21" t="s">
        <v>183</v>
      </c>
      <c r="J4383" s="21" t="s">
        <v>122</v>
      </c>
      <c r="K4383" s="21" t="s">
        <v>123</v>
      </c>
      <c r="L4383" s="21" t="s">
        <v>124</v>
      </c>
      <c r="M4383" s="23">
        <v>53.08</v>
      </c>
      <c r="N4383" s="24">
        <v>3</v>
      </c>
      <c r="O4383" s="25">
        <v>0.23419999999999999</v>
      </c>
      <c r="P4383" s="23">
        <v>28.14</v>
      </c>
      <c r="Q4383" s="23">
        <f>M4383*N4383*(1-O4383)</f>
        <v>121.94599200000002</v>
      </c>
      <c r="R4383" s="23">
        <f>M4383*N4383*O4383</f>
        <v>37.294007999999998</v>
      </c>
      <c r="S4383" s="23">
        <f>P4383*N4383</f>
        <v>84.42</v>
      </c>
      <c r="T4383" s="23">
        <f>Q4383-S4383</f>
        <v>37.525992000000016</v>
      </c>
      <c r="U4383" s="25">
        <f>IFERROR(T4383/Q4383,0)</f>
        <v>0.30772632527356875</v>
      </c>
      <c r="V4383" s="21" t="s">
        <v>125</v>
      </c>
      <c r="W4383" s="21" t="s">
        <v>156</v>
      </c>
    </row>
    <row r="4384" spans="1:23" ht="15" customHeight="1">
      <c r="A4384" s="21" t="s">
        <v>4861</v>
      </c>
      <c r="B4384" s="22">
        <v>46019</v>
      </c>
      <c r="C4384" s="21">
        <f>YEAR(B4384)</f>
        <v>2025</v>
      </c>
      <c r="D4384" s="21" t="str">
        <f>"Q"&amp;ROUNDUP(MONTH(B4384)/3,0)</f>
        <v>Q4</v>
      </c>
      <c r="E4384" s="21" t="s">
        <v>117</v>
      </c>
      <c r="F4384" s="21" t="s">
        <v>129</v>
      </c>
      <c r="G4384" s="21" t="s">
        <v>194</v>
      </c>
      <c r="H4384" s="21" t="s">
        <v>328</v>
      </c>
      <c r="I4384" s="21" t="s">
        <v>329</v>
      </c>
      <c r="J4384" s="21" t="s">
        <v>142</v>
      </c>
      <c r="K4384" s="21" t="s">
        <v>134</v>
      </c>
      <c r="L4384" s="21" t="s">
        <v>135</v>
      </c>
      <c r="M4384" s="23">
        <v>120.18</v>
      </c>
      <c r="N4384" s="24">
        <v>1</v>
      </c>
      <c r="O4384" s="25">
        <v>0.15540000000000001</v>
      </c>
      <c r="P4384" s="23">
        <v>65.64</v>
      </c>
      <c r="Q4384" s="23">
        <f>M4384*N4384*(1-O4384)</f>
        <v>101.50402800000001</v>
      </c>
      <c r="R4384" s="23">
        <f>M4384*N4384*O4384</f>
        <v>18.675972000000002</v>
      </c>
      <c r="S4384" s="23">
        <f>P4384*N4384</f>
        <v>65.64</v>
      </c>
      <c r="T4384" s="23">
        <f>Q4384-S4384</f>
        <v>35.864028000000005</v>
      </c>
      <c r="U4384" s="25">
        <f>IFERROR(T4384/Q4384,0)</f>
        <v>0.35332615568714182</v>
      </c>
      <c r="V4384" s="21" t="s">
        <v>125</v>
      </c>
      <c r="W4384" s="21" t="s">
        <v>136</v>
      </c>
    </row>
    <row r="4385" spans="1:23" ht="15" customHeight="1">
      <c r="A4385" s="21" t="s">
        <v>4862</v>
      </c>
      <c r="B4385" s="22">
        <v>46019</v>
      </c>
      <c r="C4385" s="21">
        <f>YEAR(B4385)</f>
        <v>2025</v>
      </c>
      <c r="D4385" s="21" t="str">
        <f>"Q"&amp;ROUNDUP(MONTH(B4385)/3,0)</f>
        <v>Q4</v>
      </c>
      <c r="E4385" s="21" t="s">
        <v>188</v>
      </c>
      <c r="F4385" s="21" t="s">
        <v>129</v>
      </c>
      <c r="G4385" s="21" t="s">
        <v>198</v>
      </c>
      <c r="H4385" s="21" t="s">
        <v>555</v>
      </c>
      <c r="I4385" s="21" t="s">
        <v>556</v>
      </c>
      <c r="J4385" s="21" t="s">
        <v>133</v>
      </c>
      <c r="K4385" s="21" t="s">
        <v>123</v>
      </c>
      <c r="L4385" s="21" t="s">
        <v>226</v>
      </c>
      <c r="M4385" s="23">
        <v>173.63</v>
      </c>
      <c r="N4385" s="24">
        <v>5</v>
      </c>
      <c r="O4385" s="25"/>
      <c r="P4385" s="23">
        <v>97.75</v>
      </c>
      <c r="Q4385" s="23">
        <f>M4385*N4385*(1-O4385)</f>
        <v>868.15</v>
      </c>
      <c r="R4385" s="23">
        <f>M4385*N4385*O4385</f>
        <v>0</v>
      </c>
      <c r="S4385" s="23">
        <f>P4385*N4385</f>
        <v>488.75</v>
      </c>
      <c r="T4385" s="23">
        <f>Q4385-S4385</f>
        <v>379.4</v>
      </c>
      <c r="U4385" s="25">
        <f>IFERROR(T4385/Q4385,0)</f>
        <v>0.43702125208777282</v>
      </c>
      <c r="V4385" s="21" t="s">
        <v>125</v>
      </c>
      <c r="W4385" s="21" t="s">
        <v>172</v>
      </c>
    </row>
    <row r="4386" spans="1:23" ht="15" customHeight="1">
      <c r="A4386" s="21" t="s">
        <v>4863</v>
      </c>
      <c r="B4386" s="22">
        <v>46020</v>
      </c>
      <c r="C4386" s="21">
        <f>YEAR(B4386)</f>
        <v>2025</v>
      </c>
      <c r="D4386" s="21" t="str">
        <f>"Q"&amp;ROUNDUP(MONTH(B4386)/3,0)</f>
        <v>Q4</v>
      </c>
      <c r="E4386" s="21" t="s">
        <v>138</v>
      </c>
      <c r="F4386" s="21" t="s">
        <v>118</v>
      </c>
      <c r="G4386" s="21" t="s">
        <v>139</v>
      </c>
      <c r="H4386" s="21" t="s">
        <v>284</v>
      </c>
      <c r="I4386" s="21" t="s">
        <v>269</v>
      </c>
      <c r="J4386" s="21" t="s">
        <v>122</v>
      </c>
      <c r="K4386" s="21" t="s">
        <v>149</v>
      </c>
      <c r="L4386" s="21" t="s">
        <v>150</v>
      </c>
      <c r="M4386" s="23">
        <v>286.95</v>
      </c>
      <c r="N4386" s="24">
        <v>3</v>
      </c>
      <c r="O4386" s="25">
        <v>0.34060000000000001</v>
      </c>
      <c r="P4386" s="23">
        <v>146.9</v>
      </c>
      <c r="Q4386" s="23">
        <f>M4386*N4386*(1-O4386)</f>
        <v>567.64448999999991</v>
      </c>
      <c r="R4386" s="23">
        <f>M4386*N4386*O4386</f>
        <v>293.20551</v>
      </c>
      <c r="S4386" s="23">
        <f>P4386*N4386</f>
        <v>440.70000000000005</v>
      </c>
      <c r="T4386" s="23">
        <f>Q4386-S4386</f>
        <v>126.94448999999986</v>
      </c>
      <c r="U4386" s="25">
        <f>IFERROR(T4386/Q4386,0)</f>
        <v>0.22363379234069528</v>
      </c>
      <c r="V4386" s="21" t="s">
        <v>125</v>
      </c>
      <c r="W4386" s="21" t="s">
        <v>126</v>
      </c>
    </row>
    <row r="4387" spans="1:23" ht="15" customHeight="1">
      <c r="A4387" s="21" t="s">
        <v>4864</v>
      </c>
      <c r="B4387" s="22">
        <v>46020</v>
      </c>
      <c r="C4387" s="21">
        <f>YEAR(B4387)</f>
        <v>2025</v>
      </c>
      <c r="D4387" s="21" t="str">
        <f>"Q"&amp;ROUNDUP(MONTH(B4387)/3,0)</f>
        <v>Q4</v>
      </c>
      <c r="E4387" s="21" t="s">
        <v>117</v>
      </c>
      <c r="F4387" s="21" t="s">
        <v>118</v>
      </c>
      <c r="G4387" s="21" t="s">
        <v>194</v>
      </c>
      <c r="H4387" s="21" t="s">
        <v>1487</v>
      </c>
      <c r="I4387" s="21" t="s">
        <v>1488</v>
      </c>
      <c r="J4387" s="21" t="s">
        <v>142</v>
      </c>
      <c r="K4387" s="21" t="s">
        <v>149</v>
      </c>
      <c r="L4387" s="21" t="s">
        <v>176</v>
      </c>
      <c r="M4387" s="23">
        <v>27.12</v>
      </c>
      <c r="N4387" s="24">
        <v>1</v>
      </c>
      <c r="O4387" s="25">
        <v>0.2303</v>
      </c>
      <c r="P4387" s="23">
        <v>14.54</v>
      </c>
      <c r="Q4387" s="23">
        <f>M4387*N4387*(1-O4387)</f>
        <v>20.874264000000004</v>
      </c>
      <c r="R4387" s="23">
        <f>M4387*N4387*O4387</f>
        <v>6.245736</v>
      </c>
      <c r="S4387" s="23">
        <f>P4387*N4387</f>
        <v>14.54</v>
      </c>
      <c r="T4387" s="23">
        <f>Q4387-S4387</f>
        <v>6.3342640000000046</v>
      </c>
      <c r="U4387" s="25">
        <f>IFERROR(T4387/Q4387,0)</f>
        <v>0.30344849523796402</v>
      </c>
      <c r="V4387" s="21" t="s">
        <v>125</v>
      </c>
      <c r="W4387" s="21" t="s">
        <v>126</v>
      </c>
    </row>
    <row r="4388" spans="1:23" ht="15" customHeight="1">
      <c r="A4388" s="21" t="s">
        <v>4865</v>
      </c>
      <c r="B4388" s="22">
        <v>46020</v>
      </c>
      <c r="C4388" s="21">
        <f>YEAR(B4388)</f>
        <v>2025</v>
      </c>
      <c r="D4388" s="21" t="str">
        <f>"Q"&amp;ROUNDUP(MONTH(B4388)/3,0)</f>
        <v>Q4</v>
      </c>
      <c r="E4388" s="21" t="s">
        <v>117</v>
      </c>
      <c r="F4388" s="21" t="s">
        <v>118</v>
      </c>
      <c r="G4388" s="21" t="s">
        <v>194</v>
      </c>
      <c r="H4388" s="21" t="s">
        <v>182</v>
      </c>
      <c r="I4388" s="21" t="s">
        <v>183</v>
      </c>
      <c r="J4388" s="21" t="s">
        <v>122</v>
      </c>
      <c r="K4388" s="21" t="s">
        <v>143</v>
      </c>
      <c r="L4388" s="21" t="s">
        <v>201</v>
      </c>
      <c r="M4388" s="23">
        <v>54.65</v>
      </c>
      <c r="N4388" s="24">
        <v>1</v>
      </c>
      <c r="O4388" s="25">
        <v>0.32390000000000002</v>
      </c>
      <c r="P4388" s="23">
        <v>31.63</v>
      </c>
      <c r="Q4388" s="23">
        <f>M4388*N4388*(1-O4388)</f>
        <v>36.948864999999998</v>
      </c>
      <c r="R4388" s="23">
        <f>M4388*N4388*O4388</f>
        <v>17.701135000000001</v>
      </c>
      <c r="S4388" s="23">
        <f>P4388*N4388</f>
        <v>31.63</v>
      </c>
      <c r="T4388" s="23">
        <f>Q4388-S4388</f>
        <v>5.3188649999999988</v>
      </c>
      <c r="U4388" s="25">
        <f>IFERROR(T4388/Q4388,0)</f>
        <v>0.14395205373696862</v>
      </c>
      <c r="V4388" s="21" t="s">
        <v>125</v>
      </c>
      <c r="W4388" s="21" t="s">
        <v>136</v>
      </c>
    </row>
    <row r="4389" spans="1:23" ht="15" customHeight="1">
      <c r="A4389" s="21" t="s">
        <v>4866</v>
      </c>
      <c r="B4389" s="22">
        <v>46020</v>
      </c>
      <c r="C4389" s="21">
        <f>YEAR(B4389)</f>
        <v>2025</v>
      </c>
      <c r="D4389" s="21" t="str">
        <f>"Q"&amp;ROUNDUP(MONTH(B4389)/3,0)</f>
        <v>Q4</v>
      </c>
      <c r="E4389" s="21" t="s">
        <v>128</v>
      </c>
      <c r="F4389" s="21" t="s">
        <v>118</v>
      </c>
      <c r="G4389" s="21" t="s">
        <v>130</v>
      </c>
      <c r="H4389" s="21" t="s">
        <v>467</v>
      </c>
      <c r="I4389" s="21" t="s">
        <v>468</v>
      </c>
      <c r="J4389" s="21" t="s">
        <v>133</v>
      </c>
      <c r="K4389" s="21" t="s">
        <v>165</v>
      </c>
      <c r="L4389" s="21" t="s">
        <v>180</v>
      </c>
      <c r="M4389" s="23">
        <v>93.96</v>
      </c>
      <c r="N4389" s="24">
        <v>2</v>
      </c>
      <c r="O4389" s="25">
        <v>0.1817</v>
      </c>
      <c r="P4389" s="23">
        <v>40.369999999999997</v>
      </c>
      <c r="Q4389" s="23">
        <f>M4389*N4389*(1-O4389)</f>
        <v>153.774936</v>
      </c>
      <c r="R4389" s="23">
        <f>M4389*N4389*O4389</f>
        <v>34.145063999999998</v>
      </c>
      <c r="S4389" s="23">
        <f>P4389*N4389</f>
        <v>80.739999999999995</v>
      </c>
      <c r="T4389" s="23">
        <f>Q4389-S4389</f>
        <v>73.034936000000002</v>
      </c>
      <c r="U4389" s="25">
        <f>IFERROR(T4389/Q4389,0)</f>
        <v>0.47494694453977859</v>
      </c>
      <c r="V4389" s="21" t="s">
        <v>125</v>
      </c>
      <c r="W4389" s="21" t="s">
        <v>126</v>
      </c>
    </row>
    <row r="4390" spans="1:23" ht="15" customHeight="1">
      <c r="A4390" s="21" t="s">
        <v>4867</v>
      </c>
      <c r="B4390" s="22">
        <v>46020</v>
      </c>
      <c r="C4390" s="21">
        <f>YEAR(B4390)</f>
        <v>2025</v>
      </c>
      <c r="D4390" s="21" t="str">
        <f>"Q"&amp;ROUNDUP(MONTH(B4390)/3,0)</f>
        <v>Q4</v>
      </c>
      <c r="E4390" s="21" t="s">
        <v>188</v>
      </c>
      <c r="F4390" s="21" t="s">
        <v>118</v>
      </c>
      <c r="G4390" s="21" t="s">
        <v>189</v>
      </c>
      <c r="H4390" s="21" t="s">
        <v>186</v>
      </c>
      <c r="I4390" s="21" t="s">
        <v>162</v>
      </c>
      <c r="J4390" s="21" t="s">
        <v>133</v>
      </c>
      <c r="K4390" s="21" t="s">
        <v>149</v>
      </c>
      <c r="L4390" s="21" t="s">
        <v>150</v>
      </c>
      <c r="M4390" s="23">
        <v>283.23</v>
      </c>
      <c r="N4390" s="24">
        <v>1</v>
      </c>
      <c r="O4390" s="25">
        <v>0.1862</v>
      </c>
      <c r="P4390" s="23">
        <v>148.01</v>
      </c>
      <c r="Q4390" s="23">
        <f>M4390*N4390*(1-O4390)</f>
        <v>230.49257400000002</v>
      </c>
      <c r="R4390" s="23">
        <f>M4390*N4390*O4390</f>
        <v>52.737426000000006</v>
      </c>
      <c r="S4390" s="23">
        <f>P4390*N4390</f>
        <v>148.01</v>
      </c>
      <c r="T4390" s="23">
        <f>Q4390-S4390</f>
        <v>82.482574000000028</v>
      </c>
      <c r="U4390" s="25">
        <f>IFERROR(T4390/Q4390,0)</f>
        <v>0.35785349856867849</v>
      </c>
      <c r="V4390" s="21" t="s">
        <v>125</v>
      </c>
      <c r="W4390" s="21" t="s">
        <v>172</v>
      </c>
    </row>
    <row r="4391" spans="1:23" ht="15" customHeight="1">
      <c r="A4391" s="21" t="s">
        <v>4868</v>
      </c>
      <c r="B4391" s="22">
        <v>46020</v>
      </c>
      <c r="C4391" s="21">
        <f>YEAR(B4391)</f>
        <v>2025</v>
      </c>
      <c r="D4391" s="21" t="str">
        <f>"Q"&amp;ROUNDUP(MONTH(B4391)/3,0)</f>
        <v>Q4</v>
      </c>
      <c r="E4391" s="21" t="s">
        <v>188</v>
      </c>
      <c r="F4391" s="21" t="s">
        <v>159</v>
      </c>
      <c r="G4391" s="21" t="s">
        <v>232</v>
      </c>
      <c r="H4391" s="21" t="s">
        <v>287</v>
      </c>
      <c r="I4391" s="21" t="s">
        <v>288</v>
      </c>
      <c r="J4391" s="21" t="s">
        <v>133</v>
      </c>
      <c r="K4391" s="21" t="s">
        <v>123</v>
      </c>
      <c r="L4391" s="21" t="s">
        <v>292</v>
      </c>
      <c r="M4391" s="23">
        <v>13.48</v>
      </c>
      <c r="N4391" s="24">
        <v>15</v>
      </c>
      <c r="O4391" s="25">
        <v>0.24679999999999999</v>
      </c>
      <c r="P4391" s="23">
        <v>7.39</v>
      </c>
      <c r="Q4391" s="23">
        <f>M4391*N4391*(1-O4391)</f>
        <v>152.29704000000001</v>
      </c>
      <c r="R4391" s="23">
        <f>M4391*N4391*O4391</f>
        <v>49.90296</v>
      </c>
      <c r="S4391" s="23">
        <f>P4391*N4391</f>
        <v>110.85</v>
      </c>
      <c r="T4391" s="23">
        <f>Q4391-S4391</f>
        <v>41.447040000000015</v>
      </c>
      <c r="U4391" s="25">
        <f>IFERROR(T4391/Q4391,0)</f>
        <v>0.27214606403381192</v>
      </c>
      <c r="V4391" s="21" t="s">
        <v>125</v>
      </c>
      <c r="W4391" s="21" t="s">
        <v>126</v>
      </c>
    </row>
    <row r="4392" spans="1:23" ht="15" customHeight="1">
      <c r="A4392" s="21" t="s">
        <v>4869</v>
      </c>
      <c r="B4392" s="22">
        <v>46020</v>
      </c>
      <c r="C4392" s="21">
        <f>YEAR(B4392)</f>
        <v>2025</v>
      </c>
      <c r="D4392" s="21" t="str">
        <f>"Q"&amp;ROUNDUP(MONTH(B4392)/3,0)</f>
        <v>Q4</v>
      </c>
      <c r="E4392" s="21" t="s">
        <v>138</v>
      </c>
      <c r="F4392" s="21" t="s">
        <v>129</v>
      </c>
      <c r="G4392" s="21" t="s">
        <v>146</v>
      </c>
      <c r="H4392" s="21" t="s">
        <v>218</v>
      </c>
      <c r="I4392" s="21" t="s">
        <v>219</v>
      </c>
      <c r="J4392" s="21" t="s">
        <v>133</v>
      </c>
      <c r="K4392" s="21" t="s">
        <v>143</v>
      </c>
      <c r="L4392" s="21" t="s">
        <v>322</v>
      </c>
      <c r="M4392" s="23">
        <v>126.52</v>
      </c>
      <c r="N4392" s="24">
        <v>2</v>
      </c>
      <c r="O4392" s="25">
        <v>0.1913</v>
      </c>
      <c r="P4392" s="23">
        <v>71.180000000000007</v>
      </c>
      <c r="Q4392" s="23">
        <f>M4392*N4392*(1-O4392)</f>
        <v>204.63344799999999</v>
      </c>
      <c r="R4392" s="23">
        <f>M4392*N4392*O4392</f>
        <v>48.406551999999998</v>
      </c>
      <c r="S4392" s="23">
        <f>P4392*N4392</f>
        <v>142.36000000000001</v>
      </c>
      <c r="T4392" s="23">
        <f>Q4392-S4392</f>
        <v>62.273447999999973</v>
      </c>
      <c r="U4392" s="25">
        <f>IFERROR(T4392/Q4392,0)</f>
        <v>0.30431705377900869</v>
      </c>
      <c r="V4392" s="21" t="s">
        <v>171</v>
      </c>
      <c r="W4392" s="21" t="s">
        <v>126</v>
      </c>
    </row>
    <row r="4393" spans="1:23" ht="15" customHeight="1">
      <c r="A4393" s="21" t="s">
        <v>4870</v>
      </c>
      <c r="B4393" s="22">
        <v>46020</v>
      </c>
      <c r="C4393" s="21">
        <f>YEAR(B4393)</f>
        <v>2025</v>
      </c>
      <c r="D4393" s="21" t="str">
        <f>"Q"&amp;ROUNDUP(MONTH(B4393)/3,0)</f>
        <v>Q4</v>
      </c>
      <c r="E4393" s="21" t="s">
        <v>138</v>
      </c>
      <c r="F4393" s="21" t="s">
        <v>129</v>
      </c>
      <c r="G4393" s="21" t="s">
        <v>139</v>
      </c>
      <c r="H4393" s="21" t="s">
        <v>752</v>
      </c>
      <c r="I4393" s="21" t="s">
        <v>200</v>
      </c>
      <c r="J4393" s="21" t="s">
        <v>133</v>
      </c>
      <c r="K4393" s="21" t="s">
        <v>165</v>
      </c>
      <c r="L4393" s="21" t="s">
        <v>166</v>
      </c>
      <c r="M4393" s="23">
        <v>116.24</v>
      </c>
      <c r="N4393" s="24">
        <v>1</v>
      </c>
      <c r="O4393" s="25">
        <v>0.1782</v>
      </c>
      <c r="P4393" s="23">
        <v>50.98</v>
      </c>
      <c r="Q4393" s="23">
        <f>M4393*N4393*(1-O4393)</f>
        <v>95.526031999999987</v>
      </c>
      <c r="R4393" s="23">
        <f>M4393*N4393*O4393</f>
        <v>20.713967999999998</v>
      </c>
      <c r="S4393" s="23">
        <f>P4393*N4393</f>
        <v>50.98</v>
      </c>
      <c r="T4393" s="23">
        <f>Q4393-S4393</f>
        <v>44.54603199999999</v>
      </c>
      <c r="U4393" s="25">
        <f>IFERROR(T4393/Q4393,0)</f>
        <v>0.46632348342491603</v>
      </c>
      <c r="V4393" s="21" t="s">
        <v>125</v>
      </c>
      <c r="W4393" s="21" t="s">
        <v>126</v>
      </c>
    </row>
    <row r="4394" spans="1:23" ht="15" customHeight="1">
      <c r="A4394" s="21" t="s">
        <v>4871</v>
      </c>
      <c r="B4394" s="22">
        <v>46020</v>
      </c>
      <c r="C4394" s="21">
        <f>YEAR(B4394)</f>
        <v>2025</v>
      </c>
      <c r="D4394" s="21" t="str">
        <f>"Q"&amp;ROUNDUP(MONTH(B4394)/3,0)</f>
        <v>Q4</v>
      </c>
      <c r="E4394" s="21" t="s">
        <v>188</v>
      </c>
      <c r="F4394" s="21" t="s">
        <v>129</v>
      </c>
      <c r="G4394" s="21" t="s">
        <v>189</v>
      </c>
      <c r="H4394" s="21" t="s">
        <v>284</v>
      </c>
      <c r="I4394" s="21" t="s">
        <v>269</v>
      </c>
      <c r="J4394" s="21" t="s">
        <v>122</v>
      </c>
      <c r="K4394" s="21" t="s">
        <v>149</v>
      </c>
      <c r="L4394" s="21" t="s">
        <v>150</v>
      </c>
      <c r="M4394" s="23">
        <v>154.44999999999999</v>
      </c>
      <c r="N4394" s="24">
        <v>2</v>
      </c>
      <c r="O4394" s="25">
        <v>0.25569999999999998</v>
      </c>
      <c r="P4394" s="23">
        <v>77.11</v>
      </c>
      <c r="Q4394" s="23">
        <f>M4394*N4394*(1-O4394)</f>
        <v>229.91426999999996</v>
      </c>
      <c r="R4394" s="23">
        <f>M4394*N4394*O4394</f>
        <v>78.98572999999999</v>
      </c>
      <c r="S4394" s="23">
        <f>P4394*N4394</f>
        <v>154.22</v>
      </c>
      <c r="T4394" s="23">
        <f>Q4394-S4394</f>
        <v>75.69426999999996</v>
      </c>
      <c r="U4394" s="25">
        <f>IFERROR(T4394/Q4394,0)</f>
        <v>0.32922823798627188</v>
      </c>
      <c r="V4394" s="21" t="s">
        <v>125</v>
      </c>
      <c r="W4394" s="21" t="s">
        <v>136</v>
      </c>
    </row>
    <row r="4395" spans="1:23" ht="15" customHeight="1">
      <c r="A4395" s="21" t="s">
        <v>4872</v>
      </c>
      <c r="B4395" s="22">
        <v>46020</v>
      </c>
      <c r="C4395" s="21">
        <f>YEAR(B4395)</f>
        <v>2025</v>
      </c>
      <c r="D4395" s="21" t="str">
        <f>"Q"&amp;ROUNDUP(MONTH(B4395)/3,0)</f>
        <v>Q4</v>
      </c>
      <c r="E4395" s="21" t="s">
        <v>138</v>
      </c>
      <c r="F4395" s="21" t="s">
        <v>118</v>
      </c>
      <c r="G4395" s="21" t="s">
        <v>146</v>
      </c>
      <c r="H4395" s="21" t="s">
        <v>308</v>
      </c>
      <c r="I4395" s="21" t="s">
        <v>309</v>
      </c>
      <c r="J4395" s="21" t="s">
        <v>133</v>
      </c>
      <c r="K4395" s="21" t="s">
        <v>165</v>
      </c>
      <c r="L4395" s="21" t="s">
        <v>320</v>
      </c>
      <c r="M4395" s="23">
        <v>94.73</v>
      </c>
      <c r="N4395" s="24">
        <v>1</v>
      </c>
      <c r="O4395" s="25">
        <v>0.23530000000000001</v>
      </c>
      <c r="P4395" s="23">
        <v>34.840000000000003</v>
      </c>
      <c r="Q4395" s="23">
        <f>M4395*N4395*(1-O4395)</f>
        <v>72.440030999999991</v>
      </c>
      <c r="R4395" s="23">
        <f>M4395*N4395*O4395</f>
        <v>22.289969000000003</v>
      </c>
      <c r="S4395" s="23">
        <f>P4395*N4395</f>
        <v>34.840000000000003</v>
      </c>
      <c r="T4395" s="23">
        <f>Q4395-S4395</f>
        <v>37.600030999999987</v>
      </c>
      <c r="U4395" s="25">
        <f>IFERROR(T4395/Q4395,0)</f>
        <v>0.51905045429922569</v>
      </c>
      <c r="V4395" s="21" t="s">
        <v>171</v>
      </c>
      <c r="W4395" s="21" t="s">
        <v>172</v>
      </c>
    </row>
    <row r="4396" spans="1:23" ht="15" customHeight="1">
      <c r="A4396" s="21" t="s">
        <v>4873</v>
      </c>
      <c r="B4396" s="22">
        <v>46020</v>
      </c>
      <c r="C4396" s="21">
        <f>YEAR(B4396)</f>
        <v>2025</v>
      </c>
      <c r="D4396" s="21" t="str">
        <f>"Q"&amp;ROUNDUP(MONTH(B4396)/3,0)</f>
        <v>Q4</v>
      </c>
      <c r="E4396" s="21" t="s">
        <v>117</v>
      </c>
      <c r="F4396" s="21" t="s">
        <v>118</v>
      </c>
      <c r="G4396" s="21" t="s">
        <v>119</v>
      </c>
      <c r="H4396" s="21" t="s">
        <v>147</v>
      </c>
      <c r="I4396" s="21" t="s">
        <v>148</v>
      </c>
      <c r="J4396" s="21" t="s">
        <v>122</v>
      </c>
      <c r="K4396" s="21" t="s">
        <v>123</v>
      </c>
      <c r="L4396" s="21" t="s">
        <v>263</v>
      </c>
      <c r="M4396" s="23">
        <v>80.59</v>
      </c>
      <c r="N4396" s="24">
        <v>1</v>
      </c>
      <c r="O4396" s="25">
        <v>0.2104</v>
      </c>
      <c r="P4396" s="23">
        <v>44.07</v>
      </c>
      <c r="Q4396" s="23">
        <f>M4396*N4396*(1-O4396)</f>
        <v>63.633864000000003</v>
      </c>
      <c r="R4396" s="23">
        <f>M4396*N4396*O4396</f>
        <v>16.956136000000001</v>
      </c>
      <c r="S4396" s="23">
        <f>P4396*N4396</f>
        <v>44.07</v>
      </c>
      <c r="T4396" s="23">
        <f>Q4396-S4396</f>
        <v>19.563864000000002</v>
      </c>
      <c r="U4396" s="25">
        <f>IFERROR(T4396/Q4396,0)</f>
        <v>0.30744422498058582</v>
      </c>
      <c r="V4396" s="21" t="s">
        <v>125</v>
      </c>
      <c r="W4396" s="21" t="s">
        <v>172</v>
      </c>
    </row>
    <row r="4397" spans="1:23" ht="15" customHeight="1">
      <c r="A4397" s="21" t="s">
        <v>4874</v>
      </c>
      <c r="B4397" s="22">
        <v>46020</v>
      </c>
      <c r="C4397" s="21">
        <f>YEAR(B4397)</f>
        <v>2025</v>
      </c>
      <c r="D4397" s="21" t="str">
        <f>"Q"&amp;ROUNDUP(MONTH(B4397)/3,0)</f>
        <v>Q4</v>
      </c>
      <c r="E4397" s="21" t="s">
        <v>128</v>
      </c>
      <c r="F4397" s="21" t="s">
        <v>129</v>
      </c>
      <c r="G4397" s="21" t="s">
        <v>130</v>
      </c>
      <c r="H4397" s="21" t="s">
        <v>233</v>
      </c>
      <c r="I4397" s="21" t="s">
        <v>234</v>
      </c>
      <c r="J4397" s="21" t="s">
        <v>142</v>
      </c>
      <c r="K4397" s="21" t="s">
        <v>165</v>
      </c>
      <c r="L4397" s="21" t="s">
        <v>184</v>
      </c>
      <c r="M4397" s="23">
        <v>34.08</v>
      </c>
      <c r="N4397" s="24">
        <v>1</v>
      </c>
      <c r="O4397" s="25">
        <v>0.222</v>
      </c>
      <c r="P4397" s="23">
        <v>16.55</v>
      </c>
      <c r="Q4397" s="23">
        <f>M4397*N4397*(1-O4397)</f>
        <v>26.514240000000001</v>
      </c>
      <c r="R4397" s="23">
        <f>M4397*N4397*O4397</f>
        <v>7.56576</v>
      </c>
      <c r="S4397" s="23">
        <f>P4397*N4397</f>
        <v>16.55</v>
      </c>
      <c r="T4397" s="23">
        <f>Q4397-S4397</f>
        <v>9.9642400000000002</v>
      </c>
      <c r="U4397" s="25">
        <f>IFERROR(T4397/Q4397,0)</f>
        <v>0.37580711346054047</v>
      </c>
      <c r="V4397" s="21" t="s">
        <v>125</v>
      </c>
      <c r="W4397" s="21" t="s">
        <v>156</v>
      </c>
    </row>
    <row r="4398" spans="1:23" ht="15" customHeight="1">
      <c r="A4398" s="21" t="s">
        <v>4875</v>
      </c>
      <c r="B4398" s="22">
        <v>46020</v>
      </c>
      <c r="C4398" s="21">
        <f>YEAR(B4398)</f>
        <v>2025</v>
      </c>
      <c r="D4398" s="21" t="str">
        <f>"Q"&amp;ROUNDUP(MONTH(B4398)/3,0)</f>
        <v>Q4</v>
      </c>
      <c r="E4398" s="21" t="s">
        <v>117</v>
      </c>
      <c r="F4398" s="21" t="s">
        <v>129</v>
      </c>
      <c r="G4398" s="21" t="s">
        <v>194</v>
      </c>
      <c r="H4398" s="21" t="s">
        <v>174</v>
      </c>
      <c r="I4398" s="21" t="s">
        <v>175</v>
      </c>
      <c r="J4398" s="21" t="s">
        <v>142</v>
      </c>
      <c r="K4398" s="21" t="s">
        <v>165</v>
      </c>
      <c r="L4398" s="21" t="s">
        <v>184</v>
      </c>
      <c r="M4398" s="23">
        <v>131.30000000000001</v>
      </c>
      <c r="N4398" s="24">
        <v>3</v>
      </c>
      <c r="O4398" s="25">
        <v>0.14280000000000001</v>
      </c>
      <c r="P4398" s="23">
        <v>49.64</v>
      </c>
      <c r="Q4398" s="23">
        <f>M4398*N4398*(1-O4398)</f>
        <v>337.65108000000004</v>
      </c>
      <c r="R4398" s="23">
        <f>M4398*N4398*O4398</f>
        <v>56.248920000000012</v>
      </c>
      <c r="S4398" s="23">
        <f>P4398*N4398</f>
        <v>148.92000000000002</v>
      </c>
      <c r="T4398" s="23">
        <f>Q4398-S4398</f>
        <v>188.73108000000002</v>
      </c>
      <c r="U4398" s="25">
        <f>IFERROR(T4398/Q4398,0)</f>
        <v>0.55895298780030556</v>
      </c>
      <c r="V4398" s="21" t="s">
        <v>125</v>
      </c>
      <c r="W4398" s="21" t="s">
        <v>126</v>
      </c>
    </row>
    <row r="4399" spans="1:23" ht="15" customHeight="1">
      <c r="A4399" s="21" t="s">
        <v>4876</v>
      </c>
      <c r="B4399" s="22">
        <v>46021</v>
      </c>
      <c r="C4399" s="21">
        <f>YEAR(B4399)</f>
        <v>2025</v>
      </c>
      <c r="D4399" s="21" t="str">
        <f>"Q"&amp;ROUNDUP(MONTH(B4399)/3,0)</f>
        <v>Q4</v>
      </c>
      <c r="E4399" s="21" t="s">
        <v>188</v>
      </c>
      <c r="F4399" s="21" t="s">
        <v>118</v>
      </c>
      <c r="G4399" s="21" t="s">
        <v>198</v>
      </c>
      <c r="H4399" s="21" t="s">
        <v>549</v>
      </c>
      <c r="I4399" s="21" t="s">
        <v>550</v>
      </c>
      <c r="J4399" s="21" t="s">
        <v>133</v>
      </c>
      <c r="K4399" s="21" t="s">
        <v>165</v>
      </c>
      <c r="L4399" s="21" t="s">
        <v>184</v>
      </c>
      <c r="M4399" s="23">
        <v>14.63</v>
      </c>
      <c r="N4399" s="24">
        <v>1</v>
      </c>
      <c r="O4399" s="25">
        <v>0.25109999999999999</v>
      </c>
      <c r="P4399" s="23">
        <v>6.16</v>
      </c>
      <c r="Q4399" s="23">
        <f>M4399*N4399*(1-O4399)</f>
        <v>10.956407</v>
      </c>
      <c r="R4399" s="23">
        <f>M4399*N4399*O4399</f>
        <v>3.6735929999999999</v>
      </c>
      <c r="S4399" s="23">
        <f>P4399*N4399</f>
        <v>6.16</v>
      </c>
      <c r="T4399" s="23">
        <f>Q4399-S4399</f>
        <v>4.7964070000000003</v>
      </c>
      <c r="U4399" s="25">
        <f>IFERROR(T4399/Q4399,0)</f>
        <v>0.43777189000007027</v>
      </c>
      <c r="V4399" s="21" t="s">
        <v>125</v>
      </c>
      <c r="W4399" s="21" t="s">
        <v>126</v>
      </c>
    </row>
    <row r="4400" spans="1:23" ht="15" customHeight="1">
      <c r="A4400" s="21" t="s">
        <v>4877</v>
      </c>
      <c r="B4400" s="22">
        <v>46021</v>
      </c>
      <c r="C4400" s="21">
        <f>YEAR(B4400)</f>
        <v>2025</v>
      </c>
      <c r="D4400" s="21" t="str">
        <f>"Q"&amp;ROUNDUP(MONTH(B4400)/3,0)</f>
        <v>Q4</v>
      </c>
      <c r="E4400" s="21" t="s">
        <v>138</v>
      </c>
      <c r="F4400" s="21" t="s">
        <v>118</v>
      </c>
      <c r="G4400" s="21" t="s">
        <v>139</v>
      </c>
      <c r="H4400" s="21" t="s">
        <v>1201</v>
      </c>
      <c r="I4400" s="21" t="s">
        <v>1202</v>
      </c>
      <c r="J4400" s="21" t="s">
        <v>142</v>
      </c>
      <c r="K4400" s="21" t="s">
        <v>143</v>
      </c>
      <c r="L4400" s="21" t="s">
        <v>201</v>
      </c>
      <c r="M4400" s="23">
        <v>98.62</v>
      </c>
      <c r="N4400" s="24">
        <v>1</v>
      </c>
      <c r="O4400" s="25">
        <v>0.27829999999999999</v>
      </c>
      <c r="P4400" s="23">
        <v>61.2</v>
      </c>
      <c r="Q4400" s="23">
        <f>M4400*N4400*(1-O4400)</f>
        <v>71.174053999999998</v>
      </c>
      <c r="R4400" s="23">
        <f>M4400*N4400*O4400</f>
        <v>27.445945999999999</v>
      </c>
      <c r="S4400" s="23">
        <f>P4400*N4400</f>
        <v>61.2</v>
      </c>
      <c r="T4400" s="23">
        <f>Q4400-S4400</f>
        <v>9.9740539999999953</v>
      </c>
      <c r="U4400" s="25">
        <f>IFERROR(T4400/Q4400,0)</f>
        <v>0.14013609510004862</v>
      </c>
      <c r="V4400" s="21" t="s">
        <v>171</v>
      </c>
      <c r="W4400" s="21" t="s">
        <v>156</v>
      </c>
    </row>
    <row r="4401" spans="1:23" ht="15" customHeight="1">
      <c r="A4401" s="21" t="s">
        <v>4878</v>
      </c>
      <c r="B4401" s="22">
        <v>46021</v>
      </c>
      <c r="C4401" s="21">
        <f>YEAR(B4401)</f>
        <v>2025</v>
      </c>
      <c r="D4401" s="21" t="str">
        <f>"Q"&amp;ROUNDUP(MONTH(B4401)/3,0)</f>
        <v>Q4</v>
      </c>
      <c r="E4401" s="21" t="s">
        <v>138</v>
      </c>
      <c r="F4401" s="21" t="s">
        <v>118</v>
      </c>
      <c r="G4401" s="21" t="s">
        <v>139</v>
      </c>
      <c r="H4401" s="21" t="s">
        <v>462</v>
      </c>
      <c r="I4401" s="21" t="s">
        <v>463</v>
      </c>
      <c r="J4401" s="21" t="s">
        <v>142</v>
      </c>
      <c r="K4401" s="21" t="s">
        <v>143</v>
      </c>
      <c r="L4401" s="21" t="s">
        <v>201</v>
      </c>
      <c r="M4401" s="23">
        <v>280.95999999999998</v>
      </c>
      <c r="N4401" s="24">
        <v>3</v>
      </c>
      <c r="O4401" s="25">
        <v>0.22559999999999999</v>
      </c>
      <c r="P4401" s="23">
        <v>172.02</v>
      </c>
      <c r="Q4401" s="23">
        <f>M4401*N4401*(1-O4401)</f>
        <v>652.72627199999988</v>
      </c>
      <c r="R4401" s="23">
        <f>M4401*N4401*O4401</f>
        <v>190.15372799999997</v>
      </c>
      <c r="S4401" s="23">
        <f>P4401*N4401</f>
        <v>516.06000000000006</v>
      </c>
      <c r="T4401" s="23">
        <f>Q4401-S4401</f>
        <v>136.66627199999982</v>
      </c>
      <c r="U4401" s="25">
        <f>IFERROR(T4401/Q4401,0)</f>
        <v>0.20937761794273213</v>
      </c>
      <c r="V4401" s="21" t="s">
        <v>125</v>
      </c>
      <c r="W4401" s="21" t="s">
        <v>126</v>
      </c>
    </row>
    <row r="4402" spans="1:23" ht="15" customHeight="1">
      <c r="A4402" s="21" t="s">
        <v>4879</v>
      </c>
      <c r="B4402" s="22">
        <v>46021</v>
      </c>
      <c r="C4402" s="21">
        <f>YEAR(B4402)</f>
        <v>2025</v>
      </c>
      <c r="D4402" s="21" t="str">
        <f>"Q"&amp;ROUNDUP(MONTH(B4402)/3,0)</f>
        <v>Q4</v>
      </c>
      <c r="E4402" s="21" t="s">
        <v>138</v>
      </c>
      <c r="F4402" s="21" t="s">
        <v>118</v>
      </c>
      <c r="G4402" s="21" t="s">
        <v>139</v>
      </c>
      <c r="H4402" s="21" t="s">
        <v>471</v>
      </c>
      <c r="I4402" s="21" t="s">
        <v>472</v>
      </c>
      <c r="J4402" s="21" t="s">
        <v>142</v>
      </c>
      <c r="K4402" s="21" t="s">
        <v>143</v>
      </c>
      <c r="L4402" s="21" t="s">
        <v>322</v>
      </c>
      <c r="M4402" s="23">
        <v>161.05000000000001</v>
      </c>
      <c r="N4402" s="24">
        <v>5</v>
      </c>
      <c r="O4402" s="25">
        <v>0.28070000000000001</v>
      </c>
      <c r="P4402" s="23">
        <v>101.47</v>
      </c>
      <c r="Q4402" s="23">
        <f>M4402*N4402*(1-O4402)</f>
        <v>579.2163250000001</v>
      </c>
      <c r="R4402" s="23">
        <f>M4402*N4402*O4402</f>
        <v>226.03367500000002</v>
      </c>
      <c r="S4402" s="23">
        <f>P4402*N4402</f>
        <v>507.35</v>
      </c>
      <c r="T4402" s="23">
        <f>Q4402-S4402</f>
        <v>71.866325000000074</v>
      </c>
      <c r="U4402" s="25">
        <f>IFERROR(T4402/Q4402,0)</f>
        <v>0.12407510268292259</v>
      </c>
      <c r="V4402" s="21" t="s">
        <v>125</v>
      </c>
      <c r="W4402" s="21" t="s">
        <v>172</v>
      </c>
    </row>
    <row r="4403" spans="1:23" ht="15" customHeight="1">
      <c r="A4403" s="21" t="s">
        <v>4880</v>
      </c>
      <c r="B4403" s="22">
        <v>46021</v>
      </c>
      <c r="C4403" s="21">
        <f>YEAR(B4403)</f>
        <v>2025</v>
      </c>
      <c r="D4403" s="21" t="str">
        <f>"Q"&amp;ROUNDUP(MONTH(B4403)/3,0)</f>
        <v>Q4</v>
      </c>
      <c r="E4403" s="21" t="s">
        <v>117</v>
      </c>
      <c r="F4403" s="21" t="s">
        <v>129</v>
      </c>
      <c r="G4403" s="21" t="s">
        <v>119</v>
      </c>
      <c r="H4403" s="21" t="s">
        <v>1117</v>
      </c>
      <c r="I4403" s="21" t="s">
        <v>1118</v>
      </c>
      <c r="J4403" s="21" t="s">
        <v>142</v>
      </c>
      <c r="K4403" s="21" t="s">
        <v>149</v>
      </c>
      <c r="L4403" s="21" t="s">
        <v>150</v>
      </c>
      <c r="M4403" s="23">
        <v>126.21</v>
      </c>
      <c r="N4403" s="24">
        <v>1</v>
      </c>
      <c r="O4403" s="25">
        <v>0.26279999999999998</v>
      </c>
      <c r="P4403" s="23">
        <v>64.44</v>
      </c>
      <c r="Q4403" s="23">
        <f>M4403*N4403*(1-O4403)</f>
        <v>93.042012</v>
      </c>
      <c r="R4403" s="23">
        <f>M4403*N4403*O4403</f>
        <v>33.167987999999994</v>
      </c>
      <c r="S4403" s="23">
        <f>P4403*N4403</f>
        <v>64.44</v>
      </c>
      <c r="T4403" s="23">
        <f>Q4403-S4403</f>
        <v>28.602012000000002</v>
      </c>
      <c r="U4403" s="25">
        <f>IFERROR(T4403/Q4403,0)</f>
        <v>0.30740964630042611</v>
      </c>
      <c r="V4403" s="21" t="s">
        <v>125</v>
      </c>
      <c r="W4403" s="21" t="s">
        <v>156</v>
      </c>
    </row>
    <row r="4404" spans="1:23" ht="15" customHeight="1">
      <c r="A4404" s="21" t="s">
        <v>4881</v>
      </c>
      <c r="B4404" s="22">
        <v>46021</v>
      </c>
      <c r="C4404" s="21">
        <f>YEAR(B4404)</f>
        <v>2025</v>
      </c>
      <c r="D4404" s="21" t="str">
        <f>"Q"&amp;ROUNDUP(MONTH(B4404)/3,0)</f>
        <v>Q4</v>
      </c>
      <c r="E4404" s="21" t="s">
        <v>117</v>
      </c>
      <c r="F4404" s="21" t="s">
        <v>129</v>
      </c>
      <c r="G4404" s="21" t="s">
        <v>194</v>
      </c>
      <c r="H4404" s="21" t="s">
        <v>243</v>
      </c>
      <c r="I4404" s="21" t="s">
        <v>244</v>
      </c>
      <c r="J4404" s="21" t="s">
        <v>122</v>
      </c>
      <c r="K4404" s="21" t="s">
        <v>149</v>
      </c>
      <c r="L4404" s="21" t="s">
        <v>176</v>
      </c>
      <c r="M4404" s="23">
        <v>21.45</v>
      </c>
      <c r="N4404" s="24">
        <v>2</v>
      </c>
      <c r="O4404" s="25">
        <v>0.18160000000000001</v>
      </c>
      <c r="P4404" s="23">
        <v>11.22</v>
      </c>
      <c r="Q4404" s="23">
        <f>M4404*N4404*(1-O4404)</f>
        <v>35.109360000000002</v>
      </c>
      <c r="R4404" s="23">
        <f>M4404*N4404*O4404</f>
        <v>7.7906399999999998</v>
      </c>
      <c r="S4404" s="23">
        <f>P4404*N4404</f>
        <v>22.44</v>
      </c>
      <c r="T4404" s="23">
        <f>Q4404-S4404</f>
        <v>12.669360000000001</v>
      </c>
      <c r="U4404" s="25">
        <f>IFERROR(T4404/Q4404,0)</f>
        <v>0.36085419956387699</v>
      </c>
      <c r="V4404" s="21" t="s">
        <v>125</v>
      </c>
      <c r="W4404" s="21" t="s">
        <v>172</v>
      </c>
    </row>
    <row r="4405" spans="1:23" ht="15" customHeight="1">
      <c r="A4405" s="21" t="s">
        <v>4882</v>
      </c>
      <c r="B4405" s="22">
        <v>46022</v>
      </c>
      <c r="C4405" s="21">
        <f>YEAR(B4405)</f>
        <v>2025</v>
      </c>
      <c r="D4405" s="21" t="str">
        <f>"Q"&amp;ROUNDUP(MONTH(B4405)/3,0)</f>
        <v>Q4</v>
      </c>
      <c r="E4405" s="21" t="s">
        <v>117</v>
      </c>
      <c r="F4405" s="21" t="s">
        <v>118</v>
      </c>
      <c r="G4405" s="21" t="s">
        <v>194</v>
      </c>
      <c r="H4405" s="21" t="s">
        <v>1117</v>
      </c>
      <c r="I4405" s="21" t="s">
        <v>1118</v>
      </c>
      <c r="J4405" s="21" t="s">
        <v>142</v>
      </c>
      <c r="K4405" s="21" t="s">
        <v>123</v>
      </c>
      <c r="L4405" s="21" t="s">
        <v>124</v>
      </c>
      <c r="M4405" s="23">
        <v>231.26</v>
      </c>
      <c r="N4405" s="24">
        <v>1</v>
      </c>
      <c r="O4405" s="25">
        <v>0.18029999999999999</v>
      </c>
      <c r="P4405" s="23">
        <v>126.13</v>
      </c>
      <c r="Q4405" s="23">
        <f>M4405*N4405*(1-O4405)</f>
        <v>189.56382199999999</v>
      </c>
      <c r="R4405" s="23">
        <f>M4405*N4405*O4405</f>
        <v>41.696177999999996</v>
      </c>
      <c r="S4405" s="23">
        <f>P4405*N4405</f>
        <v>126.13</v>
      </c>
      <c r="T4405" s="23">
        <f>Q4405-S4405</f>
        <v>63.433821999999992</v>
      </c>
      <c r="U4405" s="25">
        <f>IFERROR(T4405/Q4405,0)</f>
        <v>0.3346304233093591</v>
      </c>
      <c r="V4405" s="21" t="s">
        <v>125</v>
      </c>
      <c r="W4405" s="21" t="s">
        <v>156</v>
      </c>
    </row>
    <row r="4406" spans="1:23" ht="15" customHeight="1">
      <c r="A4406" s="21" t="s">
        <v>4883</v>
      </c>
      <c r="B4406" s="22">
        <v>46022</v>
      </c>
      <c r="C4406" s="21">
        <f>YEAR(B4406)</f>
        <v>2025</v>
      </c>
      <c r="D4406" s="21" t="str">
        <f>"Q"&amp;ROUNDUP(MONTH(B4406)/3,0)</f>
        <v>Q4</v>
      </c>
      <c r="E4406" s="21" t="s">
        <v>138</v>
      </c>
      <c r="F4406" s="21" t="s">
        <v>159</v>
      </c>
      <c r="G4406" s="21" t="s">
        <v>146</v>
      </c>
      <c r="H4406" s="21" t="s">
        <v>318</v>
      </c>
      <c r="I4406" s="21" t="s">
        <v>319</v>
      </c>
      <c r="J4406" s="21" t="s">
        <v>122</v>
      </c>
      <c r="K4406" s="21" t="s">
        <v>134</v>
      </c>
      <c r="L4406" s="21" t="s">
        <v>135</v>
      </c>
      <c r="M4406" s="23">
        <v>71.13</v>
      </c>
      <c r="N4406" s="24">
        <v>4</v>
      </c>
      <c r="O4406" s="25">
        <v>0.17730000000000001</v>
      </c>
      <c r="P4406" s="23">
        <v>40.97</v>
      </c>
      <c r="Q4406" s="23">
        <f>M4406*N4406*(1-O4406)</f>
        <v>234.07460399999999</v>
      </c>
      <c r="R4406" s="23">
        <f>M4406*N4406*O4406</f>
        <v>50.445396000000002</v>
      </c>
      <c r="S4406" s="23">
        <f>P4406*N4406</f>
        <v>163.88</v>
      </c>
      <c r="T4406" s="23">
        <f>Q4406-S4406</f>
        <v>70.194603999999998</v>
      </c>
      <c r="U4406" s="25">
        <f>IFERROR(T4406/Q4406,0)</f>
        <v>0.29988133185093419</v>
      </c>
      <c r="V4406" s="21" t="s">
        <v>125</v>
      </c>
      <c r="W4406" s="21" t="s">
        <v>156</v>
      </c>
    </row>
    <row r="4407" spans="1:23" ht="15" customHeight="1">
      <c r="A4407" s="21" t="s">
        <v>4884</v>
      </c>
      <c r="B4407" s="22">
        <v>46022</v>
      </c>
      <c r="C4407" s="21">
        <f>YEAR(B4407)</f>
        <v>2025</v>
      </c>
      <c r="D4407" s="21" t="str">
        <f>"Q"&amp;ROUNDUP(MONTH(B4407)/3,0)</f>
        <v>Q4</v>
      </c>
      <c r="E4407" s="21" t="s">
        <v>138</v>
      </c>
      <c r="F4407" s="21" t="s">
        <v>118</v>
      </c>
      <c r="G4407" s="21" t="s">
        <v>146</v>
      </c>
      <c r="H4407" s="21" t="s">
        <v>221</v>
      </c>
      <c r="I4407" s="21" t="s">
        <v>222</v>
      </c>
      <c r="J4407" s="21" t="s">
        <v>133</v>
      </c>
      <c r="K4407" s="21" t="s">
        <v>134</v>
      </c>
      <c r="L4407" s="21" t="s">
        <v>192</v>
      </c>
      <c r="M4407" s="23">
        <v>190.11</v>
      </c>
      <c r="N4407" s="24">
        <v>2</v>
      </c>
      <c r="O4407" s="25">
        <v>0.26800000000000002</v>
      </c>
      <c r="P4407" s="23">
        <v>109.94</v>
      </c>
      <c r="Q4407" s="23">
        <f>M4407*N4407*(1-O4407)</f>
        <v>278.32104000000004</v>
      </c>
      <c r="R4407" s="23">
        <f>M4407*N4407*O4407</f>
        <v>101.89896000000002</v>
      </c>
      <c r="S4407" s="23">
        <f>P4407*N4407</f>
        <v>219.88</v>
      </c>
      <c r="T4407" s="23">
        <f>Q4407-S4407</f>
        <v>58.441040000000044</v>
      </c>
      <c r="U4407" s="25">
        <f>IFERROR(T4407/Q4407,0)</f>
        <v>0.2099770825806056</v>
      </c>
      <c r="V4407" s="21" t="s">
        <v>125</v>
      </c>
      <c r="W4407" s="21" t="s">
        <v>126</v>
      </c>
    </row>
    <row r="4408" spans="1:23" ht="15" customHeight="1">
      <c r="A4408" s="21" t="s">
        <v>4885</v>
      </c>
      <c r="B4408" s="22">
        <v>46022</v>
      </c>
      <c r="C4408" s="21">
        <f>YEAR(B4408)</f>
        <v>2025</v>
      </c>
      <c r="D4408" s="21" t="str">
        <f>"Q"&amp;ROUNDUP(MONTH(B4408)/3,0)</f>
        <v>Q4</v>
      </c>
      <c r="E4408" s="21" t="s">
        <v>128</v>
      </c>
      <c r="F4408" s="21" t="s">
        <v>118</v>
      </c>
      <c r="G4408" s="21" t="s">
        <v>130</v>
      </c>
      <c r="H4408" s="21" t="s">
        <v>434</v>
      </c>
      <c r="I4408" s="21" t="s">
        <v>435</v>
      </c>
      <c r="J4408" s="21" t="s">
        <v>133</v>
      </c>
      <c r="K4408" s="21" t="s">
        <v>134</v>
      </c>
      <c r="L4408" s="21" t="s">
        <v>339</v>
      </c>
      <c r="M4408" s="23">
        <v>63.95</v>
      </c>
      <c r="N4408" s="24">
        <v>2</v>
      </c>
      <c r="O4408" s="25">
        <v>0.17280000000000001</v>
      </c>
      <c r="P4408" s="23">
        <v>38.39</v>
      </c>
      <c r="Q4408" s="23">
        <f>M4408*N4408*(1-O4408)</f>
        <v>105.79888</v>
      </c>
      <c r="R4408" s="23">
        <f>M4408*N4408*O4408</f>
        <v>22.101120000000002</v>
      </c>
      <c r="S4408" s="23">
        <f>P4408*N4408</f>
        <v>76.78</v>
      </c>
      <c r="T4408" s="23">
        <f>Q4408-S4408</f>
        <v>29.018879999999996</v>
      </c>
      <c r="U4408" s="25">
        <f>IFERROR(T4408/Q4408,0)</f>
        <v>0.27428343286809836</v>
      </c>
      <c r="V4408" s="21" t="s">
        <v>171</v>
      </c>
      <c r="W4408" s="21" t="s">
        <v>172</v>
      </c>
    </row>
    <row r="4409" spans="1:23" ht="15" customHeight="1">
      <c r="A4409" s="21" t="s">
        <v>4886</v>
      </c>
      <c r="B4409" s="22">
        <v>46022</v>
      </c>
      <c r="C4409" s="21">
        <f>YEAR(B4409)</f>
        <v>2025</v>
      </c>
      <c r="D4409" s="21" t="str">
        <f>"Q"&amp;ROUNDUP(MONTH(B4409)/3,0)</f>
        <v>Q4</v>
      </c>
      <c r="E4409" s="21" t="s">
        <v>117</v>
      </c>
      <c r="F4409" s="21" t="s">
        <v>129</v>
      </c>
      <c r="G4409" s="21" t="s">
        <v>194</v>
      </c>
      <c r="H4409" s="21" t="s">
        <v>583</v>
      </c>
      <c r="I4409" s="21" t="s">
        <v>584</v>
      </c>
      <c r="J4409" s="21" t="s">
        <v>133</v>
      </c>
      <c r="K4409" s="21" t="s">
        <v>149</v>
      </c>
      <c r="L4409" s="21" t="s">
        <v>238</v>
      </c>
      <c r="M4409" s="23">
        <v>14.56</v>
      </c>
      <c r="N4409" s="24">
        <v>4</v>
      </c>
      <c r="O4409" s="25">
        <v>0.23780000000000001</v>
      </c>
      <c r="P4409" s="23">
        <v>7.65</v>
      </c>
      <c r="Q4409" s="23">
        <f>M4409*N4409*(1-O4409)</f>
        <v>44.390528000000003</v>
      </c>
      <c r="R4409" s="23">
        <f>M4409*N4409*O4409</f>
        <v>13.849472</v>
      </c>
      <c r="S4409" s="23">
        <f>P4409*N4409</f>
        <v>30.6</v>
      </c>
      <c r="T4409" s="23">
        <f>Q4409-S4409</f>
        <v>13.790528000000002</v>
      </c>
      <c r="U4409" s="25">
        <f>IFERROR(T4409/Q4409,0)</f>
        <v>0.31066375241132527</v>
      </c>
      <c r="V4409" s="21" t="s">
        <v>125</v>
      </c>
      <c r="W4409" s="21" t="s">
        <v>172</v>
      </c>
    </row>
    <row r="4410" spans="1:23" ht="15" customHeight="1">
      <c r="A4410" s="21" t="s">
        <v>4887</v>
      </c>
      <c r="B4410" s="22">
        <v>46022</v>
      </c>
      <c r="C4410" s="21">
        <f>YEAR(B4410)</f>
        <v>2025</v>
      </c>
      <c r="D4410" s="21" t="str">
        <f>"Q"&amp;ROUNDUP(MONTH(B4410)/3,0)</f>
        <v>Q4</v>
      </c>
      <c r="E4410" s="21" t="s">
        <v>188</v>
      </c>
      <c r="F4410" s="21" t="s">
        <v>118</v>
      </c>
      <c r="G4410" s="21" t="s">
        <v>198</v>
      </c>
      <c r="H4410" s="21" t="s">
        <v>224</v>
      </c>
      <c r="I4410" s="21" t="s">
        <v>225</v>
      </c>
      <c r="J4410" s="21" t="s">
        <v>122</v>
      </c>
      <c r="K4410" s="21" t="s">
        <v>165</v>
      </c>
      <c r="L4410" s="21" t="s">
        <v>320</v>
      </c>
      <c r="M4410" s="23">
        <v>126.6</v>
      </c>
      <c r="N4410" s="24">
        <v>3</v>
      </c>
      <c r="O4410" s="25">
        <v>0.25629999999999997</v>
      </c>
      <c r="P4410" s="23">
        <v>57.18</v>
      </c>
      <c r="Q4410" s="23">
        <f>M4410*N4410*(1-O4410)</f>
        <v>282.45725999999996</v>
      </c>
      <c r="R4410" s="23">
        <f>M4410*N4410*O4410</f>
        <v>97.342739999999978</v>
      </c>
      <c r="S4410" s="23">
        <f>P4410*N4410</f>
        <v>171.54</v>
      </c>
      <c r="T4410" s="23">
        <f>Q4410-S4410</f>
        <v>110.91725999999997</v>
      </c>
      <c r="U4410" s="25">
        <f>IFERROR(T4410/Q4410,0)</f>
        <v>0.39268687942381081</v>
      </c>
      <c r="V4410" s="21" t="s">
        <v>125</v>
      </c>
      <c r="W4410" s="21" t="s">
        <v>126</v>
      </c>
    </row>
    <row r="4411" spans="1:23" ht="15" customHeight="1">
      <c r="A4411" s="21" t="s">
        <v>4888</v>
      </c>
      <c r="B4411" s="22">
        <v>46022</v>
      </c>
      <c r="C4411" s="21">
        <f>YEAR(B4411)</f>
        <v>2025</v>
      </c>
      <c r="D4411" s="21" t="str">
        <f>"Q"&amp;ROUNDUP(MONTH(B4411)/3,0)</f>
        <v>Q4</v>
      </c>
      <c r="E4411" s="21" t="s">
        <v>188</v>
      </c>
      <c r="F4411" s="21" t="s">
        <v>159</v>
      </c>
      <c r="G4411" s="21" t="s">
        <v>189</v>
      </c>
      <c r="H4411" s="21" t="s">
        <v>736</v>
      </c>
      <c r="I4411" s="21" t="s">
        <v>132</v>
      </c>
      <c r="J4411" s="21" t="s">
        <v>133</v>
      </c>
      <c r="K4411" s="21" t="s">
        <v>143</v>
      </c>
      <c r="L4411" s="21" t="s">
        <v>252</v>
      </c>
      <c r="M4411" s="23">
        <v>131.19</v>
      </c>
      <c r="N4411" s="24">
        <v>12</v>
      </c>
      <c r="O4411" s="25">
        <v>0.13880000000000001</v>
      </c>
      <c r="P4411" s="23">
        <v>88.57</v>
      </c>
      <c r="Q4411" s="23">
        <f>M4411*N4411*(1-O4411)</f>
        <v>1355.7699359999999</v>
      </c>
      <c r="R4411" s="23">
        <f>M4411*N4411*O4411</f>
        <v>218.510064</v>
      </c>
      <c r="S4411" s="23">
        <f>P4411*N4411</f>
        <v>1062.8399999999999</v>
      </c>
      <c r="T4411" s="23">
        <f>Q4411-S4411</f>
        <v>292.929936</v>
      </c>
      <c r="U4411" s="25">
        <f>IFERROR(T4411/Q4411,0)</f>
        <v>0.21606168437710513</v>
      </c>
      <c r="V4411" s="21" t="s">
        <v>125</v>
      </c>
      <c r="W4411" s="21" t="s">
        <v>126</v>
      </c>
    </row>
  </sheetData>
  <pageMargins left="0.75" right="0.75" top="1" bottom="1"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96"/>
  <sheetViews>
    <sheetView showGridLines="0" zoomScaleNormal="100" workbookViewId="0"/>
  </sheetViews>
  <sheetFormatPr defaultColWidth="8.7109375" defaultRowHeight="15"/>
  <cols>
    <col min="1" max="1" width="24" customWidth="1"/>
    <col min="2" max="2" width="18" customWidth="1"/>
    <col min="3" max="3" width="22" customWidth="1"/>
    <col min="4" max="4" width="14" customWidth="1"/>
    <col min="5" max="5" width="16" customWidth="1"/>
    <col min="6" max="6" width="18" customWidth="1"/>
    <col min="7" max="7" width="14" customWidth="1"/>
  </cols>
  <sheetData>
    <row r="1" spans="1:7" ht="16.149999999999999">
      <c r="A1" s="26" t="s">
        <v>4889</v>
      </c>
    </row>
    <row r="2" spans="1:7">
      <c r="A2" s="27" t="s">
        <v>4890</v>
      </c>
      <c r="B2" s="28">
        <f>SUM(Sales_Transactions!$Q$2:$Q$4411)</f>
        <v>1945626.0777999985</v>
      </c>
    </row>
    <row r="3" spans="1:7">
      <c r="A3" s="27" t="s">
        <v>4891</v>
      </c>
      <c r="B3" s="28">
        <f>SUM(Sales_Transactions!$T$2:$T$4411)</f>
        <v>744281.37779999664</v>
      </c>
    </row>
    <row r="4" spans="1:7">
      <c r="A4" s="27" t="s">
        <v>4892</v>
      </c>
      <c r="B4" s="29">
        <f>B3/B2</f>
        <v>0.38254081104915444</v>
      </c>
    </row>
    <row r="5" spans="1:7">
      <c r="A5" s="27" t="s">
        <v>4893</v>
      </c>
      <c r="B5" s="30">
        <f>COUNTA(Sales_Transactions!$H$2:$H$4411)</f>
        <v>4410</v>
      </c>
    </row>
    <row r="6" spans="1:7">
      <c r="A6" s="27" t="s">
        <v>4894</v>
      </c>
      <c r="B6" s="29">
        <f>COUNTIF(Sales_Transactions!$V$2:$V$4411,"Yes")/B5</f>
        <v>7.9591836734693874E-2</v>
      </c>
    </row>
    <row r="9" spans="1:7" ht="16.149999999999999">
      <c r="A9" s="26" t="s">
        <v>4895</v>
      </c>
    </row>
    <row r="10" spans="1:7" ht="25.35">
      <c r="A10" s="31" t="s">
        <v>4896</v>
      </c>
      <c r="B10" s="31" t="s">
        <v>81</v>
      </c>
      <c r="C10" s="31" t="s">
        <v>83</v>
      </c>
      <c r="D10" s="31" t="s">
        <v>4897</v>
      </c>
      <c r="E10" s="31" t="s">
        <v>102</v>
      </c>
      <c r="F10" s="31" t="s">
        <v>4898</v>
      </c>
      <c r="G10" s="31" t="s">
        <v>4899</v>
      </c>
    </row>
    <row r="11" spans="1:7">
      <c r="A11" s="32">
        <v>1</v>
      </c>
      <c r="B11" s="32" t="s">
        <v>243</v>
      </c>
      <c r="C11" s="32" t="s">
        <v>244</v>
      </c>
      <c r="D11" s="32" t="s">
        <v>122</v>
      </c>
      <c r="E11" s="33">
        <f>SUMIF(Sales_Transactions!$H$2:$H$4411,B11,Sales_Transactions!$Q$2:$Q$4411)</f>
        <v>94608.859199000013</v>
      </c>
      <c r="F11" s="33">
        <f>E11</f>
        <v>94608.859199000013</v>
      </c>
      <c r="G11" s="34">
        <f>F11/$B$2</f>
        <v>4.8626434584993973E-2</v>
      </c>
    </row>
    <row r="12" spans="1:7">
      <c r="A12" s="32">
        <v>2</v>
      </c>
      <c r="B12" s="32" t="s">
        <v>182</v>
      </c>
      <c r="C12" s="32" t="s">
        <v>183</v>
      </c>
      <c r="D12" s="32" t="s">
        <v>122</v>
      </c>
      <c r="E12" s="33">
        <f>SUMIF(Sales_Transactions!$H$2:$H$4411,B12,Sales_Transactions!$Q$2:$Q$4411)</f>
        <v>90463.35120499997</v>
      </c>
      <c r="F12" s="33">
        <f>F11+E12</f>
        <v>185072.21040399998</v>
      </c>
      <c r="G12" s="34">
        <f>F12/$B$2</f>
        <v>9.5122188438833508E-2</v>
      </c>
    </row>
    <row r="13" spans="1:7">
      <c r="A13" s="32">
        <v>3</v>
      </c>
      <c r="B13" s="32" t="s">
        <v>284</v>
      </c>
      <c r="C13" s="32" t="s">
        <v>269</v>
      </c>
      <c r="D13" s="32" t="s">
        <v>122</v>
      </c>
      <c r="E13" s="33">
        <f>SUMIF(Sales_Transactions!$H$2:$H$4411,B13,Sales_Transactions!$Q$2:$Q$4411)</f>
        <v>86586.32507799998</v>
      </c>
      <c r="F13" s="33">
        <f>F12+E13</f>
        <v>271658.53548199998</v>
      </c>
      <c r="G13" s="34">
        <f>F13/$B$2</f>
        <v>0.13962525409259305</v>
      </c>
    </row>
    <row r="14" spans="1:7">
      <c r="A14" s="32">
        <v>4</v>
      </c>
      <c r="B14" s="32" t="s">
        <v>207</v>
      </c>
      <c r="C14" s="32" t="s">
        <v>208</v>
      </c>
      <c r="D14" s="32" t="s">
        <v>122</v>
      </c>
      <c r="E14" s="33">
        <f>SUMIF(Sales_Transactions!$H$2:$H$4411,B14,Sales_Transactions!$Q$2:$Q$4411)</f>
        <v>78959.783805999992</v>
      </c>
      <c r="F14" s="33">
        <f>F13+E14</f>
        <v>350618.319288</v>
      </c>
      <c r="G14" s="34">
        <f>F14/$B$2</f>
        <v>0.1802084805958496</v>
      </c>
    </row>
    <row r="15" spans="1:7">
      <c r="A15" s="32">
        <v>5</v>
      </c>
      <c r="B15" s="32" t="s">
        <v>203</v>
      </c>
      <c r="C15" s="32" t="s">
        <v>204</v>
      </c>
      <c r="D15" s="32" t="s">
        <v>122</v>
      </c>
      <c r="E15" s="33">
        <f>SUMIF(Sales_Transactions!$H$2:$H$4411,B15,Sales_Transactions!$Q$2:$Q$4411)</f>
        <v>76555.401254000026</v>
      </c>
      <c r="F15" s="33">
        <f>F14+E15</f>
        <v>427173.72054200002</v>
      </c>
      <c r="G15" s="34">
        <f>F15/$B$2</f>
        <v>0.21955591848615813</v>
      </c>
    </row>
    <row r="16" spans="1:7">
      <c r="A16" s="32">
        <v>6</v>
      </c>
      <c r="B16" s="32" t="s">
        <v>120</v>
      </c>
      <c r="C16" s="32" t="s">
        <v>121</v>
      </c>
      <c r="D16" s="32" t="s">
        <v>122</v>
      </c>
      <c r="E16" s="33">
        <f>SUMIF(Sales_Transactions!$H$2:$H$4411,B16,Sales_Transactions!$Q$2:$Q$4411)</f>
        <v>52236.528858999984</v>
      </c>
      <c r="F16" s="33">
        <f>F15+E16</f>
        <v>479410.24940099998</v>
      </c>
      <c r="G16" s="34">
        <f>F16/$B$2</f>
        <v>0.24640410347659886</v>
      </c>
    </row>
    <row r="17" spans="1:7">
      <c r="A17" s="32">
        <v>7</v>
      </c>
      <c r="B17" s="32" t="s">
        <v>318</v>
      </c>
      <c r="C17" s="32" t="s">
        <v>319</v>
      </c>
      <c r="D17" s="32" t="s">
        <v>122</v>
      </c>
      <c r="E17" s="33">
        <f>SUMIF(Sales_Transactions!$H$2:$H$4411,B17,Sales_Transactions!$Q$2:$Q$4411)</f>
        <v>50640.55137800004</v>
      </c>
      <c r="F17" s="33">
        <f>F16+E17</f>
        <v>530050.80077900004</v>
      </c>
      <c r="G17" s="34">
        <f>F17/$B$2</f>
        <v>0.27243199853609634</v>
      </c>
    </row>
    <row r="18" spans="1:7">
      <c r="A18" s="32">
        <v>8</v>
      </c>
      <c r="B18" s="32" t="s">
        <v>168</v>
      </c>
      <c r="C18" s="32" t="s">
        <v>169</v>
      </c>
      <c r="D18" s="32" t="s">
        <v>122</v>
      </c>
      <c r="E18" s="33">
        <f>SUMIF(Sales_Transactions!$H$2:$H$4411,B18,Sales_Transactions!$Q$2:$Q$4411)</f>
        <v>50384.047772000005</v>
      </c>
      <c r="F18" s="33">
        <f>F17+E18</f>
        <v>580434.848551</v>
      </c>
      <c r="G18" s="34">
        <f>F18/$B$2</f>
        <v>0.29832805757174174</v>
      </c>
    </row>
    <row r="19" spans="1:7">
      <c r="A19" s="32">
        <v>9</v>
      </c>
      <c r="B19" s="32" t="s">
        <v>147</v>
      </c>
      <c r="C19" s="32" t="s">
        <v>148</v>
      </c>
      <c r="D19" s="32" t="s">
        <v>122</v>
      </c>
      <c r="E19" s="33">
        <f>SUMIF(Sales_Transactions!$H$2:$H$4411,B19,Sales_Transactions!$Q$2:$Q$4411)</f>
        <v>38400.600997000016</v>
      </c>
      <c r="F19" s="33">
        <f>F18+E19</f>
        <v>618835.449548</v>
      </c>
      <c r="G19" s="34">
        <f>F19/$B$2</f>
        <v>0.31806494403474656</v>
      </c>
    </row>
    <row r="20" spans="1:7">
      <c r="A20" s="32">
        <v>10</v>
      </c>
      <c r="B20" s="32" t="s">
        <v>224</v>
      </c>
      <c r="C20" s="32" t="s">
        <v>225</v>
      </c>
      <c r="D20" s="32" t="s">
        <v>122</v>
      </c>
      <c r="E20" s="33">
        <f>SUMIF(Sales_Transactions!$H$2:$H$4411,B20,Sales_Transactions!$Q$2:$Q$4411)</f>
        <v>34718.371722000004</v>
      </c>
      <c r="F20" s="33">
        <f>F19+E20</f>
        <v>653553.82126999996</v>
      </c>
      <c r="G20" s="34">
        <f>F20/$B$2</f>
        <v>0.33590926269296351</v>
      </c>
    </row>
    <row r="21" spans="1:7">
      <c r="A21" s="32">
        <v>11</v>
      </c>
      <c r="B21" s="32" t="s">
        <v>131</v>
      </c>
      <c r="C21" s="32" t="s">
        <v>132</v>
      </c>
      <c r="D21" s="32" t="s">
        <v>133</v>
      </c>
      <c r="E21" s="33">
        <f>SUMIF(Sales_Transactions!$H$2:$H$4411,B21,Sales_Transactions!$Q$2:$Q$4411)</f>
        <v>33521.242284999986</v>
      </c>
      <c r="F21" s="33">
        <f>F20+E21</f>
        <v>687075.06355499988</v>
      </c>
      <c r="G21" s="34">
        <f>F21/$B$2</f>
        <v>0.35313828869517655</v>
      </c>
    </row>
    <row r="22" spans="1:7">
      <c r="A22" s="32">
        <v>12</v>
      </c>
      <c r="B22" s="32" t="s">
        <v>752</v>
      </c>
      <c r="C22" s="32" t="s">
        <v>200</v>
      </c>
      <c r="D22" s="32" t="s">
        <v>133</v>
      </c>
      <c r="E22" s="33">
        <f>SUMIF(Sales_Transactions!$H$2:$H$4411,B22,Sales_Transactions!$Q$2:$Q$4411)</f>
        <v>29934.677264999998</v>
      </c>
      <c r="F22" s="33">
        <f>F21+E22</f>
        <v>717009.74081999983</v>
      </c>
      <c r="G22" s="34">
        <f>F22/$B$2</f>
        <v>0.36852391577252758</v>
      </c>
    </row>
    <row r="23" spans="1:7">
      <c r="A23" s="32">
        <v>13</v>
      </c>
      <c r="B23" s="32" t="s">
        <v>257</v>
      </c>
      <c r="C23" s="32" t="s">
        <v>258</v>
      </c>
      <c r="D23" s="32" t="s">
        <v>133</v>
      </c>
      <c r="E23" s="33">
        <f>SUMIF(Sales_Transactions!$H$2:$H$4411,B23,Sales_Transactions!$Q$2:$Q$4411)</f>
        <v>29165.326160000004</v>
      </c>
      <c r="F23" s="33">
        <f>F22+E23</f>
        <v>746175.06697999989</v>
      </c>
      <c r="G23" s="34">
        <f>F23/$B$2</f>
        <v>0.38351411686655207</v>
      </c>
    </row>
    <row r="24" spans="1:7">
      <c r="A24" s="32">
        <v>14</v>
      </c>
      <c r="B24" s="32" t="s">
        <v>287</v>
      </c>
      <c r="C24" s="32" t="s">
        <v>288</v>
      </c>
      <c r="D24" s="32" t="s">
        <v>133</v>
      </c>
      <c r="E24" s="33">
        <f>SUMIF(Sales_Transactions!$H$2:$H$4411,B24,Sales_Transactions!$Q$2:$Q$4411)</f>
        <v>27826.605451000003</v>
      </c>
      <c r="F24" s="33">
        <f>F23+E24</f>
        <v>774001.67243099993</v>
      </c>
      <c r="G24" s="34">
        <f>F24/$B$2</f>
        <v>0.39781625116075559</v>
      </c>
    </row>
    <row r="25" spans="1:7">
      <c r="A25" s="32">
        <v>15</v>
      </c>
      <c r="B25" s="32" t="s">
        <v>331</v>
      </c>
      <c r="C25" s="32" t="s">
        <v>332</v>
      </c>
      <c r="D25" s="32" t="s">
        <v>133</v>
      </c>
      <c r="E25" s="33">
        <f>SUMIF(Sales_Transactions!$H$2:$H$4411,B25,Sales_Transactions!$Q$2:$Q$4411)</f>
        <v>26898.282744000004</v>
      </c>
      <c r="F25" s="33">
        <f>F24+E25</f>
        <v>800899.95517499989</v>
      </c>
      <c r="G25" s="34">
        <f>F25/$B$2</f>
        <v>0.41164125230096182</v>
      </c>
    </row>
    <row r="26" spans="1:7">
      <c r="A26" s="32">
        <v>16</v>
      </c>
      <c r="B26" s="32" t="s">
        <v>221</v>
      </c>
      <c r="C26" s="32" t="s">
        <v>222</v>
      </c>
      <c r="D26" s="32" t="s">
        <v>133</v>
      </c>
      <c r="E26" s="33">
        <f>SUMIF(Sales_Transactions!$H$2:$H$4411,B26,Sales_Transactions!$Q$2:$Q$4411)</f>
        <v>26566.556162000004</v>
      </c>
      <c r="F26" s="33">
        <f>F25+E26</f>
        <v>827466.51133699995</v>
      </c>
      <c r="G26" s="34">
        <f>F26/$B$2</f>
        <v>0.42529575481052928</v>
      </c>
    </row>
    <row r="27" spans="1:7">
      <c r="A27" s="32">
        <v>17</v>
      </c>
      <c r="B27" s="32" t="s">
        <v>358</v>
      </c>
      <c r="C27" s="32" t="s">
        <v>269</v>
      </c>
      <c r="D27" s="32" t="s">
        <v>133</v>
      </c>
      <c r="E27" s="33">
        <f>SUMIF(Sales_Transactions!$H$2:$H$4411,B27,Sales_Transactions!$Q$2:$Q$4411)</f>
        <v>25363.103846999984</v>
      </c>
      <c r="F27" s="33">
        <f>F26+E27</f>
        <v>852829.61518399988</v>
      </c>
      <c r="G27" s="34">
        <f>F27/$B$2</f>
        <v>0.43833171487315298</v>
      </c>
    </row>
    <row r="28" spans="1:7">
      <c r="A28" s="32">
        <v>18</v>
      </c>
      <c r="B28" s="32" t="s">
        <v>240</v>
      </c>
      <c r="C28" s="32" t="s">
        <v>241</v>
      </c>
      <c r="D28" s="32" t="s">
        <v>133</v>
      </c>
      <c r="E28" s="33">
        <f>SUMIF(Sales_Transactions!$H$2:$H$4411,B28,Sales_Transactions!$Q$2:$Q$4411)</f>
        <v>25013.653921000005</v>
      </c>
      <c r="F28" s="33">
        <f>F27+E28</f>
        <v>877843.26910499984</v>
      </c>
      <c r="G28" s="34">
        <f>F28/$B$2</f>
        <v>0.45118806697822139</v>
      </c>
    </row>
    <row r="29" spans="1:7">
      <c r="A29" s="32">
        <v>19</v>
      </c>
      <c r="B29" s="32" t="s">
        <v>218</v>
      </c>
      <c r="C29" s="32" t="s">
        <v>219</v>
      </c>
      <c r="D29" s="32" t="s">
        <v>133</v>
      </c>
      <c r="E29" s="33">
        <f>SUMIF(Sales_Transactions!$H$2:$H$4411,B29,Sales_Transactions!$Q$2:$Q$4411)</f>
        <v>24519.897532999992</v>
      </c>
      <c r="F29" s="33">
        <f>F28+E29</f>
        <v>902363.16663799982</v>
      </c>
      <c r="G29" s="34">
        <f>F29/$B$2</f>
        <v>0.46379064144655174</v>
      </c>
    </row>
    <row r="30" spans="1:7">
      <c r="A30" s="32">
        <v>20</v>
      </c>
      <c r="B30" s="32" t="s">
        <v>529</v>
      </c>
      <c r="C30" s="32" t="s">
        <v>530</v>
      </c>
      <c r="D30" s="32" t="s">
        <v>133</v>
      </c>
      <c r="E30" s="33">
        <f>SUMIF(Sales_Transactions!$H$2:$H$4411,B30,Sales_Transactions!$Q$2:$Q$4411)</f>
        <v>24345.432068999999</v>
      </c>
      <c r="F30" s="33">
        <f>F29+E30</f>
        <v>926708.59870699979</v>
      </c>
      <c r="G30" s="34">
        <f>F30/$B$2</f>
        <v>0.47630354531168101</v>
      </c>
    </row>
    <row r="31" spans="1:7">
      <c r="A31" s="32"/>
      <c r="B31" s="32" t="s">
        <v>4900</v>
      </c>
      <c r="C31" s="32" t="s">
        <v>4901</v>
      </c>
      <c r="D31" s="32" t="s">
        <v>4902</v>
      </c>
      <c r="E31" s="33">
        <f>$B$2-F30</f>
        <v>1018917.4790929987</v>
      </c>
      <c r="F31" s="33">
        <f>$B$2</f>
        <v>1945626.0777999985</v>
      </c>
      <c r="G31" s="34">
        <v>1</v>
      </c>
    </row>
    <row r="34" spans="1:6" ht="16.149999999999999">
      <c r="A34" s="26" t="s">
        <v>4903</v>
      </c>
    </row>
    <row r="35" spans="1:6">
      <c r="A35" s="31" t="s">
        <v>4904</v>
      </c>
      <c r="B35" s="31" t="s">
        <v>102</v>
      </c>
      <c r="C35" s="31" t="s">
        <v>4905</v>
      </c>
      <c r="D35" s="31" t="s">
        <v>4906</v>
      </c>
      <c r="E35" s="31" t="s">
        <v>4907</v>
      </c>
      <c r="F35" s="31" t="s">
        <v>4908</v>
      </c>
    </row>
    <row r="36" spans="1:6">
      <c r="A36" s="35">
        <v>45292</v>
      </c>
      <c r="B36" s="33">
        <f>SUMIFS(Sales_Transactions!$Q$2:$Q$4411,Sales_Transactions!$B$2:$B$4411,"&gt;="&amp;A36,Sales_Transactions!$B$2:$B$4411,"&lt;"&amp;EDATE(A36,1))</f>
        <v>86466.816810999939</v>
      </c>
      <c r="C36" s="33">
        <f>SUMIFS(Sales_Transactions!$R$2:$R$4411,Sales_Transactions!$B$2:$B$4411,"&gt;="&amp;A36,Sales_Transactions!$B$2:$B$4411,"&lt;"&amp;EDATE(A36,1))</f>
        <v>4891.1531889999997</v>
      </c>
      <c r="D36" s="33">
        <f>SUMIFS(Sales_Transactions!$T$2:$T$4411,Sales_Transactions!$B$2:$B$4411,"&gt;="&amp;A36,Sales_Transactions!$B$2:$B$4411,"&lt;"&amp;EDATE(A36,1))</f>
        <v>37713.056811000002</v>
      </c>
      <c r="E36" s="34">
        <f>C36/(B36+C36)</f>
        <v>5.3538330470784351E-2</v>
      </c>
      <c r="F36" s="34">
        <f>IFERROR(D36/B36,0)</f>
        <v>0.43615641470222721</v>
      </c>
    </row>
    <row r="37" spans="1:6">
      <c r="A37" s="35">
        <f>EDATE(A36,1)</f>
        <v>45323</v>
      </c>
      <c r="B37" s="33">
        <f>SUMIFS(Sales_Transactions!$Q$2:$Q$4411,Sales_Transactions!$B$2:$B$4411,"&gt;="&amp;A37,Sales_Transactions!$B$2:$B$4411,"&lt;"&amp;EDATE(A37,1))</f>
        <v>60468.181587999985</v>
      </c>
      <c r="C37" s="33">
        <f>SUMIFS(Sales_Transactions!$R$2:$R$4411,Sales_Transactions!$B$2:$B$4411,"&gt;="&amp;A37,Sales_Transactions!$B$2:$B$4411,"&lt;"&amp;EDATE(A37,1))</f>
        <v>5232.8884119999975</v>
      </c>
      <c r="D37" s="33">
        <f>SUMIFS(Sales_Transactions!$T$2:$T$4411,Sales_Transactions!$B$2:$B$4411,"&gt;="&amp;A37,Sales_Transactions!$B$2:$B$4411,"&lt;"&amp;EDATE(A37,1))</f>
        <v>24836.101587999994</v>
      </c>
      <c r="E37" s="34">
        <f>C37/(B37+C37)</f>
        <v>7.9646928307255865E-2</v>
      </c>
      <c r="F37" s="34">
        <f>IFERROR(D37/B37,0)</f>
        <v>0.4107300887137767</v>
      </c>
    </row>
    <row r="38" spans="1:6">
      <c r="A38" s="35">
        <f>EDATE(A37,1)</f>
        <v>45352</v>
      </c>
      <c r="B38" s="33">
        <f>SUMIFS(Sales_Transactions!$Q$2:$Q$4411,Sales_Transactions!$B$2:$B$4411,"&gt;="&amp;A38,Sales_Transactions!$B$2:$B$4411,"&lt;"&amp;EDATE(A38,1))</f>
        <v>74031.699533000035</v>
      </c>
      <c r="C38" s="33">
        <f>SUMIFS(Sales_Transactions!$R$2:$R$4411,Sales_Transactions!$B$2:$B$4411,"&gt;="&amp;A38,Sales_Transactions!$B$2:$B$4411,"&lt;"&amp;EDATE(A38,1))</f>
        <v>6370.6104669999977</v>
      </c>
      <c r="D38" s="33">
        <f>SUMIFS(Sales_Transactions!$T$2:$T$4411,Sales_Transactions!$B$2:$B$4411,"&gt;="&amp;A38,Sales_Transactions!$B$2:$B$4411,"&lt;"&amp;EDATE(A38,1))</f>
        <v>31142.149533000003</v>
      </c>
      <c r="E38" s="34">
        <f>C38/(B38+C38)</f>
        <v>7.9234172090329194E-2</v>
      </c>
      <c r="F38" s="34">
        <f>IFERROR(D38/B38,0)</f>
        <v>0.42065965970588343</v>
      </c>
    </row>
    <row r="39" spans="1:6">
      <c r="A39" s="35">
        <f>EDATE(A38,1)</f>
        <v>45383</v>
      </c>
      <c r="B39" s="33">
        <f>SUMIFS(Sales_Transactions!$Q$2:$Q$4411,Sales_Transactions!$B$2:$B$4411,"&gt;="&amp;A39,Sales_Transactions!$B$2:$B$4411,"&lt;"&amp;EDATE(A39,1))</f>
        <v>94800.131015999985</v>
      </c>
      <c r="C39" s="33">
        <f>SUMIFS(Sales_Transactions!$R$2:$R$4411,Sales_Transactions!$B$2:$B$4411,"&gt;="&amp;A39,Sales_Transactions!$B$2:$B$4411,"&lt;"&amp;EDATE(A39,1))</f>
        <v>6807.9189840000017</v>
      </c>
      <c r="D39" s="33">
        <f>SUMIFS(Sales_Transactions!$T$2:$T$4411,Sales_Transactions!$B$2:$B$4411,"&gt;="&amp;A39,Sales_Transactions!$B$2:$B$4411,"&lt;"&amp;EDATE(A39,1))</f>
        <v>40112.431016000031</v>
      </c>
      <c r="E39" s="34">
        <f>C39/(B39+C39)</f>
        <v>6.7001767911105486E-2</v>
      </c>
      <c r="F39" s="34">
        <f>IFERROR(D39/B39,0)</f>
        <v>0.42312632468018441</v>
      </c>
    </row>
    <row r="40" spans="1:6">
      <c r="A40" s="35">
        <f>EDATE(A39,1)</f>
        <v>45413</v>
      </c>
      <c r="B40" s="33">
        <f>SUMIFS(Sales_Transactions!$Q$2:$Q$4411,Sales_Transactions!$B$2:$B$4411,"&gt;="&amp;A40,Sales_Transactions!$B$2:$B$4411,"&lt;"&amp;EDATE(A40,1))</f>
        <v>62752.657624000014</v>
      </c>
      <c r="C40" s="33">
        <f>SUMIFS(Sales_Transactions!$R$2:$R$4411,Sales_Transactions!$B$2:$B$4411,"&gt;="&amp;A40,Sales_Transactions!$B$2:$B$4411,"&lt;"&amp;EDATE(A40,1))</f>
        <v>5358.4723759999979</v>
      </c>
      <c r="D40" s="33">
        <f>SUMIFS(Sales_Transactions!$T$2:$T$4411,Sales_Transactions!$B$2:$B$4411,"&gt;="&amp;A40,Sales_Transactions!$B$2:$B$4411,"&lt;"&amp;EDATE(A40,1))</f>
        <v>25418.157624000007</v>
      </c>
      <c r="E40" s="34">
        <f>C40/(B40+C40)</f>
        <v>7.8672492674838862E-2</v>
      </c>
      <c r="F40" s="34">
        <f>IFERROR(D40/B40,0)</f>
        <v>0.40505308597924189</v>
      </c>
    </row>
    <row r="41" spans="1:6">
      <c r="A41" s="35">
        <f>EDATE(A40,1)</f>
        <v>45444</v>
      </c>
      <c r="B41" s="33">
        <f>SUMIFS(Sales_Transactions!$Q$2:$Q$4411,Sales_Transactions!$B$2:$B$4411,"&gt;="&amp;A41,Sales_Transactions!$B$2:$B$4411,"&lt;"&amp;EDATE(A41,1))</f>
        <v>75030.304598000002</v>
      </c>
      <c r="C41" s="33">
        <f>SUMIFS(Sales_Transactions!$R$2:$R$4411,Sales_Transactions!$B$2:$B$4411,"&gt;="&amp;A41,Sales_Transactions!$B$2:$B$4411,"&lt;"&amp;EDATE(A41,1))</f>
        <v>8497.2354020000002</v>
      </c>
      <c r="D41" s="33">
        <f>SUMIFS(Sales_Transactions!$T$2:$T$4411,Sales_Transactions!$B$2:$B$4411,"&gt;="&amp;A41,Sales_Transactions!$B$2:$B$4411,"&lt;"&amp;EDATE(A41,1))</f>
        <v>30145.794598000008</v>
      </c>
      <c r="E41" s="34">
        <f>C41/(B41+C41)</f>
        <v>0.10172974568627305</v>
      </c>
      <c r="F41" s="34">
        <f>IFERROR(D41/B41,0)</f>
        <v>0.40178158358167682</v>
      </c>
    </row>
    <row r="42" spans="1:6">
      <c r="A42" s="35">
        <f>EDATE(A41,1)</f>
        <v>45474</v>
      </c>
      <c r="B42" s="33">
        <f>SUMIFS(Sales_Transactions!$Q$2:$Q$4411,Sales_Transactions!$B$2:$B$4411,"&gt;="&amp;A42,Sales_Transactions!$B$2:$B$4411,"&lt;"&amp;EDATE(A42,1))</f>
        <v>63619.35668099999</v>
      </c>
      <c r="C42" s="33">
        <f>SUMIFS(Sales_Transactions!$R$2:$R$4411,Sales_Transactions!$B$2:$B$4411,"&gt;="&amp;A42,Sales_Transactions!$B$2:$B$4411,"&lt;"&amp;EDATE(A42,1))</f>
        <v>7188.3033190000006</v>
      </c>
      <c r="D42" s="33">
        <f>SUMIFS(Sales_Transactions!$T$2:$T$4411,Sales_Transactions!$B$2:$B$4411,"&gt;="&amp;A42,Sales_Transactions!$B$2:$B$4411,"&lt;"&amp;EDATE(A42,1))</f>
        <v>25231.87668100002</v>
      </c>
      <c r="E42" s="34">
        <f>C42/(B42+C42)</f>
        <v>0.10151872437247611</v>
      </c>
      <c r="F42" s="34">
        <f>IFERROR(D42/B42,0)</f>
        <v>0.39660691332541492</v>
      </c>
    </row>
    <row r="43" spans="1:6">
      <c r="A43" s="35">
        <f>EDATE(A42,1)</f>
        <v>45505</v>
      </c>
      <c r="B43" s="33">
        <f>SUMIFS(Sales_Transactions!$Q$2:$Q$4411,Sales_Transactions!$B$2:$B$4411,"&gt;="&amp;A43,Sales_Transactions!$B$2:$B$4411,"&lt;"&amp;EDATE(A43,1))</f>
        <v>74740.349969000032</v>
      </c>
      <c r="C43" s="33">
        <f>SUMIFS(Sales_Transactions!$R$2:$R$4411,Sales_Transactions!$B$2:$B$4411,"&gt;="&amp;A43,Sales_Transactions!$B$2:$B$4411,"&lt;"&amp;EDATE(A43,1))</f>
        <v>9449.5600309999991</v>
      </c>
      <c r="D43" s="33">
        <f>SUMIFS(Sales_Transactions!$T$2:$T$4411,Sales_Transactions!$B$2:$B$4411,"&gt;="&amp;A43,Sales_Transactions!$B$2:$B$4411,"&lt;"&amp;EDATE(A43,1))</f>
        <v>29307.339968999986</v>
      </c>
      <c r="E43" s="34">
        <f>C43/(B43+C43)</f>
        <v>0.11224100407044021</v>
      </c>
      <c r="F43" s="34">
        <f>IFERROR(D43/B43,0)</f>
        <v>0.39212205965259406</v>
      </c>
    </row>
    <row r="44" spans="1:6">
      <c r="A44" s="35">
        <f>EDATE(A43,1)</f>
        <v>45536</v>
      </c>
      <c r="B44" s="33">
        <f>SUMIFS(Sales_Transactions!$Q$2:$Q$4411,Sales_Transactions!$B$2:$B$4411,"&gt;="&amp;A44,Sales_Transactions!$B$2:$B$4411,"&lt;"&amp;EDATE(A44,1))</f>
        <v>62334.823414999992</v>
      </c>
      <c r="C44" s="33">
        <f>SUMIFS(Sales_Transactions!$R$2:$R$4411,Sales_Transactions!$B$2:$B$4411,"&gt;="&amp;A44,Sales_Transactions!$B$2:$B$4411,"&lt;"&amp;EDATE(A44,1))</f>
        <v>8194.0965850000011</v>
      </c>
      <c r="D44" s="33">
        <f>SUMIFS(Sales_Transactions!$T$2:$T$4411,Sales_Transactions!$B$2:$B$4411,"&gt;="&amp;A44,Sales_Transactions!$B$2:$B$4411,"&lt;"&amp;EDATE(A44,1))</f>
        <v>25746.663415000006</v>
      </c>
      <c r="E44" s="34">
        <f>C44/(B44+C44)</f>
        <v>0.11618066156407898</v>
      </c>
      <c r="F44" s="34">
        <f>IFERROR(D44/B44,0)</f>
        <v>0.41303820247615297</v>
      </c>
    </row>
    <row r="45" spans="1:6">
      <c r="A45" s="35">
        <f>EDATE(A44,1)</f>
        <v>45566</v>
      </c>
      <c r="B45" s="33">
        <f>SUMIFS(Sales_Transactions!$Q$2:$Q$4411,Sales_Transactions!$B$2:$B$4411,"&gt;="&amp;A45,Sales_Transactions!$B$2:$B$4411,"&lt;"&amp;EDATE(A45,1))</f>
        <v>71834.659855000005</v>
      </c>
      <c r="C45" s="33">
        <f>SUMIFS(Sales_Transactions!$R$2:$R$4411,Sales_Transactions!$B$2:$B$4411,"&gt;="&amp;A45,Sales_Transactions!$B$2:$B$4411,"&lt;"&amp;EDATE(A45,1))</f>
        <v>9697.8901449999976</v>
      </c>
      <c r="D45" s="33">
        <f>SUMIFS(Sales_Transactions!$T$2:$T$4411,Sales_Transactions!$B$2:$B$4411,"&gt;="&amp;A45,Sales_Transactions!$B$2:$B$4411,"&lt;"&amp;EDATE(A45,1))</f>
        <v>27971.429855000006</v>
      </c>
      <c r="E45" s="34">
        <f>C45/(B45+C45)</f>
        <v>0.11894501208413079</v>
      </c>
      <c r="F45" s="34">
        <f>IFERROR(D45/B45,0)</f>
        <v>0.38938626439466706</v>
      </c>
    </row>
    <row r="46" spans="1:6">
      <c r="A46" s="35">
        <f>EDATE(A45,1)</f>
        <v>45597</v>
      </c>
      <c r="B46" s="33">
        <f>SUMIFS(Sales_Transactions!$Q$2:$Q$4411,Sales_Transactions!$B$2:$B$4411,"&gt;="&amp;A46,Sales_Transactions!$B$2:$B$4411,"&lt;"&amp;EDATE(A46,1))</f>
        <v>91333.668700000024</v>
      </c>
      <c r="C46" s="33">
        <f>SUMIFS(Sales_Transactions!$R$2:$R$4411,Sales_Transactions!$B$2:$B$4411,"&gt;="&amp;A46,Sales_Transactions!$B$2:$B$4411,"&lt;"&amp;EDATE(A46,1))</f>
        <v>15466.271299999999</v>
      </c>
      <c r="D46" s="33">
        <f>SUMIFS(Sales_Transactions!$T$2:$T$4411,Sales_Transactions!$B$2:$B$4411,"&gt;="&amp;A46,Sales_Transactions!$B$2:$B$4411,"&lt;"&amp;EDATE(A46,1))</f>
        <v>35644.268699999964</v>
      </c>
      <c r="E46" s="34">
        <f>C46/(B46+C46)</f>
        <v>0.14481535570151066</v>
      </c>
      <c r="F46" s="34">
        <f>IFERROR(D46/B46,0)</f>
        <v>0.39026428268286517</v>
      </c>
    </row>
    <row r="47" spans="1:6">
      <c r="A47" s="35">
        <f>EDATE(A46,1)</f>
        <v>45627</v>
      </c>
      <c r="B47" s="33">
        <f>SUMIFS(Sales_Transactions!$Q$2:$Q$4411,Sales_Transactions!$B$2:$B$4411,"&gt;="&amp;A47,Sales_Transactions!$B$2:$B$4411,"&lt;"&amp;EDATE(A47,1))</f>
        <v>114014.75680800001</v>
      </c>
      <c r="C47" s="33">
        <f>SUMIFS(Sales_Transactions!$R$2:$R$4411,Sales_Transactions!$B$2:$B$4411,"&gt;="&amp;A47,Sales_Transactions!$B$2:$B$4411,"&lt;"&amp;EDATE(A47,1))</f>
        <v>17504.913191999982</v>
      </c>
      <c r="D47" s="33">
        <f>SUMIFS(Sales_Transactions!$T$2:$T$4411,Sales_Transactions!$B$2:$B$4411,"&gt;="&amp;A47,Sales_Transactions!$B$2:$B$4411,"&lt;"&amp;EDATE(A47,1))</f>
        <v>45107.45680800001</v>
      </c>
      <c r="E47" s="34">
        <f>C47/(B47+C47)</f>
        <v>0.13309730165837538</v>
      </c>
      <c r="F47" s="34">
        <f>IFERROR(D47/B47,0)</f>
        <v>0.39562823331685587</v>
      </c>
    </row>
    <row r="48" spans="1:6">
      <c r="A48" s="35">
        <f>EDATE(A47,1)</f>
        <v>45658</v>
      </c>
      <c r="B48" s="33">
        <f>SUMIFS(Sales_Transactions!$Q$2:$Q$4411,Sales_Transactions!$B$2:$B$4411,"&gt;="&amp;A48,Sales_Transactions!$B$2:$B$4411,"&lt;"&amp;EDATE(A48,1))</f>
        <v>85492.521216000008</v>
      </c>
      <c r="C48" s="33">
        <f>SUMIFS(Sales_Transactions!$R$2:$R$4411,Sales_Transactions!$B$2:$B$4411,"&gt;="&amp;A48,Sales_Transactions!$B$2:$B$4411,"&lt;"&amp;EDATE(A48,1))</f>
        <v>11899.178783999987</v>
      </c>
      <c r="D48" s="33">
        <f>SUMIFS(Sales_Transactions!$T$2:$T$4411,Sales_Transactions!$B$2:$B$4411,"&gt;="&amp;A48,Sales_Transactions!$B$2:$B$4411,"&lt;"&amp;EDATE(A48,1))</f>
        <v>34617.821216000011</v>
      </c>
      <c r="E48" s="34">
        <f>C48/(B48+C48)</f>
        <v>0.12217857152098163</v>
      </c>
      <c r="F48" s="34">
        <f>IFERROR(D48/B48,0)</f>
        <v>0.40492221686311963</v>
      </c>
    </row>
    <row r="49" spans="1:6">
      <c r="A49" s="35">
        <f>EDATE(A48,1)</f>
        <v>45689</v>
      </c>
      <c r="B49" s="33">
        <f>SUMIFS(Sales_Transactions!$Q$2:$Q$4411,Sales_Transactions!$B$2:$B$4411,"&gt;="&amp;A49,Sales_Transactions!$B$2:$B$4411,"&lt;"&amp;EDATE(A49,1))</f>
        <v>83060.950478000013</v>
      </c>
      <c r="C49" s="33">
        <f>SUMIFS(Sales_Transactions!$R$2:$R$4411,Sales_Transactions!$B$2:$B$4411,"&gt;="&amp;A49,Sales_Transactions!$B$2:$B$4411,"&lt;"&amp;EDATE(A49,1))</f>
        <v>14368.709522000001</v>
      </c>
      <c r="D49" s="33">
        <f>SUMIFS(Sales_Transactions!$T$2:$T$4411,Sales_Transactions!$B$2:$B$4411,"&gt;="&amp;A49,Sales_Transactions!$B$2:$B$4411,"&lt;"&amp;EDATE(A49,1))</f>
        <v>31711.640478000005</v>
      </c>
      <c r="E49" s="34">
        <f>C49/(B49+C49)</f>
        <v>0.14747777547412153</v>
      </c>
      <c r="F49" s="34">
        <f>IFERROR(D49/B49,0)</f>
        <v>0.38178759447737509</v>
      </c>
    </row>
    <row r="50" spans="1:6">
      <c r="A50" s="35">
        <f>EDATE(A49,1)</f>
        <v>45717</v>
      </c>
      <c r="B50" s="33">
        <f>SUMIFS(Sales_Transactions!$Q$2:$Q$4411,Sales_Transactions!$B$2:$B$4411,"&gt;="&amp;A50,Sales_Transactions!$B$2:$B$4411,"&lt;"&amp;EDATE(A50,1))</f>
        <v>72834.456638000032</v>
      </c>
      <c r="C50" s="33">
        <f>SUMIFS(Sales_Transactions!$R$2:$R$4411,Sales_Transactions!$B$2:$B$4411,"&gt;="&amp;A50,Sales_Transactions!$B$2:$B$4411,"&lt;"&amp;EDATE(A50,1))</f>
        <v>13591.153361999994</v>
      </c>
      <c r="D50" s="33">
        <f>SUMIFS(Sales_Transactions!$T$2:$T$4411,Sales_Transactions!$B$2:$B$4411,"&gt;="&amp;A50,Sales_Transactions!$B$2:$B$4411,"&lt;"&amp;EDATE(A50,1))</f>
        <v>28469.886637999993</v>
      </c>
      <c r="E50" s="34">
        <f>C50/(B50+C50)</f>
        <v>0.15725840248046832</v>
      </c>
      <c r="F50" s="34">
        <f>IFERROR(D50/B50,0)</f>
        <v>0.39088486345824341</v>
      </c>
    </row>
    <row r="51" spans="1:6">
      <c r="A51" s="35">
        <f>EDATE(A50,1)</f>
        <v>45748</v>
      </c>
      <c r="B51" s="33">
        <f>SUMIFS(Sales_Transactions!$Q$2:$Q$4411,Sales_Transactions!$B$2:$B$4411,"&gt;="&amp;A51,Sales_Transactions!$B$2:$B$4411,"&lt;"&amp;EDATE(A51,1))</f>
        <v>73833.270326999977</v>
      </c>
      <c r="C51" s="33">
        <f>SUMIFS(Sales_Transactions!$R$2:$R$4411,Sales_Transactions!$B$2:$B$4411,"&gt;="&amp;A51,Sales_Transactions!$B$2:$B$4411,"&lt;"&amp;EDATE(A51,1))</f>
        <v>13949.409672999993</v>
      </c>
      <c r="D51" s="33">
        <f>SUMIFS(Sales_Transactions!$T$2:$T$4411,Sales_Transactions!$B$2:$B$4411,"&gt;="&amp;A51,Sales_Transactions!$B$2:$B$4411,"&lt;"&amp;EDATE(A51,1))</f>
        <v>28025.020326999998</v>
      </c>
      <c r="E51" s="34">
        <f>C51/(B51+C51)</f>
        <v>0.15890845065336348</v>
      </c>
      <c r="F51" s="34">
        <f>IFERROR(D51/B51,0)</f>
        <v>0.37957170531496248</v>
      </c>
    </row>
    <row r="52" spans="1:6">
      <c r="A52" s="35">
        <f>EDATE(A51,1)</f>
        <v>45778</v>
      </c>
      <c r="B52" s="33">
        <f>SUMIFS(Sales_Transactions!$Q$2:$Q$4411,Sales_Transactions!$B$2:$B$4411,"&gt;="&amp;A52,Sales_Transactions!$B$2:$B$4411,"&lt;"&amp;EDATE(A52,1))</f>
        <v>67531.119344000006</v>
      </c>
      <c r="C52" s="33">
        <f>SUMIFS(Sales_Transactions!$R$2:$R$4411,Sales_Transactions!$B$2:$B$4411,"&gt;="&amp;A52,Sales_Transactions!$B$2:$B$4411,"&lt;"&amp;EDATE(A52,1))</f>
        <v>14330.200656000001</v>
      </c>
      <c r="D52" s="33">
        <f>SUMIFS(Sales_Transactions!$T$2:$T$4411,Sales_Transactions!$B$2:$B$4411,"&gt;="&amp;A52,Sales_Transactions!$B$2:$B$4411,"&lt;"&amp;EDATE(A52,1))</f>
        <v>24407.319343999992</v>
      </c>
      <c r="E52" s="34">
        <f>C52/(B52+C52)</f>
        <v>0.17505460034116235</v>
      </c>
      <c r="F52" s="34">
        <f>IFERROR(D52/B52,0)</f>
        <v>0.36142329019707758</v>
      </c>
    </row>
    <row r="53" spans="1:6">
      <c r="A53" s="35">
        <f>EDATE(A52,1)</f>
        <v>45809</v>
      </c>
      <c r="B53" s="33">
        <f>SUMIFS(Sales_Transactions!$Q$2:$Q$4411,Sales_Transactions!$B$2:$B$4411,"&gt;="&amp;A53,Sales_Transactions!$B$2:$B$4411,"&lt;"&amp;EDATE(A53,1))</f>
        <v>74619.329149000012</v>
      </c>
      <c r="C53" s="33">
        <f>SUMIFS(Sales_Transactions!$R$2:$R$4411,Sales_Transactions!$B$2:$B$4411,"&gt;="&amp;A53,Sales_Transactions!$B$2:$B$4411,"&lt;"&amp;EDATE(A53,1))</f>
        <v>16477.010850999999</v>
      </c>
      <c r="D53" s="33">
        <f>SUMIFS(Sales_Transactions!$T$2:$T$4411,Sales_Transactions!$B$2:$B$4411,"&gt;="&amp;A53,Sales_Transactions!$B$2:$B$4411,"&lt;"&amp;EDATE(A53,1))</f>
        <v>26592.829148999997</v>
      </c>
      <c r="E53" s="34">
        <f>C53/(B53+C53)</f>
        <v>0.18087456478492986</v>
      </c>
      <c r="F53" s="34">
        <f>IFERROR(D53/B53,0)</f>
        <v>0.35637990119020485</v>
      </c>
    </row>
    <row r="54" spans="1:6">
      <c r="A54" s="35">
        <f>EDATE(A53,1)</f>
        <v>45839</v>
      </c>
      <c r="B54" s="33">
        <f>SUMIFS(Sales_Transactions!$Q$2:$Q$4411,Sales_Transactions!$B$2:$B$4411,"&gt;="&amp;A54,Sales_Transactions!$B$2:$B$4411,"&lt;"&amp;EDATE(A54,1))</f>
        <v>75202.118685000009</v>
      </c>
      <c r="C54" s="33">
        <f>SUMIFS(Sales_Transactions!$R$2:$R$4411,Sales_Transactions!$B$2:$B$4411,"&gt;="&amp;A54,Sales_Transactions!$B$2:$B$4411,"&lt;"&amp;EDATE(A54,1))</f>
        <v>17181.861314999995</v>
      </c>
      <c r="D54" s="33">
        <f>SUMIFS(Sales_Transactions!$T$2:$T$4411,Sales_Transactions!$B$2:$B$4411,"&gt;="&amp;A54,Sales_Transactions!$B$2:$B$4411,"&lt;"&amp;EDATE(A54,1))</f>
        <v>26556.728685000005</v>
      </c>
      <c r="E54" s="34">
        <f>C54/(B54+C54)</f>
        <v>0.18598312515871251</v>
      </c>
      <c r="F54" s="34">
        <f>IFERROR(D54/B54,0)</f>
        <v>0.35313803852041037</v>
      </c>
    </row>
    <row r="55" spans="1:6">
      <c r="A55" s="35">
        <f>EDATE(A54,1)</f>
        <v>45870</v>
      </c>
      <c r="B55" s="33">
        <f>SUMIFS(Sales_Transactions!$Q$2:$Q$4411,Sales_Transactions!$B$2:$B$4411,"&gt;="&amp;A55,Sales_Transactions!$B$2:$B$4411,"&lt;"&amp;EDATE(A55,1))</f>
        <v>74118.926164000004</v>
      </c>
      <c r="C55" s="33">
        <f>SUMIFS(Sales_Transactions!$R$2:$R$4411,Sales_Transactions!$B$2:$B$4411,"&gt;="&amp;A55,Sales_Transactions!$B$2:$B$4411,"&lt;"&amp;EDATE(A55,1))</f>
        <v>17482.073836</v>
      </c>
      <c r="D55" s="33">
        <f>SUMIFS(Sales_Transactions!$T$2:$T$4411,Sales_Transactions!$B$2:$B$4411,"&gt;="&amp;A55,Sales_Transactions!$B$2:$B$4411,"&lt;"&amp;EDATE(A55,1))</f>
        <v>27546.216164000012</v>
      </c>
      <c r="E55" s="34">
        <f>C55/(B55+C55)</f>
        <v>0.19085025093612515</v>
      </c>
      <c r="F55" s="34">
        <f>IFERROR(D55/B55,0)</f>
        <v>0.37164888362048842</v>
      </c>
    </row>
    <row r="56" spans="1:6">
      <c r="A56" s="35">
        <f>EDATE(A55,1)</f>
        <v>45901</v>
      </c>
      <c r="B56" s="33">
        <f>SUMIFS(Sales_Transactions!$Q$2:$Q$4411,Sales_Transactions!$B$2:$B$4411,"&gt;="&amp;A56,Sales_Transactions!$B$2:$B$4411,"&lt;"&amp;EDATE(A56,1))</f>
        <v>91613.434873000006</v>
      </c>
      <c r="C56" s="33">
        <f>SUMIFS(Sales_Transactions!$R$2:$R$4411,Sales_Transactions!$B$2:$B$4411,"&gt;="&amp;A56,Sales_Transactions!$B$2:$B$4411,"&lt;"&amp;EDATE(A56,1))</f>
        <v>21700.055127000018</v>
      </c>
      <c r="D56" s="33">
        <f>SUMIFS(Sales_Transactions!$T$2:$T$4411,Sales_Transactions!$B$2:$B$4411,"&gt;="&amp;A56,Sales_Transactions!$B$2:$B$4411,"&lt;"&amp;EDATE(A56,1))</f>
        <v>32244.924873000011</v>
      </c>
      <c r="E56" s="34">
        <f>C56/(B56+C56)</f>
        <v>0.19150460485331458</v>
      </c>
      <c r="F56" s="34">
        <f>IFERROR(D56/B56,0)</f>
        <v>0.35196720784129365</v>
      </c>
    </row>
    <row r="57" spans="1:6">
      <c r="A57" s="35">
        <f>EDATE(A56,1)</f>
        <v>45931</v>
      </c>
      <c r="B57" s="33">
        <f>SUMIFS(Sales_Transactions!$Q$2:$Q$4411,Sales_Transactions!$B$2:$B$4411,"&gt;="&amp;A57,Sales_Transactions!$B$2:$B$4411,"&lt;"&amp;EDATE(A57,1))</f>
        <v>68884.297535999984</v>
      </c>
      <c r="C57" s="33">
        <f>SUMIFS(Sales_Transactions!$R$2:$R$4411,Sales_Transactions!$B$2:$B$4411,"&gt;="&amp;A57,Sales_Transactions!$B$2:$B$4411,"&lt;"&amp;EDATE(A57,1))</f>
        <v>17823.412464000001</v>
      </c>
      <c r="D57" s="33">
        <f>SUMIFS(Sales_Transactions!$T$2:$T$4411,Sales_Transactions!$B$2:$B$4411,"&gt;="&amp;A57,Sales_Transactions!$B$2:$B$4411,"&lt;"&amp;EDATE(A57,1))</f>
        <v>23153.007535999997</v>
      </c>
      <c r="E57" s="34">
        <f>C57/(B57+C57)</f>
        <v>0.20555741195333152</v>
      </c>
      <c r="F57" s="34">
        <f>IFERROR(D57/B57,0)</f>
        <v>0.33611444645856892</v>
      </c>
    </row>
    <row r="58" spans="1:6">
      <c r="A58" s="35">
        <f>EDATE(A57,1)</f>
        <v>45962</v>
      </c>
      <c r="B58" s="33">
        <f>SUMIFS(Sales_Transactions!$Q$2:$Q$4411,Sales_Transactions!$B$2:$B$4411,"&gt;="&amp;A58,Sales_Transactions!$B$2:$B$4411,"&lt;"&amp;EDATE(A58,1))</f>
        <v>119440.36292800003</v>
      </c>
      <c r="C58" s="33">
        <f>SUMIFS(Sales_Transactions!$R$2:$R$4411,Sales_Transactions!$B$2:$B$4411,"&gt;="&amp;A58,Sales_Transactions!$B$2:$B$4411,"&lt;"&amp;EDATE(A58,1))</f>
        <v>28921.977071999987</v>
      </c>
      <c r="D58" s="33">
        <f>SUMIFS(Sales_Transactions!$T$2:$T$4411,Sales_Transactions!$B$2:$B$4411,"&gt;="&amp;A58,Sales_Transactions!$B$2:$B$4411,"&lt;"&amp;EDATE(A58,1))</f>
        <v>39428.552927999983</v>
      </c>
      <c r="E58" s="34">
        <f>C58/(B58+C58)</f>
        <v>0.19494149979031056</v>
      </c>
      <c r="F58" s="34">
        <f>IFERROR(D58/B58,0)</f>
        <v>0.33011079304713725</v>
      </c>
    </row>
    <row r="59" spans="1:6">
      <c r="A59" s="35">
        <f>EDATE(A58,1)</f>
        <v>45992</v>
      </c>
      <c r="B59" s="33">
        <f>SUMIFS(Sales_Transactions!$Q$2:$Q$4411,Sales_Transactions!$B$2:$B$4411,"&gt;="&amp;A59,Sales_Transactions!$B$2:$B$4411,"&lt;"&amp;EDATE(A59,1))</f>
        <v>127567.88386399989</v>
      </c>
      <c r="C59" s="33">
        <f>SUMIFS(Sales_Transactions!$R$2:$R$4411,Sales_Transactions!$B$2:$B$4411,"&gt;="&amp;A59,Sales_Transactions!$B$2:$B$4411,"&lt;"&amp;EDATE(A59,1))</f>
        <v>33406.296136000034</v>
      </c>
      <c r="D59" s="33">
        <f>SUMIFS(Sales_Transactions!$T$2:$T$4411,Sales_Transactions!$B$2:$B$4411,"&gt;="&amp;A59,Sales_Transactions!$B$2:$B$4411,"&lt;"&amp;EDATE(A59,1))</f>
        <v>43150.703863999988</v>
      </c>
      <c r="E59" s="34">
        <f>C59/(B59+C59)</f>
        <v>0.20752580405130841</v>
      </c>
      <c r="F59" s="34">
        <f>IFERROR(D59/B59,0)</f>
        <v>0.33825679753379739</v>
      </c>
    </row>
    <row r="62" spans="1:6" ht="16.149999999999999">
      <c r="A62" s="26" t="s">
        <v>4909</v>
      </c>
    </row>
    <row r="63" spans="1:6">
      <c r="A63" s="31" t="s">
        <v>4904</v>
      </c>
      <c r="B63" s="31" t="s">
        <v>128</v>
      </c>
      <c r="C63" s="31" t="s">
        <v>138</v>
      </c>
      <c r="D63" s="31" t="s">
        <v>117</v>
      </c>
      <c r="E63" s="31" t="s">
        <v>188</v>
      </c>
      <c r="F63" s="31" t="s">
        <v>158</v>
      </c>
    </row>
    <row r="64" spans="1:6">
      <c r="A64" s="35">
        <f>A36</f>
        <v>45292</v>
      </c>
      <c r="B64" s="33">
        <f>SUMIFS(Sales_Transactions!$Q$2:$Q$4411,Sales_Transactions!$E$2:$E$4411,"North",Sales_Transactions!$B$2:$B$4411,"&gt;="&amp;A64,Sales_Transactions!$B$2:$B$4411,"&lt;"&amp;EDATE(A64,1))</f>
        <v>25099.051218000004</v>
      </c>
      <c r="C64" s="33">
        <f>SUMIFS(Sales_Transactions!$Q$2:$Q$4411,Sales_Transactions!$E$2:$E$4411,"East",Sales_Transactions!$B$2:$B$4411,"&gt;="&amp;A64,Sales_Transactions!$B$2:$B$4411,"&lt;"&amp;EDATE(A64,1))</f>
        <v>11030.638418</v>
      </c>
      <c r="D64" s="33">
        <f>SUMIFS(Sales_Transactions!$Q$2:$Q$4411,Sales_Transactions!$E$2:$E$4411,"West",Sales_Transactions!$B$2:$B$4411,"&gt;="&amp;A64,Sales_Transactions!$B$2:$B$4411,"&lt;"&amp;EDATE(A64,1))</f>
        <v>9991.3192830000007</v>
      </c>
      <c r="E64" s="33">
        <f>SUMIFS(Sales_Transactions!$Q$2:$Q$4411,Sales_Transactions!$E$2:$E$4411,"Central",Sales_Transactions!$B$2:$B$4411,"&gt;="&amp;A64,Sales_Transactions!$B$2:$B$4411,"&lt;"&amp;EDATE(A64,1))</f>
        <v>15018.334333000004</v>
      </c>
      <c r="F64" s="33">
        <f>SUMIFS(Sales_Transactions!$Q$2:$Q$4411,Sales_Transactions!$E$2:$E$4411,"South",Sales_Transactions!$B$2:$B$4411,"&gt;="&amp;A64,Sales_Transactions!$B$2:$B$4411,"&lt;"&amp;EDATE(A64,1))</f>
        <v>25327.473558999998</v>
      </c>
    </row>
    <row r="65" spans="1:6">
      <c r="A65" s="35">
        <f>A37</f>
        <v>45323</v>
      </c>
      <c r="B65" s="33">
        <f>SUMIFS(Sales_Transactions!$Q$2:$Q$4411,Sales_Transactions!$E$2:$E$4411,"North",Sales_Transactions!$B$2:$B$4411,"&gt;="&amp;A65,Sales_Transactions!$B$2:$B$4411,"&lt;"&amp;EDATE(A65,1))</f>
        <v>18718.059036999995</v>
      </c>
      <c r="C65" s="33">
        <f>SUMIFS(Sales_Transactions!$Q$2:$Q$4411,Sales_Transactions!$E$2:$E$4411,"East",Sales_Transactions!$B$2:$B$4411,"&gt;="&amp;A65,Sales_Transactions!$B$2:$B$4411,"&lt;"&amp;EDATE(A65,1))</f>
        <v>3230.7889049999994</v>
      </c>
      <c r="D65" s="33">
        <f>SUMIFS(Sales_Transactions!$Q$2:$Q$4411,Sales_Transactions!$E$2:$E$4411,"West",Sales_Transactions!$B$2:$B$4411,"&gt;="&amp;A65,Sales_Transactions!$B$2:$B$4411,"&lt;"&amp;EDATE(A65,1))</f>
        <v>11102.439903999997</v>
      </c>
      <c r="E65" s="33">
        <f>SUMIFS(Sales_Transactions!$Q$2:$Q$4411,Sales_Transactions!$E$2:$E$4411,"Central",Sales_Transactions!$B$2:$B$4411,"&gt;="&amp;A65,Sales_Transactions!$B$2:$B$4411,"&lt;"&amp;EDATE(A65,1))</f>
        <v>11541.606180000001</v>
      </c>
      <c r="F65" s="33">
        <f>SUMIFS(Sales_Transactions!$Q$2:$Q$4411,Sales_Transactions!$E$2:$E$4411,"South",Sales_Transactions!$B$2:$B$4411,"&gt;="&amp;A65,Sales_Transactions!$B$2:$B$4411,"&lt;"&amp;EDATE(A65,1))</f>
        <v>15875.287561999998</v>
      </c>
    </row>
    <row r="66" spans="1:6">
      <c r="A66" s="35">
        <f>A38</f>
        <v>45352</v>
      </c>
      <c r="B66" s="33">
        <f>SUMIFS(Sales_Transactions!$Q$2:$Q$4411,Sales_Transactions!$E$2:$E$4411,"North",Sales_Transactions!$B$2:$B$4411,"&gt;="&amp;A66,Sales_Transactions!$B$2:$B$4411,"&lt;"&amp;EDATE(A66,1))</f>
        <v>15675.458075000002</v>
      </c>
      <c r="C66" s="33">
        <f>SUMIFS(Sales_Transactions!$Q$2:$Q$4411,Sales_Transactions!$E$2:$E$4411,"East",Sales_Transactions!$B$2:$B$4411,"&gt;="&amp;A66,Sales_Transactions!$B$2:$B$4411,"&lt;"&amp;EDATE(A66,1))</f>
        <v>17306.353229</v>
      </c>
      <c r="D66" s="33">
        <f>SUMIFS(Sales_Transactions!$Q$2:$Q$4411,Sales_Transactions!$E$2:$E$4411,"West",Sales_Transactions!$B$2:$B$4411,"&gt;="&amp;A66,Sales_Transactions!$B$2:$B$4411,"&lt;"&amp;EDATE(A66,1))</f>
        <v>14144.539194999998</v>
      </c>
      <c r="E66" s="33">
        <f>SUMIFS(Sales_Transactions!$Q$2:$Q$4411,Sales_Transactions!$E$2:$E$4411,"Central",Sales_Transactions!$B$2:$B$4411,"&gt;="&amp;A66,Sales_Transactions!$B$2:$B$4411,"&lt;"&amp;EDATE(A66,1))</f>
        <v>10256.537118999999</v>
      </c>
      <c r="F66" s="33">
        <f>SUMIFS(Sales_Transactions!$Q$2:$Q$4411,Sales_Transactions!$E$2:$E$4411,"South",Sales_Transactions!$B$2:$B$4411,"&gt;="&amp;A66,Sales_Transactions!$B$2:$B$4411,"&lt;"&amp;EDATE(A66,1))</f>
        <v>16648.811914999998</v>
      </c>
    </row>
    <row r="67" spans="1:6">
      <c r="A67" s="35">
        <f>A39</f>
        <v>45383</v>
      </c>
      <c r="B67" s="33">
        <f>SUMIFS(Sales_Transactions!$Q$2:$Q$4411,Sales_Transactions!$E$2:$E$4411,"North",Sales_Transactions!$B$2:$B$4411,"&gt;="&amp;A67,Sales_Transactions!$B$2:$B$4411,"&lt;"&amp;EDATE(A67,1))</f>
        <v>14033.304004</v>
      </c>
      <c r="C67" s="33">
        <f>SUMIFS(Sales_Transactions!$Q$2:$Q$4411,Sales_Transactions!$E$2:$E$4411,"East",Sales_Transactions!$B$2:$B$4411,"&gt;="&amp;A67,Sales_Transactions!$B$2:$B$4411,"&lt;"&amp;EDATE(A67,1))</f>
        <v>14535.440525</v>
      </c>
      <c r="D67" s="33">
        <f>SUMIFS(Sales_Transactions!$Q$2:$Q$4411,Sales_Transactions!$E$2:$E$4411,"West",Sales_Transactions!$B$2:$B$4411,"&gt;="&amp;A67,Sales_Transactions!$B$2:$B$4411,"&lt;"&amp;EDATE(A67,1))</f>
        <v>23965.254223</v>
      </c>
      <c r="E67" s="33">
        <f>SUMIFS(Sales_Transactions!$Q$2:$Q$4411,Sales_Transactions!$E$2:$E$4411,"Central",Sales_Transactions!$B$2:$B$4411,"&gt;="&amp;A67,Sales_Transactions!$B$2:$B$4411,"&lt;"&amp;EDATE(A67,1))</f>
        <v>7110.3478849999992</v>
      </c>
      <c r="F67" s="33">
        <f>SUMIFS(Sales_Transactions!$Q$2:$Q$4411,Sales_Transactions!$E$2:$E$4411,"South",Sales_Transactions!$B$2:$B$4411,"&gt;="&amp;A67,Sales_Transactions!$B$2:$B$4411,"&lt;"&amp;EDATE(A67,1))</f>
        <v>35155.784379000004</v>
      </c>
    </row>
    <row r="68" spans="1:6">
      <c r="A68" s="35">
        <f>A40</f>
        <v>45413</v>
      </c>
      <c r="B68" s="33">
        <f>SUMIFS(Sales_Transactions!$Q$2:$Q$4411,Sales_Transactions!$E$2:$E$4411,"North",Sales_Transactions!$B$2:$B$4411,"&gt;="&amp;A68,Sales_Transactions!$B$2:$B$4411,"&lt;"&amp;EDATE(A68,1))</f>
        <v>19331.008231999996</v>
      </c>
      <c r="C68" s="33">
        <f>SUMIFS(Sales_Transactions!$Q$2:$Q$4411,Sales_Transactions!$E$2:$E$4411,"East",Sales_Transactions!$B$2:$B$4411,"&gt;="&amp;A68,Sales_Transactions!$B$2:$B$4411,"&lt;"&amp;EDATE(A68,1))</f>
        <v>7416.6101110000009</v>
      </c>
      <c r="D68" s="33">
        <f>SUMIFS(Sales_Transactions!$Q$2:$Q$4411,Sales_Transactions!$E$2:$E$4411,"West",Sales_Transactions!$B$2:$B$4411,"&gt;="&amp;A68,Sales_Transactions!$B$2:$B$4411,"&lt;"&amp;EDATE(A68,1))</f>
        <v>16303.195814999999</v>
      </c>
      <c r="E68" s="33">
        <f>SUMIFS(Sales_Transactions!$Q$2:$Q$4411,Sales_Transactions!$E$2:$E$4411,"Central",Sales_Transactions!$B$2:$B$4411,"&gt;="&amp;A68,Sales_Transactions!$B$2:$B$4411,"&lt;"&amp;EDATE(A68,1))</f>
        <v>5770.3625930000007</v>
      </c>
      <c r="F68" s="33">
        <f>SUMIFS(Sales_Transactions!$Q$2:$Q$4411,Sales_Transactions!$E$2:$E$4411,"South",Sales_Transactions!$B$2:$B$4411,"&gt;="&amp;A68,Sales_Transactions!$B$2:$B$4411,"&lt;"&amp;EDATE(A68,1))</f>
        <v>13931.480873000002</v>
      </c>
    </row>
    <row r="69" spans="1:6">
      <c r="A69" s="35">
        <f>A41</f>
        <v>45444</v>
      </c>
      <c r="B69" s="33">
        <f>SUMIFS(Sales_Transactions!$Q$2:$Q$4411,Sales_Transactions!$E$2:$E$4411,"North",Sales_Transactions!$B$2:$B$4411,"&gt;="&amp;A69,Sales_Transactions!$B$2:$B$4411,"&lt;"&amp;EDATE(A69,1))</f>
        <v>11761.213529999997</v>
      </c>
      <c r="C69" s="33">
        <f>SUMIFS(Sales_Transactions!$Q$2:$Q$4411,Sales_Transactions!$E$2:$E$4411,"East",Sales_Transactions!$B$2:$B$4411,"&gt;="&amp;A69,Sales_Transactions!$B$2:$B$4411,"&lt;"&amp;EDATE(A69,1))</f>
        <v>11424.573521999999</v>
      </c>
      <c r="D69" s="33">
        <f>SUMIFS(Sales_Transactions!$Q$2:$Q$4411,Sales_Transactions!$E$2:$E$4411,"West",Sales_Transactions!$B$2:$B$4411,"&gt;="&amp;A69,Sales_Transactions!$B$2:$B$4411,"&lt;"&amp;EDATE(A69,1))</f>
        <v>19720.416759</v>
      </c>
      <c r="E69" s="33">
        <f>SUMIFS(Sales_Transactions!$Q$2:$Q$4411,Sales_Transactions!$E$2:$E$4411,"Central",Sales_Transactions!$B$2:$B$4411,"&gt;="&amp;A69,Sales_Transactions!$B$2:$B$4411,"&lt;"&amp;EDATE(A69,1))</f>
        <v>8541.042336999999</v>
      </c>
      <c r="F69" s="33">
        <f>SUMIFS(Sales_Transactions!$Q$2:$Q$4411,Sales_Transactions!$E$2:$E$4411,"South",Sales_Transactions!$B$2:$B$4411,"&gt;="&amp;A69,Sales_Transactions!$B$2:$B$4411,"&lt;"&amp;EDATE(A69,1))</f>
        <v>23583.05845</v>
      </c>
    </row>
    <row r="70" spans="1:6">
      <c r="A70" s="35">
        <f>A42</f>
        <v>45474</v>
      </c>
      <c r="B70" s="33">
        <f>SUMIFS(Sales_Transactions!$Q$2:$Q$4411,Sales_Transactions!$E$2:$E$4411,"North",Sales_Transactions!$B$2:$B$4411,"&gt;="&amp;A70,Sales_Transactions!$B$2:$B$4411,"&lt;"&amp;EDATE(A70,1))</f>
        <v>15007.807526999997</v>
      </c>
      <c r="C70" s="33">
        <f>SUMIFS(Sales_Transactions!$Q$2:$Q$4411,Sales_Transactions!$E$2:$E$4411,"East",Sales_Transactions!$B$2:$B$4411,"&gt;="&amp;A70,Sales_Transactions!$B$2:$B$4411,"&lt;"&amp;EDATE(A70,1))</f>
        <v>17314.994300000002</v>
      </c>
      <c r="D70" s="33">
        <f>SUMIFS(Sales_Transactions!$Q$2:$Q$4411,Sales_Transactions!$E$2:$E$4411,"West",Sales_Transactions!$B$2:$B$4411,"&gt;="&amp;A70,Sales_Transactions!$B$2:$B$4411,"&lt;"&amp;EDATE(A70,1))</f>
        <v>8817.3210070000005</v>
      </c>
      <c r="E70" s="33">
        <f>SUMIFS(Sales_Transactions!$Q$2:$Q$4411,Sales_Transactions!$E$2:$E$4411,"Central",Sales_Transactions!$B$2:$B$4411,"&gt;="&amp;A70,Sales_Transactions!$B$2:$B$4411,"&lt;"&amp;EDATE(A70,1))</f>
        <v>10956.054045000001</v>
      </c>
      <c r="F70" s="33">
        <f>SUMIFS(Sales_Transactions!$Q$2:$Q$4411,Sales_Transactions!$E$2:$E$4411,"South",Sales_Transactions!$B$2:$B$4411,"&gt;="&amp;A70,Sales_Transactions!$B$2:$B$4411,"&lt;"&amp;EDATE(A70,1))</f>
        <v>11523.179802000002</v>
      </c>
    </row>
    <row r="71" spans="1:6">
      <c r="A71" s="35">
        <f>A43</f>
        <v>45505</v>
      </c>
      <c r="B71" s="33">
        <f>SUMIFS(Sales_Transactions!$Q$2:$Q$4411,Sales_Transactions!$E$2:$E$4411,"North",Sales_Transactions!$B$2:$B$4411,"&gt;="&amp;A71,Sales_Transactions!$B$2:$B$4411,"&lt;"&amp;EDATE(A71,1))</f>
        <v>21783.045042000005</v>
      </c>
      <c r="C71" s="33">
        <f>SUMIFS(Sales_Transactions!$Q$2:$Q$4411,Sales_Transactions!$E$2:$E$4411,"East",Sales_Transactions!$B$2:$B$4411,"&gt;="&amp;A71,Sales_Transactions!$B$2:$B$4411,"&lt;"&amp;EDATE(A71,1))</f>
        <v>15391.428474999999</v>
      </c>
      <c r="D71" s="33">
        <f>SUMIFS(Sales_Transactions!$Q$2:$Q$4411,Sales_Transactions!$E$2:$E$4411,"West",Sales_Transactions!$B$2:$B$4411,"&gt;="&amp;A71,Sales_Transactions!$B$2:$B$4411,"&lt;"&amp;EDATE(A71,1))</f>
        <v>15685.663569999999</v>
      </c>
      <c r="E71" s="33">
        <f>SUMIFS(Sales_Transactions!$Q$2:$Q$4411,Sales_Transactions!$E$2:$E$4411,"Central",Sales_Transactions!$B$2:$B$4411,"&gt;="&amp;A71,Sales_Transactions!$B$2:$B$4411,"&lt;"&amp;EDATE(A71,1))</f>
        <v>13229.059197</v>
      </c>
      <c r="F71" s="33">
        <f>SUMIFS(Sales_Transactions!$Q$2:$Q$4411,Sales_Transactions!$E$2:$E$4411,"South",Sales_Transactions!$B$2:$B$4411,"&gt;="&amp;A71,Sales_Transactions!$B$2:$B$4411,"&lt;"&amp;EDATE(A71,1))</f>
        <v>8651.1536849999975</v>
      </c>
    </row>
    <row r="72" spans="1:6">
      <c r="A72" s="35">
        <f>A44</f>
        <v>45536</v>
      </c>
      <c r="B72" s="33">
        <f>SUMIFS(Sales_Transactions!$Q$2:$Q$4411,Sales_Transactions!$E$2:$E$4411,"North",Sales_Transactions!$B$2:$B$4411,"&gt;="&amp;A72,Sales_Transactions!$B$2:$B$4411,"&lt;"&amp;EDATE(A72,1))</f>
        <v>11049.005726999998</v>
      </c>
      <c r="C72" s="33">
        <f>SUMIFS(Sales_Transactions!$Q$2:$Q$4411,Sales_Transactions!$E$2:$E$4411,"East",Sales_Transactions!$B$2:$B$4411,"&gt;="&amp;A72,Sales_Transactions!$B$2:$B$4411,"&lt;"&amp;EDATE(A72,1))</f>
        <v>13333.042950000001</v>
      </c>
      <c r="D72" s="33">
        <f>SUMIFS(Sales_Transactions!$Q$2:$Q$4411,Sales_Transactions!$E$2:$E$4411,"West",Sales_Transactions!$B$2:$B$4411,"&gt;="&amp;A72,Sales_Transactions!$B$2:$B$4411,"&lt;"&amp;EDATE(A72,1))</f>
        <v>10993.076967000001</v>
      </c>
      <c r="E72" s="33">
        <f>SUMIFS(Sales_Transactions!$Q$2:$Q$4411,Sales_Transactions!$E$2:$E$4411,"Central",Sales_Transactions!$B$2:$B$4411,"&gt;="&amp;A72,Sales_Transactions!$B$2:$B$4411,"&lt;"&amp;EDATE(A72,1))</f>
        <v>14315.533740999997</v>
      </c>
      <c r="F72" s="33">
        <f>SUMIFS(Sales_Transactions!$Q$2:$Q$4411,Sales_Transactions!$E$2:$E$4411,"South",Sales_Transactions!$B$2:$B$4411,"&gt;="&amp;A72,Sales_Transactions!$B$2:$B$4411,"&lt;"&amp;EDATE(A72,1))</f>
        <v>12644.164029999998</v>
      </c>
    </row>
    <row r="73" spans="1:6">
      <c r="A73" s="35">
        <f>A45</f>
        <v>45566</v>
      </c>
      <c r="B73" s="33">
        <f>SUMIFS(Sales_Transactions!$Q$2:$Q$4411,Sales_Transactions!$E$2:$E$4411,"North",Sales_Transactions!$B$2:$B$4411,"&gt;="&amp;A73,Sales_Transactions!$B$2:$B$4411,"&lt;"&amp;EDATE(A73,1))</f>
        <v>12998.653181000001</v>
      </c>
      <c r="C73" s="33">
        <f>SUMIFS(Sales_Transactions!$Q$2:$Q$4411,Sales_Transactions!$E$2:$E$4411,"East",Sales_Transactions!$B$2:$B$4411,"&gt;="&amp;A73,Sales_Transactions!$B$2:$B$4411,"&lt;"&amp;EDATE(A73,1))</f>
        <v>15074.505031999999</v>
      </c>
      <c r="D73" s="33">
        <f>SUMIFS(Sales_Transactions!$Q$2:$Q$4411,Sales_Transactions!$E$2:$E$4411,"West",Sales_Transactions!$B$2:$B$4411,"&gt;="&amp;A73,Sales_Transactions!$B$2:$B$4411,"&lt;"&amp;EDATE(A73,1))</f>
        <v>17870.136987999998</v>
      </c>
      <c r="E73" s="33">
        <f>SUMIFS(Sales_Transactions!$Q$2:$Q$4411,Sales_Transactions!$E$2:$E$4411,"Central",Sales_Transactions!$B$2:$B$4411,"&gt;="&amp;A73,Sales_Transactions!$B$2:$B$4411,"&lt;"&amp;EDATE(A73,1))</f>
        <v>10394.628440000002</v>
      </c>
      <c r="F73" s="33">
        <f>SUMIFS(Sales_Transactions!$Q$2:$Q$4411,Sales_Transactions!$E$2:$E$4411,"South",Sales_Transactions!$B$2:$B$4411,"&gt;="&amp;A73,Sales_Transactions!$B$2:$B$4411,"&lt;"&amp;EDATE(A73,1))</f>
        <v>15496.736213999999</v>
      </c>
    </row>
    <row r="74" spans="1:6">
      <c r="A74" s="35">
        <f>A46</f>
        <v>45597</v>
      </c>
      <c r="B74" s="33">
        <f>SUMIFS(Sales_Transactions!$Q$2:$Q$4411,Sales_Transactions!$E$2:$E$4411,"North",Sales_Transactions!$B$2:$B$4411,"&gt;="&amp;A74,Sales_Transactions!$B$2:$B$4411,"&lt;"&amp;EDATE(A74,1))</f>
        <v>17302.950356000001</v>
      </c>
      <c r="C74" s="33">
        <f>SUMIFS(Sales_Transactions!$Q$2:$Q$4411,Sales_Transactions!$E$2:$E$4411,"East",Sales_Transactions!$B$2:$B$4411,"&gt;="&amp;A74,Sales_Transactions!$B$2:$B$4411,"&lt;"&amp;EDATE(A74,1))</f>
        <v>17516.653120999999</v>
      </c>
      <c r="D74" s="33">
        <f>SUMIFS(Sales_Transactions!$Q$2:$Q$4411,Sales_Transactions!$E$2:$E$4411,"West",Sales_Transactions!$B$2:$B$4411,"&gt;="&amp;A74,Sales_Transactions!$B$2:$B$4411,"&lt;"&amp;EDATE(A74,1))</f>
        <v>22829.041566000004</v>
      </c>
      <c r="E74" s="33">
        <f>SUMIFS(Sales_Transactions!$Q$2:$Q$4411,Sales_Transactions!$E$2:$E$4411,"Central",Sales_Transactions!$B$2:$B$4411,"&gt;="&amp;A74,Sales_Transactions!$B$2:$B$4411,"&lt;"&amp;EDATE(A74,1))</f>
        <v>17468.486761</v>
      </c>
      <c r="F74" s="33">
        <f>SUMIFS(Sales_Transactions!$Q$2:$Q$4411,Sales_Transactions!$E$2:$E$4411,"South",Sales_Transactions!$B$2:$B$4411,"&gt;="&amp;A74,Sales_Transactions!$B$2:$B$4411,"&lt;"&amp;EDATE(A74,1))</f>
        <v>16216.536895999998</v>
      </c>
    </row>
    <row r="75" spans="1:6">
      <c r="A75" s="35">
        <f>A47</f>
        <v>45627</v>
      </c>
      <c r="B75" s="33">
        <f>SUMIFS(Sales_Transactions!$Q$2:$Q$4411,Sales_Transactions!$E$2:$E$4411,"North",Sales_Transactions!$B$2:$B$4411,"&gt;="&amp;A75,Sales_Transactions!$B$2:$B$4411,"&lt;"&amp;EDATE(A75,1))</f>
        <v>29258.632697999998</v>
      </c>
      <c r="C75" s="33">
        <f>SUMIFS(Sales_Transactions!$Q$2:$Q$4411,Sales_Transactions!$E$2:$E$4411,"East",Sales_Transactions!$B$2:$B$4411,"&gt;="&amp;A75,Sales_Transactions!$B$2:$B$4411,"&lt;"&amp;EDATE(A75,1))</f>
        <v>38910.856915000004</v>
      </c>
      <c r="D75" s="33">
        <f>SUMIFS(Sales_Transactions!$Q$2:$Q$4411,Sales_Transactions!$E$2:$E$4411,"West",Sales_Transactions!$B$2:$B$4411,"&gt;="&amp;A75,Sales_Transactions!$B$2:$B$4411,"&lt;"&amp;EDATE(A75,1))</f>
        <v>15060.461566999998</v>
      </c>
      <c r="E75" s="33">
        <f>SUMIFS(Sales_Transactions!$Q$2:$Q$4411,Sales_Transactions!$E$2:$E$4411,"Central",Sales_Transactions!$B$2:$B$4411,"&gt;="&amp;A75,Sales_Transactions!$B$2:$B$4411,"&lt;"&amp;EDATE(A75,1))</f>
        <v>11215.604647000002</v>
      </c>
      <c r="F75" s="33">
        <f>SUMIFS(Sales_Transactions!$Q$2:$Q$4411,Sales_Transactions!$E$2:$E$4411,"South",Sales_Transactions!$B$2:$B$4411,"&gt;="&amp;A75,Sales_Transactions!$B$2:$B$4411,"&lt;"&amp;EDATE(A75,1))</f>
        <v>19569.200981000002</v>
      </c>
    </row>
    <row r="76" spans="1:6">
      <c r="A76" s="35">
        <f>A48</f>
        <v>45658</v>
      </c>
      <c r="B76" s="33">
        <f>SUMIFS(Sales_Transactions!$Q$2:$Q$4411,Sales_Transactions!$E$2:$E$4411,"North",Sales_Transactions!$B$2:$B$4411,"&gt;="&amp;A76,Sales_Transactions!$B$2:$B$4411,"&lt;"&amp;EDATE(A76,1))</f>
        <v>24804.333350999997</v>
      </c>
      <c r="C76" s="33">
        <f>SUMIFS(Sales_Transactions!$Q$2:$Q$4411,Sales_Transactions!$E$2:$E$4411,"East",Sales_Transactions!$B$2:$B$4411,"&gt;="&amp;A76,Sales_Transactions!$B$2:$B$4411,"&lt;"&amp;EDATE(A76,1))</f>
        <v>17322.471840000002</v>
      </c>
      <c r="D76" s="33">
        <f>SUMIFS(Sales_Transactions!$Q$2:$Q$4411,Sales_Transactions!$E$2:$E$4411,"West",Sales_Transactions!$B$2:$B$4411,"&gt;="&amp;A76,Sales_Transactions!$B$2:$B$4411,"&lt;"&amp;EDATE(A76,1))</f>
        <v>17837.896674</v>
      </c>
      <c r="E76" s="33">
        <f>SUMIFS(Sales_Transactions!$Q$2:$Q$4411,Sales_Transactions!$E$2:$E$4411,"Central",Sales_Transactions!$B$2:$B$4411,"&gt;="&amp;A76,Sales_Transactions!$B$2:$B$4411,"&lt;"&amp;EDATE(A76,1))</f>
        <v>15659.336433</v>
      </c>
      <c r="F76" s="33">
        <f>SUMIFS(Sales_Transactions!$Q$2:$Q$4411,Sales_Transactions!$E$2:$E$4411,"South",Sales_Transactions!$B$2:$B$4411,"&gt;="&amp;A76,Sales_Transactions!$B$2:$B$4411,"&lt;"&amp;EDATE(A76,1))</f>
        <v>9868.4829180000015</v>
      </c>
    </row>
    <row r="77" spans="1:6">
      <c r="A77" s="35">
        <f>A49</f>
        <v>45689</v>
      </c>
      <c r="B77" s="33">
        <f>SUMIFS(Sales_Transactions!$Q$2:$Q$4411,Sales_Transactions!$E$2:$E$4411,"North",Sales_Transactions!$B$2:$B$4411,"&gt;="&amp;A77,Sales_Transactions!$B$2:$B$4411,"&lt;"&amp;EDATE(A77,1))</f>
        <v>29259.599573999993</v>
      </c>
      <c r="C77" s="33">
        <f>SUMIFS(Sales_Transactions!$Q$2:$Q$4411,Sales_Transactions!$E$2:$E$4411,"East",Sales_Transactions!$B$2:$B$4411,"&gt;="&amp;A77,Sales_Transactions!$B$2:$B$4411,"&lt;"&amp;EDATE(A77,1))</f>
        <v>12128.182488000002</v>
      </c>
      <c r="D77" s="33">
        <f>SUMIFS(Sales_Transactions!$Q$2:$Q$4411,Sales_Transactions!$E$2:$E$4411,"West",Sales_Transactions!$B$2:$B$4411,"&gt;="&amp;A77,Sales_Transactions!$B$2:$B$4411,"&lt;"&amp;EDATE(A77,1))</f>
        <v>16189.368191999996</v>
      </c>
      <c r="E77" s="33">
        <f>SUMIFS(Sales_Transactions!$Q$2:$Q$4411,Sales_Transactions!$E$2:$E$4411,"Central",Sales_Transactions!$B$2:$B$4411,"&gt;="&amp;A77,Sales_Transactions!$B$2:$B$4411,"&lt;"&amp;EDATE(A77,1))</f>
        <v>20709.258305999992</v>
      </c>
      <c r="F77" s="33">
        <f>SUMIFS(Sales_Transactions!$Q$2:$Q$4411,Sales_Transactions!$E$2:$E$4411,"South",Sales_Transactions!$B$2:$B$4411,"&gt;="&amp;A77,Sales_Transactions!$B$2:$B$4411,"&lt;"&amp;EDATE(A77,1))</f>
        <v>4774.5419179999999</v>
      </c>
    </row>
    <row r="78" spans="1:6">
      <c r="A78" s="35">
        <f>A50</f>
        <v>45717</v>
      </c>
      <c r="B78" s="33">
        <f>SUMIFS(Sales_Transactions!$Q$2:$Q$4411,Sales_Transactions!$E$2:$E$4411,"North",Sales_Transactions!$B$2:$B$4411,"&gt;="&amp;A78,Sales_Transactions!$B$2:$B$4411,"&lt;"&amp;EDATE(A78,1))</f>
        <v>20713.751875000002</v>
      </c>
      <c r="C78" s="33">
        <f>SUMIFS(Sales_Transactions!$Q$2:$Q$4411,Sales_Transactions!$E$2:$E$4411,"East",Sales_Transactions!$B$2:$B$4411,"&gt;="&amp;A78,Sales_Transactions!$B$2:$B$4411,"&lt;"&amp;EDATE(A78,1))</f>
        <v>24758.175474000003</v>
      </c>
      <c r="D78" s="33">
        <f>SUMIFS(Sales_Transactions!$Q$2:$Q$4411,Sales_Transactions!$E$2:$E$4411,"West",Sales_Transactions!$B$2:$B$4411,"&gt;="&amp;A78,Sales_Transactions!$B$2:$B$4411,"&lt;"&amp;EDATE(A78,1))</f>
        <v>6694.1877230000009</v>
      </c>
      <c r="E78" s="33">
        <f>SUMIFS(Sales_Transactions!$Q$2:$Q$4411,Sales_Transactions!$E$2:$E$4411,"Central",Sales_Transactions!$B$2:$B$4411,"&gt;="&amp;A78,Sales_Transactions!$B$2:$B$4411,"&lt;"&amp;EDATE(A78,1))</f>
        <v>10852.202411000002</v>
      </c>
      <c r="F78" s="33">
        <f>SUMIFS(Sales_Transactions!$Q$2:$Q$4411,Sales_Transactions!$E$2:$E$4411,"South",Sales_Transactions!$B$2:$B$4411,"&gt;="&amp;A78,Sales_Transactions!$B$2:$B$4411,"&lt;"&amp;EDATE(A78,1))</f>
        <v>9816.1391549999971</v>
      </c>
    </row>
    <row r="79" spans="1:6">
      <c r="A79" s="35">
        <f>A51</f>
        <v>45748</v>
      </c>
      <c r="B79" s="33">
        <f>SUMIFS(Sales_Transactions!$Q$2:$Q$4411,Sales_Transactions!$E$2:$E$4411,"North",Sales_Transactions!$B$2:$B$4411,"&gt;="&amp;A79,Sales_Transactions!$B$2:$B$4411,"&lt;"&amp;EDATE(A79,1))</f>
        <v>17670.769016000002</v>
      </c>
      <c r="C79" s="33">
        <f>SUMIFS(Sales_Transactions!$Q$2:$Q$4411,Sales_Transactions!$E$2:$E$4411,"East",Sales_Transactions!$B$2:$B$4411,"&gt;="&amp;A79,Sales_Transactions!$B$2:$B$4411,"&lt;"&amp;EDATE(A79,1))</f>
        <v>13886.346783000001</v>
      </c>
      <c r="D79" s="33">
        <f>SUMIFS(Sales_Transactions!$Q$2:$Q$4411,Sales_Transactions!$E$2:$E$4411,"West",Sales_Transactions!$B$2:$B$4411,"&gt;="&amp;A79,Sales_Transactions!$B$2:$B$4411,"&lt;"&amp;EDATE(A79,1))</f>
        <v>11776.381281999998</v>
      </c>
      <c r="E79" s="33">
        <f>SUMIFS(Sales_Transactions!$Q$2:$Q$4411,Sales_Transactions!$E$2:$E$4411,"Central",Sales_Transactions!$B$2:$B$4411,"&gt;="&amp;A79,Sales_Transactions!$B$2:$B$4411,"&lt;"&amp;EDATE(A79,1))</f>
        <v>19472.456876999997</v>
      </c>
      <c r="F79" s="33">
        <f>SUMIFS(Sales_Transactions!$Q$2:$Q$4411,Sales_Transactions!$E$2:$E$4411,"South",Sales_Transactions!$B$2:$B$4411,"&gt;="&amp;A79,Sales_Transactions!$B$2:$B$4411,"&lt;"&amp;EDATE(A79,1))</f>
        <v>11027.316369000002</v>
      </c>
    </row>
    <row r="80" spans="1:6">
      <c r="A80" s="35">
        <f>A52</f>
        <v>45778</v>
      </c>
      <c r="B80" s="33">
        <f>SUMIFS(Sales_Transactions!$Q$2:$Q$4411,Sales_Transactions!$E$2:$E$4411,"North",Sales_Transactions!$B$2:$B$4411,"&gt;="&amp;A80,Sales_Transactions!$B$2:$B$4411,"&lt;"&amp;EDATE(A80,1))</f>
        <v>16147.888580000001</v>
      </c>
      <c r="C80" s="33">
        <f>SUMIFS(Sales_Transactions!$Q$2:$Q$4411,Sales_Transactions!$E$2:$E$4411,"East",Sales_Transactions!$B$2:$B$4411,"&gt;="&amp;A80,Sales_Transactions!$B$2:$B$4411,"&lt;"&amp;EDATE(A80,1))</f>
        <v>15272.012581000003</v>
      </c>
      <c r="D80" s="33">
        <f>SUMIFS(Sales_Transactions!$Q$2:$Q$4411,Sales_Transactions!$E$2:$E$4411,"West",Sales_Transactions!$B$2:$B$4411,"&gt;="&amp;A80,Sales_Transactions!$B$2:$B$4411,"&lt;"&amp;EDATE(A80,1))</f>
        <v>14109.344485</v>
      </c>
      <c r="E80" s="33">
        <f>SUMIFS(Sales_Transactions!$Q$2:$Q$4411,Sales_Transactions!$E$2:$E$4411,"Central",Sales_Transactions!$B$2:$B$4411,"&gt;="&amp;A80,Sales_Transactions!$B$2:$B$4411,"&lt;"&amp;EDATE(A80,1))</f>
        <v>15267.142705000006</v>
      </c>
      <c r="F80" s="33">
        <f>SUMIFS(Sales_Transactions!$Q$2:$Q$4411,Sales_Transactions!$E$2:$E$4411,"South",Sales_Transactions!$B$2:$B$4411,"&gt;="&amp;A80,Sales_Transactions!$B$2:$B$4411,"&lt;"&amp;EDATE(A80,1))</f>
        <v>6734.7309929999983</v>
      </c>
    </row>
    <row r="81" spans="1:6">
      <c r="A81" s="35">
        <f>A53</f>
        <v>45809</v>
      </c>
      <c r="B81" s="33">
        <f>SUMIFS(Sales_Transactions!$Q$2:$Q$4411,Sales_Transactions!$E$2:$E$4411,"North",Sales_Transactions!$B$2:$B$4411,"&gt;="&amp;A81,Sales_Transactions!$B$2:$B$4411,"&lt;"&amp;EDATE(A81,1))</f>
        <v>26676.427413999994</v>
      </c>
      <c r="C81" s="33">
        <f>SUMIFS(Sales_Transactions!$Q$2:$Q$4411,Sales_Transactions!$E$2:$E$4411,"East",Sales_Transactions!$B$2:$B$4411,"&gt;="&amp;A81,Sales_Transactions!$B$2:$B$4411,"&lt;"&amp;EDATE(A81,1))</f>
        <v>15150.152506999999</v>
      </c>
      <c r="D81" s="33">
        <f>SUMIFS(Sales_Transactions!$Q$2:$Q$4411,Sales_Transactions!$E$2:$E$4411,"West",Sales_Transactions!$B$2:$B$4411,"&gt;="&amp;A81,Sales_Transactions!$B$2:$B$4411,"&lt;"&amp;EDATE(A81,1))</f>
        <v>7088.4820709999995</v>
      </c>
      <c r="E81" s="33">
        <f>SUMIFS(Sales_Transactions!$Q$2:$Q$4411,Sales_Transactions!$E$2:$E$4411,"Central",Sales_Transactions!$B$2:$B$4411,"&gt;="&amp;A81,Sales_Transactions!$B$2:$B$4411,"&lt;"&amp;EDATE(A81,1))</f>
        <v>13913.460925999998</v>
      </c>
      <c r="F81" s="33">
        <f>SUMIFS(Sales_Transactions!$Q$2:$Q$4411,Sales_Transactions!$E$2:$E$4411,"South",Sales_Transactions!$B$2:$B$4411,"&gt;="&amp;A81,Sales_Transactions!$B$2:$B$4411,"&lt;"&amp;EDATE(A81,1))</f>
        <v>11790.806230999999</v>
      </c>
    </row>
    <row r="82" spans="1:6">
      <c r="A82" s="35">
        <f>A54</f>
        <v>45839</v>
      </c>
      <c r="B82" s="33">
        <f>SUMIFS(Sales_Transactions!$Q$2:$Q$4411,Sales_Transactions!$E$2:$E$4411,"North",Sales_Transactions!$B$2:$B$4411,"&gt;="&amp;A82,Sales_Transactions!$B$2:$B$4411,"&lt;"&amp;EDATE(A82,1))</f>
        <v>22661.073927999998</v>
      </c>
      <c r="C82" s="33">
        <f>SUMIFS(Sales_Transactions!$Q$2:$Q$4411,Sales_Transactions!$E$2:$E$4411,"East",Sales_Transactions!$B$2:$B$4411,"&gt;="&amp;A82,Sales_Transactions!$B$2:$B$4411,"&lt;"&amp;EDATE(A82,1))</f>
        <v>18931.845666000001</v>
      </c>
      <c r="D82" s="33">
        <f>SUMIFS(Sales_Transactions!$Q$2:$Q$4411,Sales_Transactions!$E$2:$E$4411,"West",Sales_Transactions!$B$2:$B$4411,"&gt;="&amp;A82,Sales_Transactions!$B$2:$B$4411,"&lt;"&amp;EDATE(A82,1))</f>
        <v>15679.546571000003</v>
      </c>
      <c r="E82" s="33">
        <f>SUMIFS(Sales_Transactions!$Q$2:$Q$4411,Sales_Transactions!$E$2:$E$4411,"Central",Sales_Transactions!$B$2:$B$4411,"&gt;="&amp;A82,Sales_Transactions!$B$2:$B$4411,"&lt;"&amp;EDATE(A82,1))</f>
        <v>12006.234186000002</v>
      </c>
      <c r="F82" s="33">
        <f>SUMIFS(Sales_Transactions!$Q$2:$Q$4411,Sales_Transactions!$E$2:$E$4411,"South",Sales_Transactions!$B$2:$B$4411,"&gt;="&amp;A82,Sales_Transactions!$B$2:$B$4411,"&lt;"&amp;EDATE(A82,1))</f>
        <v>5923.4183340000009</v>
      </c>
    </row>
    <row r="83" spans="1:6">
      <c r="A83" s="35">
        <f>A55</f>
        <v>45870</v>
      </c>
      <c r="B83" s="33">
        <f>SUMIFS(Sales_Transactions!$Q$2:$Q$4411,Sales_Transactions!$E$2:$E$4411,"North",Sales_Transactions!$B$2:$B$4411,"&gt;="&amp;A83,Sales_Transactions!$B$2:$B$4411,"&lt;"&amp;EDATE(A83,1))</f>
        <v>22778.796847999994</v>
      </c>
      <c r="C83" s="33">
        <f>SUMIFS(Sales_Transactions!$Q$2:$Q$4411,Sales_Transactions!$E$2:$E$4411,"East",Sales_Transactions!$B$2:$B$4411,"&gt;="&amp;A83,Sales_Transactions!$B$2:$B$4411,"&lt;"&amp;EDATE(A83,1))</f>
        <v>18318.341059999999</v>
      </c>
      <c r="D83" s="33">
        <f>SUMIFS(Sales_Transactions!$Q$2:$Q$4411,Sales_Transactions!$E$2:$E$4411,"West",Sales_Transactions!$B$2:$B$4411,"&gt;="&amp;A83,Sales_Transactions!$B$2:$B$4411,"&lt;"&amp;EDATE(A83,1))</f>
        <v>12310.585295999999</v>
      </c>
      <c r="E83" s="33">
        <f>SUMIFS(Sales_Transactions!$Q$2:$Q$4411,Sales_Transactions!$E$2:$E$4411,"Central",Sales_Transactions!$B$2:$B$4411,"&gt;="&amp;A83,Sales_Transactions!$B$2:$B$4411,"&lt;"&amp;EDATE(A83,1))</f>
        <v>10374.853380999999</v>
      </c>
      <c r="F83" s="33">
        <f>SUMIFS(Sales_Transactions!$Q$2:$Q$4411,Sales_Transactions!$E$2:$E$4411,"South",Sales_Transactions!$B$2:$B$4411,"&gt;="&amp;A83,Sales_Transactions!$B$2:$B$4411,"&lt;"&amp;EDATE(A83,1))</f>
        <v>10336.349579000003</v>
      </c>
    </row>
    <row r="84" spans="1:6">
      <c r="A84" s="35">
        <f>A56</f>
        <v>45901</v>
      </c>
      <c r="B84" s="33">
        <f>SUMIFS(Sales_Transactions!$Q$2:$Q$4411,Sales_Transactions!$E$2:$E$4411,"North",Sales_Transactions!$B$2:$B$4411,"&gt;="&amp;A84,Sales_Transactions!$B$2:$B$4411,"&lt;"&amp;EDATE(A84,1))</f>
        <v>19195.865137999994</v>
      </c>
      <c r="C84" s="33">
        <f>SUMIFS(Sales_Transactions!$Q$2:$Q$4411,Sales_Transactions!$E$2:$E$4411,"East",Sales_Transactions!$B$2:$B$4411,"&gt;="&amp;A84,Sales_Transactions!$B$2:$B$4411,"&lt;"&amp;EDATE(A84,1))</f>
        <v>22678.986597999992</v>
      </c>
      <c r="D84" s="33">
        <f>SUMIFS(Sales_Transactions!$Q$2:$Q$4411,Sales_Transactions!$E$2:$E$4411,"West",Sales_Transactions!$B$2:$B$4411,"&gt;="&amp;A84,Sales_Transactions!$B$2:$B$4411,"&lt;"&amp;EDATE(A84,1))</f>
        <v>27627.859237000001</v>
      </c>
      <c r="E84" s="33">
        <f>SUMIFS(Sales_Transactions!$Q$2:$Q$4411,Sales_Transactions!$E$2:$E$4411,"Central",Sales_Transactions!$B$2:$B$4411,"&gt;="&amp;A84,Sales_Transactions!$B$2:$B$4411,"&lt;"&amp;EDATE(A84,1))</f>
        <v>12553.924492</v>
      </c>
      <c r="F84" s="33">
        <f>SUMIFS(Sales_Transactions!$Q$2:$Q$4411,Sales_Transactions!$E$2:$E$4411,"South",Sales_Transactions!$B$2:$B$4411,"&gt;="&amp;A84,Sales_Transactions!$B$2:$B$4411,"&lt;"&amp;EDATE(A84,1))</f>
        <v>9556.7994080000008</v>
      </c>
    </row>
    <row r="85" spans="1:6">
      <c r="A85" s="35">
        <f>A57</f>
        <v>45931</v>
      </c>
      <c r="B85" s="33">
        <f>SUMIFS(Sales_Transactions!$Q$2:$Q$4411,Sales_Transactions!$E$2:$E$4411,"North",Sales_Transactions!$B$2:$B$4411,"&gt;="&amp;A85,Sales_Transactions!$B$2:$B$4411,"&lt;"&amp;EDATE(A85,1))</f>
        <v>13746.479132000004</v>
      </c>
      <c r="C85" s="33">
        <f>SUMIFS(Sales_Transactions!$Q$2:$Q$4411,Sales_Transactions!$E$2:$E$4411,"East",Sales_Transactions!$B$2:$B$4411,"&gt;="&amp;A85,Sales_Transactions!$B$2:$B$4411,"&lt;"&amp;EDATE(A85,1))</f>
        <v>14949.498652000004</v>
      </c>
      <c r="D85" s="33">
        <f>SUMIFS(Sales_Transactions!$Q$2:$Q$4411,Sales_Transactions!$E$2:$E$4411,"West",Sales_Transactions!$B$2:$B$4411,"&gt;="&amp;A85,Sales_Transactions!$B$2:$B$4411,"&lt;"&amp;EDATE(A85,1))</f>
        <v>19409.369588000001</v>
      </c>
      <c r="E85" s="33">
        <f>SUMIFS(Sales_Transactions!$Q$2:$Q$4411,Sales_Transactions!$E$2:$E$4411,"Central",Sales_Transactions!$B$2:$B$4411,"&gt;="&amp;A85,Sales_Transactions!$B$2:$B$4411,"&lt;"&amp;EDATE(A85,1))</f>
        <v>12870.571174999999</v>
      </c>
      <c r="F85" s="33">
        <f>SUMIFS(Sales_Transactions!$Q$2:$Q$4411,Sales_Transactions!$E$2:$E$4411,"South",Sales_Transactions!$B$2:$B$4411,"&gt;="&amp;A85,Sales_Transactions!$B$2:$B$4411,"&lt;"&amp;EDATE(A85,1))</f>
        <v>7908.3789889999998</v>
      </c>
    </row>
    <row r="86" spans="1:6">
      <c r="A86" s="35">
        <f>A58</f>
        <v>45962</v>
      </c>
      <c r="B86" s="33">
        <f>SUMIFS(Sales_Transactions!$Q$2:$Q$4411,Sales_Transactions!$E$2:$E$4411,"North",Sales_Transactions!$B$2:$B$4411,"&gt;="&amp;A86,Sales_Transactions!$B$2:$B$4411,"&lt;"&amp;EDATE(A86,1))</f>
        <v>19507.21891</v>
      </c>
      <c r="C86" s="33">
        <f>SUMIFS(Sales_Transactions!$Q$2:$Q$4411,Sales_Transactions!$E$2:$E$4411,"East",Sales_Transactions!$B$2:$B$4411,"&gt;="&amp;A86,Sales_Transactions!$B$2:$B$4411,"&lt;"&amp;EDATE(A86,1))</f>
        <v>26737.354617999994</v>
      </c>
      <c r="D86" s="33">
        <f>SUMIFS(Sales_Transactions!$Q$2:$Q$4411,Sales_Transactions!$E$2:$E$4411,"West",Sales_Transactions!$B$2:$B$4411,"&gt;="&amp;A86,Sales_Transactions!$B$2:$B$4411,"&lt;"&amp;EDATE(A86,1))</f>
        <v>25444.169345999999</v>
      </c>
      <c r="E86" s="33">
        <f>SUMIFS(Sales_Transactions!$Q$2:$Q$4411,Sales_Transactions!$E$2:$E$4411,"Central",Sales_Transactions!$B$2:$B$4411,"&gt;="&amp;A86,Sales_Transactions!$B$2:$B$4411,"&lt;"&amp;EDATE(A86,1))</f>
        <v>39248.69009399999</v>
      </c>
      <c r="F86" s="33">
        <f>SUMIFS(Sales_Transactions!$Q$2:$Q$4411,Sales_Transactions!$E$2:$E$4411,"South",Sales_Transactions!$B$2:$B$4411,"&gt;="&amp;A86,Sales_Transactions!$B$2:$B$4411,"&lt;"&amp;EDATE(A86,1))</f>
        <v>8502.9299599999995</v>
      </c>
    </row>
    <row r="87" spans="1:6">
      <c r="A87" s="35">
        <f>A59</f>
        <v>45992</v>
      </c>
      <c r="B87" s="33">
        <f>SUMIFS(Sales_Transactions!$Q$2:$Q$4411,Sales_Transactions!$E$2:$E$4411,"North",Sales_Transactions!$B$2:$B$4411,"&gt;="&amp;A87,Sales_Transactions!$B$2:$B$4411,"&lt;"&amp;EDATE(A87,1))</f>
        <v>31235.710335999993</v>
      </c>
      <c r="C87" s="33">
        <f>SUMIFS(Sales_Transactions!$Q$2:$Q$4411,Sales_Transactions!$E$2:$E$4411,"East",Sales_Transactions!$B$2:$B$4411,"&gt;="&amp;A87,Sales_Transactions!$B$2:$B$4411,"&lt;"&amp;EDATE(A87,1))</f>
        <v>39202.796180000005</v>
      </c>
      <c r="D87" s="33">
        <f>SUMIFS(Sales_Transactions!$Q$2:$Q$4411,Sales_Transactions!$E$2:$E$4411,"West",Sales_Transactions!$B$2:$B$4411,"&gt;="&amp;A87,Sales_Transactions!$B$2:$B$4411,"&lt;"&amp;EDATE(A87,1))</f>
        <v>27559.389783999988</v>
      </c>
      <c r="E87" s="33">
        <f>SUMIFS(Sales_Transactions!$Q$2:$Q$4411,Sales_Transactions!$E$2:$E$4411,"Central",Sales_Transactions!$B$2:$B$4411,"&gt;="&amp;A87,Sales_Transactions!$B$2:$B$4411,"&lt;"&amp;EDATE(A87,1))</f>
        <v>22104.117119999995</v>
      </c>
      <c r="F87" s="33">
        <f>SUMIFS(Sales_Transactions!$Q$2:$Q$4411,Sales_Transactions!$E$2:$E$4411,"South",Sales_Transactions!$B$2:$B$4411,"&gt;="&amp;A87,Sales_Transactions!$B$2:$B$4411,"&lt;"&amp;EDATE(A87,1))</f>
        <v>7465.870444000001</v>
      </c>
    </row>
    <row r="90" spans="1:6" ht="16.149999999999999">
      <c r="A90" s="26" t="s">
        <v>4910</v>
      </c>
    </row>
    <row r="91" spans="1:6" ht="25.35">
      <c r="A91" s="31" t="s">
        <v>75</v>
      </c>
      <c r="B91" s="31" t="s">
        <v>4890</v>
      </c>
      <c r="C91" s="31" t="s">
        <v>4893</v>
      </c>
      <c r="D91" s="31" t="s">
        <v>4911</v>
      </c>
      <c r="E91" s="31" t="s">
        <v>4912</v>
      </c>
    </row>
    <row r="92" spans="1:6">
      <c r="A92" s="32" t="s">
        <v>128</v>
      </c>
      <c r="B92" s="33">
        <f>SUMIF(Sales_Transactions!$E$2:$E$4411,A92,Sales_Transactions!$Q$2:$Q$4411)</f>
        <v>476416.10272900044</v>
      </c>
      <c r="C92" s="32">
        <f>COUNTIF(Sales_Transactions!$E$2:$E$4411,A92)</f>
        <v>1074</v>
      </c>
      <c r="D92" s="32">
        <f>COUNTIFS(Sales_Transactions!$E$2:$E$4411,A92,Sales_Transactions!$V$2:$V$4411,"Yes")</f>
        <v>57</v>
      </c>
      <c r="E92" s="34">
        <f>D92/C92</f>
        <v>5.3072625698324022E-2</v>
      </c>
    </row>
    <row r="93" spans="1:6">
      <c r="A93" s="32" t="s">
        <v>138</v>
      </c>
      <c r="B93" s="33">
        <f>SUMIF(Sales_Transactions!$E$2:$E$4411,A93,Sales_Transactions!$Q$2:$Q$4411)</f>
        <v>421822.04995000066</v>
      </c>
      <c r="C93" s="32">
        <f>COUNTIF(Sales_Transactions!$E$2:$E$4411,A93)</f>
        <v>974</v>
      </c>
      <c r="D93" s="32">
        <f>COUNTIFS(Sales_Transactions!$E$2:$E$4411,A93,Sales_Transactions!$V$2:$V$4411,"Yes")</f>
        <v>50</v>
      </c>
      <c r="E93" s="34">
        <f>D93/C93</f>
        <v>5.1334702258726897E-2</v>
      </c>
    </row>
    <row r="94" spans="1:6">
      <c r="A94" s="32" t="s">
        <v>117</v>
      </c>
      <c r="B94" s="33">
        <f>SUMIF(Sales_Transactions!$E$2:$E$4411,A94,Sales_Transactions!$Q$2:$Q$4411)</f>
        <v>388209.44709300023</v>
      </c>
      <c r="C94" s="32">
        <f>COUNTIF(Sales_Transactions!$E$2:$E$4411,A94)</f>
        <v>900</v>
      </c>
      <c r="D94" s="32">
        <f>COUNTIFS(Sales_Transactions!$E$2:$E$4411,A94,Sales_Transactions!$V$2:$V$4411,"Yes")</f>
        <v>57</v>
      </c>
      <c r="E94" s="34">
        <f>D94/C94</f>
        <v>6.3333333333333339E-2</v>
      </c>
    </row>
    <row r="95" spans="1:6">
      <c r="A95" s="32" t="s">
        <v>188</v>
      </c>
      <c r="B95" s="33">
        <f>SUMIF(Sales_Transactions!$E$2:$E$4411,A95,Sales_Transactions!$Q$2:$Q$4411)</f>
        <v>340849.84538400004</v>
      </c>
      <c r="C95" s="32">
        <f>COUNTIF(Sales_Transactions!$E$2:$E$4411,A95)</f>
        <v>777</v>
      </c>
      <c r="D95" s="32">
        <f>COUNTIFS(Sales_Transactions!$E$2:$E$4411,A95,Sales_Transactions!$V$2:$V$4411,"Yes")</f>
        <v>39</v>
      </c>
      <c r="E95" s="34">
        <f>D95/C95</f>
        <v>5.019305019305019E-2</v>
      </c>
    </row>
    <row r="96" spans="1:6">
      <c r="A96" s="32" t="s">
        <v>158</v>
      </c>
      <c r="B96" s="33">
        <f>SUMIF(Sales_Transactions!$E$2:$E$4411,A96,Sales_Transactions!$Q$2:$Q$4411)</f>
        <v>318328.63264399947</v>
      </c>
      <c r="C96" s="32">
        <f>COUNTIF(Sales_Transactions!$E$2:$E$4411,A96)</f>
        <v>685</v>
      </c>
      <c r="D96" s="32">
        <f>COUNTIFS(Sales_Transactions!$E$2:$E$4411,A96,Sales_Transactions!$V$2:$V$4411,"Yes")</f>
        <v>148</v>
      </c>
      <c r="E96" s="34">
        <f>D96/C96</f>
        <v>0.21605839416058395</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1</cp:revision>
  <dcterms:created xsi:type="dcterms:W3CDTF">2026-06-21T16:23:01Z</dcterms:created>
  <dcterms:modified xsi:type="dcterms:W3CDTF">2026-06-21T17:01:22Z</dcterms:modified>
  <cp:category/>
  <cp:contentStatus/>
</cp:coreProperties>
</file>