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<sst xmlns="http://schemas.openxmlformats.org/spreadsheetml/2006/main" count="217" uniqueCount="34">
  <si>
    <t>CENTRAL</t>
  </si>
  <si>
    <t>PORTO</t>
  </si>
  <si>
    <t>CHANCES DE TÍTULO</t>
  </si>
  <si>
    <t>EQUIPES</t>
  </si>
  <si>
    <t>TAXA VITÓRIA</t>
  </si>
  <si>
    <t>TAXA DERROTA</t>
  </si>
  <si>
    <t>TAXA EMPATE</t>
  </si>
  <si>
    <t>MÉDIA GP</t>
  </si>
  <si>
    <t>MÉDIA GC</t>
  </si>
  <si>
    <t>SALGUEIRO</t>
  </si>
  <si>
    <t>AFOGADOS</t>
  </si>
  <si>
    <t>AMERICA</t>
  </si>
  <si>
    <t>IBIS</t>
  </si>
  <si>
    <t>RETRO</t>
  </si>
  <si>
    <t>GOLS</t>
  </si>
  <si>
    <t>CASA</t>
  </si>
  <si>
    <t>VISITANTE</t>
  </si>
  <si>
    <t xml:space="preserve">PORTO </t>
  </si>
  <si>
    <t>PONTOS</t>
  </si>
  <si>
    <t>JOGOS</t>
  </si>
  <si>
    <t>V</t>
  </si>
  <si>
    <t>E</t>
  </si>
  <si>
    <t>D</t>
  </si>
  <si>
    <t>GP</t>
  </si>
  <si>
    <t>GC</t>
  </si>
  <si>
    <t>SALDO</t>
  </si>
  <si>
    <t>APROVEITAMENTO</t>
  </si>
  <si>
    <t>ESP GOLS CASA</t>
  </si>
  <si>
    <t>ESP GOLS VIS</t>
  </si>
  <si>
    <t>FATOR α</t>
  </si>
  <si>
    <t>EMPATE</t>
  </si>
  <si>
    <t>CENTRAL GANHANDO DO IBIS</t>
  </si>
  <si>
    <t>CENTRAL EMPATANDO COM IBIS</t>
  </si>
  <si>
    <t>CENTRAL PERDENDO DO IBIS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</si>
</sst>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Docs-Calibri"/>
    </font>
    <font>
      <sz val="11.0"/>
      <color rgb="FF4D5156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rgb="FFC00000"/>
        <bgColor rgb="FFC00000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6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14" xfId="0" applyBorder="1" applyFont="1" applyNumberFormat="1"/>
    <xf borderId="2" fillId="2" fontId="1" numFmtId="0" xfId="0" applyBorder="1" applyFill="1" applyFont="1"/>
    <xf borderId="2" fillId="3" fontId="1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" fillId="0" fontId="1" numFmtId="0" xfId="0" applyBorder="1" applyFont="1"/>
    <xf borderId="0" fillId="0" fontId="2" numFmtId="0" xfId="0" applyAlignment="1" applyFont="1">
      <alignment horizontal="center" readingOrder="0"/>
    </xf>
    <xf borderId="2" fillId="4" fontId="1" numFmtId="0" xfId="0" applyBorder="1" applyFill="1" applyFont="1"/>
    <xf borderId="2" fillId="5" fontId="1" numFmtId="0" xfId="0" applyBorder="1" applyFill="1" applyFont="1"/>
    <xf borderId="2" fillId="6" fontId="1" numFmtId="0" xfId="0" applyAlignment="1" applyBorder="1" applyFill="1" applyFont="1">
      <alignment horizontal="center"/>
    </xf>
    <xf borderId="0" fillId="0" fontId="2" numFmtId="10" xfId="0" applyAlignment="1" applyFont="1" applyNumberFormat="1">
      <alignment horizontal="center" readingOrder="0"/>
    </xf>
    <xf borderId="2" fillId="6" fontId="1" numFmtId="0" xfId="0" applyBorder="1" applyFont="1"/>
    <xf borderId="0" fillId="0" fontId="2" numFmtId="0" xfId="0" applyAlignment="1" applyFont="1">
      <alignment horizontal="center"/>
    </xf>
    <xf borderId="2" fillId="7" fontId="1" numFmtId="0" xfId="0" applyBorder="1" applyFill="1" applyFont="1"/>
    <xf borderId="2" fillId="8" fontId="1" numFmtId="0" xfId="0" applyBorder="1" applyFill="1" applyFont="1"/>
    <xf borderId="2" fillId="9" fontId="1" numFmtId="0" xfId="0" applyBorder="1" applyFill="1" applyFont="1"/>
    <xf borderId="2" fillId="10" fontId="1" numFmtId="0" xfId="0" applyBorder="1" applyFill="1" applyFont="1"/>
    <xf borderId="0" fillId="0" fontId="2" numFmtId="2" xfId="0" applyAlignment="1" applyFont="1" applyNumberFormat="1">
      <alignment horizontal="center"/>
    </xf>
    <xf borderId="0" fillId="8" fontId="1" numFmtId="0" xfId="0" applyAlignment="1" applyFont="1">
      <alignment horizontal="center"/>
    </xf>
    <xf borderId="0" fillId="8" fontId="2" numFmtId="10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8" fontId="3" numFmtId="0" xfId="0" applyAlignment="1" applyFont="1">
      <alignment horizontal="left" readingOrder="0"/>
    </xf>
    <xf borderId="0" fillId="8" fontId="1" numFmtId="0" xfId="0" applyFont="1"/>
    <xf borderId="2" fillId="2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2" fillId="11" fontId="1" numFmtId="0" xfId="0" applyAlignment="1" applyBorder="1" applyFill="1" applyFont="1">
      <alignment horizontal="center"/>
    </xf>
    <xf borderId="3" fillId="11" fontId="1" numFmtId="0" xfId="0" applyAlignment="1" applyBorder="1" applyFont="1">
      <alignment horizontal="center"/>
    </xf>
    <xf borderId="0" fillId="12" fontId="2" numFmtId="0" xfId="0" applyAlignment="1" applyFill="1" applyFont="1">
      <alignment readingOrder="0"/>
    </xf>
    <xf borderId="0" fillId="0" fontId="2" numFmtId="0" xfId="0" applyFont="1"/>
    <xf borderId="0" fillId="8" fontId="2" numFmtId="0" xfId="0" applyFont="1"/>
    <xf borderId="4" fillId="0" fontId="1" numFmtId="14" xfId="0" applyBorder="1" applyFont="1" applyNumberFormat="1"/>
    <xf borderId="5" fillId="3" fontId="1" numFmtId="0" xfId="0" applyBorder="1" applyFont="1"/>
    <xf borderId="5" fillId="9" fontId="1" numFmtId="0" xfId="0" applyBorder="1" applyFont="1"/>
    <xf borderId="5" fillId="11" fontId="1" numFmtId="0" xfId="0" applyAlignment="1" applyBorder="1" applyFont="1">
      <alignment horizontal="center"/>
    </xf>
    <xf borderId="6" fillId="11" fontId="1" numFmtId="0" xfId="0" applyAlignment="1" applyBorder="1" applyFont="1">
      <alignment horizontal="center"/>
    </xf>
    <xf borderId="7" fillId="6" fontId="1" numFmtId="0" xfId="0" applyBorder="1" applyFont="1"/>
    <xf borderId="7" fillId="9" fontId="1" numFmtId="0" xfId="0" applyBorder="1" applyFont="1"/>
    <xf borderId="0" fillId="11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2" fillId="13" fontId="1" numFmtId="0" xfId="0" applyBorder="1" applyFill="1" applyFont="1"/>
    <xf borderId="2" fillId="13" fontId="1" numFmtId="0" xfId="0" applyAlignment="1" applyBorder="1" applyFont="1">
      <alignment horizontal="center"/>
    </xf>
    <xf borderId="2" fillId="13" fontId="1" numFmtId="10" xfId="0" applyAlignment="1" applyBorder="1" applyFont="1" applyNumberFormat="1">
      <alignment horizontal="center"/>
    </xf>
    <xf borderId="5" fillId="3" fontId="1" numFmtId="0" xfId="0" applyAlignment="1" applyBorder="1" applyFont="1">
      <alignment horizontal="center"/>
    </xf>
    <xf borderId="5" fillId="9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0" fillId="12" fontId="1" numFmtId="0" xfId="0" applyAlignment="1" applyFont="1">
      <alignment horizontal="right" vertical="bottom"/>
    </xf>
    <xf borderId="0" fillId="8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2" numFmtId="10" xfId="0" applyFont="1" applyNumberFormat="1"/>
    <xf borderId="0" fillId="0" fontId="2" numFmtId="4" xfId="0" applyFont="1" applyNumberFormat="1"/>
    <xf borderId="0" fillId="0" fontId="1" numFmtId="0" xfId="0" applyAlignment="1" applyFont="1">
      <alignment horizontal="center" vertical="bottom"/>
    </xf>
    <xf borderId="0" fillId="0" fontId="2" numFmtId="3" xfId="0" applyFont="1" applyNumberFormat="1"/>
    <xf borderId="8" fillId="0" fontId="2" numFmtId="0" xfId="0" applyBorder="1" applyFont="1"/>
    <xf borderId="9" fillId="2" fontId="2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0" fillId="14" fontId="2" numFmtId="10" xfId="0" applyAlignment="1" applyFill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12" fillId="0" fontId="2" numFmtId="10" xfId="0" applyAlignment="1" applyBorder="1" applyFont="1" applyNumberFormat="1">
      <alignment horizontal="center"/>
    </xf>
    <xf borderId="13" fillId="0" fontId="2" numFmtId="0" xfId="0" applyAlignment="1" applyBorder="1" applyFont="1">
      <alignment readingOrder="0"/>
    </xf>
    <xf borderId="14" fillId="0" fontId="2" numFmtId="10" xfId="0" applyAlignment="1" applyBorder="1" applyFont="1" applyNumberFormat="1">
      <alignment horizontal="center"/>
    </xf>
    <xf borderId="15" fillId="14" fontId="2" numFmtId="10" xfId="0" applyAlignment="1" applyBorder="1" applyFont="1" applyNumberFormat="1">
      <alignment horizontal="center"/>
    </xf>
    <xf borderId="9" fillId="3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11" fillId="4" fontId="2" numFmtId="0" xfId="0" applyAlignment="1" applyBorder="1" applyFont="1">
      <alignment readingOrder="0"/>
    </xf>
    <xf borderId="0" fillId="14" fontId="2" numFmtId="164" xfId="0" applyAlignment="1" applyFont="1" applyNumberFormat="1">
      <alignment horizontal="center"/>
    </xf>
    <xf borderId="0" fillId="8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2" fillId="0" fontId="2" numFmtId="164" xfId="0" applyAlignment="1" applyBorder="1" applyFont="1" applyNumberFormat="1">
      <alignment horizontal="center"/>
    </xf>
    <xf borderId="11" fillId="9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4" fillId="8" fontId="2" numFmtId="164" xfId="0" applyAlignment="1" applyBorder="1" applyFont="1" applyNumberFormat="1">
      <alignment horizontal="center"/>
    </xf>
    <xf borderId="14" fillId="0" fontId="2" numFmtId="164" xfId="0" applyAlignment="1" applyBorder="1" applyFont="1" applyNumberFormat="1">
      <alignment horizontal="center"/>
    </xf>
    <xf borderId="15" fillId="14" fontId="2" numFmtId="164" xfId="0" applyAlignment="1" applyBorder="1" applyFont="1" applyNumberFormat="1">
      <alignment horizontal="center"/>
    </xf>
    <xf borderId="13" fillId="9" fontId="2" numFmtId="0" xfId="0" applyAlignment="1" applyBorder="1" applyFont="1">
      <alignment readingOrder="0"/>
    </xf>
    <xf borderId="9" fillId="5" fontId="2" numFmtId="0" xfId="0" applyAlignment="1" applyBorder="1" applyFont="1">
      <alignment horizontal="center" readingOrder="0"/>
    </xf>
    <xf borderId="10" fillId="5" fontId="2" numFmtId="0" xfId="0" applyAlignment="1" applyBorder="1" applyFont="1">
      <alignment horizontal="center" readingOrder="0"/>
    </xf>
    <xf borderId="0" fillId="0" fontId="2" numFmtId="1" xfId="0" applyFont="1" applyNumberFormat="1"/>
    <xf borderId="9" fillId="8" fontId="2" numFmtId="0" xfId="0" applyAlignment="1" applyBorder="1" applyFont="1">
      <alignment horizontal="center" readingOrder="0"/>
    </xf>
    <xf borderId="10" fillId="8" fontId="2" numFmtId="0" xfId="0" applyAlignment="1" applyBorder="1" applyFont="1">
      <alignment horizontal="center" readingOrder="0"/>
    </xf>
    <xf borderId="9" fillId="6" fontId="2" numFmtId="0" xfId="0" applyAlignment="1" applyBorder="1" applyFont="1">
      <alignment horizontal="center" readingOrder="0"/>
    </xf>
    <xf borderId="10" fillId="6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readingOrder="0"/>
    </xf>
    <xf borderId="13" fillId="5" fontId="2" numFmtId="0" xfId="0" applyAlignment="1" applyBorder="1" applyFont="1">
      <alignment readingOrder="0"/>
    </xf>
    <xf borderId="0" fillId="14" fontId="2" numFmtId="0" xfId="0" applyAlignment="1" applyFont="1">
      <alignment horizontal="center" readingOrder="0"/>
    </xf>
    <xf borderId="0" fillId="0" fontId="1" numFmtId="0" xfId="0" applyFont="1"/>
    <xf borderId="0" fillId="8" fontId="2" numFmtId="10" xfId="0" applyFont="1" applyNumberFormat="1"/>
    <xf borderId="2" fillId="2" fontId="1" numFmtId="0" xfId="0" applyAlignment="1" applyBorder="1" applyFon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10.43"/>
    <col customWidth="1" min="4" max="4" width="9.57"/>
    <col customWidth="1" min="5" max="7" width="8.71"/>
    <col customWidth="1" min="8" max="8" width="8.29"/>
    <col customWidth="1" min="9" max="9" width="14.0"/>
    <col customWidth="1" min="10" max="10" width="20.43"/>
    <col customWidth="1" min="11" max="11" width="9.29"/>
    <col customWidth="1" min="12" max="13" width="8.71"/>
    <col customWidth="1" min="14" max="14" width="14.29"/>
    <col customWidth="1" min="15" max="15" width="14.14"/>
    <col customWidth="1" min="16" max="16" width="14.57"/>
    <col customWidth="1" min="17" max="17" width="14.71"/>
    <col customWidth="1" min="18" max="18" width="13.14"/>
    <col customWidth="1" min="19" max="19" width="10.71"/>
    <col customWidth="1" min="20" max="20" width="12.86"/>
    <col customWidth="1" min="21" max="21" width="12.43"/>
    <col customWidth="1" min="22" max="22" width="8.71"/>
    <col customWidth="1" min="23" max="23" width="15.57"/>
    <col customWidth="1" min="24" max="24" width="12.57"/>
    <col customWidth="1" min="25" max="25" width="8.71"/>
    <col customWidth="1" min="26" max="26" width="11.86"/>
  </cols>
  <sheetData>
    <row r="1" ht="14.25" customHeight="1">
      <c r="A1" s="1">
        <v>45507.0</v>
      </c>
      <c r="B1" s="2" t="s">
        <v>0</v>
      </c>
      <c r="C1" s="3" t="s">
        <v>1</v>
      </c>
      <c r="D1" s="4">
        <v>1.0</v>
      </c>
      <c r="E1" s="5">
        <v>2.0</v>
      </c>
      <c r="J1" s="6" t="s">
        <v>2</v>
      </c>
      <c r="N1" s="7" t="s">
        <v>3</v>
      </c>
      <c r="O1" s="8" t="s">
        <v>4</v>
      </c>
      <c r="P1" s="8" t="s">
        <v>5</v>
      </c>
      <c r="Q1" s="8" t="s">
        <v>6</v>
      </c>
      <c r="R1" s="6" t="s">
        <v>7</v>
      </c>
      <c r="S1" s="6" t="s">
        <v>8</v>
      </c>
    </row>
    <row r="2" ht="14.25" customHeight="1">
      <c r="A2" s="1">
        <v>45507.0</v>
      </c>
      <c r="B2" s="9" t="s">
        <v>9</v>
      </c>
      <c r="C2" s="10" t="s">
        <v>10</v>
      </c>
      <c r="D2" s="4">
        <v>0.0</v>
      </c>
      <c r="E2" s="5">
        <v>2.0</v>
      </c>
      <c r="I2" s="11" t="s">
        <v>11</v>
      </c>
      <c r="J2" s="12">
        <v>0.9282</v>
      </c>
      <c r="N2" s="13" t="s">
        <v>11</v>
      </c>
      <c r="O2" s="14">
        <f t="shared" ref="O2:O8" si="1">D24/C24</f>
        <v>0.75</v>
      </c>
      <c r="P2" s="14">
        <f t="shared" ref="P2:P8" si="2">F24/C24</f>
        <v>0</v>
      </c>
      <c r="Q2" s="14">
        <f t="shared" ref="Q2:Q8" si="3">E24/C24</f>
        <v>0.25</v>
      </c>
      <c r="R2" s="14">
        <f t="shared" ref="R2:R8" si="4">G24/C24</f>
        <v>2</v>
      </c>
      <c r="S2" s="14">
        <f t="shared" ref="S2:S8" si="5">H24/C24</f>
        <v>1</v>
      </c>
    </row>
    <row r="3" ht="14.25" customHeight="1">
      <c r="A3" s="1">
        <v>45528.0</v>
      </c>
      <c r="B3" s="9" t="s">
        <v>9</v>
      </c>
      <c r="C3" s="2" t="s">
        <v>0</v>
      </c>
      <c r="D3" s="4">
        <v>0.0</v>
      </c>
      <c r="E3" s="5">
        <v>2.0</v>
      </c>
      <c r="I3" s="15" t="s">
        <v>12</v>
      </c>
      <c r="J3" s="12">
        <v>0.0408</v>
      </c>
      <c r="N3" s="2" t="s">
        <v>0</v>
      </c>
      <c r="O3" s="14">
        <f t="shared" si="1"/>
        <v>0.6</v>
      </c>
      <c r="P3" s="14">
        <f t="shared" si="2"/>
        <v>0.4</v>
      </c>
      <c r="Q3" s="14">
        <f t="shared" si="3"/>
        <v>0</v>
      </c>
      <c r="R3" s="14">
        <f t="shared" si="4"/>
        <v>2</v>
      </c>
      <c r="S3" s="14">
        <f t="shared" si="5"/>
        <v>1.6</v>
      </c>
    </row>
    <row r="4" ht="14.25" customHeight="1">
      <c r="A4" s="1">
        <v>45528.0</v>
      </c>
      <c r="B4" s="3" t="s">
        <v>1</v>
      </c>
      <c r="C4" s="13" t="s">
        <v>11</v>
      </c>
      <c r="D4" s="4">
        <v>2.0</v>
      </c>
      <c r="E4" s="5">
        <v>2.0</v>
      </c>
      <c r="I4" s="2" t="s">
        <v>0</v>
      </c>
      <c r="J4" s="12">
        <v>0.0294</v>
      </c>
      <c r="N4" s="16" t="s">
        <v>12</v>
      </c>
      <c r="O4" s="14">
        <f t="shared" si="1"/>
        <v>0.5</v>
      </c>
      <c r="P4" s="14">
        <f t="shared" si="2"/>
        <v>0.25</v>
      </c>
      <c r="Q4" s="14">
        <f t="shared" si="3"/>
        <v>0.25</v>
      </c>
      <c r="R4" s="14">
        <f t="shared" si="4"/>
        <v>1.25</v>
      </c>
      <c r="S4" s="14">
        <f t="shared" si="5"/>
        <v>1</v>
      </c>
    </row>
    <row r="5" ht="14.25" customHeight="1">
      <c r="A5" s="1">
        <v>45528.0</v>
      </c>
      <c r="B5" s="17" t="s">
        <v>13</v>
      </c>
      <c r="C5" s="15" t="s">
        <v>12</v>
      </c>
      <c r="D5" s="4">
        <v>1.0</v>
      </c>
      <c r="E5" s="5">
        <v>2.0</v>
      </c>
      <c r="I5" s="10" t="s">
        <v>10</v>
      </c>
      <c r="J5" s="12">
        <v>0.0012</v>
      </c>
      <c r="N5" s="10" t="s">
        <v>10</v>
      </c>
      <c r="O5" s="14">
        <f t="shared" si="1"/>
        <v>0.25</v>
      </c>
      <c r="P5" s="14">
        <f t="shared" si="2"/>
        <v>0.25</v>
      </c>
      <c r="Q5" s="14">
        <f t="shared" si="3"/>
        <v>0.5</v>
      </c>
      <c r="R5" s="14">
        <f t="shared" si="4"/>
        <v>1.5</v>
      </c>
      <c r="S5" s="14">
        <f t="shared" si="5"/>
        <v>1.5</v>
      </c>
    </row>
    <row r="6" ht="14.25" customHeight="1">
      <c r="A6" s="1">
        <v>45542.0</v>
      </c>
      <c r="B6" s="10" t="s">
        <v>10</v>
      </c>
      <c r="C6" s="3" t="s">
        <v>1</v>
      </c>
      <c r="D6" s="4">
        <v>1.0</v>
      </c>
      <c r="E6" s="5">
        <v>1.0</v>
      </c>
      <c r="I6" s="3" t="s">
        <v>1</v>
      </c>
      <c r="J6" s="12">
        <v>3.0E-4</v>
      </c>
      <c r="N6" s="3" t="s">
        <v>1</v>
      </c>
      <c r="O6" s="14">
        <f t="shared" si="1"/>
        <v>0.25</v>
      </c>
      <c r="P6" s="14">
        <f t="shared" si="2"/>
        <v>0.25</v>
      </c>
      <c r="Q6" s="14">
        <f t="shared" si="3"/>
        <v>0.5</v>
      </c>
      <c r="R6" s="14">
        <f t="shared" si="4"/>
        <v>1.5</v>
      </c>
      <c r="S6" s="14">
        <f t="shared" si="5"/>
        <v>1.5</v>
      </c>
    </row>
    <row r="7" ht="14.25" customHeight="1">
      <c r="A7" s="1">
        <v>45542.0</v>
      </c>
      <c r="B7" s="17" t="s">
        <v>13</v>
      </c>
      <c r="C7" s="2" t="s">
        <v>0</v>
      </c>
      <c r="D7" s="4">
        <v>1.0</v>
      </c>
      <c r="E7" s="5">
        <v>2.0</v>
      </c>
      <c r="I7" s="9" t="s">
        <v>9</v>
      </c>
      <c r="J7" s="12">
        <v>0.0</v>
      </c>
      <c r="N7" s="9" t="s">
        <v>9</v>
      </c>
      <c r="O7" s="14">
        <f t="shared" si="1"/>
        <v>0.25</v>
      </c>
      <c r="P7" s="14">
        <f t="shared" si="2"/>
        <v>0.75</v>
      </c>
      <c r="Q7" s="14">
        <f t="shared" si="3"/>
        <v>0</v>
      </c>
      <c r="R7" s="14">
        <f t="shared" si="4"/>
        <v>0.5</v>
      </c>
      <c r="S7" s="14">
        <f t="shared" si="5"/>
        <v>1.5</v>
      </c>
    </row>
    <row r="8" ht="14.25" customHeight="1">
      <c r="A8" s="1">
        <v>45542.0</v>
      </c>
      <c r="B8" s="15" t="s">
        <v>12</v>
      </c>
      <c r="C8" s="13" t="s">
        <v>11</v>
      </c>
      <c r="D8" s="4">
        <v>0.0</v>
      </c>
      <c r="E8" s="5">
        <v>1.0</v>
      </c>
      <c r="I8" s="17" t="s">
        <v>13</v>
      </c>
      <c r="J8" s="12">
        <v>0.0</v>
      </c>
      <c r="N8" s="18" t="s">
        <v>13</v>
      </c>
      <c r="O8" s="14">
        <f t="shared" si="1"/>
        <v>0</v>
      </c>
      <c r="P8" s="14">
        <f t="shared" si="2"/>
        <v>1</v>
      </c>
      <c r="Q8" s="14">
        <f t="shared" si="3"/>
        <v>0</v>
      </c>
      <c r="R8" s="19">
        <f t="shared" si="4"/>
        <v>0.6666666667</v>
      </c>
      <c r="S8" s="19">
        <f t="shared" si="5"/>
        <v>1.666666667</v>
      </c>
    </row>
    <row r="9" ht="14.25" customHeight="1">
      <c r="A9" s="1">
        <v>45563.0</v>
      </c>
      <c r="B9" s="13" t="s">
        <v>11</v>
      </c>
      <c r="C9" s="2" t="s">
        <v>0</v>
      </c>
      <c r="D9" s="4">
        <v>3.0</v>
      </c>
      <c r="E9" s="5">
        <v>1.0</v>
      </c>
    </row>
    <row r="10" ht="14.25" customHeight="1">
      <c r="A10" s="1">
        <v>45563.0</v>
      </c>
      <c r="B10" s="10" t="s">
        <v>10</v>
      </c>
      <c r="C10" s="15" t="s">
        <v>12</v>
      </c>
      <c r="D10" s="4">
        <v>1.0</v>
      </c>
      <c r="E10" s="5">
        <v>1.0</v>
      </c>
      <c r="I10" s="20"/>
      <c r="J10" s="21"/>
    </row>
    <row r="11" ht="14.25" customHeight="1">
      <c r="A11" s="1">
        <v>45563.0</v>
      </c>
      <c r="B11" s="17" t="s">
        <v>13</v>
      </c>
      <c r="C11" s="9" t="s">
        <v>9</v>
      </c>
      <c r="D11" s="4">
        <v>0.0</v>
      </c>
      <c r="E11" s="5">
        <v>1.0</v>
      </c>
      <c r="I11" s="22"/>
      <c r="J11" s="21"/>
    </row>
    <row r="12" ht="14.25" customHeight="1">
      <c r="A12" s="1">
        <v>45570.0</v>
      </c>
      <c r="B12" s="15" t="s">
        <v>12</v>
      </c>
      <c r="C12" s="3" t="s">
        <v>1</v>
      </c>
      <c r="D12" s="4">
        <v>2.0</v>
      </c>
      <c r="E12" s="5">
        <v>1.0</v>
      </c>
      <c r="I12" s="23"/>
      <c r="J12" s="21"/>
    </row>
    <row r="13" ht="14.25" customHeight="1">
      <c r="A13" s="1">
        <v>45570.0</v>
      </c>
      <c r="B13" s="9" t="s">
        <v>9</v>
      </c>
      <c r="C13" s="13" t="s">
        <v>11</v>
      </c>
      <c r="D13" s="4">
        <v>1.0</v>
      </c>
      <c r="E13" s="5">
        <v>2.0</v>
      </c>
      <c r="I13" s="24"/>
      <c r="J13" s="21"/>
      <c r="M13" s="8" t="s">
        <v>14</v>
      </c>
      <c r="N13" s="8" t="s">
        <v>15</v>
      </c>
      <c r="O13" s="8" t="s">
        <v>16</v>
      </c>
      <c r="P13" s="8" t="s">
        <v>14</v>
      </c>
      <c r="Q13" s="8" t="s">
        <v>15</v>
      </c>
      <c r="R13" s="8" t="s">
        <v>16</v>
      </c>
      <c r="S13" s="8" t="s">
        <v>14</v>
      </c>
      <c r="T13" s="8" t="s">
        <v>15</v>
      </c>
      <c r="U13" s="8" t="s">
        <v>16</v>
      </c>
      <c r="V13" s="8" t="s">
        <v>14</v>
      </c>
      <c r="W13" s="8" t="s">
        <v>15</v>
      </c>
      <c r="X13" s="8" t="s">
        <v>16</v>
      </c>
    </row>
    <row r="14" ht="14.25" customHeight="1">
      <c r="A14" s="1">
        <v>45570.0</v>
      </c>
      <c r="B14" s="2" t="s">
        <v>0</v>
      </c>
      <c r="C14" s="10" t="s">
        <v>10</v>
      </c>
      <c r="D14" s="4">
        <v>4.0</v>
      </c>
      <c r="E14" s="5">
        <v>2.0</v>
      </c>
      <c r="I14" s="24"/>
      <c r="J14" s="21"/>
      <c r="N14" s="25" t="s">
        <v>0</v>
      </c>
      <c r="O14" s="26" t="s">
        <v>12</v>
      </c>
      <c r="P14" s="14"/>
      <c r="Q14" s="27" t="s">
        <v>1</v>
      </c>
      <c r="R14" s="28" t="s">
        <v>9</v>
      </c>
      <c r="S14" s="14"/>
      <c r="T14" s="29" t="s">
        <v>10</v>
      </c>
      <c r="U14" s="30" t="s">
        <v>13</v>
      </c>
      <c r="V14" s="14"/>
      <c r="W14" s="26" t="s">
        <v>12</v>
      </c>
      <c r="X14" s="28" t="s">
        <v>9</v>
      </c>
    </row>
    <row r="15" ht="14.25" customHeight="1">
      <c r="A15" s="1">
        <v>45523.0</v>
      </c>
      <c r="B15" s="2" t="s">
        <v>0</v>
      </c>
      <c r="C15" s="15" t="s">
        <v>12</v>
      </c>
      <c r="D15" s="31"/>
      <c r="E15" s="32"/>
      <c r="I15" s="24"/>
      <c r="J15" s="21"/>
      <c r="M15" s="33">
        <v>0.0</v>
      </c>
      <c r="N15" s="8">
        <f>_xlfn.POISSON.DIST(0,O23,FALSE)</f>
        <v>0.2231301601</v>
      </c>
      <c r="O15" s="8">
        <f>_xlfn.POISSON.DIST(0,O24,FALSE)</f>
        <v>0.2405084632</v>
      </c>
      <c r="P15" s="33">
        <v>0.0</v>
      </c>
      <c r="Q15" s="14">
        <f>_xlfn.POISSON.DIST(0,R23,FALSE)</f>
        <v>0.2231301601</v>
      </c>
      <c r="R15" s="14">
        <f>_xlfn.POISSON.DIST(0,R24,FALSE)</f>
        <v>0.3678794412</v>
      </c>
      <c r="S15" s="33">
        <v>0.0</v>
      </c>
      <c r="T15" s="14">
        <f>_xlfn.POISSON.DIST(0,U23,FALSE)</f>
        <v>0.2052896576</v>
      </c>
      <c r="U15" s="14">
        <f>_xlfn.POISSON.DIST(0,U24,FALSE)</f>
        <v>0.3384654251</v>
      </c>
      <c r="V15" s="33">
        <v>0.0</v>
      </c>
      <c r="W15" s="34">
        <f>_xlfn.POISSON.DIST(0,X23,FALSE)</f>
        <v>0.2528395958</v>
      </c>
      <c r="X15" s="34">
        <f>_xlfn.POISSON.DIST(0,X24,FALSE)</f>
        <v>0.4723665527</v>
      </c>
    </row>
    <row r="16" ht="14.25" customHeight="1">
      <c r="A16" s="1">
        <v>45523.0</v>
      </c>
      <c r="B16" s="3" t="s">
        <v>1</v>
      </c>
      <c r="C16" s="9" t="s">
        <v>9</v>
      </c>
      <c r="D16" s="31"/>
      <c r="E16" s="32"/>
      <c r="I16" s="24"/>
      <c r="J16" s="21"/>
      <c r="M16" s="33">
        <v>1.0</v>
      </c>
      <c r="N16" s="8">
        <f>_xlfn.POISSON.DIST(1,O23,FALSE)</f>
        <v>0.3346952402</v>
      </c>
      <c r="O16" s="8">
        <f>_xlfn.POISSON.DIST(1,O24,FALSE)</f>
        <v>0.3427245601</v>
      </c>
      <c r="P16" s="33">
        <v>1.0</v>
      </c>
      <c r="Q16" s="14">
        <f>_xlfn.POISSON.DIST(1,R23,FALSE)</f>
        <v>0.3346952402</v>
      </c>
      <c r="R16" s="14">
        <f>_xlfn.POISSON.DIST(1,R24,FALSE)</f>
        <v>0.3678794412</v>
      </c>
      <c r="S16" s="33">
        <v>1.0</v>
      </c>
      <c r="T16" s="14">
        <f>_xlfn.POISSON.DIST(1,U23,FALSE)</f>
        <v>0.3250419578</v>
      </c>
      <c r="U16" s="14">
        <f>_xlfn.POISSON.DIST(1,U24,FALSE)</f>
        <v>0.3666708772</v>
      </c>
      <c r="V16" s="33">
        <v>1.0</v>
      </c>
      <c r="W16" s="34">
        <f>_xlfn.POISSON.DIST(1,X23,FALSE)</f>
        <v>0.3476544442</v>
      </c>
      <c r="X16" s="34">
        <f>_xlfn.POISSON.DIST(1,X24,FALSE)</f>
        <v>0.3542749146</v>
      </c>
    </row>
    <row r="17" ht="14.25" customHeight="1">
      <c r="A17" s="1">
        <v>45523.0</v>
      </c>
      <c r="B17" s="10" t="s">
        <v>10</v>
      </c>
      <c r="C17" s="17" t="s">
        <v>13</v>
      </c>
      <c r="D17" s="31"/>
      <c r="E17" s="32"/>
      <c r="I17" s="35"/>
      <c r="J17" s="35"/>
      <c r="M17" s="33">
        <v>2.0</v>
      </c>
      <c r="N17" s="8">
        <f>_xlfn.POISSON.DIST(2,O23,FALSE)</f>
        <v>0.2510214302</v>
      </c>
      <c r="O17" s="8">
        <f>_xlfn.POISSON.DIST(2,O24,FALSE)</f>
        <v>0.2441912491</v>
      </c>
      <c r="P17" s="33">
        <v>2.0</v>
      </c>
      <c r="Q17" s="14">
        <f>_xlfn.POISSON.DIST(2,R23,FALSE)</f>
        <v>0.2510214302</v>
      </c>
      <c r="R17" s="14">
        <f>_xlfn.POISSON.DIST(2,R24,FALSE)</f>
        <v>0.1839397206</v>
      </c>
      <c r="S17" s="33">
        <v>2.0</v>
      </c>
      <c r="T17" s="14">
        <f>_xlfn.POISSON.DIST(2,U23,FALSE)</f>
        <v>0.2573248833</v>
      </c>
      <c r="U17" s="14">
        <f>_xlfn.POISSON.DIST(2,U24,FALSE)</f>
        <v>0.1986133918</v>
      </c>
      <c r="V17" s="33">
        <v>2.0</v>
      </c>
      <c r="W17" s="34">
        <f>_xlfn.POISSON.DIST(2,X23,FALSE)</f>
        <v>0.2390124304</v>
      </c>
      <c r="X17" s="34">
        <f>_xlfn.POISSON.DIST(2,X24,FALSE)</f>
        <v>0.132853093</v>
      </c>
    </row>
    <row r="18" ht="14.25" customHeight="1">
      <c r="A18" s="1">
        <v>45605.0</v>
      </c>
      <c r="B18" s="15" t="s">
        <v>12</v>
      </c>
      <c r="C18" s="9" t="s">
        <v>9</v>
      </c>
      <c r="D18" s="31"/>
      <c r="E18" s="32"/>
      <c r="M18" s="33">
        <v>3.0</v>
      </c>
      <c r="N18" s="8">
        <f>_xlfn.POISSON.DIST(3,O23,FALSE)</f>
        <v>0.1255107151</v>
      </c>
      <c r="O18" s="8">
        <f>_xlfn.POISSON.DIST(3,O24,FALSE)</f>
        <v>0.1159908433</v>
      </c>
      <c r="P18" s="33">
        <v>3.0</v>
      </c>
      <c r="Q18" s="14">
        <f>_xlfn.POISSON.DIST(3,R23,FALSE)</f>
        <v>0.1255107151</v>
      </c>
      <c r="R18" s="14">
        <f>_xlfn.POISSON.DIST(3,R24,FALSE)</f>
        <v>0.0613132402</v>
      </c>
      <c r="S18" s="33">
        <v>3.0</v>
      </c>
      <c r="T18" s="14">
        <f>_xlfn.POISSON.DIST(3,U23,FALSE)</f>
        <v>0.1358103551</v>
      </c>
      <c r="U18" s="14">
        <f>_xlfn.POISSON.DIST(3,U24,FALSE)</f>
        <v>0.0717215026</v>
      </c>
      <c r="V18" s="33">
        <v>3.0</v>
      </c>
      <c r="W18" s="34">
        <f>_xlfn.POISSON.DIST(3,X23,FALSE)</f>
        <v>0.1095473639</v>
      </c>
      <c r="X18" s="34">
        <f>_xlfn.POISSON.DIST(3,X24,FALSE)</f>
        <v>0.03321327324</v>
      </c>
    </row>
    <row r="19" ht="14.25" customHeight="1">
      <c r="A19" s="1">
        <v>45605.0</v>
      </c>
      <c r="B19" s="13" t="s">
        <v>11</v>
      </c>
      <c r="C19" s="10" t="s">
        <v>10</v>
      </c>
      <c r="D19" s="31"/>
      <c r="E19" s="32"/>
      <c r="M19" s="33">
        <v>4.0</v>
      </c>
      <c r="N19" s="8">
        <f>_xlfn.POISSON.DIST(4,O23,FALSE)</f>
        <v>0.04706651816</v>
      </c>
      <c r="O19" s="8">
        <f>_xlfn.POISSON.DIST(4,O24,FALSE)</f>
        <v>0.04132173793</v>
      </c>
      <c r="P19" s="33">
        <v>4.0</v>
      </c>
      <c r="Q19" s="14">
        <f>_xlfn.POISSON.DIST(4,R23,FALSE)</f>
        <v>0.04706651816</v>
      </c>
      <c r="R19" s="14">
        <f>_xlfn.POISSON.DIST(4,R24,FALSE)</f>
        <v>0.01532831005</v>
      </c>
      <c r="S19" s="33">
        <v>4.0</v>
      </c>
      <c r="T19" s="14">
        <f>_xlfn.POISSON.DIST(4,U23,FALSE)</f>
        <v>0.05375826555</v>
      </c>
      <c r="U19" s="14">
        <f>_xlfn.POISSON.DIST(4,U24,FALSE)</f>
        <v>0.01942457362</v>
      </c>
      <c r="V19" s="33">
        <v>4.0</v>
      </c>
      <c r="W19" s="34">
        <f>_xlfn.POISSON.DIST(4,X23,FALSE)</f>
        <v>0.03765690635</v>
      </c>
      <c r="X19" s="34">
        <f>_xlfn.POISSON.DIST(4,X24,FALSE)</f>
        <v>0.006227488732</v>
      </c>
    </row>
    <row r="20" ht="14.25" customHeight="1">
      <c r="A20" s="36">
        <v>45605.0</v>
      </c>
      <c r="B20" s="37" t="s">
        <v>17</v>
      </c>
      <c r="C20" s="38" t="s">
        <v>13</v>
      </c>
      <c r="D20" s="39"/>
      <c r="E20" s="40"/>
      <c r="M20" s="33">
        <v>5.0</v>
      </c>
      <c r="N20" s="8">
        <f>_xlfn.POISSON.DIST(5,O23,FALSE)</f>
        <v>0.01411995545</v>
      </c>
      <c r="O20" s="8">
        <f>_xlfn.POISSON.DIST(5,O24,FALSE)</f>
        <v>0.01177669531</v>
      </c>
      <c r="P20" s="33">
        <v>5.0</v>
      </c>
      <c r="Q20" s="14">
        <f>_xlfn.POISSON.DIST(5,R23,FALSE)</f>
        <v>0.01411995545</v>
      </c>
      <c r="R20" s="14">
        <f>_xlfn.POISSON.DIST(5,R24,FALSE)</f>
        <v>0.00306566201</v>
      </c>
      <c r="S20" s="33">
        <v>5.0</v>
      </c>
      <c r="T20" s="14">
        <f>_xlfn.POISSON.DIST(5,U23,FALSE)</f>
        <v>0.01702345076</v>
      </c>
      <c r="U20" s="14">
        <f>_xlfn.POISSON.DIST(5,U24,FALSE)</f>
        <v>0.004208657618</v>
      </c>
      <c r="V20" s="33">
        <v>5.0</v>
      </c>
      <c r="W20" s="34">
        <f>_xlfn.POISSON.DIST(5,X23,FALSE)</f>
        <v>0.01035564925</v>
      </c>
      <c r="X20" s="34">
        <f>_xlfn.POISSON.DIST(5,X24,FALSE)</f>
        <v>0.0009341233099</v>
      </c>
    </row>
    <row r="21" ht="14.25" customHeight="1">
      <c r="B21" s="41" t="s">
        <v>11</v>
      </c>
      <c r="C21" s="42" t="s">
        <v>13</v>
      </c>
      <c r="D21" s="43"/>
      <c r="E21" s="43"/>
    </row>
    <row r="22" ht="14.25" customHeight="1">
      <c r="D22" s="44"/>
      <c r="E22" s="44"/>
    </row>
    <row r="23" ht="14.25" customHeight="1">
      <c r="A23" s="7" t="s">
        <v>3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H23" s="4" t="s">
        <v>24</v>
      </c>
      <c r="I23" s="4" t="s">
        <v>25</v>
      </c>
      <c r="J23" s="4" t="s">
        <v>26</v>
      </c>
      <c r="N23" s="6" t="s">
        <v>27</v>
      </c>
      <c r="O23" s="14">
        <f>(R3+S4)/2</f>
        <v>1.5</v>
      </c>
      <c r="Q23" s="6" t="s">
        <v>27</v>
      </c>
      <c r="R23" s="14">
        <f>(R6+S7)/2</f>
        <v>1.5</v>
      </c>
      <c r="T23" s="6" t="s">
        <v>27</v>
      </c>
      <c r="U23" s="14">
        <f>(R5+S8)/2</f>
        <v>1.583333333</v>
      </c>
      <c r="W23" s="6" t="s">
        <v>27</v>
      </c>
      <c r="X23" s="14">
        <f>(R4+S7)/2</f>
        <v>1.375</v>
      </c>
    </row>
    <row r="24" ht="14.25" customHeight="1">
      <c r="A24" s="45" t="s">
        <v>11</v>
      </c>
      <c r="B24" s="46">
        <v>10.0</v>
      </c>
      <c r="C24" s="46">
        <v>4.0</v>
      </c>
      <c r="D24" s="46">
        <v>3.0</v>
      </c>
      <c r="E24" s="46">
        <v>1.0</v>
      </c>
      <c r="F24" s="46">
        <v>0.0</v>
      </c>
      <c r="G24" s="46">
        <v>8.0</v>
      </c>
      <c r="H24" s="46">
        <v>4.0</v>
      </c>
      <c r="I24" s="46">
        <f t="shared" ref="I24:I30" si="6">G24-H24</f>
        <v>4</v>
      </c>
      <c r="J24" s="47">
        <f t="shared" ref="J24:J30" si="7">B24/(C24*3)</f>
        <v>0.8333333333</v>
      </c>
      <c r="N24" s="6" t="s">
        <v>28</v>
      </c>
      <c r="O24" s="14">
        <f>(R4+S3)/2</f>
        <v>1.425</v>
      </c>
      <c r="Q24" s="6" t="s">
        <v>28</v>
      </c>
      <c r="R24" s="14">
        <f>(R7+S6)/2</f>
        <v>1</v>
      </c>
      <c r="T24" s="6" t="s">
        <v>28</v>
      </c>
      <c r="U24" s="14">
        <f>(R8+S5)/2</f>
        <v>1.083333333</v>
      </c>
      <c r="W24" s="6" t="s">
        <v>28</v>
      </c>
      <c r="X24" s="14">
        <f>(R7+S4)/2</f>
        <v>0.75</v>
      </c>
    </row>
    <row r="25" ht="14.25" customHeight="1">
      <c r="A25" s="45" t="s">
        <v>0</v>
      </c>
      <c r="B25" s="46">
        <v>9.0</v>
      </c>
      <c r="C25" s="46">
        <v>5.0</v>
      </c>
      <c r="D25" s="46">
        <v>3.0</v>
      </c>
      <c r="E25" s="46">
        <v>0.0</v>
      </c>
      <c r="F25" s="46">
        <v>2.0</v>
      </c>
      <c r="G25" s="46">
        <v>10.0</v>
      </c>
      <c r="H25" s="46">
        <v>8.0</v>
      </c>
      <c r="I25" s="46">
        <f t="shared" si="6"/>
        <v>2</v>
      </c>
      <c r="J25" s="47">
        <f t="shared" si="7"/>
        <v>0.6</v>
      </c>
    </row>
    <row r="26" ht="14.25" customHeight="1">
      <c r="A26" s="45" t="s">
        <v>12</v>
      </c>
      <c r="B26" s="46">
        <v>7.0</v>
      </c>
      <c r="C26" s="46">
        <v>4.0</v>
      </c>
      <c r="D26" s="46">
        <v>2.0</v>
      </c>
      <c r="E26" s="46">
        <v>1.0</v>
      </c>
      <c r="F26" s="46">
        <v>1.0</v>
      </c>
      <c r="G26" s="46">
        <v>5.0</v>
      </c>
      <c r="H26" s="46">
        <v>4.0</v>
      </c>
      <c r="I26" s="46">
        <f t="shared" si="6"/>
        <v>1</v>
      </c>
      <c r="J26" s="47">
        <f t="shared" si="7"/>
        <v>0.5833333333</v>
      </c>
    </row>
    <row r="27" ht="14.25" customHeight="1">
      <c r="A27" s="45" t="s">
        <v>10</v>
      </c>
      <c r="B27" s="46">
        <v>5.0</v>
      </c>
      <c r="C27" s="46">
        <v>4.0</v>
      </c>
      <c r="D27" s="46">
        <v>1.0</v>
      </c>
      <c r="E27" s="46">
        <v>2.0</v>
      </c>
      <c r="F27" s="46">
        <v>1.0</v>
      </c>
      <c r="G27" s="46">
        <v>6.0</v>
      </c>
      <c r="H27" s="46">
        <v>6.0</v>
      </c>
      <c r="I27" s="46">
        <f t="shared" si="6"/>
        <v>0</v>
      </c>
      <c r="J27" s="47">
        <f t="shared" si="7"/>
        <v>0.4166666667</v>
      </c>
    </row>
    <row r="28" ht="14.25" customHeight="1">
      <c r="A28" s="45" t="s">
        <v>1</v>
      </c>
      <c r="B28" s="46">
        <v>5.0</v>
      </c>
      <c r="C28" s="46">
        <v>4.0</v>
      </c>
      <c r="D28" s="46">
        <v>1.0</v>
      </c>
      <c r="E28" s="46">
        <v>2.0</v>
      </c>
      <c r="F28" s="46">
        <v>1.0</v>
      </c>
      <c r="G28" s="46">
        <v>6.0</v>
      </c>
      <c r="H28" s="46">
        <v>6.0</v>
      </c>
      <c r="I28" s="46">
        <f t="shared" si="6"/>
        <v>0</v>
      </c>
      <c r="J28" s="47">
        <f t="shared" si="7"/>
        <v>0.4166666667</v>
      </c>
      <c r="M28" s="8" t="s">
        <v>14</v>
      </c>
      <c r="N28" s="8" t="s">
        <v>15</v>
      </c>
      <c r="O28" s="8" t="s">
        <v>16</v>
      </c>
      <c r="P28" s="8" t="s">
        <v>14</v>
      </c>
      <c r="Q28" s="8" t="s">
        <v>15</v>
      </c>
      <c r="R28" s="8" t="s">
        <v>16</v>
      </c>
      <c r="S28" s="8" t="s">
        <v>14</v>
      </c>
      <c r="T28" s="8" t="s">
        <v>15</v>
      </c>
      <c r="U28" s="8" t="s">
        <v>16</v>
      </c>
    </row>
    <row r="29" ht="14.25" customHeight="1">
      <c r="A29" s="45" t="s">
        <v>9</v>
      </c>
      <c r="B29" s="46">
        <v>3.0</v>
      </c>
      <c r="C29" s="46">
        <v>4.0</v>
      </c>
      <c r="D29" s="46">
        <v>1.0</v>
      </c>
      <c r="E29" s="46">
        <v>0.0</v>
      </c>
      <c r="F29" s="46">
        <v>3.0</v>
      </c>
      <c r="G29" s="46">
        <v>2.0</v>
      </c>
      <c r="H29" s="46">
        <v>6.0</v>
      </c>
      <c r="I29" s="46">
        <f t="shared" si="6"/>
        <v>-4</v>
      </c>
      <c r="J29" s="47">
        <f t="shared" si="7"/>
        <v>0.25</v>
      </c>
      <c r="N29" s="11" t="s">
        <v>11</v>
      </c>
      <c r="O29" s="29" t="s">
        <v>10</v>
      </c>
      <c r="P29" s="14"/>
      <c r="Q29" s="48" t="s">
        <v>17</v>
      </c>
      <c r="R29" s="49" t="s">
        <v>13</v>
      </c>
      <c r="S29" s="14"/>
      <c r="T29" s="50" t="s">
        <v>11</v>
      </c>
      <c r="U29" s="51" t="s">
        <v>13</v>
      </c>
    </row>
    <row r="30" ht="14.25" customHeight="1">
      <c r="A30" s="45" t="s">
        <v>13</v>
      </c>
      <c r="B30" s="46">
        <v>0.0</v>
      </c>
      <c r="C30" s="46">
        <v>3.0</v>
      </c>
      <c r="D30" s="46">
        <v>0.0</v>
      </c>
      <c r="E30" s="46">
        <v>0.0</v>
      </c>
      <c r="F30" s="46">
        <v>3.0</v>
      </c>
      <c r="G30" s="46">
        <v>2.0</v>
      </c>
      <c r="H30" s="46">
        <v>5.0</v>
      </c>
      <c r="I30" s="46">
        <f t="shared" si="6"/>
        <v>-3</v>
      </c>
      <c r="J30" s="47">
        <f t="shared" si="7"/>
        <v>0</v>
      </c>
      <c r="M30" s="52">
        <v>0.0</v>
      </c>
      <c r="N30" s="34">
        <f>_xlfn.POISSON.DIST(0,O38,FALSE)</f>
        <v>0.1737739435</v>
      </c>
      <c r="O30" s="34">
        <f>_xlfn.POISSON.DIST(0,O39,FALSE)</f>
        <v>0.2122479738</v>
      </c>
      <c r="P30" s="52">
        <v>0.0</v>
      </c>
      <c r="Q30" s="34">
        <f>_xlfn.POISSON.DIST(0,R38,FALSE)</f>
        <v>0.2052896576</v>
      </c>
      <c r="R30" s="34">
        <f>_xlfn.POISSON.DIST(0,R39,FALSE)</f>
        <v>0.3384654251</v>
      </c>
      <c r="S30" s="52">
        <v>0.0</v>
      </c>
      <c r="T30" s="34">
        <f>_xlfn.POISSON.DIST(0,U38,FALSE)</f>
        <v>0.1598797461</v>
      </c>
      <c r="U30" s="34">
        <f>_xlfn.POISSON.DIST(0,U39,FALSE)</f>
        <v>0.4345982085</v>
      </c>
    </row>
    <row r="31" ht="14.25" customHeight="1">
      <c r="M31" s="52">
        <v>1.0</v>
      </c>
      <c r="N31" s="34">
        <f>_xlfn.POISSON.DIST(1,O38,FALSE)</f>
        <v>0.304104401</v>
      </c>
      <c r="O31" s="34">
        <f>_xlfn.POISSON.DIST(1,O39,FALSE)</f>
        <v>0.3289843594</v>
      </c>
      <c r="P31" s="52">
        <v>1.0</v>
      </c>
      <c r="Q31" s="34">
        <f>_xlfn.POISSON.DIST(1,R38,FALSE)</f>
        <v>0.3250419578</v>
      </c>
      <c r="R31" s="34">
        <f>_xlfn.POISSON.DIST(1,R39,FALSE)</f>
        <v>0.3666708772</v>
      </c>
      <c r="S31" s="52">
        <v>1.0</v>
      </c>
      <c r="T31" s="34">
        <f>_xlfn.POISSON.DIST(1,U38,FALSE)</f>
        <v>0.2931128678</v>
      </c>
      <c r="U31" s="34">
        <f>_xlfn.POISSON.DIST(1,U39,FALSE)</f>
        <v>0.3621651738</v>
      </c>
    </row>
    <row r="32" ht="14.25" customHeight="1">
      <c r="A32" s="24"/>
      <c r="M32" s="52">
        <v>2.0</v>
      </c>
      <c r="N32" s="34">
        <f>_xlfn.POISSON.DIST(2,O38,FALSE)</f>
        <v>0.2660913509</v>
      </c>
      <c r="O32" s="34">
        <f>_xlfn.POISSON.DIST(2,O39,FALSE)</f>
        <v>0.2549628786</v>
      </c>
      <c r="P32" s="52">
        <v>2.0</v>
      </c>
      <c r="Q32" s="34">
        <f>_xlfn.POISSON.DIST(2,R38,FALSE)</f>
        <v>0.2573248833</v>
      </c>
      <c r="R32" s="34">
        <f>_xlfn.POISSON.DIST(2,R39,FALSE)</f>
        <v>0.1986133918</v>
      </c>
      <c r="S32" s="52">
        <v>2.0</v>
      </c>
      <c r="T32" s="34">
        <f>_xlfn.POISSON.DIST(2,U38,FALSE)</f>
        <v>0.2686867955</v>
      </c>
      <c r="U32" s="34">
        <f>_xlfn.POISSON.DIST(2,U39,FALSE)</f>
        <v>0.1509021557</v>
      </c>
    </row>
    <row r="33" ht="14.25" customHeight="1">
      <c r="A33" s="24"/>
      <c r="M33" s="52">
        <v>3.0</v>
      </c>
      <c r="N33" s="34">
        <f>_xlfn.POISSON.DIST(3,O38,FALSE)</f>
        <v>0.1552199547</v>
      </c>
      <c r="O33" s="34">
        <f>_xlfn.POISSON.DIST(3,O39,FALSE)</f>
        <v>0.1317308206</v>
      </c>
      <c r="P33" s="52">
        <v>3.0</v>
      </c>
      <c r="Q33" s="34">
        <f>_xlfn.POISSON.DIST(3,R38,FALSE)</f>
        <v>0.1358103551</v>
      </c>
      <c r="R33" s="34">
        <f>_xlfn.POISSON.DIST(3,R39,FALSE)</f>
        <v>0.0717215026</v>
      </c>
      <c r="S33" s="52">
        <v>3.0</v>
      </c>
      <c r="T33" s="34">
        <f>_xlfn.POISSON.DIST(3,U38,FALSE)</f>
        <v>0.1641974861</v>
      </c>
      <c r="U33" s="34">
        <f>_xlfn.POISSON.DIST(3,U39,FALSE)</f>
        <v>0.04191726548</v>
      </c>
    </row>
    <row r="34" ht="14.25" customHeight="1">
      <c r="A34" s="24"/>
      <c r="M34" s="52">
        <v>4.0</v>
      </c>
      <c r="N34" s="34">
        <f>_xlfn.POISSON.DIST(4,O38,FALSE)</f>
        <v>0.06790873018</v>
      </c>
      <c r="O34" s="34">
        <f>_xlfn.POISSON.DIST(4,O39,FALSE)</f>
        <v>0.05104569298</v>
      </c>
      <c r="P34" s="52">
        <v>4.0</v>
      </c>
      <c r="Q34" s="34">
        <f>_xlfn.POISSON.DIST(4,R38,FALSE)</f>
        <v>0.05375826555</v>
      </c>
      <c r="R34" s="34">
        <f>_xlfn.POISSON.DIST(4,R39,FALSE)</f>
        <v>0.01942457362</v>
      </c>
      <c r="S34" s="52">
        <v>4.0</v>
      </c>
      <c r="T34" s="34">
        <f>_xlfn.POISSON.DIST(4,U38,FALSE)</f>
        <v>0.07525718115</v>
      </c>
      <c r="U34" s="34">
        <f>_xlfn.POISSON.DIST(4,U39,FALSE)</f>
        <v>0.008732763642</v>
      </c>
    </row>
    <row r="35" ht="14.25" customHeight="1">
      <c r="A35" s="24"/>
      <c r="B35" s="53" t="s">
        <v>29</v>
      </c>
      <c r="C35" s="6">
        <v>0.5</v>
      </c>
      <c r="M35" s="52">
        <v>5.0</v>
      </c>
      <c r="N35" s="34">
        <f>_xlfn.POISSON.DIST(5,O38,FALSE)</f>
        <v>0.02376805556</v>
      </c>
      <c r="O35" s="34">
        <f>_xlfn.POISSON.DIST(5,O39,FALSE)</f>
        <v>0.01582416482</v>
      </c>
      <c r="P35" s="52">
        <v>5.0</v>
      </c>
      <c r="Q35" s="34">
        <f>_xlfn.POISSON.DIST(5,R38,FALSE)</f>
        <v>0.01702345076</v>
      </c>
      <c r="R35" s="34">
        <f>_xlfn.POISSON.DIST(5,R39,FALSE)</f>
        <v>0.004208657618</v>
      </c>
      <c r="S35" s="52">
        <v>5.0</v>
      </c>
      <c r="T35" s="34">
        <f>_xlfn.POISSON.DIST(5,U38,FALSE)</f>
        <v>0.02759429975</v>
      </c>
      <c r="U35" s="34">
        <f>_xlfn.POISSON.DIST(5,U39,FALSE)</f>
        <v>0.001455460607</v>
      </c>
    </row>
    <row r="36" ht="14.25" customHeight="1">
      <c r="A36" s="24"/>
      <c r="M36" s="54"/>
    </row>
    <row r="37" ht="14.25" customHeight="1">
      <c r="A37" s="25" t="s">
        <v>0</v>
      </c>
      <c r="B37" s="26" t="s">
        <v>12</v>
      </c>
      <c r="C37" s="8" t="s">
        <v>30</v>
      </c>
      <c r="E37" s="25" t="s">
        <v>0</v>
      </c>
      <c r="F37" s="26" t="s">
        <v>12</v>
      </c>
      <c r="G37" s="8" t="s">
        <v>30</v>
      </c>
    </row>
    <row r="38" ht="14.25" customHeight="1">
      <c r="A38" s="55">
        <f>SUM(C41:G41)+SUM(D42:G42)+SUM(E43:G43)+SUM(F44:G44)+SUM(G45)</f>
        <v>0.3890593428</v>
      </c>
      <c r="B38" s="55">
        <f>SUM(B42)+SUM(B43:C43)+SUM(B44:D44)+B45:E45+SUM(B46:F46)</f>
        <v>0.3272851514</v>
      </c>
      <c r="C38" s="55">
        <f>1-SUM(A38:B38)</f>
        <v>0.2836555059</v>
      </c>
      <c r="E38" s="56">
        <f>O3*P4</f>
        <v>0.15</v>
      </c>
      <c r="F38" s="56">
        <f>O4*P3</f>
        <v>0.2</v>
      </c>
      <c r="G38" s="56">
        <f>(Q3+Q4)/2</f>
        <v>0.125</v>
      </c>
      <c r="H38" s="56">
        <f t="shared" ref="H38:H39" si="8">SUM(E38:G38)</f>
        <v>0.475</v>
      </c>
      <c r="N38" s="54" t="s">
        <v>27</v>
      </c>
      <c r="O38" s="57">
        <f>(R3+S6)/2</f>
        <v>1.75</v>
      </c>
      <c r="Q38" s="54" t="s">
        <v>27</v>
      </c>
      <c r="R38" s="57">
        <f>(R6+S8)/2</f>
        <v>1.583333333</v>
      </c>
      <c r="T38" s="54" t="s">
        <v>27</v>
      </c>
      <c r="U38" s="57">
        <f>(R2+S8)/2</f>
        <v>1.833333333</v>
      </c>
    </row>
    <row r="39" ht="14.25" customHeight="1">
      <c r="A39" s="24"/>
      <c r="E39" s="55">
        <f>E38/H38</f>
        <v>0.3157894737</v>
      </c>
      <c r="F39" s="55">
        <f>F38/H38</f>
        <v>0.4210526316</v>
      </c>
      <c r="G39" s="55">
        <f>G38/H38</f>
        <v>0.2631578947</v>
      </c>
      <c r="H39" s="58">
        <f t="shared" si="8"/>
        <v>1</v>
      </c>
      <c r="N39" s="54" t="s">
        <v>28</v>
      </c>
      <c r="O39" s="57">
        <f>(R6+S3)/2</f>
        <v>1.55</v>
      </c>
      <c r="Q39" s="54" t="s">
        <v>28</v>
      </c>
      <c r="R39" s="57">
        <f>(R8+S6)/2</f>
        <v>1.083333333</v>
      </c>
      <c r="T39" s="54" t="s">
        <v>28</v>
      </c>
      <c r="U39" s="57">
        <f>(R8+S2)/2</f>
        <v>0.8333333333</v>
      </c>
    </row>
    <row r="40" ht="14.25" customHeight="1">
      <c r="A40" s="59"/>
      <c r="B40" s="60">
        <v>0.0</v>
      </c>
      <c r="C40" s="60">
        <v>1.0</v>
      </c>
      <c r="D40" s="60">
        <v>2.0</v>
      </c>
      <c r="E40" s="60">
        <v>3.0</v>
      </c>
      <c r="F40" s="60">
        <v>4.0</v>
      </c>
      <c r="G40" s="61">
        <v>5.0</v>
      </c>
    </row>
    <row r="41" ht="14.25" customHeight="1">
      <c r="A41" s="62">
        <v>0.0</v>
      </c>
      <c r="B41" s="63">
        <f>(N15*O15)</f>
        <v>0.05366469191</v>
      </c>
      <c r="C41" s="64">
        <f>N16*O15</f>
        <v>0.08049703787</v>
      </c>
      <c r="D41" s="64">
        <f>N17*O15</f>
        <v>0.0603727784</v>
      </c>
      <c r="E41" s="64">
        <f>N18*O15</f>
        <v>0.0301863892</v>
      </c>
      <c r="F41" s="64">
        <f>N19*O15</f>
        <v>0.01131989595</v>
      </c>
      <c r="G41" s="65">
        <f>N20*O15</f>
        <v>0.003395968785</v>
      </c>
    </row>
    <row r="42" ht="14.25" customHeight="1">
      <c r="A42" s="62">
        <v>1.0</v>
      </c>
      <c r="B42" s="64">
        <f>N15*O16</f>
        <v>0.07647218598</v>
      </c>
      <c r="C42" s="63">
        <f>N16*O16</f>
        <v>0.114708279</v>
      </c>
      <c r="D42" s="64">
        <f>N17*O16</f>
        <v>0.08603120922</v>
      </c>
      <c r="E42" s="64">
        <f>N18*O16</f>
        <v>0.04301560461</v>
      </c>
      <c r="F42" s="64">
        <f>N19*O16</f>
        <v>0.01613085173</v>
      </c>
      <c r="G42" s="65">
        <f>N20*O16</f>
        <v>0.004839255519</v>
      </c>
    </row>
    <row r="43" ht="14.25" customHeight="1">
      <c r="A43" s="62">
        <v>2.0</v>
      </c>
      <c r="B43" s="64">
        <f>N15*O17</f>
        <v>0.05448643251</v>
      </c>
      <c r="C43" s="64">
        <f>N16*O17</f>
        <v>0.08172964876</v>
      </c>
      <c r="D43" s="63">
        <f>N17*O17</f>
        <v>0.06129723657</v>
      </c>
      <c r="E43" s="64">
        <f>N18*O17</f>
        <v>0.03064861829</v>
      </c>
      <c r="F43" s="64">
        <f>N19*O17</f>
        <v>0.01149323186</v>
      </c>
      <c r="G43" s="65">
        <f>N20*O17</f>
        <v>0.003447969557</v>
      </c>
    </row>
    <row r="44" ht="14.25" customHeight="1">
      <c r="A44" s="62">
        <v>3.0</v>
      </c>
      <c r="B44" s="64">
        <f>N15*O18</f>
        <v>0.02588105544</v>
      </c>
      <c r="C44" s="64">
        <f>N16*O18</f>
        <v>0.03882158316</v>
      </c>
      <c r="D44" s="64">
        <f>N17*O18</f>
        <v>0.02911618737</v>
      </c>
      <c r="E44" s="63">
        <f>N18*O18</f>
        <v>0.01455809369</v>
      </c>
      <c r="F44" s="64">
        <f>N19*O18</f>
        <v>0.005459285132</v>
      </c>
      <c r="G44" s="65">
        <f>N20*O18</f>
        <v>0.00163778554</v>
      </c>
    </row>
    <row r="45" ht="14.25" customHeight="1">
      <c r="A45" s="62">
        <v>4.0</v>
      </c>
      <c r="B45" s="64">
        <f>N15*O19</f>
        <v>0.009220126001</v>
      </c>
      <c r="C45" s="64">
        <f>N16*O19</f>
        <v>0.013830189</v>
      </c>
      <c r="D45" s="64">
        <f>N17*O19</f>
        <v>0.01037264175</v>
      </c>
      <c r="E45" s="64">
        <f>N18*O19</f>
        <v>0.005186320876</v>
      </c>
      <c r="F45" s="63">
        <f>N19*O19</f>
        <v>0.001944870328</v>
      </c>
      <c r="G45" s="65">
        <f>N20*O19</f>
        <v>0.0005834610985</v>
      </c>
    </row>
    <row r="46" ht="14.25" customHeight="1">
      <c r="A46" s="66">
        <v>5.0</v>
      </c>
      <c r="B46" s="67">
        <f>N15*O20</f>
        <v>0.00262773591</v>
      </c>
      <c r="C46" s="67">
        <f>N16*O20</f>
        <v>0.003941603865</v>
      </c>
      <c r="D46" s="67">
        <f>N17*O20</f>
        <v>0.002956202899</v>
      </c>
      <c r="E46" s="67">
        <f>N18*O20</f>
        <v>0.00147810145</v>
      </c>
      <c r="F46" s="67">
        <f>N19*O20</f>
        <v>0.0005542880436</v>
      </c>
      <c r="G46" s="68">
        <f>N20*O20</f>
        <v>0.0001662864131</v>
      </c>
    </row>
    <row r="47" ht="14.25" customHeight="1"/>
    <row r="48" ht="14.25" customHeight="1">
      <c r="A48" s="27" t="s">
        <v>1</v>
      </c>
      <c r="B48" s="28" t="s">
        <v>9</v>
      </c>
      <c r="C48" s="8" t="s">
        <v>30</v>
      </c>
      <c r="E48" s="27" t="s">
        <v>1</v>
      </c>
      <c r="F48" s="28" t="s">
        <v>9</v>
      </c>
      <c r="G48" s="8" t="s">
        <v>30</v>
      </c>
      <c r="K48" s="48" t="s">
        <v>17</v>
      </c>
      <c r="L48" s="49" t="s">
        <v>13</v>
      </c>
      <c r="M48" s="8" t="s">
        <v>30</v>
      </c>
      <c r="O48" s="48" t="s">
        <v>17</v>
      </c>
      <c r="P48" s="49" t="s">
        <v>13</v>
      </c>
      <c r="Q48" s="8" t="s">
        <v>30</v>
      </c>
    </row>
    <row r="49" ht="14.25" customHeight="1">
      <c r="A49" s="55">
        <f>SUM(C52:G52,D53:G53,E54:G54,F55:G55,G56)</f>
        <v>0.4834918645</v>
      </c>
      <c r="B49" s="55">
        <f>SUM(B53,B54:C54,B55:D55,B56:E56,B57:F57)</f>
        <v>0.2516151035</v>
      </c>
      <c r="C49" s="55">
        <f>1-SUM(A49:B49)</f>
        <v>0.264893032</v>
      </c>
      <c r="E49" s="56">
        <f>O6*P7</f>
        <v>0.1875</v>
      </c>
      <c r="F49" s="56">
        <f>O7*P6</f>
        <v>0.0625</v>
      </c>
      <c r="G49" s="56">
        <f>(Q7+Q6)/2</f>
        <v>0.25</v>
      </c>
      <c r="H49" s="56">
        <f t="shared" ref="H49:H50" si="9">SUM(E49:G49)</f>
        <v>0.5</v>
      </c>
      <c r="K49" s="55">
        <f>SUM(K52:O52,L53:O53,M54:O54,N55:O55,O56)</f>
        <v>0.4835793468</v>
      </c>
      <c r="L49" s="55">
        <f>SUM(J53,J54:K54,J55:L55,J56:M56,J57:N57)</f>
        <v>0.2591473632</v>
      </c>
      <c r="M49" s="55">
        <f>1-SUM(K49:L49)</f>
        <v>0.25727329</v>
      </c>
      <c r="O49" s="56">
        <f>O6*P8</f>
        <v>0.25</v>
      </c>
      <c r="P49" s="56">
        <f>O8*P6</f>
        <v>0</v>
      </c>
      <c r="Q49" s="56">
        <f>(Q6+Q8)/2</f>
        <v>0.25</v>
      </c>
      <c r="R49" s="56">
        <f t="shared" ref="R49:R50" si="10">SUM(O49:Q49)</f>
        <v>0.5</v>
      </c>
    </row>
    <row r="50" ht="14.25" customHeight="1">
      <c r="E50" s="55">
        <f>E49/H49</f>
        <v>0.375</v>
      </c>
      <c r="F50" s="55">
        <f>F49/H49</f>
        <v>0.125</v>
      </c>
      <c r="G50" s="55">
        <f>G49/H49</f>
        <v>0.5</v>
      </c>
      <c r="H50" s="56">
        <f t="shared" si="9"/>
        <v>1</v>
      </c>
      <c r="O50" s="55">
        <f>O49/R49</f>
        <v>0.5</v>
      </c>
      <c r="P50" s="55">
        <f>P49/R49</f>
        <v>0</v>
      </c>
      <c r="Q50" s="55">
        <f>Q49/R49</f>
        <v>0.5</v>
      </c>
      <c r="R50" s="56">
        <f t="shared" si="10"/>
        <v>1</v>
      </c>
    </row>
    <row r="51" ht="14.25" customHeight="1">
      <c r="A51" s="59"/>
      <c r="B51" s="69">
        <v>0.0</v>
      </c>
      <c r="C51" s="69">
        <v>1.0</v>
      </c>
      <c r="D51" s="69">
        <v>2.0</v>
      </c>
      <c r="E51" s="69">
        <v>3.0</v>
      </c>
      <c r="F51" s="69">
        <v>4.0</v>
      </c>
      <c r="G51" s="70">
        <v>5.0</v>
      </c>
      <c r="I51" s="59"/>
      <c r="J51" s="69">
        <v>0.0</v>
      </c>
      <c r="K51" s="69">
        <v>1.0</v>
      </c>
      <c r="L51" s="69">
        <v>2.0</v>
      </c>
      <c r="M51" s="69">
        <v>3.0</v>
      </c>
      <c r="N51" s="69">
        <v>4.0</v>
      </c>
      <c r="O51" s="70">
        <v>5.0</v>
      </c>
    </row>
    <row r="52" ht="14.25" customHeight="1">
      <c r="A52" s="71">
        <v>0.0</v>
      </c>
      <c r="B52" s="72">
        <f>(Q15*R15)</f>
        <v>0.08208499862</v>
      </c>
      <c r="C52" s="73">
        <f>(Q16*R15)</f>
        <v>0.1231274979</v>
      </c>
      <c r="D52" s="74">
        <f>Q17*R15</f>
        <v>0.09234562345</v>
      </c>
      <c r="E52" s="74">
        <f>Q18*R15</f>
        <v>0.04617281173</v>
      </c>
      <c r="F52" s="74">
        <f>Q19*R15</f>
        <v>0.0173148044</v>
      </c>
      <c r="G52" s="75">
        <f>Q20*R15</f>
        <v>0.005194441319</v>
      </c>
      <c r="I52" s="76">
        <v>0.0</v>
      </c>
      <c r="J52" s="72">
        <f>(Q30*R30)</f>
        <v>0.06948345122</v>
      </c>
      <c r="K52" s="73">
        <f>(Q31*R30)</f>
        <v>0.1100154644</v>
      </c>
      <c r="L52" s="74">
        <f>Q32*R30</f>
        <v>0.08709557601</v>
      </c>
      <c r="M52" s="74">
        <f>Q33*R30</f>
        <v>0.04596710956</v>
      </c>
      <c r="N52" s="74">
        <f>Q34*R30</f>
        <v>0.0181953142</v>
      </c>
      <c r="O52" s="75">
        <f>Q35*R30</f>
        <v>0.005761849497</v>
      </c>
    </row>
    <row r="53" ht="14.25" customHeight="1">
      <c r="A53" s="71">
        <v>1.0</v>
      </c>
      <c r="B53" s="73">
        <f>(Q15*R16)</f>
        <v>0.08208499862</v>
      </c>
      <c r="C53" s="72">
        <f>(Q16*R16)</f>
        <v>0.1231274979</v>
      </c>
      <c r="D53" s="74">
        <f>Q17*R16</f>
        <v>0.09234562345</v>
      </c>
      <c r="E53" s="74">
        <f>Q18*R16</f>
        <v>0.04617281173</v>
      </c>
      <c r="F53" s="74">
        <f>Q19*R16</f>
        <v>0.0173148044</v>
      </c>
      <c r="G53" s="75">
        <f>Q20*R16</f>
        <v>0.005194441319</v>
      </c>
      <c r="I53" s="76">
        <v>1.0</v>
      </c>
      <c r="J53" s="73">
        <f>(Q30*R31)</f>
        <v>0.07527373882</v>
      </c>
      <c r="K53" s="72">
        <f>(Q31*R31)</f>
        <v>0.1191834198</v>
      </c>
      <c r="L53" s="74">
        <f>Q32*R31</f>
        <v>0.09435354068</v>
      </c>
      <c r="M53" s="74">
        <f>Q33*R31</f>
        <v>0.04979770203</v>
      </c>
      <c r="N53" s="74">
        <f>Q34*R31</f>
        <v>0.01971159039</v>
      </c>
      <c r="O53" s="75">
        <f>Q35*R31</f>
        <v>0.006242003622</v>
      </c>
    </row>
    <row r="54" ht="14.25" customHeight="1">
      <c r="A54" s="71">
        <v>2.0</v>
      </c>
      <c r="B54" s="73">
        <f>(Q15*R17)</f>
        <v>0.04104249931</v>
      </c>
      <c r="C54" s="73">
        <f>(Q16*R17)</f>
        <v>0.06156374897</v>
      </c>
      <c r="D54" s="72">
        <f>Q17*R17</f>
        <v>0.04617281173</v>
      </c>
      <c r="E54" s="74">
        <f>Q18*R17</f>
        <v>0.02308640586</v>
      </c>
      <c r="F54" s="74">
        <f>Q19*R17</f>
        <v>0.008657402199</v>
      </c>
      <c r="G54" s="75">
        <f>Q20*R17</f>
        <v>0.00259722066</v>
      </c>
      <c r="I54" s="76">
        <v>2.0</v>
      </c>
      <c r="J54" s="73">
        <f>(Q30*R32)</f>
        <v>0.0407732752</v>
      </c>
      <c r="K54" s="73">
        <f>(Q31*R32)</f>
        <v>0.06455768573</v>
      </c>
      <c r="L54" s="72">
        <f>Q32*R32</f>
        <v>0.05110816787</v>
      </c>
      <c r="M54" s="74">
        <f>Q33*R32</f>
        <v>0.02697375526</v>
      </c>
      <c r="N54" s="74">
        <f>Q34*R32</f>
        <v>0.01067711146</v>
      </c>
      <c r="O54" s="75">
        <f>Q35*R32</f>
        <v>0.003381085295</v>
      </c>
    </row>
    <row r="55" ht="14.25" customHeight="1">
      <c r="A55" s="71">
        <v>3.0</v>
      </c>
      <c r="B55" s="73">
        <f>(Q15*R18)</f>
        <v>0.0136808331</v>
      </c>
      <c r="C55" s="73">
        <f>(Q16*R18)</f>
        <v>0.02052124966</v>
      </c>
      <c r="D55" s="74">
        <f>Q17*R18</f>
        <v>0.01539093724</v>
      </c>
      <c r="E55" s="72">
        <f>Q18*R18</f>
        <v>0.007695468621</v>
      </c>
      <c r="F55" s="74">
        <f>Q19*R18</f>
        <v>0.002885800733</v>
      </c>
      <c r="G55" s="75">
        <f>Q20*R18</f>
        <v>0.0008657402199</v>
      </c>
      <c r="I55" s="76">
        <v>3.0</v>
      </c>
      <c r="J55" s="73">
        <f>(Q30*R33)</f>
        <v>0.01472368271</v>
      </c>
      <c r="K55" s="73">
        <f>(Q31*R33)</f>
        <v>0.02331249762</v>
      </c>
      <c r="L55" s="74">
        <f>Q32*R33</f>
        <v>0.01845572729</v>
      </c>
      <c r="M55" s="72">
        <f>Q33*R33</f>
        <v>0.009740522734</v>
      </c>
      <c r="N55" s="74">
        <f>Q34*R33</f>
        <v>0.003855623582</v>
      </c>
      <c r="O55" s="75">
        <f>Q35*R33</f>
        <v>0.001220947468</v>
      </c>
    </row>
    <row r="56" ht="14.25" customHeight="1">
      <c r="A56" s="71">
        <v>4.0</v>
      </c>
      <c r="B56" s="73">
        <f>(Q15*R19)</f>
        <v>0.003420208276</v>
      </c>
      <c r="C56" s="73">
        <f>(Q16*R19)</f>
        <v>0.005130312414</v>
      </c>
      <c r="D56" s="74">
        <f>Q17*R19</f>
        <v>0.00384773431</v>
      </c>
      <c r="E56" s="74">
        <f>Q18*R19</f>
        <v>0.001923867155</v>
      </c>
      <c r="F56" s="72">
        <f>Q19*R19</f>
        <v>0.0007214501832</v>
      </c>
      <c r="G56" s="75">
        <f>Q20*R19</f>
        <v>0.000216435055</v>
      </c>
      <c r="I56" s="76">
        <v>4.0</v>
      </c>
      <c r="J56" s="73">
        <f>(Q30*R34)</f>
        <v>0.003987664067</v>
      </c>
      <c r="K56" s="73">
        <f>(Q31*R34)</f>
        <v>0.00631380144</v>
      </c>
      <c r="L56" s="74">
        <f>Q32*R34</f>
        <v>0.00499842614</v>
      </c>
      <c r="M56" s="74">
        <f>Q33*R34</f>
        <v>0.00263805824</v>
      </c>
      <c r="N56" s="72">
        <f>Q34*R34</f>
        <v>0.001044231387</v>
      </c>
      <c r="O56" s="75">
        <f>Q35*R34</f>
        <v>0.0003306732725</v>
      </c>
    </row>
    <row r="57" ht="14.25" customHeight="1">
      <c r="A57" s="77">
        <v>5.0</v>
      </c>
      <c r="B57" s="78">
        <f>(Q15*R20)</f>
        <v>0.0006840416552</v>
      </c>
      <c r="C57" s="78">
        <f>(Q16*R20)</f>
        <v>0.001026062483</v>
      </c>
      <c r="D57" s="79">
        <f>Q17*R20</f>
        <v>0.0007695468621</v>
      </c>
      <c r="E57" s="79">
        <f>Q18*R20</f>
        <v>0.000384773431</v>
      </c>
      <c r="F57" s="79">
        <f>Q19*R20</f>
        <v>0.0001442900366</v>
      </c>
      <c r="G57" s="80">
        <f>Q20*R20</f>
        <v>0.00004328701099</v>
      </c>
      <c r="I57" s="81">
        <v>5.0</v>
      </c>
      <c r="J57" s="78">
        <f>(Q30*R35)</f>
        <v>0.0008639938812</v>
      </c>
      <c r="K57" s="78">
        <f>(Q31*R35)</f>
        <v>0.001367990312</v>
      </c>
      <c r="L57" s="79">
        <f>Q32*R35</f>
        <v>0.00108299233</v>
      </c>
      <c r="M57" s="79">
        <f>Q33*R35</f>
        <v>0.0005715792854</v>
      </c>
      <c r="N57" s="79">
        <f>Q34*R35</f>
        <v>0.0002262501338</v>
      </c>
      <c r="O57" s="80">
        <f>Q35*R35</f>
        <v>0.00007164587571</v>
      </c>
    </row>
    <row r="58" ht="14.25" customHeight="1"/>
    <row r="59" ht="14.25" customHeight="1">
      <c r="A59" s="29" t="s">
        <v>10</v>
      </c>
      <c r="B59" s="30" t="s">
        <v>13</v>
      </c>
      <c r="C59" s="8" t="s">
        <v>30</v>
      </c>
      <c r="E59" s="29" t="s">
        <v>10</v>
      </c>
      <c r="F59" s="30" t="s">
        <v>13</v>
      </c>
      <c r="G59" s="8" t="s">
        <v>30</v>
      </c>
    </row>
    <row r="60" ht="14.25" customHeight="1">
      <c r="A60" s="55">
        <f>SUM(C63:G63,D64:G64,E65:G65,F66:G66,G67)</f>
        <v>0.4835793468</v>
      </c>
      <c r="B60" s="55">
        <f>SUM(B64,B65:C65,B66:D66,B67:E67,B68:F68)</f>
        <v>0.2591473632</v>
      </c>
      <c r="C60" s="55">
        <f>1-SUM(A60:B60)</f>
        <v>0.25727329</v>
      </c>
      <c r="E60" s="56">
        <f>O5*P8</f>
        <v>0.25</v>
      </c>
      <c r="F60" s="56">
        <f>O8*P5</f>
        <v>0</v>
      </c>
      <c r="G60" s="56">
        <f>(Q5+Q8)/2</f>
        <v>0.25</v>
      </c>
      <c r="H60" s="56">
        <f t="shared" ref="H60:H61" si="11">SUM(E60:G60)</f>
        <v>0.5</v>
      </c>
    </row>
    <row r="61" ht="14.25" customHeight="1">
      <c r="E61" s="55">
        <f>E60/H60</f>
        <v>0.5</v>
      </c>
      <c r="F61" s="55">
        <f>F60/H60</f>
        <v>0</v>
      </c>
      <c r="G61" s="55">
        <f>G60/H60</f>
        <v>0.5</v>
      </c>
      <c r="H61" s="56">
        <f t="shared" si="11"/>
        <v>1</v>
      </c>
    </row>
    <row r="62" ht="14.25" customHeight="1">
      <c r="A62" s="59"/>
      <c r="B62" s="82">
        <v>0.0</v>
      </c>
      <c r="C62" s="82">
        <v>1.0</v>
      </c>
      <c r="D62" s="82">
        <v>2.0</v>
      </c>
      <c r="E62" s="82">
        <v>3.0</v>
      </c>
      <c r="F62" s="82">
        <v>4.0</v>
      </c>
      <c r="G62" s="83">
        <v>5.0</v>
      </c>
    </row>
    <row r="63" ht="14.25" customHeight="1">
      <c r="A63" s="76">
        <v>0.0</v>
      </c>
      <c r="B63" s="72">
        <f>T15*U15</f>
        <v>0.06948345122</v>
      </c>
      <c r="C63" s="74">
        <f>T16*U15</f>
        <v>0.1100154644</v>
      </c>
      <c r="D63" s="74">
        <f>T17*U15</f>
        <v>0.08709557601</v>
      </c>
      <c r="E63" s="74">
        <f>T18*U15</f>
        <v>0.04596710956</v>
      </c>
      <c r="F63" s="74">
        <f>T19*U15</f>
        <v>0.0181953142</v>
      </c>
      <c r="G63" s="75">
        <f>T20*U15</f>
        <v>0.005761849497</v>
      </c>
    </row>
    <row r="64" ht="14.25" customHeight="1">
      <c r="A64" s="76">
        <v>1.0</v>
      </c>
      <c r="B64" s="73">
        <f>T15*U16</f>
        <v>0.07527373882</v>
      </c>
      <c r="C64" s="72">
        <f>T16*U16</f>
        <v>0.1191834198</v>
      </c>
      <c r="D64" s="74">
        <f>T17*U16</f>
        <v>0.09435354068</v>
      </c>
      <c r="E64" s="74">
        <f>T18*U16</f>
        <v>0.04979770203</v>
      </c>
      <c r="F64" s="74">
        <f>T19*U16</f>
        <v>0.01971159039</v>
      </c>
      <c r="G64" s="75">
        <f>T20*U16</f>
        <v>0.006242003622</v>
      </c>
    </row>
    <row r="65" ht="14.25" customHeight="1">
      <c r="A65" s="76">
        <v>2.0</v>
      </c>
      <c r="B65" s="73">
        <f>T15*U17</f>
        <v>0.0407732752</v>
      </c>
      <c r="C65" s="74">
        <f>T16*U17</f>
        <v>0.06455768573</v>
      </c>
      <c r="D65" s="72">
        <f>T17*U17</f>
        <v>0.05110816787</v>
      </c>
      <c r="E65" s="74">
        <f>T18*U17</f>
        <v>0.02697375526</v>
      </c>
      <c r="F65" s="74">
        <f>T19*U17</f>
        <v>0.01067711146</v>
      </c>
      <c r="G65" s="75">
        <f>T20*U17</f>
        <v>0.003381085295</v>
      </c>
    </row>
    <row r="66" ht="14.25" customHeight="1">
      <c r="A66" s="76">
        <v>3.0</v>
      </c>
      <c r="B66" s="73">
        <f>T15*U18</f>
        <v>0.01472368271</v>
      </c>
      <c r="C66" s="74">
        <f>T16*U18</f>
        <v>0.02331249762</v>
      </c>
      <c r="D66" s="74">
        <f>T17*U18</f>
        <v>0.01845572729</v>
      </c>
      <c r="E66" s="72">
        <f>T18*U18</f>
        <v>0.009740522734</v>
      </c>
      <c r="F66" s="74">
        <f>T19*U18</f>
        <v>0.003855623582</v>
      </c>
      <c r="G66" s="75">
        <f>T20*U18</f>
        <v>0.001220947468</v>
      </c>
    </row>
    <row r="67" ht="14.25" customHeight="1">
      <c r="A67" s="76">
        <v>4.0</v>
      </c>
      <c r="B67" s="73">
        <f>T15*U19</f>
        <v>0.003987664067</v>
      </c>
      <c r="C67" s="74">
        <f>T16*U19</f>
        <v>0.00631380144</v>
      </c>
      <c r="D67" s="74">
        <f>T17*U19</f>
        <v>0.00499842614</v>
      </c>
      <c r="E67" s="74">
        <f>T18*U19</f>
        <v>0.00263805824</v>
      </c>
      <c r="F67" s="72">
        <f>T19*U19</f>
        <v>0.001044231387</v>
      </c>
      <c r="G67" s="75">
        <f>T20*U19</f>
        <v>0.0003306732725</v>
      </c>
    </row>
    <row r="68" ht="14.25" customHeight="1">
      <c r="A68" s="81">
        <v>5.0</v>
      </c>
      <c r="B68" s="78">
        <f>T15*U20</f>
        <v>0.0008639938812</v>
      </c>
      <c r="C68" s="79">
        <f>T16*U20</f>
        <v>0.001367990312</v>
      </c>
      <c r="D68" s="79">
        <f>T17*U20</f>
        <v>0.00108299233</v>
      </c>
      <c r="E68" s="79">
        <f>T18*U20</f>
        <v>0.0005715792854</v>
      </c>
      <c r="F68" s="79">
        <f>T19*U20</f>
        <v>0.0002262501338</v>
      </c>
      <c r="G68" s="80">
        <f>T20*U20</f>
        <v>0.00007164587571</v>
      </c>
    </row>
    <row r="69" ht="14.25" customHeight="1"/>
    <row r="70" ht="14.25" customHeight="1">
      <c r="A70" s="26" t="s">
        <v>12</v>
      </c>
      <c r="B70" s="28" t="s">
        <v>9</v>
      </c>
      <c r="C70" s="8" t="s">
        <v>30</v>
      </c>
      <c r="E70" s="26" t="s">
        <v>12</v>
      </c>
      <c r="F70" s="28" t="s">
        <v>9</v>
      </c>
      <c r="G70" s="8" t="s">
        <v>30</v>
      </c>
    </row>
    <row r="71" ht="14.25" customHeight="1">
      <c r="A71" s="55">
        <f>SUM(C74:G74,D75:G75,E76:G76,F77:G77,G78)</f>
        <v>0.5146349471</v>
      </c>
      <c r="B71" s="55">
        <f>SUM(B75,B76:C76,B77:D77,B78:E78,B79:F79)</f>
        <v>0.2040669061</v>
      </c>
      <c r="C71" s="55">
        <f>1-SUM(A71:B71)</f>
        <v>0.2812981469</v>
      </c>
      <c r="E71" s="56">
        <f>O4*P7</f>
        <v>0.375</v>
      </c>
      <c r="F71" s="56">
        <f>O7*P4</f>
        <v>0.0625</v>
      </c>
      <c r="G71" s="56">
        <f>(Q4+Q7)/2</f>
        <v>0.125</v>
      </c>
      <c r="H71" s="56">
        <f t="shared" ref="H71:H72" si="12">SUM(E71:G71)</f>
        <v>0.5625</v>
      </c>
    </row>
    <row r="72" ht="14.25" customHeight="1">
      <c r="E72" s="55">
        <f>E71/H71</f>
        <v>0.6666666667</v>
      </c>
      <c r="F72" s="55">
        <f>F71/H71</f>
        <v>0.1111111111</v>
      </c>
      <c r="G72" s="55">
        <f>G71/H71</f>
        <v>0.2222222222</v>
      </c>
      <c r="H72" s="84">
        <f t="shared" si="12"/>
        <v>1</v>
      </c>
    </row>
    <row r="73" ht="14.25" customHeight="1">
      <c r="A73" s="59"/>
      <c r="B73" s="85">
        <v>0.0</v>
      </c>
      <c r="C73" s="85">
        <v>1.0</v>
      </c>
      <c r="D73" s="85">
        <v>2.0</v>
      </c>
      <c r="E73" s="85">
        <v>3.0</v>
      </c>
      <c r="F73" s="85">
        <v>4.0</v>
      </c>
      <c r="G73" s="86">
        <v>5.0</v>
      </c>
    </row>
    <row r="74" ht="14.25" customHeight="1">
      <c r="A74" s="71">
        <v>0.0</v>
      </c>
      <c r="B74" s="72">
        <f>(W15*X15)</f>
        <v>0.1194329683</v>
      </c>
      <c r="C74" s="74">
        <f>W16*X15</f>
        <v>0.1642203314</v>
      </c>
      <c r="D74" s="74">
        <f>W17*X15</f>
        <v>0.1129014778</v>
      </c>
      <c r="E74" s="74">
        <f>W18*X15</f>
        <v>0.05174651067</v>
      </c>
      <c r="F74" s="74">
        <f>W19*X15</f>
        <v>0.01778786304</v>
      </c>
      <c r="G74" s="75">
        <f>W20*X15</f>
        <v>0.004891662336</v>
      </c>
    </row>
    <row r="75" ht="14.25" customHeight="1">
      <c r="A75" s="71">
        <v>1.0</v>
      </c>
      <c r="B75" s="73">
        <f>(W15*X16)</f>
        <v>0.0895747262</v>
      </c>
      <c r="C75" s="72">
        <f>W16*X16</f>
        <v>0.1231652485</v>
      </c>
      <c r="D75" s="74">
        <f>W17*X16</f>
        <v>0.08467610836</v>
      </c>
      <c r="E75" s="74">
        <f>W18*X16</f>
        <v>0.038809883</v>
      </c>
      <c r="F75" s="74">
        <f>W19*X16</f>
        <v>0.01334089728</v>
      </c>
      <c r="G75" s="75">
        <f>W20*X16</f>
        <v>0.003668746752</v>
      </c>
    </row>
    <row r="76" ht="14.25" customHeight="1">
      <c r="A76" s="71">
        <v>2.0</v>
      </c>
      <c r="B76" s="73">
        <f>(W15*X17)</f>
        <v>0.03359052233</v>
      </c>
      <c r="C76" s="74">
        <f>W16*X17</f>
        <v>0.0461869682</v>
      </c>
      <c r="D76" s="72">
        <f>W17*X17</f>
        <v>0.03175354064</v>
      </c>
      <c r="E76" s="74">
        <f>W18*X17</f>
        <v>0.01455370612</v>
      </c>
      <c r="F76" s="74">
        <f>W19*X17</f>
        <v>0.00500283648</v>
      </c>
      <c r="G76" s="75">
        <f>W20*X17</f>
        <v>0.001375780032</v>
      </c>
    </row>
    <row r="77" ht="14.25" customHeight="1">
      <c r="A77" s="71">
        <v>3.0</v>
      </c>
      <c r="B77" s="73">
        <f>(W15*X18)</f>
        <v>0.008397630581</v>
      </c>
      <c r="C77" s="74">
        <f>W16*X18</f>
        <v>0.01154674205</v>
      </c>
      <c r="D77" s="74">
        <f>W17*X18</f>
        <v>0.007938385159</v>
      </c>
      <c r="E77" s="72">
        <f>W18*X18</f>
        <v>0.003638426531</v>
      </c>
      <c r="F77" s="74">
        <f>W19*X18</f>
        <v>0.00125070912</v>
      </c>
      <c r="G77" s="75">
        <f>W20*X18</f>
        <v>0.000343945008</v>
      </c>
    </row>
    <row r="78" ht="14.25" customHeight="1">
      <c r="A78" s="71">
        <v>4.0</v>
      </c>
      <c r="B78" s="73">
        <f>(W15*X19)</f>
        <v>0.001574555734</v>
      </c>
      <c r="C78" s="74">
        <f>W16*X19</f>
        <v>0.002165014134</v>
      </c>
      <c r="D78" s="74">
        <f>W17*X19</f>
        <v>0.001488447217</v>
      </c>
      <c r="E78" s="74">
        <f>W18*X19</f>
        <v>0.0006822049746</v>
      </c>
      <c r="F78" s="72">
        <f>W19*X19</f>
        <v>0.00023450796</v>
      </c>
      <c r="G78" s="75">
        <f>W20*X19</f>
        <v>0.000064489689</v>
      </c>
    </row>
    <row r="79" ht="14.25" customHeight="1">
      <c r="A79" s="77">
        <v>5.0</v>
      </c>
      <c r="B79" s="78">
        <f>(W15*X20)</f>
        <v>0.0002361833601</v>
      </c>
      <c r="C79" s="79">
        <f>W16*X20</f>
        <v>0.0003247521201</v>
      </c>
      <c r="D79" s="79">
        <f>W17*X20</f>
        <v>0.0002232670826</v>
      </c>
      <c r="E79" s="79">
        <f>W18*X20</f>
        <v>0.0001023307462</v>
      </c>
      <c r="F79" s="79">
        <f>W19*X20</f>
        <v>0.000035176194</v>
      </c>
      <c r="G79" s="80">
        <f>W20*X20</f>
        <v>0.000009673453351</v>
      </c>
    </row>
    <row r="80" ht="14.25" customHeight="1"/>
    <row r="81" ht="14.25" customHeight="1">
      <c r="A81" s="11" t="s">
        <v>11</v>
      </c>
      <c r="B81" s="29" t="s">
        <v>10</v>
      </c>
      <c r="C81" s="8" t="s">
        <v>30</v>
      </c>
      <c r="E81" s="11" t="s">
        <v>11</v>
      </c>
      <c r="F81" s="29" t="s">
        <v>10</v>
      </c>
      <c r="G81" s="8" t="s">
        <v>30</v>
      </c>
      <c r="K81" s="50" t="s">
        <v>11</v>
      </c>
      <c r="L81" s="51" t="s">
        <v>13</v>
      </c>
      <c r="M81" s="8" t="s">
        <v>30</v>
      </c>
      <c r="O81" s="50" t="s">
        <v>11</v>
      </c>
      <c r="P81" s="51" t="s">
        <v>13</v>
      </c>
      <c r="Q81" s="8" t="s">
        <v>30</v>
      </c>
    </row>
    <row r="82" ht="14.25" customHeight="1">
      <c r="A82" s="55">
        <f>SUM(C85:G85,D86:G86,E87:G87,F88:G88,G89)</f>
        <v>0.4184307033</v>
      </c>
      <c r="B82" s="55">
        <f>SUM(B86,B87:C87,B88:D88,B89:E89,B90:F90)</f>
        <v>0.3382171692</v>
      </c>
      <c r="C82" s="55">
        <f>1-SUM(A82:B82)</f>
        <v>0.2433521275</v>
      </c>
      <c r="E82" s="56">
        <f>O2*O5</f>
        <v>0.1875</v>
      </c>
      <c r="F82" s="56">
        <f>O5*P2</f>
        <v>0</v>
      </c>
      <c r="G82" s="56">
        <f>(Q2+Q5)/2</f>
        <v>0.375</v>
      </c>
      <c r="H82" s="56">
        <f t="shared" ref="H82:H83" si="13">SUM(E82:G82)</f>
        <v>0.5625</v>
      </c>
      <c r="K82" s="55">
        <f>SUM(K85:O85,L86:O86,M87:O87,N88:O88,O89)</f>
        <v>0.5990914575</v>
      </c>
      <c r="L82" s="55">
        <f>SUM(J86,J87:K87,J88:L88,J89:M89,J90:N90)</f>
        <v>0.1656463117</v>
      </c>
      <c r="M82" s="55">
        <f>1-SUM(K82:L82)</f>
        <v>0.2352622308</v>
      </c>
      <c r="O82" s="56">
        <f>O2*P8</f>
        <v>0.75</v>
      </c>
      <c r="P82" s="56">
        <f>O8*P2</f>
        <v>0</v>
      </c>
      <c r="Q82" s="56">
        <f>(Q2+Q8)/2</f>
        <v>0.125</v>
      </c>
      <c r="R82" s="56">
        <f t="shared" ref="R82:R83" si="14">SUM(O82:Q82)</f>
        <v>0.875</v>
      </c>
    </row>
    <row r="83" ht="14.25" customHeight="1">
      <c r="E83" s="55">
        <f>E82/H82</f>
        <v>0.3333333333</v>
      </c>
      <c r="F83" s="55">
        <f>F82/H82</f>
        <v>0</v>
      </c>
      <c r="G83" s="55">
        <f>G82/H82</f>
        <v>0.6666666667</v>
      </c>
      <c r="H83" s="84">
        <f t="shared" si="13"/>
        <v>1</v>
      </c>
      <c r="O83" s="55">
        <f>O82/R82</f>
        <v>0.8571428571</v>
      </c>
      <c r="P83" s="55">
        <f>P82/R82</f>
        <v>0</v>
      </c>
      <c r="Q83" s="55">
        <f>Q82/R82</f>
        <v>0.1428571429</v>
      </c>
      <c r="R83" s="84">
        <f t="shared" si="14"/>
        <v>1</v>
      </c>
    </row>
    <row r="84" ht="14.25" customHeight="1">
      <c r="A84" s="59"/>
      <c r="B84" s="87">
        <v>0.0</v>
      </c>
      <c r="C84" s="87">
        <v>1.0</v>
      </c>
      <c r="D84" s="87">
        <v>2.0</v>
      </c>
      <c r="E84" s="87">
        <v>3.0</v>
      </c>
      <c r="F84" s="87">
        <v>4.0</v>
      </c>
      <c r="G84" s="88">
        <v>5.0</v>
      </c>
      <c r="I84" s="59"/>
      <c r="J84" s="87">
        <v>0.0</v>
      </c>
      <c r="K84" s="87">
        <v>1.0</v>
      </c>
      <c r="L84" s="87">
        <v>2.0</v>
      </c>
      <c r="M84" s="87">
        <v>3.0</v>
      </c>
      <c r="N84" s="87">
        <v>4.0</v>
      </c>
      <c r="O84" s="88">
        <v>5.0</v>
      </c>
    </row>
    <row r="85" ht="14.25" customHeight="1">
      <c r="A85" s="89">
        <v>0.0</v>
      </c>
      <c r="B85" s="72">
        <f>(N30*O30)</f>
        <v>0.0368831674</v>
      </c>
      <c r="C85" s="74">
        <f>N31*O30</f>
        <v>0.06454554295</v>
      </c>
      <c r="D85" s="74">
        <f>N32*O30</f>
        <v>0.05647735008</v>
      </c>
      <c r="E85" s="74">
        <f>N33*O30</f>
        <v>0.03294512088</v>
      </c>
      <c r="F85" s="74">
        <f>N34*O30</f>
        <v>0.01441349039</v>
      </c>
      <c r="G85" s="75">
        <f>N35*O30</f>
        <v>0.005044721635</v>
      </c>
      <c r="I85" s="76">
        <v>0.0</v>
      </c>
      <c r="J85" s="72">
        <f>(T30*U30)</f>
        <v>0.06948345122</v>
      </c>
      <c r="K85" s="74">
        <f>T31*U30</f>
        <v>0.1273863272</v>
      </c>
      <c r="L85" s="74">
        <f>T32*U30</f>
        <v>0.1167708</v>
      </c>
      <c r="M85" s="74">
        <f>T33*U30</f>
        <v>0.07135993332</v>
      </c>
      <c r="N85" s="74">
        <f>T34*U30</f>
        <v>0.0327066361</v>
      </c>
      <c r="O85" s="75">
        <f>T35*U30</f>
        <v>0.01199243324</v>
      </c>
    </row>
    <row r="86" ht="14.25" customHeight="1">
      <c r="A86" s="89">
        <v>1.0</v>
      </c>
      <c r="B86" s="73">
        <f>(N30*O31)</f>
        <v>0.05716890947</v>
      </c>
      <c r="C86" s="72">
        <f>N31*O31</f>
        <v>0.1000455916</v>
      </c>
      <c r="D86" s="74">
        <f>N32*O31</f>
        <v>0.08753989263</v>
      </c>
      <c r="E86" s="74">
        <f>N33*O31</f>
        <v>0.05106493737</v>
      </c>
      <c r="F86" s="74">
        <f>N34*O31</f>
        <v>0.0223409101</v>
      </c>
      <c r="G86" s="75">
        <f>N35*O31</f>
        <v>0.007819318534</v>
      </c>
      <c r="I86" s="76">
        <v>1.0</v>
      </c>
      <c r="J86" s="73">
        <f>(T30*U31)</f>
        <v>0.05790287602</v>
      </c>
      <c r="K86" s="72">
        <f>T31*U31</f>
        <v>0.1061552727</v>
      </c>
      <c r="L86" s="74">
        <f>T32*U31</f>
        <v>0.09730899998</v>
      </c>
      <c r="M86" s="74">
        <f>T33*U31</f>
        <v>0.0594666111</v>
      </c>
      <c r="N86" s="74">
        <f>T34*U31</f>
        <v>0.02725553009</v>
      </c>
      <c r="O86" s="75">
        <f>T35*U31</f>
        <v>0.009993694365</v>
      </c>
    </row>
    <row r="87" ht="14.25" customHeight="1">
      <c r="A87" s="89">
        <v>2.0</v>
      </c>
      <c r="B87" s="73">
        <f>(N30*O32)</f>
        <v>0.04430590484</v>
      </c>
      <c r="C87" s="74">
        <f>N31*O32</f>
        <v>0.07753533347</v>
      </c>
      <c r="D87" s="72">
        <f>N32*O32</f>
        <v>0.06784341679</v>
      </c>
      <c r="E87" s="74">
        <f>N33*O32</f>
        <v>0.03957532646</v>
      </c>
      <c r="F87" s="74">
        <f>N34*O32</f>
        <v>0.01731420533</v>
      </c>
      <c r="G87" s="75">
        <f>N35*O32</f>
        <v>0.006059971864</v>
      </c>
      <c r="I87" s="76">
        <v>2.0</v>
      </c>
      <c r="J87" s="73">
        <f>(T30*U32)</f>
        <v>0.02412619834</v>
      </c>
      <c r="K87" s="74">
        <f>T31*U32</f>
        <v>0.04423136363</v>
      </c>
      <c r="L87" s="72">
        <f>T32*U32</f>
        <v>0.04054541666</v>
      </c>
      <c r="M87" s="74">
        <f>T33*U32</f>
        <v>0.02477775462</v>
      </c>
      <c r="N87" s="74">
        <f>T34*U32</f>
        <v>0.01135647087</v>
      </c>
      <c r="O87" s="75">
        <f>T35*U32</f>
        <v>0.004164039319</v>
      </c>
    </row>
    <row r="88" ht="14.25" customHeight="1">
      <c r="A88" s="89">
        <v>3.0</v>
      </c>
      <c r="B88" s="73">
        <f>(N30*O33)</f>
        <v>0.02289138417</v>
      </c>
      <c r="C88" s="74">
        <f>N31*O33</f>
        <v>0.04005992229</v>
      </c>
      <c r="D88" s="74">
        <f>N32*O33</f>
        <v>0.03505243201</v>
      </c>
      <c r="E88" s="72">
        <f>N33*O33</f>
        <v>0.020447252</v>
      </c>
      <c r="F88" s="74">
        <f>N34*O33</f>
        <v>0.008945672752</v>
      </c>
      <c r="G88" s="75">
        <f>N35*O33</f>
        <v>0.003130985463</v>
      </c>
      <c r="I88" s="76">
        <v>3.0</v>
      </c>
      <c r="J88" s="73">
        <f>(T30*U33)</f>
        <v>0.006701721761</v>
      </c>
      <c r="K88" s="74">
        <f>T31*U33</f>
        <v>0.0122864899</v>
      </c>
      <c r="L88" s="74">
        <f>T32*U33</f>
        <v>0.01126261574</v>
      </c>
      <c r="M88" s="72">
        <f>T33*U33</f>
        <v>0.006882709618</v>
      </c>
      <c r="N88" s="74">
        <f>T34*U33</f>
        <v>0.003154575241</v>
      </c>
      <c r="O88" s="75">
        <f>T35*U33</f>
        <v>0.001156677589</v>
      </c>
    </row>
    <row r="89" ht="14.25" customHeight="1">
      <c r="A89" s="89">
        <v>4.0</v>
      </c>
      <c r="B89" s="73">
        <f>(N30*O34)</f>
        <v>0.008870411365</v>
      </c>
      <c r="C89" s="74">
        <f>N31*O34</f>
        <v>0.01552321989</v>
      </c>
      <c r="D89" s="74">
        <f>N32*O34</f>
        <v>0.0135828174</v>
      </c>
      <c r="E89" s="74">
        <f>N33*O34</f>
        <v>0.007923310152</v>
      </c>
      <c r="F89" s="72">
        <f>N34*O34</f>
        <v>0.003466448191</v>
      </c>
      <c r="G89" s="75">
        <f>N35*O34</f>
        <v>0.001213256867</v>
      </c>
      <c r="I89" s="76">
        <v>4.0</v>
      </c>
      <c r="J89" s="73">
        <f>(T30*U34)</f>
        <v>0.001396192034</v>
      </c>
      <c r="K89" s="74">
        <f>T31*U34</f>
        <v>0.002559685395</v>
      </c>
      <c r="L89" s="74">
        <f>T32*U34</f>
        <v>0.002346378279</v>
      </c>
      <c r="M89" s="74">
        <f>T33*U34</f>
        <v>0.001433897837</v>
      </c>
      <c r="N89" s="72">
        <f>T34*U34</f>
        <v>0.0006572031753</v>
      </c>
      <c r="O89" s="75">
        <f>T35*U34</f>
        <v>0.0002409744976</v>
      </c>
    </row>
    <row r="90" ht="14.25" customHeight="1">
      <c r="A90" s="90">
        <v>5.0</v>
      </c>
      <c r="B90" s="78">
        <f>(N30*O35)</f>
        <v>0.002749827523</v>
      </c>
      <c r="C90" s="79">
        <f>N31*O35</f>
        <v>0.004812198166</v>
      </c>
      <c r="D90" s="79">
        <f>N32*O35</f>
        <v>0.004210673395</v>
      </c>
      <c r="E90" s="79">
        <f>N33*O35</f>
        <v>0.002456226147</v>
      </c>
      <c r="F90" s="79">
        <f>N34*O35</f>
        <v>0.001074598939</v>
      </c>
      <c r="G90" s="80">
        <f>N35*O35</f>
        <v>0.0003761096288</v>
      </c>
      <c r="I90" s="81">
        <v>5.0</v>
      </c>
      <c r="J90" s="78">
        <f>(T30*U35)</f>
        <v>0.0002326986723</v>
      </c>
      <c r="K90" s="79">
        <f>T31*U35</f>
        <v>0.0004266142325</v>
      </c>
      <c r="L90" s="79">
        <f>T32*U35</f>
        <v>0.0003910630465</v>
      </c>
      <c r="M90" s="79">
        <f>T33*U35</f>
        <v>0.0002389829728</v>
      </c>
      <c r="N90" s="79">
        <f>T34*U35</f>
        <v>0.0001095338625</v>
      </c>
      <c r="O90" s="80">
        <f>T35*U35</f>
        <v>0.00004016241627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>
      <c r="B98" s="6" t="s">
        <v>31</v>
      </c>
    </row>
    <row r="99" ht="14.25" customHeight="1">
      <c r="J99" s="35"/>
      <c r="K99" s="25" t="s">
        <v>0</v>
      </c>
      <c r="L99" s="26" t="s">
        <v>12</v>
      </c>
      <c r="M99" s="91" t="s">
        <v>30</v>
      </c>
      <c r="N99" s="35"/>
    </row>
    <row r="100" ht="14.25" customHeight="1">
      <c r="B100" s="11" t="s">
        <v>11</v>
      </c>
      <c r="C100" s="12">
        <v>0.916</v>
      </c>
      <c r="I100" s="92"/>
      <c r="J100" s="92"/>
      <c r="K100" s="93">
        <f>C35*E39+(1-C35)*A38</f>
        <v>0.3524244082</v>
      </c>
      <c r="L100" s="93">
        <f>C35*F39+(1-C35)*B38</f>
        <v>0.3741688915</v>
      </c>
      <c r="M100" s="93">
        <f>C35*G39+(1-C35)*C38</f>
        <v>0.2734067003</v>
      </c>
      <c r="N100" s="93">
        <f>SUM(K100:M100)</f>
        <v>1</v>
      </c>
    </row>
    <row r="101" ht="14.25" customHeight="1">
      <c r="B101" s="94" t="s">
        <v>0</v>
      </c>
      <c r="C101" s="12">
        <v>0.084</v>
      </c>
      <c r="I101" s="92"/>
      <c r="J101" s="92"/>
      <c r="L101" s="35"/>
      <c r="M101" s="35"/>
      <c r="N101" s="35"/>
    </row>
    <row r="102" ht="14.25" customHeight="1">
      <c r="B102" s="23" t="s">
        <v>12</v>
      </c>
      <c r="C102" s="12">
        <v>0.0</v>
      </c>
      <c r="I102" s="92"/>
      <c r="J102" s="92"/>
      <c r="K102" s="27" t="s">
        <v>1</v>
      </c>
      <c r="L102" s="28" t="s">
        <v>9</v>
      </c>
      <c r="M102" s="91" t="s">
        <v>30</v>
      </c>
      <c r="N102" s="35"/>
    </row>
    <row r="103" ht="14.25" customHeight="1">
      <c r="B103" s="10" t="s">
        <v>10</v>
      </c>
      <c r="C103" s="12">
        <v>0.0</v>
      </c>
      <c r="I103" s="92"/>
      <c r="J103" s="92"/>
      <c r="K103" s="55">
        <f>C35*E50+(1-C35)*A49</f>
        <v>0.4292459322</v>
      </c>
      <c r="L103" s="55">
        <f>C35*F50+(1-C35)*B49</f>
        <v>0.1883075518</v>
      </c>
      <c r="M103" s="55">
        <f>C35*G50+(1-C35)*C49</f>
        <v>0.382446516</v>
      </c>
      <c r="N103" s="93">
        <f>SUM(K103:M103)</f>
        <v>1</v>
      </c>
    </row>
    <row r="104" ht="14.25" customHeight="1">
      <c r="B104" s="3" t="s">
        <v>1</v>
      </c>
      <c r="C104" s="12">
        <v>0.0</v>
      </c>
      <c r="I104" s="92"/>
      <c r="J104" s="92"/>
      <c r="L104" s="35"/>
      <c r="M104" s="35"/>
      <c r="N104" s="35"/>
    </row>
    <row r="105" ht="14.25" customHeight="1">
      <c r="B105" s="9" t="s">
        <v>9</v>
      </c>
      <c r="C105" s="12">
        <v>0.0</v>
      </c>
      <c r="I105" s="92"/>
      <c r="J105" s="92"/>
      <c r="K105" s="29" t="s">
        <v>10</v>
      </c>
      <c r="L105" s="30" t="s">
        <v>13</v>
      </c>
      <c r="M105" s="91" t="s">
        <v>30</v>
      </c>
      <c r="N105" s="35"/>
    </row>
    <row r="106" ht="14.25" customHeight="1">
      <c r="B106" s="17" t="s">
        <v>13</v>
      </c>
      <c r="C106" s="12">
        <v>0.0</v>
      </c>
      <c r="I106" s="92"/>
      <c r="J106" s="92"/>
      <c r="K106" s="55">
        <f>C35*E61+(1-C35)*A60</f>
        <v>0.4917896734</v>
      </c>
      <c r="L106" s="55">
        <f>C35*F61+(1-C35)*B60</f>
        <v>0.1295736816</v>
      </c>
      <c r="M106" s="55">
        <f>C35*G61+(1-C35)*C60</f>
        <v>0.378636645</v>
      </c>
      <c r="N106" s="93">
        <f>SUM(K106:M106)</f>
        <v>1</v>
      </c>
    </row>
    <row r="107" ht="14.25" customHeight="1"/>
    <row r="108" ht="14.25" customHeight="1">
      <c r="B108" s="6" t="s">
        <v>32</v>
      </c>
      <c r="K108" s="26" t="s">
        <v>12</v>
      </c>
      <c r="L108" s="28" t="s">
        <v>9</v>
      </c>
      <c r="M108" s="91" t="s">
        <v>30</v>
      </c>
    </row>
    <row r="109" ht="14.25" customHeight="1">
      <c r="K109" s="95">
        <f>C35*E72+(1-C35)*A71</f>
        <v>0.5906508069</v>
      </c>
      <c r="L109" s="55">
        <f>C35*F72+(1-C35)*C71</f>
        <v>0.196204629</v>
      </c>
      <c r="M109" s="55">
        <f>1-SUM(K109:L109)</f>
        <v>0.2131445641</v>
      </c>
      <c r="N109" s="55">
        <f>SUM(K109:M109)</f>
        <v>1</v>
      </c>
    </row>
    <row r="110" ht="14.25" customHeight="1">
      <c r="B110" s="11" t="s">
        <v>11</v>
      </c>
      <c r="C110" s="12">
        <v>0.9882</v>
      </c>
    </row>
    <row r="111" ht="14.25" customHeight="1">
      <c r="B111" s="94" t="s">
        <v>0</v>
      </c>
      <c r="C111" s="12">
        <v>0.0</v>
      </c>
      <c r="K111" s="11" t="s">
        <v>11</v>
      </c>
      <c r="L111" s="29" t="s">
        <v>10</v>
      </c>
      <c r="M111" s="91" t="s">
        <v>30</v>
      </c>
    </row>
    <row r="112" ht="14.25" customHeight="1">
      <c r="B112" s="23" t="s">
        <v>12</v>
      </c>
      <c r="C112" s="12">
        <v>0.0083</v>
      </c>
      <c r="K112" s="55">
        <f>C35*E83+(1-C35)*A82</f>
        <v>0.3758820183</v>
      </c>
      <c r="L112" s="55">
        <f>C35*F83+(1-C35)*B82</f>
        <v>0.1691085846</v>
      </c>
      <c r="M112" s="55">
        <f>C35*G83+(1-C35)*C82</f>
        <v>0.4550093971</v>
      </c>
      <c r="N112" s="55">
        <f>SUM(K112:M112)</f>
        <v>1</v>
      </c>
    </row>
    <row r="113" ht="14.25" customHeight="1">
      <c r="B113" s="10" t="s">
        <v>10</v>
      </c>
      <c r="C113" s="12">
        <v>0.0029</v>
      </c>
    </row>
    <row r="114" ht="14.25" customHeight="1">
      <c r="B114" s="3" t="s">
        <v>1</v>
      </c>
      <c r="C114" s="12">
        <v>6.0E-4</v>
      </c>
      <c r="K114" s="48" t="s">
        <v>17</v>
      </c>
      <c r="L114" s="49" t="s">
        <v>13</v>
      </c>
      <c r="M114" s="91" t="s">
        <v>30</v>
      </c>
    </row>
    <row r="115" ht="14.25" customHeight="1">
      <c r="B115" s="9" t="s">
        <v>9</v>
      </c>
      <c r="C115" s="12">
        <v>0.0</v>
      </c>
      <c r="K115" s="95">
        <f>C35*O50+(1-C35)*K49</f>
        <v>0.4917896734</v>
      </c>
      <c r="L115" s="55">
        <f>C35*P50+(1-C35)*L49</f>
        <v>0.1295736816</v>
      </c>
      <c r="M115" s="55">
        <f>C35*Q50+(1-C35)*M49</f>
        <v>0.378636645</v>
      </c>
      <c r="N115" s="55">
        <f>SUM(K115:M115)</f>
        <v>1</v>
      </c>
    </row>
    <row r="116" ht="14.25" customHeight="1">
      <c r="B116" s="17" t="s">
        <v>13</v>
      </c>
      <c r="C116" s="12">
        <v>0.0</v>
      </c>
    </row>
    <row r="117" ht="14.25" customHeight="1">
      <c r="K117" s="50" t="s">
        <v>11</v>
      </c>
      <c r="L117" s="51" t="s">
        <v>13</v>
      </c>
      <c r="M117" s="91" t="s">
        <v>30</v>
      </c>
    </row>
    <row r="118" ht="14.25" customHeight="1">
      <c r="B118" s="6" t="s">
        <v>33</v>
      </c>
      <c r="K118" s="95">
        <f>C35*O83+(1-C35)*K82</f>
        <v>0.7281171573</v>
      </c>
      <c r="L118" s="55">
        <f>C35*P83+(1-C35)*L82</f>
        <v>0.08282315586</v>
      </c>
      <c r="M118" s="55">
        <f>C35*Q83+(1-C35)*M82</f>
        <v>0.1890596868</v>
      </c>
      <c r="N118" s="55">
        <f>SUM(K118:M118)</f>
        <v>1</v>
      </c>
    </row>
    <row r="119" ht="14.25" customHeight="1"/>
    <row r="120" ht="14.25" customHeight="1">
      <c r="B120" s="11" t="s">
        <v>11</v>
      </c>
      <c r="C120" s="12">
        <v>0.8953</v>
      </c>
    </row>
    <row r="121" ht="14.25" customHeight="1">
      <c r="B121" s="94" t="s">
        <v>0</v>
      </c>
      <c r="C121" s="12">
        <v>0.0</v>
      </c>
    </row>
    <row r="122" ht="14.25" customHeight="1">
      <c r="B122" s="23" t="s">
        <v>12</v>
      </c>
      <c r="C122" s="12">
        <v>0.1031</v>
      </c>
    </row>
    <row r="123" ht="14.25" customHeight="1">
      <c r="B123" s="10" t="s">
        <v>10</v>
      </c>
      <c r="C123" s="12">
        <v>0.0014</v>
      </c>
    </row>
    <row r="124" ht="14.25" customHeight="1">
      <c r="B124" s="3" t="s">
        <v>1</v>
      </c>
      <c r="C124" s="12">
        <v>3.0E-4</v>
      </c>
    </row>
    <row r="125" ht="14.25" customHeight="1">
      <c r="B125" s="9" t="s">
        <v>9</v>
      </c>
      <c r="C125" s="12">
        <v>0.0</v>
      </c>
    </row>
    <row r="126" ht="14.25" customHeight="1">
      <c r="B126" s="17" t="s">
        <v>13</v>
      </c>
      <c r="C126" s="12">
        <v>0.0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