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600" windowHeight="7500" tabRatio="902" firstSheet="1" activeTab="8"/>
  </bookViews>
  <sheets>
    <sheet name="Sheet1 (2)" sheetId="2" state="hidden" r:id="rId1"/>
    <sheet name="01.07.19" sheetId="222" r:id="rId2"/>
    <sheet name="02.07.19 " sheetId="223" r:id="rId3"/>
    <sheet name="03.07.19" sheetId="224" r:id="rId4"/>
    <sheet name="04.07.19 " sheetId="225" r:id="rId5"/>
    <sheet name="05.07.19" sheetId="226" r:id="rId6"/>
    <sheet name="06.07.19" sheetId="221" r:id="rId7"/>
    <sheet name="07.07.19" sheetId="227" r:id="rId8"/>
    <sheet name="08.07.19" sheetId="229" r:id="rId9"/>
    <sheet name="09.07.19" sheetId="230" r:id="rId10"/>
    <sheet name="10.07.19 " sheetId="231" r:id="rId11"/>
    <sheet name="11.07.19" sheetId="232" r:id="rId12"/>
    <sheet name="12.07.19 " sheetId="233" r:id="rId13"/>
    <sheet name="13.07.19 " sheetId="234" r:id="rId14"/>
    <sheet name="14.07.19 " sheetId="235" r:id="rId15"/>
    <sheet name="15.07.19 " sheetId="236" r:id="rId16"/>
    <sheet name="16.07.19" sheetId="238" r:id="rId17"/>
    <sheet name="17.07.19 " sheetId="239" r:id="rId18"/>
    <sheet name="18.07.19" sheetId="240" r:id="rId19"/>
    <sheet name="19.07.19 " sheetId="241" r:id="rId20"/>
    <sheet name="20.07.19" sheetId="242" r:id="rId21"/>
    <sheet name="21.07.19 " sheetId="243" r:id="rId22"/>
    <sheet name="22.07.19 " sheetId="244" r:id="rId23"/>
    <sheet name="23.07.19" sheetId="228" r:id="rId24"/>
    <sheet name="24.07.19" sheetId="237" r:id="rId25"/>
    <sheet name="25.07.19" sheetId="245" r:id="rId26"/>
    <sheet name="26.07.19" sheetId="246" r:id="rId27"/>
    <sheet name="27.07.19 " sheetId="248" r:id="rId28"/>
    <sheet name="28.07.19 " sheetId="249" r:id="rId29"/>
    <sheet name="29.07.19" sheetId="247" r:id="rId30"/>
    <sheet name="30.07.19" sheetId="251" r:id="rId31"/>
    <sheet name="31.07.19" sheetId="250" r:id="rId32"/>
    <sheet name="Sheet2" sheetId="252" r:id="rId33"/>
  </sheets>
  <definedNames>
    <definedName name="_xlnm.Print_Area" localSheetId="1">'01.07.19'!$A$1:$L$24</definedName>
    <definedName name="_xlnm.Print_Area" localSheetId="2">'02.07.19 '!$A$1:$L$24</definedName>
    <definedName name="_xlnm.Print_Area" localSheetId="3">'03.07.19'!$A$1:$L$25</definedName>
    <definedName name="_xlnm.Print_Area" localSheetId="4">'04.07.19 '!$A$1:$L$25</definedName>
    <definedName name="_xlnm.Print_Area" localSheetId="5">'05.07.19'!$A$1:$L$25</definedName>
    <definedName name="_xlnm.Print_Area" localSheetId="6">'06.07.19'!$A$1:$L$25</definedName>
    <definedName name="_xlnm.Print_Area" localSheetId="7">'07.07.19'!$A$1:$L$24</definedName>
    <definedName name="_xlnm.Print_Area" localSheetId="8">'08.07.19'!$A$1:$L$24</definedName>
    <definedName name="_xlnm.Print_Area" localSheetId="9">'09.07.19'!$A$1:$L$24</definedName>
    <definedName name="_xlnm.Print_Area" localSheetId="10">'10.07.19 '!$A$1:$L$24</definedName>
    <definedName name="_xlnm.Print_Area" localSheetId="11">'11.07.19'!$A$1:$L$24</definedName>
    <definedName name="_xlnm.Print_Area" localSheetId="12">'12.07.19 '!$A$1:$L$24</definedName>
    <definedName name="_xlnm.Print_Area" localSheetId="13">'13.07.19 '!$A$1:$L$24</definedName>
    <definedName name="_xlnm.Print_Area" localSheetId="14">'14.07.19 '!$A$1:$L$24</definedName>
    <definedName name="_xlnm.Print_Area" localSheetId="15">'15.07.19 '!$A$1:$L$24</definedName>
    <definedName name="_xlnm.Print_Area" localSheetId="16">'16.07.19'!$A$1:$L$24</definedName>
    <definedName name="_xlnm.Print_Area" localSheetId="17">'17.07.19 '!$A$1:$L$24</definedName>
    <definedName name="_xlnm.Print_Area" localSheetId="18">'18.07.19'!$A$1:$L$24</definedName>
    <definedName name="_xlnm.Print_Area" localSheetId="19">'19.07.19 '!$A$1:$L$24</definedName>
    <definedName name="_xlnm.Print_Area" localSheetId="20">'20.07.19'!$A$1:$L$24</definedName>
    <definedName name="_xlnm.Print_Area" localSheetId="21">'21.07.19 '!$A$1:$L$24</definedName>
    <definedName name="_xlnm.Print_Area" localSheetId="22">'22.07.19 '!$A$1:$L$24</definedName>
    <definedName name="_xlnm.Print_Area" localSheetId="23">'23.07.19'!$A$1:$L$24</definedName>
    <definedName name="_xlnm.Print_Area" localSheetId="24">'24.07.19'!$A$1:$L$24</definedName>
    <definedName name="_xlnm.Print_Area" localSheetId="25">'25.07.19'!$A$1:$L$24</definedName>
    <definedName name="_xlnm.Print_Area" localSheetId="26">'26.07.19'!$A$1:$L$29</definedName>
    <definedName name="_xlnm.Print_Area" localSheetId="27">'27.07.19 '!$A$1:$L$24</definedName>
    <definedName name="_xlnm.Print_Area" localSheetId="28">'28.07.19 '!$A$1:$L$24</definedName>
    <definedName name="_xlnm.Print_Area" localSheetId="29">'29.07.19'!$A$1:$L$24</definedName>
    <definedName name="_xlnm.Print_Area" localSheetId="30">'30.07.19'!$A$1:$L$25</definedName>
    <definedName name="_xlnm.Print_Area" localSheetId="31">'31.07.19'!$A$1:$L$24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50" l="1"/>
  <c r="H17" i="250"/>
  <c r="H17" i="251"/>
  <c r="H14" i="251"/>
  <c r="H14" i="247" l="1"/>
  <c r="H17" i="247"/>
  <c r="H17" i="249"/>
  <c r="H14" i="249"/>
  <c r="H17" i="248"/>
  <c r="H14" i="248"/>
  <c r="H14" i="246" l="1"/>
  <c r="H17" i="246"/>
  <c r="H17" i="244"/>
  <c r="H14" i="244"/>
  <c r="H17" i="243" l="1"/>
  <c r="H14" i="243"/>
  <c r="H17" i="242"/>
  <c r="H14" i="242"/>
  <c r="H17" i="241" l="1"/>
  <c r="H14" i="241"/>
  <c r="H17" i="240" l="1"/>
  <c r="H14" i="240"/>
  <c r="H17" i="239"/>
  <c r="H14" i="239"/>
  <c r="H17" i="238"/>
  <c r="H14" i="238"/>
  <c r="H17" i="236" l="1"/>
  <c r="H14" i="236"/>
  <c r="H17" i="235"/>
  <c r="H14" i="235"/>
  <c r="H17" i="234" l="1"/>
  <c r="H14" i="234"/>
  <c r="H17" i="233"/>
  <c r="H14" i="233"/>
  <c r="H17" i="232" l="1"/>
  <c r="H14" i="232"/>
  <c r="H17" i="231"/>
  <c r="H14" i="231"/>
  <c r="H17" i="230"/>
  <c r="H14" i="230"/>
  <c r="H17" i="229" l="1"/>
  <c r="H14" i="229"/>
  <c r="H14" i="227"/>
  <c r="H17" i="227"/>
  <c r="H14" i="221" l="1"/>
  <c r="H17" i="221"/>
  <c r="H17" i="226"/>
  <c r="H14" i="226"/>
  <c r="H17" i="225" l="1"/>
  <c r="H14" i="225"/>
  <c r="H17" i="224"/>
  <c r="H14" i="224"/>
  <c r="H17" i="223" l="1"/>
  <c r="H14" i="223"/>
  <c r="H17" i="222" l="1"/>
  <c r="H14" i="222"/>
</calcChain>
</file>

<file path=xl/sharedStrings.xml><?xml version="1.0" encoding="utf-8"?>
<sst xmlns="http://schemas.openxmlformats.org/spreadsheetml/2006/main" count="1906" uniqueCount="108">
  <si>
    <t>KERALA STATE ELECTRICITY BOARD LIMITED</t>
  </si>
  <si>
    <t>SL NO.</t>
  </si>
  <si>
    <t>RESERVOIR</t>
  </si>
  <si>
    <t>FRL
(m)</t>
  </si>
  <si>
    <t xml:space="preserve">PREVIOUS YEAR WATER LEVEL  </t>
  </si>
  <si>
    <t>SPILL IN CUMECS</t>
  </si>
  <si>
    <t>RAIFALL IN mm</t>
  </si>
  <si>
    <t>REMARKS</t>
  </si>
  <si>
    <t xml:space="preserve"> STORAGE</t>
  </si>
  <si>
    <t>GENERATION</t>
  </si>
  <si>
    <t>%</t>
  </si>
  <si>
    <t>IDAMALAYAR</t>
  </si>
  <si>
    <t>NIL</t>
  </si>
  <si>
    <t>all shutters closed @ 5.08pm on 09.09.2018</t>
  </si>
  <si>
    <t>IDUKKI</t>
  </si>
  <si>
    <t>61042.31 Mcft</t>
  </si>
  <si>
    <t>all shutters closed @ 1.02pm on 07.09.2018</t>
  </si>
  <si>
    <t>KAKKI (ANATHODE SPILL WAY)
(SABARIGIRI SHEP)</t>
  </si>
  <si>
    <t>All gates closed  at 6.AM on 01.09.2018</t>
  </si>
  <si>
    <t>KALLARKUTTY</t>
  </si>
  <si>
    <t>All gates closed  at 5AM on 03.09.2018</t>
  </si>
  <si>
    <t>KUNDALA</t>
  </si>
  <si>
    <t>Middle gate 5cm</t>
  </si>
  <si>
    <t>KUTTIYADI (KAKKAYAM)</t>
  </si>
  <si>
    <t>BANASURA  (K A SCHEME) WAYANAD</t>
  </si>
  <si>
    <t>LOWER PERIYAR(PAMBLA DAM)</t>
  </si>
  <si>
    <t>MADUPETTY</t>
  </si>
  <si>
    <t>MOOZHIYAR</t>
  </si>
  <si>
    <t>All gates closed  at7AM on 05.09.2018</t>
  </si>
  <si>
    <t>PAMBA</t>
  </si>
  <si>
    <t>PONMUDI</t>
  </si>
  <si>
    <t>RG#2 opened @15cm</t>
  </si>
  <si>
    <t>PORINGALKUTHU</t>
  </si>
  <si>
    <t>SENGULAM (PUMPING STORAGE DAM)</t>
  </si>
  <si>
    <t>SHOLAYAR</t>
  </si>
  <si>
    <t>Gate No 4  @1ft &amp;5 opned @2 ft</t>
  </si>
  <si>
    <t>ANAYIRANKAL</t>
  </si>
  <si>
    <t>Sd/-
DEPUTY CHIEF ENGINEER
RESEARCH &amp; DAM SAFETY ORGANISATION, PALLOM</t>
  </si>
  <si>
    <t>STATUS OF WATER LEVEL (25.09.2018)</t>
  </si>
  <si>
    <t>PRESENT WATER LEVEL  25.09.18 (7.00AM)</t>
  </si>
  <si>
    <t>All gates closed  at 6.AM on 01.09.2018
Spill way crest level 981.46</t>
  </si>
  <si>
    <t>KALLAR</t>
  </si>
  <si>
    <t>ERATTAYAR</t>
  </si>
  <si>
    <t>MWL
(m)</t>
  </si>
  <si>
    <t>2663 ft</t>
  </si>
  <si>
    <t>2403 ft</t>
  </si>
  <si>
    <t>2408.5 ft</t>
  </si>
  <si>
    <t>Crest Level
(m)</t>
  </si>
  <si>
    <t>2373.6 ft</t>
  </si>
  <si>
    <t>2466 ft</t>
  </si>
  <si>
    <t>2642 ft</t>
  </si>
  <si>
    <t>Rainfall (mm)</t>
  </si>
  <si>
    <t>Present Water Level (m)</t>
  </si>
  <si>
    <t>Previous Year Water Level</t>
  </si>
  <si>
    <t>Generation (Mu)</t>
  </si>
  <si>
    <t xml:space="preserve">
DEPUTY CHIEF ENGINEER
RESEARCH &amp; DAM SAFETY ORGANISATION, PALLOM</t>
  </si>
  <si>
    <t>Nil</t>
  </si>
  <si>
    <t>gate closed</t>
  </si>
  <si>
    <t>KAKKI (ANATHODE )</t>
  </si>
  <si>
    <t xml:space="preserve">LOWER PERIYAR </t>
  </si>
  <si>
    <t>BANASURA (K A SCHEME)</t>
  </si>
  <si>
    <t>G#3 closed at 11.30am on 18.11.18, G#3 opened 3ft at 6.15pm on 18.11.18, G#3 closed at 2am on 19.11.18</t>
  </si>
  <si>
    <t>Ungated spillway</t>
  </si>
  <si>
    <t>Gate closed  at 5 pm on 07.10.2018</t>
  </si>
  <si>
    <t>All gates closed  at 5.10PM on 30.09.2018</t>
  </si>
  <si>
    <t>All gates in closed position at 7AM on 21.11.18</t>
  </si>
  <si>
    <t>RG 3# closed at 7am on 10.12.18.</t>
  </si>
  <si>
    <t xml:space="preserve"> </t>
  </si>
  <si>
    <t>Spill                       (cumecs)</t>
  </si>
  <si>
    <t>Percentage of gross  Storage</t>
  </si>
  <si>
    <t>Generation Started on 29.06.19</t>
  </si>
  <si>
    <t>WATER LEVELS OF MAIN RESERVOIRS (as on 01.07.2019)</t>
  </si>
  <si>
    <t>WATER LEVELS OF MAIN RESERVOIRS (as on 02.07.2019)</t>
  </si>
  <si>
    <t>WATER LEVELS OF MAIN RESERVOIRS (as on 03.07.2019)</t>
  </si>
  <si>
    <t>WATER LEVELS OF MAIN RESERVOIRS (as on 04.07.2019)</t>
  </si>
  <si>
    <t>WATER LEVELS OF MAIN RESERVOIRS (as on 05.07.2019)</t>
  </si>
  <si>
    <t>WATER LEVELS OF MAIN RESERVOIRS (as on 06.07.2019)</t>
  </si>
  <si>
    <t>WATER LEVELS OF MAIN RESERVOIRS (as on 07.07.2019)</t>
  </si>
  <si>
    <t>WATER LEVELS OF MAIN RESERVOIRS (as on 08.07.2019)</t>
  </si>
  <si>
    <t>WATER LEVELS OF MAIN RESERVOIRS (as on 09.07.2019)</t>
  </si>
  <si>
    <t>WATER LEVELS OF MAIN RESERVOIRS (as on 10.07.2019)</t>
  </si>
  <si>
    <t>WATER LEVELS OF MAIN RESERVOIRS (as on 11.07.2019)</t>
  </si>
  <si>
    <t>WATER LEVELS OF MAIN RESERVOIRS (as on 12.07.2019)</t>
  </si>
  <si>
    <t>WATER LEVELS OF MAIN RESERVOIRS (as on 13.07.2019)</t>
  </si>
  <si>
    <t>WATER LEVELS OF MAIN RESERVOIRS (as on 14.07.2019)</t>
  </si>
  <si>
    <t>WATER LEVELS OF MAIN RESERVOIRS (as on 15.07.2019)</t>
  </si>
  <si>
    <t>WATER LEVELS OF MAIN RESERVOIRS (as on 16.07.2019)</t>
  </si>
  <si>
    <t>WATER LEVELS OF MAIN RESERVOIRS (as on 17.07.2019)</t>
  </si>
  <si>
    <t>WATER LEVELS OF MAIN RESERVOIRS (as on 18.07.2019)</t>
  </si>
  <si>
    <t>WATER LEVELS OF MAIN RESERVOIRS (as on 19.07.2019)</t>
  </si>
  <si>
    <t>WATER LEVELS OF MAIN RESERVOIRS (as on 20.07.2019)</t>
  </si>
  <si>
    <t xml:space="preserve"> G#3 opened 10cm at 5.00pm on 19.07.19, </t>
  </si>
  <si>
    <t xml:space="preserve">Upper vent opened 10cm </t>
  </si>
  <si>
    <t>WATER LEVELS OF MAIN RESERVOIRS (as on 21.07.2019)</t>
  </si>
  <si>
    <t>WATER LEVELS OF MAIN RESERVOIRS (as on 22.07.2019)</t>
  </si>
  <si>
    <t>Upper vent closed</t>
  </si>
  <si>
    <t>6Nos. Gates kept opened at crest level</t>
  </si>
  <si>
    <t>WATER LEVELS OF MAIN RESERVOIRS (as on 23.07.2019)</t>
  </si>
  <si>
    <t>SL No.</t>
  </si>
  <si>
    <t>WATER LEVELS OF MAIN RESERVOIRS (as on 24.07.2019)</t>
  </si>
  <si>
    <t>WATER LEVELS OF MAIN RESERVOIRS (as on 25.07.2019)</t>
  </si>
  <si>
    <t>WATER LEVELS OF MAIN RESERVOIRS (as on 26.07.2019)</t>
  </si>
  <si>
    <t>WATER LEVELS OF MAIN RESERVOIRS (as on 27.07.2019)</t>
  </si>
  <si>
    <t>WATER LEVELS OF MAIN RESERVOIRS (as on 28.07.2019)</t>
  </si>
  <si>
    <t>WATER LEVELS OF MAIN RESERVOIRS (as on 29.07.2019)</t>
  </si>
  <si>
    <t>6Nos. Gates kept opened at crest level.No spill as the water level below crest level.</t>
  </si>
  <si>
    <t>WATER LEVELS OF MAIN RESERVOIRS (as on 30.07.2019)</t>
  </si>
  <si>
    <t>WATER LEVELS OF MAIN RESERVOIRS (as on 31.07.2019)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</si>
</sst>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"/>
    <numFmt numFmtId="166" formatCode="0.0000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66" fontId="0" fillId="2" borderId="0" xfId="0" applyNumberForma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/>
    <xf numFmtId="0" fontId="0" fillId="0" borderId="2" xfId="0" applyFont="1" applyBorder="1"/>
    <xf numFmtId="0" fontId="1" fillId="0" borderId="2" xfId="0" applyFont="1" applyBorder="1"/>
    <xf numFmtId="0" fontId="0" fillId="0" borderId="0" xfId="0" applyBorder="1"/>
    <xf numFmtId="0" fontId="5" fillId="0" borderId="0" xfId="0" applyFont="1" applyBorder="1"/>
    <xf numFmtId="0" fontId="0" fillId="0" borderId="0" xfId="0" applyFont="1" applyBorder="1"/>
    <xf numFmtId="0" fontId="1" fillId="0" borderId="0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65" fontId="10" fillId="2" borderId="2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167" fontId="10" fillId="2" borderId="2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6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 wrapText="1"/>
    </xf>
    <xf numFmtId="166" fontId="10" fillId="2" borderId="8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166" fontId="10" fillId="2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2" borderId="2" xfId="0" applyFont="1" applyFill="1" applyBorder="1"/>
    <xf numFmtId="0" fontId="11" fillId="0" borderId="2" xfId="0" applyFont="1" applyBorder="1"/>
    <xf numFmtId="0" fontId="10" fillId="0" borderId="0" xfId="0" applyFont="1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0" fillId="0" borderId="0" xfId="0" applyFill="1"/>
    <xf numFmtId="164" fontId="10" fillId="0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1" sqref="A21"/>
    </sheetView>
  </sheetViews>
  <sheetFormatPr defaultRowHeight="15" x14ac:dyDescent="0.25"/>
  <cols>
    <col min="2" max="2" width="23.140625" customWidth="1"/>
    <col min="4" max="4" width="11.140625" customWidth="1"/>
    <col min="5" max="5" width="11" customWidth="1"/>
    <col min="7" max="7" width="14.5703125" customWidth="1"/>
    <col min="9" max="9" width="12.140625" customWidth="1"/>
    <col min="10" max="10" width="15.42578125" customWidth="1"/>
    <col min="11" max="11" width="42.140625" customWidth="1"/>
    <col min="12" max="12" width="12.140625" customWidth="1"/>
  </cols>
  <sheetData>
    <row r="1" spans="1:11" ht="26.25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21" x14ac:dyDescent="0.25">
      <c r="A2" s="66" t="s">
        <v>38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x14ac:dyDescent="0.25">
      <c r="A3" s="67" t="s">
        <v>1</v>
      </c>
      <c r="B3" s="67" t="s">
        <v>2</v>
      </c>
      <c r="C3" s="68" t="s">
        <v>3</v>
      </c>
      <c r="D3" s="68" t="s">
        <v>39</v>
      </c>
      <c r="E3" s="68" t="s">
        <v>4</v>
      </c>
      <c r="F3" s="16"/>
      <c r="G3" s="16"/>
      <c r="H3" s="69" t="s">
        <v>5</v>
      </c>
      <c r="I3" s="69" t="s">
        <v>6</v>
      </c>
      <c r="J3" s="16"/>
      <c r="K3" s="69" t="s">
        <v>7</v>
      </c>
    </row>
    <row r="4" spans="1:11" x14ac:dyDescent="0.25">
      <c r="A4" s="67"/>
      <c r="B4" s="67"/>
      <c r="C4" s="67"/>
      <c r="D4" s="68"/>
      <c r="E4" s="68"/>
      <c r="F4" s="61" t="s">
        <v>8</v>
      </c>
      <c r="G4" s="62"/>
      <c r="H4" s="61"/>
      <c r="I4" s="61"/>
      <c r="J4" s="17" t="s">
        <v>9</v>
      </c>
      <c r="K4" s="61"/>
    </row>
    <row r="5" spans="1:11" ht="43.5" customHeight="1" x14ac:dyDescent="0.25">
      <c r="A5" s="67"/>
      <c r="B5" s="67"/>
      <c r="C5" s="67"/>
      <c r="D5" s="68"/>
      <c r="E5" s="68"/>
      <c r="F5" s="18" t="s">
        <v>10</v>
      </c>
      <c r="G5" s="18"/>
      <c r="H5" s="70"/>
      <c r="I5" s="70"/>
      <c r="J5" s="18"/>
      <c r="K5" s="70"/>
    </row>
    <row r="6" spans="1:11" ht="25.5" customHeight="1" x14ac:dyDescent="0.25">
      <c r="A6" s="1">
        <v>1</v>
      </c>
      <c r="B6" s="1" t="s">
        <v>11</v>
      </c>
      <c r="C6" s="2">
        <v>169</v>
      </c>
      <c r="D6" s="3">
        <v>160.84</v>
      </c>
      <c r="E6" s="2">
        <v>159.63999999999999</v>
      </c>
      <c r="F6" s="2">
        <v>76.98</v>
      </c>
      <c r="G6" s="2">
        <v>783.52</v>
      </c>
      <c r="H6" s="4" t="s">
        <v>12</v>
      </c>
      <c r="I6" s="4">
        <v>46.2</v>
      </c>
      <c r="J6" s="5">
        <v>1.7178</v>
      </c>
      <c r="K6" s="1" t="s">
        <v>13</v>
      </c>
    </row>
    <row r="7" spans="1:11" ht="31.5" customHeight="1" x14ac:dyDescent="0.25">
      <c r="A7" s="1">
        <v>2</v>
      </c>
      <c r="B7" s="1" t="s">
        <v>14</v>
      </c>
      <c r="C7" s="2">
        <v>2403</v>
      </c>
      <c r="D7" s="3">
        <v>2386.98</v>
      </c>
      <c r="E7" s="15">
        <v>2364.6</v>
      </c>
      <c r="F7" s="2">
        <v>81.650000000000006</v>
      </c>
      <c r="G7" s="2" t="s">
        <v>15</v>
      </c>
      <c r="H7" s="4" t="s">
        <v>12</v>
      </c>
      <c r="I7" s="4">
        <v>8.1999999999999993</v>
      </c>
      <c r="J7" s="6">
        <v>9.15</v>
      </c>
      <c r="K7" s="1" t="s">
        <v>16</v>
      </c>
    </row>
    <row r="8" spans="1:11" ht="64.5" customHeight="1" x14ac:dyDescent="0.25">
      <c r="A8" s="1">
        <v>3</v>
      </c>
      <c r="B8" s="4" t="s">
        <v>17</v>
      </c>
      <c r="C8" s="3">
        <v>981.46</v>
      </c>
      <c r="D8" s="3">
        <v>975.48</v>
      </c>
      <c r="E8" s="2">
        <v>971.75</v>
      </c>
      <c r="F8" s="2">
        <v>79.05</v>
      </c>
      <c r="G8" s="2">
        <v>358.15</v>
      </c>
      <c r="H8" s="4" t="s">
        <v>12</v>
      </c>
      <c r="I8" s="4">
        <v>6</v>
      </c>
      <c r="J8" s="6">
        <v>5.0475000000000003</v>
      </c>
      <c r="K8" s="1" t="s">
        <v>18</v>
      </c>
    </row>
    <row r="9" spans="1:11" x14ac:dyDescent="0.25">
      <c r="A9" s="1">
        <v>4</v>
      </c>
      <c r="B9" s="1" t="s">
        <v>19</v>
      </c>
      <c r="C9" s="3">
        <v>456.59</v>
      </c>
      <c r="D9" s="3">
        <v>455.95</v>
      </c>
      <c r="E9" s="2">
        <v>456.35</v>
      </c>
      <c r="F9" s="2">
        <v>94.5</v>
      </c>
      <c r="G9" s="2"/>
      <c r="H9" s="4"/>
      <c r="I9" s="4"/>
      <c r="J9" s="7">
        <v>1.4706999999999999</v>
      </c>
      <c r="K9" s="1" t="s">
        <v>20</v>
      </c>
    </row>
    <row r="10" spans="1:11" x14ac:dyDescent="0.25">
      <c r="A10" s="1">
        <v>5</v>
      </c>
      <c r="B10" s="1" t="s">
        <v>21</v>
      </c>
      <c r="C10" s="3">
        <v>1758.69</v>
      </c>
      <c r="D10" s="3">
        <v>1758.3</v>
      </c>
      <c r="E10" s="2">
        <v>1754.8</v>
      </c>
      <c r="F10" s="2">
        <v>96</v>
      </c>
      <c r="G10" s="2">
        <v>7.34</v>
      </c>
      <c r="H10" s="4">
        <v>0.5</v>
      </c>
      <c r="I10" s="4"/>
      <c r="J10" s="7"/>
      <c r="K10" s="1" t="s">
        <v>22</v>
      </c>
    </row>
    <row r="11" spans="1:11" x14ac:dyDescent="0.25">
      <c r="A11" s="1">
        <v>6</v>
      </c>
      <c r="B11" s="4" t="s">
        <v>23</v>
      </c>
      <c r="C11" s="3">
        <v>2487</v>
      </c>
      <c r="D11" s="3">
        <v>2470.8000000000002</v>
      </c>
      <c r="E11" s="2"/>
      <c r="F11" s="2">
        <v>64.704999999999998</v>
      </c>
      <c r="G11" s="2"/>
      <c r="H11" s="4" t="s">
        <v>12</v>
      </c>
      <c r="I11" s="4" t="s">
        <v>12</v>
      </c>
      <c r="J11" s="6">
        <v>1.8456999999999999</v>
      </c>
      <c r="K11" s="1"/>
    </row>
    <row r="12" spans="1:11" ht="30" x14ac:dyDescent="0.25">
      <c r="A12" s="4">
        <v>7</v>
      </c>
      <c r="B12" s="4" t="s">
        <v>24</v>
      </c>
      <c r="C12" s="8">
        <v>775.6</v>
      </c>
      <c r="D12" s="9">
        <v>772.3</v>
      </c>
      <c r="E12" s="8">
        <v>774.45</v>
      </c>
      <c r="F12" s="8">
        <v>81.05</v>
      </c>
      <c r="G12" s="8">
        <v>169.6</v>
      </c>
      <c r="H12" s="4"/>
      <c r="I12" s="2"/>
      <c r="J12" s="7"/>
      <c r="K12" s="1"/>
    </row>
    <row r="13" spans="1:11" ht="30" x14ac:dyDescent="0.25">
      <c r="A13" s="4">
        <v>8</v>
      </c>
      <c r="B13" s="4" t="s">
        <v>25</v>
      </c>
      <c r="C13" s="8">
        <v>253</v>
      </c>
      <c r="D13" s="9">
        <v>248.4</v>
      </c>
      <c r="E13" s="8">
        <v>249.5</v>
      </c>
      <c r="F13" s="8">
        <v>64.790000000000006</v>
      </c>
      <c r="G13" s="8"/>
      <c r="H13" s="10"/>
      <c r="I13" s="4">
        <v>34</v>
      </c>
      <c r="J13" s="4">
        <v>1.48</v>
      </c>
      <c r="K13" s="1"/>
    </row>
    <row r="14" spans="1:11" x14ac:dyDescent="0.25">
      <c r="A14" s="4">
        <v>9</v>
      </c>
      <c r="B14" s="4" t="s">
        <v>26</v>
      </c>
      <c r="C14" s="8">
        <v>1599.59</v>
      </c>
      <c r="D14" s="9">
        <v>1598.6</v>
      </c>
      <c r="E14" s="8">
        <v>1589.2</v>
      </c>
      <c r="F14" s="8">
        <v>94.51</v>
      </c>
      <c r="G14" s="8">
        <v>52.2</v>
      </c>
      <c r="H14" s="4" t="s">
        <v>12</v>
      </c>
      <c r="I14" s="4">
        <v>28</v>
      </c>
      <c r="J14" s="7"/>
      <c r="K14" s="1"/>
    </row>
    <row r="15" spans="1:11" x14ac:dyDescent="0.25">
      <c r="A15" s="4">
        <v>10</v>
      </c>
      <c r="B15" s="4" t="s">
        <v>27</v>
      </c>
      <c r="C15" s="9">
        <v>192.63</v>
      </c>
      <c r="D15" s="8">
        <v>184</v>
      </c>
      <c r="E15" s="11"/>
      <c r="F15" s="8"/>
      <c r="G15" s="8"/>
      <c r="H15" s="4" t="s">
        <v>12</v>
      </c>
      <c r="I15" s="4"/>
      <c r="J15" s="6"/>
      <c r="K15" s="1" t="s">
        <v>28</v>
      </c>
    </row>
    <row r="16" spans="1:11" x14ac:dyDescent="0.25">
      <c r="A16" s="4">
        <v>11</v>
      </c>
      <c r="B16" s="4" t="s">
        <v>29</v>
      </c>
      <c r="C16" s="9">
        <v>986.33</v>
      </c>
      <c r="D16" s="9">
        <v>975.9</v>
      </c>
      <c r="E16" s="8"/>
      <c r="F16" s="8">
        <v>54.94</v>
      </c>
      <c r="G16" s="8">
        <v>21.55</v>
      </c>
      <c r="H16" s="4" t="s">
        <v>12</v>
      </c>
      <c r="I16" s="4">
        <v>24</v>
      </c>
      <c r="J16" s="6"/>
      <c r="K16" s="1" t="s">
        <v>18</v>
      </c>
    </row>
    <row r="17" spans="1:11" x14ac:dyDescent="0.25">
      <c r="A17" s="4">
        <v>12</v>
      </c>
      <c r="B17" s="4" t="s">
        <v>30</v>
      </c>
      <c r="C17" s="9">
        <v>707.93</v>
      </c>
      <c r="D17" s="9">
        <v>707.55</v>
      </c>
      <c r="E17" s="8"/>
      <c r="F17" s="8"/>
      <c r="G17" s="8"/>
      <c r="H17" s="4">
        <v>11</v>
      </c>
      <c r="I17" s="4">
        <v>30</v>
      </c>
      <c r="J17" s="4" t="s">
        <v>12</v>
      </c>
      <c r="K17" s="1" t="s">
        <v>31</v>
      </c>
    </row>
    <row r="18" spans="1:11" x14ac:dyDescent="0.25">
      <c r="A18" s="4">
        <v>13</v>
      </c>
      <c r="B18" s="4" t="s">
        <v>32</v>
      </c>
      <c r="C18" s="9">
        <v>423.98</v>
      </c>
      <c r="D18" s="9">
        <v>420.95</v>
      </c>
      <c r="E18" s="8">
        <v>423</v>
      </c>
      <c r="F18" s="8">
        <v>74.45</v>
      </c>
      <c r="G18" s="8">
        <v>23.824999999999999</v>
      </c>
      <c r="H18" s="4" t="s">
        <v>12</v>
      </c>
      <c r="I18" s="4"/>
      <c r="J18" s="5">
        <v>0.40024999999999999</v>
      </c>
      <c r="K18" s="1"/>
    </row>
    <row r="19" spans="1:11" ht="30" x14ac:dyDescent="0.25">
      <c r="A19" s="4">
        <v>14</v>
      </c>
      <c r="B19" s="4" t="s">
        <v>33</v>
      </c>
      <c r="C19" s="9">
        <v>847.64</v>
      </c>
      <c r="D19" s="9">
        <v>846.6</v>
      </c>
      <c r="E19" s="8">
        <v>846.7</v>
      </c>
      <c r="F19" s="8"/>
      <c r="G19" s="8"/>
      <c r="H19" s="4"/>
      <c r="I19" s="4"/>
      <c r="J19" s="12">
        <v>0.28110000000000002</v>
      </c>
      <c r="K19" s="1"/>
    </row>
    <row r="20" spans="1:11" x14ac:dyDescent="0.25">
      <c r="A20" s="4">
        <v>15</v>
      </c>
      <c r="B20" s="4" t="s">
        <v>34</v>
      </c>
      <c r="C20" s="9">
        <v>2663</v>
      </c>
      <c r="D20" s="9">
        <v>2660</v>
      </c>
      <c r="E20" s="8">
        <v>2662.9</v>
      </c>
      <c r="F20" s="8">
        <v>94.56</v>
      </c>
      <c r="G20" s="8">
        <v>141.13570000000001</v>
      </c>
      <c r="H20" s="4">
        <v>72.86</v>
      </c>
      <c r="I20" s="4">
        <v>10</v>
      </c>
      <c r="J20" s="7">
        <v>0.86370000000000002</v>
      </c>
      <c r="K20" s="1" t="s">
        <v>35</v>
      </c>
    </row>
    <row r="21" spans="1:11" x14ac:dyDescent="0.25">
      <c r="A21" s="4">
        <v>16</v>
      </c>
      <c r="B21" s="4" t="s">
        <v>36</v>
      </c>
      <c r="C21" s="4">
        <v>1207.02</v>
      </c>
      <c r="D21" s="4">
        <v>1206.21</v>
      </c>
      <c r="E21" s="8"/>
      <c r="F21" s="8"/>
      <c r="G21" s="8"/>
      <c r="H21" s="4" t="s">
        <v>12</v>
      </c>
      <c r="I21" s="2"/>
      <c r="J21" s="7"/>
      <c r="K21" s="1"/>
    </row>
    <row r="22" spans="1:11" ht="135.75" customHeight="1" x14ac:dyDescent="0.25">
      <c r="A22" s="63" t="s">
        <v>37</v>
      </c>
      <c r="B22" s="64"/>
      <c r="C22" s="64"/>
      <c r="D22" s="64"/>
      <c r="E22" s="13"/>
      <c r="F22" s="13"/>
      <c r="G22" s="13"/>
      <c r="H22" s="14"/>
    </row>
  </sheetData>
  <mergeCells count="12">
    <mergeCell ref="F4:G4"/>
    <mergeCell ref="A22:D22"/>
    <mergeCell ref="A1:K1"/>
    <mergeCell ref="A2:K2"/>
    <mergeCell ref="A3:A5"/>
    <mergeCell ref="B3:B5"/>
    <mergeCell ref="C3:C5"/>
    <mergeCell ref="D3:D5"/>
    <mergeCell ref="E3:E5"/>
    <mergeCell ref="H3:H5"/>
    <mergeCell ref="I3:I5"/>
    <mergeCell ref="K3: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9" zoomScaleNormal="100" workbookViewId="0">
      <selection activeCell="T22" sqref="T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124.18</v>
      </c>
      <c r="G6" s="29">
        <v>145.16999999999999</v>
      </c>
      <c r="H6" s="29">
        <v>13.75</v>
      </c>
      <c r="I6" s="31">
        <v>0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2304.7199999999998</v>
      </c>
      <c r="G7" s="36">
        <v>2351.04</v>
      </c>
      <c r="H7" s="29">
        <v>36.595999999999997</v>
      </c>
      <c r="I7" s="31">
        <v>3.4</v>
      </c>
      <c r="J7" s="37">
        <v>4.2080000000000002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931.53</v>
      </c>
      <c r="G8" s="29">
        <v>964.79</v>
      </c>
      <c r="H8" s="29">
        <v>9.66</v>
      </c>
      <c r="I8" s="38" t="s">
        <v>12</v>
      </c>
      <c r="J8" s="37">
        <v>1.2250000000000001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</v>
      </c>
      <c r="G9" s="39">
        <v>966.15</v>
      </c>
      <c r="H9" s="39">
        <v>21.72</v>
      </c>
      <c r="I9" s="38" t="s">
        <v>12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2441</v>
      </c>
      <c r="G10" s="40">
        <v>2471.1</v>
      </c>
      <c r="H10" s="39">
        <v>27.8</v>
      </c>
      <c r="I10" s="31">
        <v>6</v>
      </c>
      <c r="J10" s="37">
        <v>0.37719999999999998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</v>
      </c>
      <c r="G11" s="29">
        <v>768.1</v>
      </c>
      <c r="H11" s="30">
        <v>11.57</v>
      </c>
      <c r="I11" s="31">
        <v>10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415.5</v>
      </c>
      <c r="G12" s="39">
        <v>424</v>
      </c>
      <c r="H12" s="39">
        <v>37.18</v>
      </c>
      <c r="I12" s="31"/>
      <c r="J12" s="31">
        <v>0.22852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2583.4</v>
      </c>
      <c r="G13" s="39">
        <v>2617.6</v>
      </c>
      <c r="H13" s="39">
        <v>11.87</v>
      </c>
      <c r="I13" s="31">
        <v>2</v>
      </c>
      <c r="J13" s="38">
        <v>2.6599999999999999E-2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452.05</v>
      </c>
      <c r="G14" s="30">
        <v>453.95</v>
      </c>
      <c r="H14" s="29">
        <f>4.09/6.8*100</f>
        <v>60.147058823529406</v>
      </c>
      <c r="I14" s="31"/>
      <c r="J14" s="31">
        <v>0.19170000000000001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1566.35</v>
      </c>
      <c r="G15" s="39">
        <v>1587.75</v>
      </c>
      <c r="H15" s="39">
        <v>5.73</v>
      </c>
      <c r="I15" s="38" t="s">
        <v>12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1741.8</v>
      </c>
      <c r="G16" s="30">
        <v>1746.8</v>
      </c>
      <c r="H16" s="55">
        <v>4.49</v>
      </c>
      <c r="I16" s="31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247.4</v>
      </c>
      <c r="G17" s="39">
        <v>249.9</v>
      </c>
      <c r="H17" s="29">
        <f>3.12/5.35*100</f>
        <v>58.317757009345804</v>
      </c>
      <c r="I17" s="38" t="s">
        <v>12</v>
      </c>
      <c r="J17" s="38">
        <v>0.192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683.3</v>
      </c>
      <c r="G18" s="47">
        <v>704.7</v>
      </c>
      <c r="H18" s="39">
        <v>20.3</v>
      </c>
      <c r="I18" s="38" t="s">
        <v>12</v>
      </c>
      <c r="J18" s="38">
        <v>5.21E-2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846.45</v>
      </c>
      <c r="G22" s="38">
        <v>846.6</v>
      </c>
      <c r="H22" s="31"/>
      <c r="I22" s="31"/>
      <c r="J22" s="46">
        <v>9.6500000000000002E-2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1188.7</v>
      </c>
      <c r="G23" s="39">
        <v>1193.98</v>
      </c>
      <c r="H23" s="39">
        <v>3.89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T22" sqref="T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124.14</v>
      </c>
      <c r="G6" s="29">
        <v>145.5</v>
      </c>
      <c r="H6" s="29">
        <v>13.72</v>
      </c>
      <c r="I6" s="31">
        <v>13</v>
      </c>
      <c r="J6" s="32">
        <v>0.15390000000000001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2304.1799999999998</v>
      </c>
      <c r="G7" s="36">
        <v>2351.64</v>
      </c>
      <c r="H7" s="29">
        <v>36.35</v>
      </c>
      <c r="I7" s="31">
        <v>1</v>
      </c>
      <c r="J7" s="37">
        <v>8.843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931.21</v>
      </c>
      <c r="G8" s="29">
        <v>964.91</v>
      </c>
      <c r="H8" s="29">
        <v>9.48</v>
      </c>
      <c r="I8" s="38">
        <v>4</v>
      </c>
      <c r="J8" s="37">
        <v>1.6532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963.75</v>
      </c>
      <c r="G9" s="39">
        <v>966.65</v>
      </c>
      <c r="H9" s="39">
        <v>21.62</v>
      </c>
      <c r="I9" s="38">
        <v>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2440.5</v>
      </c>
      <c r="G10" s="40">
        <v>2470.1</v>
      </c>
      <c r="H10" s="39">
        <v>27.33</v>
      </c>
      <c r="I10" s="31">
        <v>23</v>
      </c>
      <c r="J10" s="37">
        <v>0.6069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755.05</v>
      </c>
      <c r="G11" s="29">
        <v>768.25</v>
      </c>
      <c r="H11" s="30">
        <v>11.61</v>
      </c>
      <c r="I11" s="31">
        <v>23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414.6</v>
      </c>
      <c r="G12" s="39">
        <v>424</v>
      </c>
      <c r="H12" s="39">
        <v>32.97</v>
      </c>
      <c r="I12" s="31"/>
      <c r="J12" s="31">
        <v>0.49514999999999998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2583.4</v>
      </c>
      <c r="G13" s="39">
        <v>2618.4</v>
      </c>
      <c r="H13" s="39">
        <v>11.87</v>
      </c>
      <c r="I13" s="31">
        <v>7</v>
      </c>
      <c r="J13" s="38">
        <v>2.6200000000000001E-2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</v>
      </c>
      <c r="G14" s="30">
        <v>452.8</v>
      </c>
      <c r="H14" s="29">
        <f>4.07/6.8*100</f>
        <v>59.852941176470594</v>
      </c>
      <c r="I14" s="31"/>
      <c r="J14" s="31">
        <v>0.21340000000000001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1566.32</v>
      </c>
      <c r="G15" s="39">
        <v>1587.85</v>
      </c>
      <c r="H15" s="39">
        <v>5.73</v>
      </c>
      <c r="I15" s="38" t="s">
        <v>12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1741.8</v>
      </c>
      <c r="G16" s="30">
        <v>1746.95</v>
      </c>
      <c r="H16" s="55">
        <v>4.49</v>
      </c>
      <c r="I16" s="31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247.2</v>
      </c>
      <c r="G17" s="39">
        <v>248.8</v>
      </c>
      <c r="H17" s="29">
        <f>3.05/5.35*100</f>
        <v>57.009345794392516</v>
      </c>
      <c r="I17" s="38" t="s">
        <v>12</v>
      </c>
      <c r="J17" s="38">
        <v>0.28799999999999998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683.25</v>
      </c>
      <c r="G18" s="47">
        <v>704.45</v>
      </c>
      <c r="H18" s="39">
        <v>20.2</v>
      </c>
      <c r="I18" s="38" t="s">
        <v>12</v>
      </c>
      <c r="J18" s="38">
        <v>4.3400000000000001E-2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184.35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745.7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846.35</v>
      </c>
      <c r="G22" s="38">
        <v>846.65</v>
      </c>
      <c r="H22" s="31"/>
      <c r="I22" s="31"/>
      <c r="J22" s="46">
        <v>0.19270000000000001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1188.71</v>
      </c>
      <c r="G23" s="39">
        <v>1194.02</v>
      </c>
      <c r="H23" s="39">
        <v>3.9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10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124.27</v>
      </c>
      <c r="G6" s="29">
        <v>145.84</v>
      </c>
      <c r="H6" s="29">
        <v>13.84</v>
      </c>
      <c r="I6" s="39">
        <v>35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2303.84</v>
      </c>
      <c r="G7" s="36">
        <v>2352.3000000000002</v>
      </c>
      <c r="H7" s="29">
        <v>36.195</v>
      </c>
      <c r="I7" s="39">
        <v>28.8</v>
      </c>
      <c r="J7" s="37">
        <v>7.726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931.02</v>
      </c>
      <c r="G8" s="29">
        <v>965.09</v>
      </c>
      <c r="H8" s="29">
        <v>9.3699999999999992</v>
      </c>
      <c r="I8" s="39">
        <v>43</v>
      </c>
      <c r="J8" s="37">
        <v>1.8202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</v>
      </c>
      <c r="G9" s="39">
        <v>966.35</v>
      </c>
      <c r="H9" s="39">
        <v>21.72</v>
      </c>
      <c r="I9" s="39">
        <v>21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2442.5</v>
      </c>
      <c r="G10" s="40">
        <v>2469</v>
      </c>
      <c r="H10" s="39">
        <v>29.18</v>
      </c>
      <c r="I10" s="39">
        <v>22</v>
      </c>
      <c r="J10" s="37">
        <v>0.79849999999999999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755.1</v>
      </c>
      <c r="G11" s="29">
        <v>768.4</v>
      </c>
      <c r="H11" s="30">
        <v>11.76</v>
      </c>
      <c r="I11" s="39">
        <v>82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414.5</v>
      </c>
      <c r="G12" s="39">
        <v>423.85</v>
      </c>
      <c r="H12" s="39">
        <v>32.5</v>
      </c>
      <c r="I12" s="39"/>
      <c r="J12" s="31">
        <v>0.32546999999999998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2583.6</v>
      </c>
      <c r="G13" s="39">
        <v>2619.6999999999998</v>
      </c>
      <c r="H13" s="39">
        <v>11.97</v>
      </c>
      <c r="I13" s="39">
        <v>25</v>
      </c>
      <c r="J13" s="38">
        <v>4.3200000000000002E-2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451.8</v>
      </c>
      <c r="G14" s="30">
        <v>454.1</v>
      </c>
      <c r="H14" s="29">
        <f>3.97/6.8*100</f>
        <v>58.382352941176471</v>
      </c>
      <c r="I14" s="39"/>
      <c r="J14" s="31">
        <v>0.248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1566.4</v>
      </c>
      <c r="G15" s="39">
        <v>1587.9</v>
      </c>
      <c r="H15" s="39">
        <v>5.77</v>
      </c>
      <c r="I15" s="39">
        <v>26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</v>
      </c>
      <c r="G16" s="30">
        <v>1747</v>
      </c>
      <c r="H16" s="55">
        <v>7.06</v>
      </c>
      <c r="I16" s="39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248.3</v>
      </c>
      <c r="G17" s="39">
        <v>250</v>
      </c>
      <c r="H17" s="29">
        <f>3.43/5.35*100</f>
        <v>64.112149532710276</v>
      </c>
      <c r="I17" s="39">
        <v>77</v>
      </c>
      <c r="J17" s="38">
        <v>0.248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683.95</v>
      </c>
      <c r="G18" s="47">
        <v>704.3</v>
      </c>
      <c r="H18" s="39">
        <v>21.5</v>
      </c>
      <c r="I18" s="39">
        <v>22</v>
      </c>
      <c r="J18" s="38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184.3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</v>
      </c>
      <c r="G22" s="38">
        <v>846.75</v>
      </c>
      <c r="H22" s="31"/>
      <c r="I22" s="31"/>
      <c r="J22" s="46">
        <v>0.1807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1188.73</v>
      </c>
      <c r="G23" s="39">
        <v>1194.07</v>
      </c>
      <c r="H23" s="39">
        <v>3.92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16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124.35</v>
      </c>
      <c r="G6" s="29">
        <v>146.08000000000001</v>
      </c>
      <c r="H6" s="29">
        <v>13.92</v>
      </c>
      <c r="I6" s="39">
        <v>31.8</v>
      </c>
      <c r="J6" s="32">
        <v>0.17899999999999999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2303.56</v>
      </c>
      <c r="G7" s="36">
        <v>2352.7600000000002</v>
      </c>
      <c r="H7" s="29">
        <v>36.067</v>
      </c>
      <c r="I7" s="39">
        <v>11.8</v>
      </c>
      <c r="J7" s="37">
        <v>7.1369999999999996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930.89</v>
      </c>
      <c r="G8" s="29">
        <v>965.15</v>
      </c>
      <c r="H8" s="29">
        <v>9.2899999999999991</v>
      </c>
      <c r="I8" s="39">
        <v>14</v>
      </c>
      <c r="J8" s="37">
        <v>1.7769999999999999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963.9</v>
      </c>
      <c r="G9" s="39">
        <v>966.25</v>
      </c>
      <c r="H9" s="39">
        <v>21.92</v>
      </c>
      <c r="I9" s="39">
        <v>9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2445</v>
      </c>
      <c r="G10" s="40">
        <v>2468.6</v>
      </c>
      <c r="H10" s="39">
        <v>31.69</v>
      </c>
      <c r="I10" s="39">
        <v>57</v>
      </c>
      <c r="J10" s="37">
        <v>1.1476999999999999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755.2</v>
      </c>
      <c r="G11" s="29">
        <v>768.5</v>
      </c>
      <c r="H11" s="30">
        <v>11.95</v>
      </c>
      <c r="I11" s="39">
        <v>34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414.4</v>
      </c>
      <c r="G12" s="39">
        <v>423.8</v>
      </c>
      <c r="H12" s="39">
        <v>32.03</v>
      </c>
      <c r="I12" s="39"/>
      <c r="J12" s="31">
        <v>0.40444999999999998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2583.6</v>
      </c>
      <c r="G13" s="39">
        <v>2620.9</v>
      </c>
      <c r="H13" s="39">
        <v>11.97</v>
      </c>
      <c r="I13" s="39">
        <v>15</v>
      </c>
      <c r="J13" s="37">
        <v>0.1431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</v>
      </c>
      <c r="G14" s="30">
        <v>453.6</v>
      </c>
      <c r="H14" s="29">
        <f>3.92/6.8*100</f>
        <v>57.647058823529406</v>
      </c>
      <c r="I14" s="39"/>
      <c r="J14" s="31">
        <v>0.35899999999999999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1566.45</v>
      </c>
      <c r="G15" s="39">
        <v>1588</v>
      </c>
      <c r="H15" s="39">
        <v>5.83</v>
      </c>
      <c r="I15" s="39">
        <v>2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1742.05</v>
      </c>
      <c r="G16" s="30">
        <v>1747.2</v>
      </c>
      <c r="H16" s="55">
        <v>7.45</v>
      </c>
      <c r="I16" s="39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248.2</v>
      </c>
      <c r="G17" s="39">
        <v>251</v>
      </c>
      <c r="H17" s="29">
        <f>3.39/5.35*100</f>
        <v>63.36448598130842</v>
      </c>
      <c r="I17" s="39">
        <v>26</v>
      </c>
      <c r="J17" s="38">
        <v>0.59599999999999997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683.1</v>
      </c>
      <c r="G18" s="47">
        <v>704.15</v>
      </c>
      <c r="H18" s="39">
        <v>19.899999999999999</v>
      </c>
      <c r="I18" s="39">
        <v>3</v>
      </c>
      <c r="J18" s="37">
        <v>0.1401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184.2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745.7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846.35</v>
      </c>
      <c r="G22" s="38">
        <v>846.65</v>
      </c>
      <c r="H22" s="31"/>
      <c r="I22" s="31"/>
      <c r="J22" s="46">
        <v>0.26300000000000001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1188.75</v>
      </c>
      <c r="G23" s="39">
        <v>1194.1099999999999</v>
      </c>
      <c r="H23" s="39">
        <v>3.95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10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124.62</v>
      </c>
      <c r="G6" s="29">
        <v>146.24</v>
      </c>
      <c r="H6" s="29">
        <v>14.18</v>
      </c>
      <c r="I6" s="39">
        <v>81.2</v>
      </c>
      <c r="J6" s="32">
        <v>0.16664999999999999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2303.64</v>
      </c>
      <c r="G7" s="36">
        <v>2353.06</v>
      </c>
      <c r="H7" s="29">
        <v>36.1</v>
      </c>
      <c r="I7" s="39">
        <v>14.2</v>
      </c>
      <c r="J7" s="37">
        <v>3.4750000000000001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930.92</v>
      </c>
      <c r="G8" s="29">
        <v>965.21</v>
      </c>
      <c r="H8" s="29">
        <v>9.31</v>
      </c>
      <c r="I8" s="39">
        <v>30</v>
      </c>
      <c r="J8" s="37">
        <v>1.254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964.1</v>
      </c>
      <c r="G9" s="39">
        <v>966.1</v>
      </c>
      <c r="H9" s="39">
        <v>22.33</v>
      </c>
      <c r="I9" s="39">
        <v>28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2445.8000000000002</v>
      </c>
      <c r="G10" s="40">
        <v>2468.8000000000002</v>
      </c>
      <c r="H10" s="39">
        <v>32.619999999999997</v>
      </c>
      <c r="I10" s="39">
        <v>44</v>
      </c>
      <c r="J10" s="37">
        <v>0.93479999999999996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755.3</v>
      </c>
      <c r="G11" s="29">
        <v>768.55</v>
      </c>
      <c r="H11" s="30">
        <v>12.23</v>
      </c>
      <c r="I11" s="39">
        <v>56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414.95</v>
      </c>
      <c r="G12" s="39">
        <v>424</v>
      </c>
      <c r="H12" s="39">
        <v>34.61</v>
      </c>
      <c r="I12" s="39"/>
      <c r="J12" s="31">
        <v>0.27634999999999998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2584</v>
      </c>
      <c r="G13" s="39">
        <v>2621.8</v>
      </c>
      <c r="H13" s="39">
        <v>12.18</v>
      </c>
      <c r="I13" s="39">
        <v>50</v>
      </c>
      <c r="J13" s="37">
        <v>7.1400000000000005E-2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451.75</v>
      </c>
      <c r="G14" s="30">
        <v>452.05</v>
      </c>
      <c r="H14" s="29">
        <f>3.95/6.8*100</f>
        <v>58.088235294117652</v>
      </c>
      <c r="I14" s="39"/>
      <c r="J14" s="31">
        <v>0.32869999999999999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1566.5</v>
      </c>
      <c r="G15" s="39">
        <v>1588.1</v>
      </c>
      <c r="H15" s="39">
        <v>5.78</v>
      </c>
      <c r="I15" s="39">
        <v>6.5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1742.15</v>
      </c>
      <c r="G16" s="30">
        <v>1747.25</v>
      </c>
      <c r="H16" s="55">
        <v>7.96</v>
      </c>
      <c r="I16" s="39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247.9</v>
      </c>
      <c r="G17" s="39">
        <v>250.9</v>
      </c>
      <c r="H17" s="29">
        <f>3.27/5.35*100</f>
        <v>61.121495327102807</v>
      </c>
      <c r="I17" s="39">
        <v>33</v>
      </c>
      <c r="J17" s="38">
        <v>0.61599999999999999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</v>
      </c>
      <c r="G18" s="47">
        <v>703.9</v>
      </c>
      <c r="H18" s="39">
        <v>19.7</v>
      </c>
      <c r="I18" s="39">
        <v>15</v>
      </c>
      <c r="J18" s="37">
        <v>9.2200000000000004E-2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182.8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846.45</v>
      </c>
      <c r="G22" s="38">
        <v>846.6</v>
      </c>
      <c r="H22" s="31"/>
      <c r="I22" s="31"/>
      <c r="J22" s="46">
        <v>0.1885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1188.78</v>
      </c>
      <c r="G23" s="39">
        <v>1194.17</v>
      </c>
      <c r="H23" s="39">
        <v>3.98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7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125.28</v>
      </c>
      <c r="G6" s="29">
        <v>146.36000000000001</v>
      </c>
      <c r="H6" s="29">
        <v>14.83</v>
      </c>
      <c r="I6" s="39">
        <v>36.200000000000003</v>
      </c>
      <c r="J6" s="32">
        <v>8.1799999999999998E-2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56">
        <v>2303.7199999999998</v>
      </c>
      <c r="G7" s="36">
        <v>2353.2600000000002</v>
      </c>
      <c r="H7" s="29">
        <v>36.14</v>
      </c>
      <c r="I7" s="39">
        <v>12.65</v>
      </c>
      <c r="J7" s="37">
        <v>3.8119999999999998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931.05</v>
      </c>
      <c r="G8" s="29">
        <v>965.16</v>
      </c>
      <c r="H8" s="29">
        <v>9.39</v>
      </c>
      <c r="I8" s="39">
        <v>7</v>
      </c>
      <c r="J8" s="37">
        <v>0.76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964.2</v>
      </c>
      <c r="G9" s="39">
        <v>965.85</v>
      </c>
      <c r="H9" s="39">
        <v>22.53</v>
      </c>
      <c r="I9" s="39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2450</v>
      </c>
      <c r="G10" s="40">
        <v>2463</v>
      </c>
      <c r="H10" s="39">
        <v>37.69</v>
      </c>
      <c r="I10" s="39">
        <v>98</v>
      </c>
      <c r="J10" s="37">
        <v>0.57086000000000003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755.8</v>
      </c>
      <c r="G11" s="29">
        <v>768.6</v>
      </c>
      <c r="H11" s="30">
        <v>13.38</v>
      </c>
      <c r="I11" s="39">
        <v>142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416.4</v>
      </c>
      <c r="G12" s="39">
        <v>423</v>
      </c>
      <c r="H12" s="39">
        <v>42.5</v>
      </c>
      <c r="I12" s="39"/>
      <c r="J12" s="31">
        <v>0.31441999999999998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2584.1999999999998</v>
      </c>
      <c r="G13" s="39">
        <v>2622.8</v>
      </c>
      <c r="H13" s="39">
        <v>12.29</v>
      </c>
      <c r="I13" s="39">
        <v>15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56">
        <v>451.7</v>
      </c>
      <c r="G14" s="30">
        <v>452.5</v>
      </c>
      <c r="H14" s="29">
        <f>3.92/6.8*100</f>
        <v>57.647058823529406</v>
      </c>
      <c r="I14" s="39"/>
      <c r="J14" s="31">
        <v>0.28670000000000001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48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57">
        <v>1566.6</v>
      </c>
      <c r="G15" s="39">
        <v>1588.15</v>
      </c>
      <c r="H15" s="39"/>
      <c r="I15" s="39"/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48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56">
        <v>1742.25</v>
      </c>
      <c r="G16" s="30">
        <v>1747.3</v>
      </c>
      <c r="H16" s="55"/>
      <c r="I16" s="39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57">
        <v>248.9</v>
      </c>
      <c r="G17" s="39">
        <v>248.4</v>
      </c>
      <c r="H17" s="29">
        <f>3.66/5.35*100</f>
        <v>68.411214953271042</v>
      </c>
      <c r="I17" s="39">
        <v>39</v>
      </c>
      <c r="J17" s="38">
        <v>0.41599999999999998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57">
        <v>683.2</v>
      </c>
      <c r="G18" s="47">
        <v>703.65</v>
      </c>
      <c r="H18" s="39">
        <v>20.100000000000001</v>
      </c>
      <c r="I18" s="39">
        <v>11</v>
      </c>
      <c r="J18" s="37">
        <v>6.2199999999999998E-2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57">
        <v>846.65</v>
      </c>
      <c r="G22" s="38">
        <v>846.8</v>
      </c>
      <c r="H22" s="31"/>
      <c r="I22" s="31"/>
      <c r="J22" s="46">
        <v>0.1802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58">
        <v>1188.79</v>
      </c>
      <c r="G23" s="39">
        <v>1194.19</v>
      </c>
      <c r="H23" s="39">
        <v>3.99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13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125.72</v>
      </c>
      <c r="G6" s="29">
        <v>146.47999999999999</v>
      </c>
      <c r="H6" s="29">
        <v>15.27</v>
      </c>
      <c r="I6" s="39">
        <v>71.8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2303.86</v>
      </c>
      <c r="G7" s="36">
        <v>2353.44</v>
      </c>
      <c r="H7" s="29">
        <v>36.204000000000001</v>
      </c>
      <c r="I7" s="39">
        <v>7.8</v>
      </c>
      <c r="J7" s="37">
        <v>3.766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931.15</v>
      </c>
      <c r="G8" s="29">
        <v>965.12</v>
      </c>
      <c r="H8" s="29">
        <v>9.4670000000000005</v>
      </c>
      <c r="I8" s="39">
        <v>6</v>
      </c>
      <c r="J8" s="37">
        <v>0.71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964.3</v>
      </c>
      <c r="G9" s="39">
        <v>965.7</v>
      </c>
      <c r="H9" s="39">
        <v>22.74</v>
      </c>
      <c r="I9" s="39">
        <v>9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2451.9</v>
      </c>
      <c r="G10" s="40">
        <v>2465.8000000000002</v>
      </c>
      <c r="H10" s="39">
        <v>40.15</v>
      </c>
      <c r="I10" s="39">
        <v>74</v>
      </c>
      <c r="J10" s="37">
        <v>1.4962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757</v>
      </c>
      <c r="G11" s="29">
        <v>769.1</v>
      </c>
      <c r="H11" s="30">
        <v>16.53</v>
      </c>
      <c r="I11" s="39">
        <v>74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416.95</v>
      </c>
      <c r="G12" s="39">
        <v>421.85</v>
      </c>
      <c r="H12" s="39">
        <v>45.94</v>
      </c>
      <c r="I12" s="39"/>
      <c r="J12" s="31">
        <v>0.57586000000000004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2584.8000000000002</v>
      </c>
      <c r="G13" s="39">
        <v>2623.8</v>
      </c>
      <c r="H13" s="39">
        <v>12.62</v>
      </c>
      <c r="I13" s="39">
        <v>25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452.15</v>
      </c>
      <c r="G14" s="30">
        <v>452.5</v>
      </c>
      <c r="H14" s="29">
        <f>4.15/6.8*100</f>
        <v>61.029411764705884</v>
      </c>
      <c r="I14" s="39"/>
      <c r="J14" s="31">
        <v>0.2069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1566.75</v>
      </c>
      <c r="G15" s="39">
        <v>1588.15</v>
      </c>
      <c r="H15" s="39">
        <v>6</v>
      </c>
      <c r="I15" s="39">
        <v>4.5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1742.3</v>
      </c>
      <c r="G16" s="30">
        <v>1747.35</v>
      </c>
      <c r="H16" s="55">
        <v>10.3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245.9</v>
      </c>
      <c r="G17" s="39">
        <v>248.4</v>
      </c>
      <c r="H17" s="29">
        <f>2.67/5.35*100</f>
        <v>49.90654205607477</v>
      </c>
      <c r="I17" s="39">
        <v>33</v>
      </c>
      <c r="J17" s="38">
        <v>0.47299999999999998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7">
        <v>703.35</v>
      </c>
      <c r="H18" s="39">
        <v>20.5</v>
      </c>
      <c r="I18" s="39">
        <v>14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183.65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846.6</v>
      </c>
      <c r="G22" s="38">
        <v>846.8</v>
      </c>
      <c r="H22" s="31"/>
      <c r="I22" s="31"/>
      <c r="J22" s="46">
        <v>0.22670000000000001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1188.81</v>
      </c>
      <c r="G23" s="39">
        <v>1194.2</v>
      </c>
      <c r="H23" s="39">
        <v>4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topLeftCell="A10" zoomScaleNormal="100" workbookViewId="0">
      <selection activeCell="F22" sqref="F22:J22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126.06</v>
      </c>
      <c r="G6" s="29">
        <v>146.74</v>
      </c>
      <c r="H6" s="29">
        <v>15.62</v>
      </c>
      <c r="I6" s="39">
        <v>20.2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2304.08</v>
      </c>
      <c r="G7" s="36">
        <v>2353.7399999999998</v>
      </c>
      <c r="H7" s="29">
        <v>36.307000000000002</v>
      </c>
      <c r="I7" s="39">
        <v>24.4</v>
      </c>
      <c r="J7" s="37">
        <v>2.173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931.31</v>
      </c>
      <c r="G8" s="29">
        <v>965.05</v>
      </c>
      <c r="H8" s="29">
        <v>9.5570000000000004</v>
      </c>
      <c r="I8" s="39">
        <v>4</v>
      </c>
      <c r="J8" s="37">
        <v>0.53749999999999998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964.2</v>
      </c>
      <c r="G9" s="39">
        <v>966.55</v>
      </c>
      <c r="H9" s="39">
        <v>22.53</v>
      </c>
      <c r="I9" s="39">
        <v>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2452.9</v>
      </c>
      <c r="G10" s="40">
        <v>2469.1999999999998</v>
      </c>
      <c r="H10" s="39">
        <v>41.49</v>
      </c>
      <c r="I10" s="39">
        <v>47</v>
      </c>
      <c r="J10" s="37">
        <v>2.5213000000000001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757.3</v>
      </c>
      <c r="G11" s="29">
        <v>769.65</v>
      </c>
      <c r="H11" s="30">
        <v>17.399999999999999</v>
      </c>
      <c r="I11" s="39">
        <v>44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416.7</v>
      </c>
      <c r="G12" s="39">
        <v>420.7</v>
      </c>
      <c r="H12" s="39">
        <v>44.375</v>
      </c>
      <c r="I12" s="39"/>
      <c r="J12" s="31">
        <v>1.03305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2585.3000000000002</v>
      </c>
      <c r="G13" s="39">
        <v>2625.1</v>
      </c>
      <c r="H13" s="39">
        <v>12.9</v>
      </c>
      <c r="I13" s="39">
        <v>15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451.95</v>
      </c>
      <c r="G14" s="30">
        <v>452.5</v>
      </c>
      <c r="H14" s="29">
        <f>4.04/6.8*100</f>
        <v>59.411764705882355</v>
      </c>
      <c r="I14" s="39"/>
      <c r="J14" s="31">
        <v>0.42270000000000002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1566.85</v>
      </c>
      <c r="G15" s="39">
        <v>1588.2</v>
      </c>
      <c r="H15" s="39">
        <v>6.2</v>
      </c>
      <c r="I15" s="39">
        <v>2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1742.4</v>
      </c>
      <c r="G16" s="30">
        <v>1747.4</v>
      </c>
      <c r="H16" s="55">
        <v>10.62</v>
      </c>
      <c r="I16" s="39">
        <v>2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</v>
      </c>
      <c r="G17" s="39">
        <v>248.4</v>
      </c>
      <c r="H17" s="29">
        <f>2.99/5.35*100</f>
        <v>55.887850467289724</v>
      </c>
      <c r="I17" s="39">
        <v>23</v>
      </c>
      <c r="J17" s="38">
        <v>0.67800000000000005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683.8</v>
      </c>
      <c r="G18" s="47">
        <v>703</v>
      </c>
      <c r="H18" s="39">
        <v>21.2</v>
      </c>
      <c r="I18" s="39">
        <v>7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187.6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31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31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846.3</v>
      </c>
      <c r="G22" s="38">
        <v>846.8</v>
      </c>
      <c r="H22" s="31"/>
      <c r="I22" s="31"/>
      <c r="J22" s="46">
        <v>0.31840000000000002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1188.83</v>
      </c>
      <c r="G23" s="39">
        <v>1194.23</v>
      </c>
      <c r="H23" s="39">
        <v>4.03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126.26</v>
      </c>
      <c r="G6" s="29">
        <v>147.16999999999999</v>
      </c>
      <c r="H6" s="29">
        <v>15.83</v>
      </c>
      <c r="I6" s="39">
        <v>7</v>
      </c>
      <c r="J6" s="32">
        <v>6.4000000000000001E-2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2304.1</v>
      </c>
      <c r="G7" s="36">
        <v>2354.42</v>
      </c>
      <c r="H7" s="29">
        <v>36.31</v>
      </c>
      <c r="I7" s="39">
        <v>12.2</v>
      </c>
      <c r="J7" s="37">
        <v>3.2549999999999999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931.35</v>
      </c>
      <c r="G8" s="29">
        <v>965.34</v>
      </c>
      <c r="H8" s="29">
        <v>9.5820000000000007</v>
      </c>
      <c r="I8" s="39">
        <v>7</v>
      </c>
      <c r="J8" s="37">
        <v>0.91069999999999995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964.2</v>
      </c>
      <c r="G9" s="39">
        <v>966.2</v>
      </c>
      <c r="H9" s="39">
        <v>22.53</v>
      </c>
      <c r="I9" s="39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2453.8000000000002</v>
      </c>
      <c r="G10" s="40">
        <v>2475.6999999999998</v>
      </c>
      <c r="H10" s="39">
        <v>42.74</v>
      </c>
      <c r="I10" s="39">
        <v>65</v>
      </c>
      <c r="J10" s="37">
        <v>1.5281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757.8</v>
      </c>
      <c r="G11" s="29">
        <v>770.4</v>
      </c>
      <c r="H11" s="30">
        <v>18.64</v>
      </c>
      <c r="I11" s="39">
        <v>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416.3</v>
      </c>
      <c r="G12" s="39">
        <v>421.65</v>
      </c>
      <c r="H12" s="39">
        <v>41.875</v>
      </c>
      <c r="I12" s="39"/>
      <c r="J12" s="31">
        <v>0.99680000000000002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2586</v>
      </c>
      <c r="G13" s="39">
        <v>2626.6</v>
      </c>
      <c r="H13" s="39">
        <v>13.28</v>
      </c>
      <c r="I13" s="39">
        <v>8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451.6</v>
      </c>
      <c r="G14" s="30">
        <v>455</v>
      </c>
      <c r="H14" s="29">
        <f>3.87/6.8*100</f>
        <v>56.911764705882348</v>
      </c>
      <c r="I14" s="39"/>
      <c r="J14" s="31">
        <v>0.34910000000000002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1566.9</v>
      </c>
      <c r="G15" s="39">
        <v>1588.2</v>
      </c>
      <c r="H15" s="39">
        <v>6.26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1742.5</v>
      </c>
      <c r="G16" s="30">
        <v>1747.5</v>
      </c>
      <c r="H16" s="55">
        <v>10.92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247.6</v>
      </c>
      <c r="G17" s="39">
        <v>249.7</v>
      </c>
      <c r="H17" s="29">
        <f>3.19/5.35*100</f>
        <v>59.626168224299072</v>
      </c>
      <c r="I17" s="39">
        <v>5</v>
      </c>
      <c r="J17" s="38">
        <v>0.52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683.9</v>
      </c>
      <c r="G18" s="47">
        <v>703.25</v>
      </c>
      <c r="H18" s="39">
        <v>21.4</v>
      </c>
      <c r="I18" s="39">
        <v>2</v>
      </c>
      <c r="J18" s="37">
        <v>0.1038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183.15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846.35</v>
      </c>
      <c r="G22" s="38">
        <v>846.7</v>
      </c>
      <c r="H22" s="31"/>
      <c r="I22" s="31"/>
      <c r="J22" s="46">
        <v>0.17649999999999999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1188.83</v>
      </c>
      <c r="G23" s="39">
        <v>1194.3</v>
      </c>
      <c r="H23" s="39">
        <v>4.03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126.53</v>
      </c>
      <c r="G6" s="29">
        <v>147.94999999999999</v>
      </c>
      <c r="H6" s="29">
        <v>16.11</v>
      </c>
      <c r="I6" s="39">
        <v>25</v>
      </c>
      <c r="J6" s="32">
        <v>3.7999999999999999E-2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2304.1999999999998</v>
      </c>
      <c r="G7" s="36">
        <v>2355.86</v>
      </c>
      <c r="H7" s="29">
        <v>36.359000000000002</v>
      </c>
      <c r="I7" s="39">
        <v>4.5</v>
      </c>
      <c r="J7" s="37">
        <v>2.4550000000000001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931.48</v>
      </c>
      <c r="G8" s="29">
        <v>965.83</v>
      </c>
      <c r="H8" s="29">
        <v>9.657</v>
      </c>
      <c r="I8" s="39">
        <v>7</v>
      </c>
      <c r="J8" s="37">
        <v>0.625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964.15</v>
      </c>
      <c r="G9" s="39">
        <v>967.85</v>
      </c>
      <c r="H9" s="39">
        <v>22.43</v>
      </c>
      <c r="I9" s="39">
        <v>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2458</v>
      </c>
      <c r="G10" s="40">
        <v>2479.9</v>
      </c>
      <c r="H10" s="39">
        <v>48.46</v>
      </c>
      <c r="I10" s="39">
        <v>115</v>
      </c>
      <c r="J10" s="37">
        <v>0.57730000000000004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758.4</v>
      </c>
      <c r="G11" s="29">
        <v>771.5</v>
      </c>
      <c r="H11" s="30">
        <v>20.48</v>
      </c>
      <c r="I11" s="39">
        <v>37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416.15</v>
      </c>
      <c r="G12" s="39">
        <v>424</v>
      </c>
      <c r="H12" s="39">
        <v>40.94</v>
      </c>
      <c r="I12" s="39"/>
      <c r="J12" s="31">
        <v>0.97535000000000005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2588.1</v>
      </c>
      <c r="G13" s="39">
        <v>2628.7</v>
      </c>
      <c r="H13" s="39">
        <v>14.49</v>
      </c>
      <c r="I13" s="39">
        <v>36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</v>
      </c>
      <c r="G14" s="30">
        <v>455</v>
      </c>
      <c r="H14" s="29">
        <f>4.17/6.8*100</f>
        <v>61.32352941176471</v>
      </c>
      <c r="I14" s="39"/>
      <c r="J14" s="31">
        <v>0.17879999999999999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</v>
      </c>
      <c r="G15" s="39">
        <v>1588.5</v>
      </c>
      <c r="H15" s="39">
        <v>6.42</v>
      </c>
      <c r="I15" s="39">
        <v>1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1742.6</v>
      </c>
      <c r="G16" s="30">
        <v>1747.6</v>
      </c>
      <c r="H16" s="55">
        <v>11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248.9</v>
      </c>
      <c r="G17" s="39">
        <v>249.7</v>
      </c>
      <c r="H17" s="29">
        <f>3.66/5.35*100</f>
        <v>68.411214953271042</v>
      </c>
      <c r="I17" s="39">
        <v>35</v>
      </c>
      <c r="J17" s="38">
        <v>0.44800000000000001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684.1</v>
      </c>
      <c r="G18" s="47">
        <v>703.9</v>
      </c>
      <c r="H18" s="39">
        <v>21.8</v>
      </c>
      <c r="I18" s="39">
        <v>3</v>
      </c>
      <c r="J18" s="37">
        <v>2.81E-2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182.3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846.7</v>
      </c>
      <c r="G22" s="38">
        <v>846.7</v>
      </c>
      <c r="H22" s="31"/>
      <c r="I22" s="31"/>
      <c r="J22" s="46">
        <v>0.16539999999999999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1188.8800000000001</v>
      </c>
      <c r="G23" s="39">
        <v>1194.4000000000001</v>
      </c>
      <c r="H23" s="39">
        <v>4.08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126.72</v>
      </c>
      <c r="G6" s="29">
        <v>149.72999999999999</v>
      </c>
      <c r="H6" s="29">
        <v>16.32</v>
      </c>
      <c r="I6" s="39">
        <v>5.2</v>
      </c>
      <c r="J6" s="32">
        <v>7.6850000000000002E-2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2304.1999999999998</v>
      </c>
      <c r="G7" s="36">
        <v>2358.42</v>
      </c>
      <c r="H7" s="29">
        <v>36.359000000000002</v>
      </c>
      <c r="I7" s="39">
        <v>4</v>
      </c>
      <c r="J7" s="37">
        <v>2.915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931.5</v>
      </c>
      <c r="G8" s="29">
        <v>966.71</v>
      </c>
      <c r="H8" s="29">
        <v>9.6679999999999993</v>
      </c>
      <c r="I8" s="39">
        <v>0</v>
      </c>
      <c r="J8" s="37">
        <v>0.89749999999999996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964.1</v>
      </c>
      <c r="G9" s="39">
        <v>970.6</v>
      </c>
      <c r="H9" s="39">
        <v>22.33</v>
      </c>
      <c r="I9" s="39">
        <v>4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2460.1999999999998</v>
      </c>
      <c r="G10" s="40">
        <v>2484.5</v>
      </c>
      <c r="H10" s="39">
        <v>51.94</v>
      </c>
      <c r="I10" s="39">
        <v>46</v>
      </c>
      <c r="J10" s="37">
        <v>0.751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758.9</v>
      </c>
      <c r="G11" s="29">
        <v>772.5</v>
      </c>
      <c r="H11" s="30">
        <v>21.98</v>
      </c>
      <c r="I11" s="39">
        <v>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415.9</v>
      </c>
      <c r="G12" s="39">
        <v>424</v>
      </c>
      <c r="H12" s="39">
        <v>39.375</v>
      </c>
      <c r="I12" s="39"/>
      <c r="J12" s="31">
        <v>0.94735000000000003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2589.6999999999998</v>
      </c>
      <c r="G13" s="39">
        <v>2632.2</v>
      </c>
      <c r="H13" s="39">
        <v>15.41</v>
      </c>
      <c r="I13" s="39">
        <v>10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451.95</v>
      </c>
      <c r="G14" s="30">
        <v>456.35</v>
      </c>
      <c r="H14" s="29">
        <f>4.05/6.8*100</f>
        <v>59.558823529411761</v>
      </c>
      <c r="I14" s="39"/>
      <c r="J14" s="31">
        <v>0.39100000000000001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1567.1</v>
      </c>
      <c r="G15" s="39">
        <v>1588.5</v>
      </c>
      <c r="H15" s="39">
        <v>6.55</v>
      </c>
      <c r="I15" s="39">
        <v>1.5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1742.65</v>
      </c>
      <c r="G16" s="30">
        <v>1748</v>
      </c>
      <c r="H16" s="55">
        <v>11.3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247.2</v>
      </c>
      <c r="G17" s="39">
        <v>253</v>
      </c>
      <c r="H17" s="29">
        <f>3.06/5.35*100</f>
        <v>57.196261682242998</v>
      </c>
      <c r="I17" s="39">
        <v>0</v>
      </c>
      <c r="J17" s="38">
        <v>0.84799999999999998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684.15</v>
      </c>
      <c r="G18" s="47">
        <v>704.8</v>
      </c>
      <c r="H18" s="39">
        <v>21.9</v>
      </c>
      <c r="I18" s="39">
        <v>1.4</v>
      </c>
      <c r="J18" s="37">
        <v>5.74E-2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846.55</v>
      </c>
      <c r="G22" s="38">
        <v>846.15</v>
      </c>
      <c r="H22" s="31"/>
      <c r="I22" s="31"/>
      <c r="J22" s="46">
        <v>0.2268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1188.92</v>
      </c>
      <c r="G23" s="39">
        <v>1194.67</v>
      </c>
      <c r="H23" s="39">
        <v>4.0999999999999996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126.82</v>
      </c>
      <c r="G6" s="29">
        <v>151.01</v>
      </c>
      <c r="H6" s="29">
        <v>16.420000000000002</v>
      </c>
      <c r="I6" s="39">
        <v>0</v>
      </c>
      <c r="J6" s="32">
        <v>0.1326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2304.06</v>
      </c>
      <c r="G7" s="36">
        <v>2360.84</v>
      </c>
      <c r="H7" s="29">
        <v>36.295000000000002</v>
      </c>
      <c r="I7" s="39">
        <v>0</v>
      </c>
      <c r="J7" s="37">
        <v>4.0460000000000003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931.42</v>
      </c>
      <c r="G8" s="29">
        <v>967.43</v>
      </c>
      <c r="H8" s="29">
        <v>9.6199999999999992</v>
      </c>
      <c r="I8" s="39">
        <v>0</v>
      </c>
      <c r="J8" s="37">
        <v>1.117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964.05</v>
      </c>
      <c r="G9" s="39">
        <v>972.75</v>
      </c>
      <c r="H9" s="39">
        <v>22.23</v>
      </c>
      <c r="I9" s="39">
        <v>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2462.1</v>
      </c>
      <c r="G10" s="40">
        <v>2487</v>
      </c>
      <c r="H10" s="39">
        <v>54.96</v>
      </c>
      <c r="I10" s="39">
        <v>59</v>
      </c>
      <c r="J10" s="37">
        <v>0.92969999999999997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759.5</v>
      </c>
      <c r="G11" s="29">
        <v>773.3</v>
      </c>
      <c r="H11" s="30">
        <v>23.8</v>
      </c>
      <c r="I11" s="39">
        <v>37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415.3</v>
      </c>
      <c r="G12" s="39">
        <v>424</v>
      </c>
      <c r="H12" s="39">
        <v>36.25</v>
      </c>
      <c r="I12" s="39"/>
      <c r="J12" s="31">
        <v>0.97448999999999997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2591</v>
      </c>
      <c r="G13" s="39">
        <v>2634.8</v>
      </c>
      <c r="H13" s="39">
        <v>16.18</v>
      </c>
      <c r="I13" s="39">
        <v>0</v>
      </c>
      <c r="J13" s="37">
        <v>9.4700000000000006E-2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451.75</v>
      </c>
      <c r="G14" s="30">
        <v>456.35</v>
      </c>
      <c r="H14" s="29">
        <f>3.95/6.8*100</f>
        <v>58.088235294117652</v>
      </c>
      <c r="I14" s="39"/>
      <c r="J14" s="31">
        <v>0.37669999999999998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1567.2</v>
      </c>
      <c r="G15" s="39">
        <v>1588.5</v>
      </c>
      <c r="H15" s="39">
        <v>6.7</v>
      </c>
      <c r="I15" s="39">
        <v>0.8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1742.7</v>
      </c>
      <c r="G16" s="30">
        <v>1748.5</v>
      </c>
      <c r="H16" s="55">
        <v>11.45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247.1</v>
      </c>
      <c r="G17" s="39">
        <v>253</v>
      </c>
      <c r="H17" s="29">
        <f>3.03/5.35*100</f>
        <v>56.635514018691588</v>
      </c>
      <c r="I17" s="39">
        <v>0</v>
      </c>
      <c r="J17" s="38">
        <v>0.52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</v>
      </c>
      <c r="G18" s="47">
        <v>705.45</v>
      </c>
      <c r="H18" s="39">
        <v>21.6</v>
      </c>
      <c r="I18" s="39">
        <v>0</v>
      </c>
      <c r="J18" s="37">
        <v>0.1045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183.8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/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/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</v>
      </c>
      <c r="G22" s="38">
        <v>846.7</v>
      </c>
      <c r="H22" s="31"/>
      <c r="I22" s="31"/>
      <c r="J22" s="46">
        <v>0.1938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1188.95</v>
      </c>
      <c r="G23" s="39">
        <v>1194.94</v>
      </c>
      <c r="H23" s="39">
        <v>4.1500000000000004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126.88</v>
      </c>
      <c r="G6" s="29">
        <v>151.91</v>
      </c>
      <c r="H6" s="29">
        <v>16.48</v>
      </c>
      <c r="I6" s="39">
        <v>0</v>
      </c>
      <c r="J6" s="32">
        <v>0.1246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2303.92</v>
      </c>
      <c r="G7" s="36">
        <v>2362.6799999999998</v>
      </c>
      <c r="H7" s="29">
        <v>36.231000000000002</v>
      </c>
      <c r="I7" s="39">
        <v>1.6</v>
      </c>
      <c r="J7" s="37">
        <v>4.1840000000000002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931.51</v>
      </c>
      <c r="G8" s="29">
        <v>968.11</v>
      </c>
      <c r="H8" s="29">
        <v>9.6739999999999995</v>
      </c>
      <c r="I8" s="39">
        <v>30</v>
      </c>
      <c r="J8" s="37">
        <v>1.2195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963.95</v>
      </c>
      <c r="G9" s="39">
        <v>973.75</v>
      </c>
      <c r="H9" s="39">
        <v>22.02</v>
      </c>
      <c r="I9" s="39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</v>
      </c>
      <c r="G10" s="40">
        <v>2487</v>
      </c>
      <c r="H10" s="39">
        <v>54.79</v>
      </c>
      <c r="I10" s="39">
        <v>42</v>
      </c>
      <c r="J10" s="37">
        <v>1.3169999999999999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759.8</v>
      </c>
      <c r="G11" s="29">
        <v>773.8</v>
      </c>
      <c r="H11" s="30">
        <v>24.66</v>
      </c>
      <c r="I11" s="39">
        <v>10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414.3</v>
      </c>
      <c r="G12" s="39">
        <v>424</v>
      </c>
      <c r="H12" s="39">
        <v>31.56</v>
      </c>
      <c r="I12" s="39"/>
      <c r="J12" s="31">
        <v>0.95926999999999996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2592.1999999999998</v>
      </c>
      <c r="G13" s="39">
        <v>2636.5</v>
      </c>
      <c r="H13" s="39">
        <v>16.920000000000002</v>
      </c>
      <c r="I13" s="39">
        <v>0</v>
      </c>
      <c r="J13" s="37">
        <v>5.4800000000000001E-2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</v>
      </c>
      <c r="G14" s="30">
        <v>456.45</v>
      </c>
      <c r="H14" s="29">
        <f>3.92/6.8*100</f>
        <v>57.647058823529406</v>
      </c>
      <c r="I14" s="39"/>
      <c r="J14" s="31">
        <v>0.35659999999999997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1567.3</v>
      </c>
      <c r="G15" s="39">
        <v>1589.9</v>
      </c>
      <c r="H15" s="39">
        <v>6.77</v>
      </c>
      <c r="I15" s="39">
        <v>5.6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1742.8</v>
      </c>
      <c r="G16" s="30">
        <v>1748.8</v>
      </c>
      <c r="H16" s="55">
        <v>11.69</v>
      </c>
      <c r="I16" s="39">
        <v>31.6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</v>
      </c>
      <c r="G17" s="39">
        <v>253</v>
      </c>
      <c r="H17" s="29">
        <f>3/5.35*100</f>
        <v>56.074766355140191</v>
      </c>
      <c r="I17" s="39">
        <v>0</v>
      </c>
      <c r="J17" s="38">
        <v>0.496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683.75</v>
      </c>
      <c r="G18" s="47">
        <v>706.2</v>
      </c>
      <c r="H18" s="39">
        <v>21.1</v>
      </c>
      <c r="I18" s="39">
        <v>0</v>
      </c>
      <c r="J18" s="37">
        <v>0.2092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/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/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846.7</v>
      </c>
      <c r="G22" s="38">
        <v>846.5</v>
      </c>
      <c r="H22" s="31"/>
      <c r="I22" s="31"/>
      <c r="J22" s="46">
        <v>0.19600000000000001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1188.97</v>
      </c>
      <c r="G23" s="39">
        <v>1195.0999999999999</v>
      </c>
      <c r="H23" s="39">
        <v>4.17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4"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126.96</v>
      </c>
      <c r="G6" s="29">
        <v>153.12</v>
      </c>
      <c r="H6" s="29">
        <v>16.57</v>
      </c>
      <c r="I6" s="39">
        <v>0</v>
      </c>
      <c r="J6" s="32">
        <v>0.1183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2303.8000000000002</v>
      </c>
      <c r="G7" s="36">
        <v>2365.4</v>
      </c>
      <c r="H7" s="29">
        <v>36.177</v>
      </c>
      <c r="I7" s="39">
        <v>0</v>
      </c>
      <c r="J7" s="37">
        <v>3.2120000000000002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931.58</v>
      </c>
      <c r="G8" s="29">
        <v>968.97</v>
      </c>
      <c r="H8" s="29">
        <v>9.7159999999999993</v>
      </c>
      <c r="I8" s="39">
        <v>0</v>
      </c>
      <c r="J8" s="37">
        <v>1.0205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963.85</v>
      </c>
      <c r="G9" s="39">
        <v>975.15</v>
      </c>
      <c r="H9" s="39">
        <v>21.82</v>
      </c>
      <c r="I9" s="39">
        <v>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2461.3000000000002</v>
      </c>
      <c r="G10" s="40">
        <v>2487</v>
      </c>
      <c r="H10" s="39">
        <v>53.67</v>
      </c>
      <c r="I10" s="39">
        <v>2</v>
      </c>
      <c r="J10" s="37">
        <v>1.732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760.1</v>
      </c>
      <c r="G11" s="29">
        <v>774.5</v>
      </c>
      <c r="H11" s="30">
        <v>25.61</v>
      </c>
      <c r="I11" s="39">
        <v>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413.05</v>
      </c>
      <c r="G12" s="39">
        <v>424</v>
      </c>
      <c r="H12" s="39">
        <v>25.7</v>
      </c>
      <c r="I12" s="39"/>
      <c r="J12" s="31">
        <v>1.0121199999999999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2593.4</v>
      </c>
      <c r="G13" s="39">
        <v>2639</v>
      </c>
      <c r="H13" s="39">
        <v>17.68</v>
      </c>
      <c r="I13" s="39">
        <v>0</v>
      </c>
      <c r="J13" s="37">
        <v>2.6599999999999999E-2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451.85</v>
      </c>
      <c r="G14" s="30">
        <v>456.35</v>
      </c>
      <c r="H14" s="29">
        <f>4/6.8*100</f>
        <v>58.82352941176471</v>
      </c>
      <c r="I14" s="39"/>
      <c r="J14" s="31">
        <v>0.4234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1567.4</v>
      </c>
      <c r="G15" s="39">
        <v>1590.4</v>
      </c>
      <c r="H15" s="39">
        <v>6.92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1742.95</v>
      </c>
      <c r="G16" s="30">
        <v>1749.1</v>
      </c>
      <c r="H16" s="55">
        <v>11.95</v>
      </c>
      <c r="I16" s="39">
        <v>27.06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247.9</v>
      </c>
      <c r="G17" s="39">
        <v>253</v>
      </c>
      <c r="H17" s="29">
        <f>3.28/5.35*100</f>
        <v>61.308411214953274</v>
      </c>
      <c r="I17" s="39">
        <v>9</v>
      </c>
      <c r="J17" s="38">
        <v>0.376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683.2</v>
      </c>
      <c r="G18" s="47">
        <v>707.1</v>
      </c>
      <c r="H18" s="39">
        <v>21.1</v>
      </c>
      <c r="I18" s="39">
        <v>2</v>
      </c>
      <c r="J18" s="37">
        <v>0.2046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817.6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745.6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846.3</v>
      </c>
      <c r="G22" s="38">
        <v>846.7</v>
      </c>
      <c r="H22" s="31"/>
      <c r="I22" s="31"/>
      <c r="J22" s="46">
        <v>0.21560000000000001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</v>
      </c>
      <c r="G23" s="39">
        <v>1195.0999999999999</v>
      </c>
      <c r="H23" s="39">
        <v>4.2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127.08</v>
      </c>
      <c r="G6" s="29">
        <v>154.28</v>
      </c>
      <c r="H6" s="29">
        <v>16.7</v>
      </c>
      <c r="I6" s="39">
        <v>10.8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2303.7800000000002</v>
      </c>
      <c r="G7" s="36">
        <v>2367.6</v>
      </c>
      <c r="H7" s="29">
        <v>36.167000000000002</v>
      </c>
      <c r="I7" s="39">
        <v>0</v>
      </c>
      <c r="J7" s="37">
        <v>2.113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931.78</v>
      </c>
      <c r="G8" s="29">
        <v>969.8</v>
      </c>
      <c r="H8" s="29">
        <v>9.8390000000000004</v>
      </c>
      <c r="I8" s="39">
        <v>23</v>
      </c>
      <c r="J8" s="37">
        <v>0.65500000000000003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</v>
      </c>
      <c r="G9" s="39">
        <v>975.85</v>
      </c>
      <c r="H9" s="39">
        <v>22.13</v>
      </c>
      <c r="I9" s="39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2460.9</v>
      </c>
      <c r="G10" s="40">
        <v>2487</v>
      </c>
      <c r="H10" s="39">
        <v>53.05</v>
      </c>
      <c r="I10" s="39">
        <v>4</v>
      </c>
      <c r="J10" s="37">
        <v>1.2778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760.25</v>
      </c>
      <c r="G11" s="29">
        <v>775.2</v>
      </c>
      <c r="H11" s="30">
        <v>26.1</v>
      </c>
      <c r="I11" s="39">
        <v>27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413.7</v>
      </c>
      <c r="G12" s="39">
        <v>424</v>
      </c>
      <c r="H12" s="39">
        <v>28.75</v>
      </c>
      <c r="I12" s="39"/>
      <c r="J12" s="31">
        <v>0.25185999999999997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2594.6</v>
      </c>
      <c r="G13" s="39">
        <v>2641</v>
      </c>
      <c r="H13" s="39">
        <v>18.46</v>
      </c>
      <c r="I13" s="39">
        <v>29</v>
      </c>
      <c r="J13" s="37">
        <v>4.1000000000000003E-3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</v>
      </c>
      <c r="G14" s="30">
        <v>456.35</v>
      </c>
      <c r="H14" s="29">
        <f>4.17/6.8*100</f>
        <v>61.32352941176471</v>
      </c>
      <c r="I14" s="39"/>
      <c r="J14" s="31">
        <v>9.5000000000000001E-2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1567.45</v>
      </c>
      <c r="G15" s="39">
        <v>1590.8</v>
      </c>
      <c r="H15" s="39">
        <v>7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1743.05</v>
      </c>
      <c r="G16" s="30">
        <v>1749.3</v>
      </c>
      <c r="H16" s="55">
        <v>12.05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248.9</v>
      </c>
      <c r="G17" s="39">
        <v>253</v>
      </c>
      <c r="H17" s="29">
        <f>3.66/5.35*100</f>
        <v>68.411214953271042</v>
      </c>
      <c r="I17" s="39">
        <v>0</v>
      </c>
      <c r="J17" s="38">
        <v>0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7">
        <v>707.6</v>
      </c>
      <c r="H18" s="39">
        <v>20.5</v>
      </c>
      <c r="I18" s="39">
        <v>0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189.6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/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/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846.4</v>
      </c>
      <c r="G22" s="38">
        <v>846.55</v>
      </c>
      <c r="H22" s="31"/>
      <c r="I22" s="31"/>
      <c r="J22" s="46">
        <v>0.1406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1189.02</v>
      </c>
      <c r="G23" s="39">
        <v>1195.51</v>
      </c>
      <c r="H23" s="39">
        <v>4.22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4"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127.15</v>
      </c>
      <c r="G6" s="29">
        <v>155.96</v>
      </c>
      <c r="H6" s="29">
        <v>16.77</v>
      </c>
      <c r="I6" s="39">
        <v>3</v>
      </c>
      <c r="J6" s="32">
        <v>9.6549999999999997E-2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2303.6999999999998</v>
      </c>
      <c r="G7" s="36">
        <v>2371.2800000000002</v>
      </c>
      <c r="H7" s="29">
        <v>36.131</v>
      </c>
      <c r="I7" s="39">
        <v>1.8</v>
      </c>
      <c r="J7" s="37">
        <v>2.6429999999999998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931.9</v>
      </c>
      <c r="G8" s="29">
        <v>971.22</v>
      </c>
      <c r="H8" s="29">
        <v>9.8970000000000002</v>
      </c>
      <c r="I8" s="39">
        <v>3</v>
      </c>
      <c r="J8" s="37">
        <v>0.78549999999999998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964.05</v>
      </c>
      <c r="G9" s="39">
        <v>977.95</v>
      </c>
      <c r="H9" s="39">
        <v>22.23</v>
      </c>
      <c r="I9" s="39">
        <v>17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2459.6999999999998</v>
      </c>
      <c r="G10" s="40">
        <v>2487</v>
      </c>
      <c r="H10" s="39">
        <v>51.14</v>
      </c>
      <c r="I10" s="39">
        <v>5</v>
      </c>
      <c r="J10" s="37">
        <v>1.3492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760.35</v>
      </c>
      <c r="G11" s="29">
        <v>775.6</v>
      </c>
      <c r="H11" s="30">
        <v>26.57</v>
      </c>
      <c r="I11" s="39">
        <v>1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413.85</v>
      </c>
      <c r="G12" s="39">
        <v>424</v>
      </c>
      <c r="H12" s="39">
        <v>29.45</v>
      </c>
      <c r="I12" s="39"/>
      <c r="J12" s="31">
        <v>0.19817000000000001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2595.9</v>
      </c>
      <c r="G13" s="39">
        <v>2643.8</v>
      </c>
      <c r="H13" s="39">
        <v>19.34</v>
      </c>
      <c r="I13" s="39">
        <v>0</v>
      </c>
      <c r="J13" s="37">
        <v>3.5799999999999998E-2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452.1</v>
      </c>
      <c r="G14" s="30">
        <v>456.4</v>
      </c>
      <c r="H14" s="29">
        <f>4.12/6.8*100</f>
        <v>60.588235294117652</v>
      </c>
      <c r="I14" s="39"/>
      <c r="J14" s="31">
        <v>0.25940000000000002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1567.45</v>
      </c>
      <c r="G15" s="39">
        <v>1591.6</v>
      </c>
      <c r="H15" s="39">
        <v>7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1743.1</v>
      </c>
      <c r="G16" s="30">
        <v>1749.5</v>
      </c>
      <c r="H16" s="55">
        <v>12.1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247.8</v>
      </c>
      <c r="G17" s="39">
        <v>253</v>
      </c>
      <c r="H17" s="29">
        <f>3.25/5.35*100</f>
        <v>60.747663551401878</v>
      </c>
      <c r="I17" s="39">
        <v>0</v>
      </c>
      <c r="J17" s="38">
        <v>0.60799999999999998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7">
        <v>707.6</v>
      </c>
      <c r="H18" s="39">
        <v>20.5</v>
      </c>
      <c r="I18" s="39">
        <v>0</v>
      </c>
      <c r="J18" s="37">
        <v>7.6499999999999999E-2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189.6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/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/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</v>
      </c>
      <c r="G22" s="38">
        <v>846.85</v>
      </c>
      <c r="H22" s="31"/>
      <c r="I22" s="31"/>
      <c r="J22" s="46">
        <v>0.15859999999999999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1189.05</v>
      </c>
      <c r="G23" s="39">
        <v>1195.79</v>
      </c>
      <c r="H23" s="39">
        <v>4.25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47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127.21</v>
      </c>
      <c r="G6" s="29">
        <v>157.5</v>
      </c>
      <c r="H6" s="29">
        <v>16.829999999999998</v>
      </c>
      <c r="I6" s="39">
        <v>5.6</v>
      </c>
      <c r="J6" s="32">
        <v>6.6949999999999996E-2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2303.62</v>
      </c>
      <c r="G7" s="36">
        <v>2375.52</v>
      </c>
      <c r="H7" s="29">
        <v>36.094000000000001</v>
      </c>
      <c r="I7" s="39">
        <v>6.8</v>
      </c>
      <c r="J7" s="37">
        <v>2.6779999999999999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931.94</v>
      </c>
      <c r="G8" s="29">
        <v>972.42</v>
      </c>
      <c r="H8" s="29">
        <v>9.9239999999999995</v>
      </c>
      <c r="I8" s="39">
        <v>0</v>
      </c>
      <c r="J8" s="37">
        <v>0.83650000000000002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</v>
      </c>
      <c r="G9" s="39">
        <v>980.6</v>
      </c>
      <c r="H9" s="39">
        <v>22.13</v>
      </c>
      <c r="I9" s="39">
        <v>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2458.3000000000002</v>
      </c>
      <c r="G10" s="40">
        <v>2487</v>
      </c>
      <c r="H10" s="39">
        <v>48.9</v>
      </c>
      <c r="I10" s="39">
        <v>52</v>
      </c>
      <c r="J10" s="37">
        <v>1.7544999999999999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760.45</v>
      </c>
      <c r="G11" s="29">
        <v>775.6</v>
      </c>
      <c r="H11" s="30">
        <v>26.86</v>
      </c>
      <c r="I11" s="39">
        <v>5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</v>
      </c>
      <c r="G12" s="39">
        <v>424</v>
      </c>
      <c r="H12" s="39">
        <v>30.15</v>
      </c>
      <c r="I12" s="39"/>
      <c r="J12" s="31">
        <v>0.29974000000000001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2597</v>
      </c>
      <c r="G13" s="39">
        <v>2648.4</v>
      </c>
      <c r="H13" s="39">
        <v>20.11</v>
      </c>
      <c r="I13" s="39">
        <v>3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452.25</v>
      </c>
      <c r="G14" s="30">
        <v>456.35</v>
      </c>
      <c r="H14" s="29">
        <f>4.2/6.8*100</f>
        <v>61.764705882352942</v>
      </c>
      <c r="I14" s="39"/>
      <c r="J14" s="31">
        <v>0.20910000000000001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1567.5</v>
      </c>
      <c r="G15" s="39">
        <v>1592.7</v>
      </c>
      <c r="H15" s="39">
        <v>7.1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1743.2</v>
      </c>
      <c r="G16" s="30">
        <v>1750.4</v>
      </c>
      <c r="H16" s="55">
        <v>12.21</v>
      </c>
      <c r="I16" s="39">
        <v>0.1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247.8</v>
      </c>
      <c r="G17" s="39">
        <v>253</v>
      </c>
      <c r="H17" s="29">
        <f>3.25/5.35*100</f>
        <v>60.747663551401878</v>
      </c>
      <c r="I17" s="39">
        <v>10</v>
      </c>
      <c r="J17" s="38">
        <v>0.32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683.25</v>
      </c>
      <c r="G18" s="47">
        <v>707.6</v>
      </c>
      <c r="H18" s="39">
        <v>20.2</v>
      </c>
      <c r="I18" s="39">
        <v>0</v>
      </c>
      <c r="J18" s="37">
        <v>8.1799999999999998E-2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184.6</v>
      </c>
      <c r="G19" s="39"/>
      <c r="H19" s="39"/>
      <c r="I19" s="31"/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846.45</v>
      </c>
      <c r="G22" s="38">
        <v>846.5</v>
      </c>
      <c r="H22" s="31"/>
      <c r="I22" s="31"/>
      <c r="J22" s="46">
        <v>0.1918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1189.07</v>
      </c>
      <c r="G23" s="39">
        <v>1196.0999999999999</v>
      </c>
      <c r="H23" s="39">
        <v>4.2699999999999996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127.25</v>
      </c>
      <c r="G6" s="29">
        <v>158.69999999999999</v>
      </c>
      <c r="H6" s="29">
        <v>16.87</v>
      </c>
      <c r="I6" s="39">
        <v>2.2000000000000002</v>
      </c>
      <c r="J6" s="32">
        <v>0.13239999999999999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2303.52</v>
      </c>
      <c r="G7" s="36">
        <v>2378.2199999999998</v>
      </c>
      <c r="H7" s="29">
        <v>36.048999999999999</v>
      </c>
      <c r="I7" s="39">
        <v>17</v>
      </c>
      <c r="J7" s="37">
        <v>2.8559999999999999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931.99</v>
      </c>
      <c r="G8" s="29">
        <v>973.42</v>
      </c>
      <c r="H8" s="29"/>
      <c r="I8" s="39">
        <v>6</v>
      </c>
      <c r="J8" s="37">
        <v>0.8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</v>
      </c>
      <c r="G9" s="39">
        <v>982.4</v>
      </c>
      <c r="H9" s="39">
        <v>22.13</v>
      </c>
      <c r="I9" s="39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2455.5</v>
      </c>
      <c r="G10" s="40">
        <v>2486.6</v>
      </c>
      <c r="H10" s="39">
        <v>44.97</v>
      </c>
      <c r="I10" s="39">
        <v>5</v>
      </c>
      <c r="J10" s="37">
        <v>2.3794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760.45</v>
      </c>
      <c r="G11" s="29">
        <v>775.6</v>
      </c>
      <c r="H11" s="30">
        <v>26.86</v>
      </c>
      <c r="I11" s="39">
        <v>0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413.95</v>
      </c>
      <c r="G12" s="39">
        <v>424</v>
      </c>
      <c r="H12" s="39">
        <v>29.92</v>
      </c>
      <c r="I12" s="39"/>
      <c r="J12" s="31">
        <v>0.15015000000000001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2598.1999999999998</v>
      </c>
      <c r="G13" s="39">
        <v>2651</v>
      </c>
      <c r="H13" s="39">
        <v>21</v>
      </c>
      <c r="I13" s="39">
        <v>0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452.15</v>
      </c>
      <c r="G14" s="30">
        <v>456.35</v>
      </c>
      <c r="H14" s="29">
        <f>4.15/6.8*100</f>
        <v>61.029411764705884</v>
      </c>
      <c r="I14" s="39"/>
      <c r="J14" s="31">
        <v>0.2944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1567.5</v>
      </c>
      <c r="G15" s="39">
        <v>1592.8</v>
      </c>
      <c r="H15" s="39">
        <v>7.1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1743.25</v>
      </c>
      <c r="G16" s="30">
        <v>1750.7</v>
      </c>
      <c r="H16" s="55">
        <v>12.25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248.4</v>
      </c>
      <c r="G17" s="39">
        <v>253</v>
      </c>
      <c r="H17" s="29">
        <f>3.47/5.35*100</f>
        <v>64.859813084112162</v>
      </c>
      <c r="I17" s="39">
        <v>30</v>
      </c>
      <c r="J17" s="38">
        <v>0.35199999999999998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683.25</v>
      </c>
      <c r="G18" s="47">
        <v>707.65</v>
      </c>
      <c r="H18" s="39">
        <v>20.2</v>
      </c>
      <c r="I18" s="39">
        <v>7</v>
      </c>
      <c r="J18" s="37">
        <v>8.4699999999999998E-2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185.5</v>
      </c>
      <c r="G19" s="39"/>
      <c r="H19" s="39"/>
      <c r="I19" s="31">
        <v>4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846.55</v>
      </c>
      <c r="G22" s="38">
        <v>846.7</v>
      </c>
      <c r="H22" s="31"/>
      <c r="I22" s="31"/>
      <c r="J22" s="46">
        <v>0.15679999999999999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1189.0999999999999</v>
      </c>
      <c r="G23" s="39">
        <v>1196.46</v>
      </c>
      <c r="H23" s="39">
        <v>4.3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4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4" zoomScaleNormal="100" workbookViewId="0">
      <selection activeCell="F14" sqref="F14:J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89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127.76</v>
      </c>
      <c r="G6" s="29">
        <v>159.72</v>
      </c>
      <c r="H6" s="29">
        <v>17.41</v>
      </c>
      <c r="I6" s="39">
        <v>123.4</v>
      </c>
      <c r="J6" s="32">
        <v>9.4700000000000006E-2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2304.4</v>
      </c>
      <c r="G7" s="36">
        <v>2380.46</v>
      </c>
      <c r="H7" s="29">
        <v>36.450000000000003</v>
      </c>
      <c r="I7" s="39">
        <v>120.8</v>
      </c>
      <c r="J7" s="37">
        <v>2.819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932.9</v>
      </c>
      <c r="G8" s="29">
        <v>974.24</v>
      </c>
      <c r="H8" s="29">
        <v>10.510999999999999</v>
      </c>
      <c r="I8" s="39">
        <v>151</v>
      </c>
      <c r="J8" s="37">
        <v>6.5000000000000002E-2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964.95</v>
      </c>
      <c r="G9" s="39">
        <v>983.35</v>
      </c>
      <c r="H9" s="39">
        <v>23.86</v>
      </c>
      <c r="I9" s="39">
        <v>143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2454</v>
      </c>
      <c r="G10" s="40">
        <v>2487</v>
      </c>
      <c r="H10" s="39">
        <v>42.99</v>
      </c>
      <c r="I10" s="39">
        <v>80</v>
      </c>
      <c r="J10" s="37">
        <v>2.4801000000000002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760.8</v>
      </c>
      <c r="G11" s="29">
        <v>775.6</v>
      </c>
      <c r="H11" s="30">
        <v>28.1</v>
      </c>
      <c r="I11" s="39">
        <v>78.8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415.15</v>
      </c>
      <c r="G12" s="39">
        <v>424</v>
      </c>
      <c r="H12" s="39">
        <v>35.549999999999997</v>
      </c>
      <c r="I12" s="39"/>
      <c r="J12" s="31">
        <v>0.22398999999999999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2599.6</v>
      </c>
      <c r="G13" s="39">
        <v>2653.4</v>
      </c>
      <c r="H13" s="39">
        <v>22.09</v>
      </c>
      <c r="I13" s="39">
        <v>96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454.5</v>
      </c>
      <c r="G14" s="30">
        <v>456.35</v>
      </c>
      <c r="H14" s="29">
        <f>5.51/6.8*100</f>
        <v>81.029411764705884</v>
      </c>
      <c r="I14" s="39"/>
      <c r="J14" s="31">
        <v>0.41499999999999998</v>
      </c>
      <c r="K14" s="31" t="s">
        <v>67</v>
      </c>
      <c r="L14" s="33" t="s">
        <v>61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1567.7</v>
      </c>
      <c r="G15" s="39">
        <v>1593.5</v>
      </c>
      <c r="H15" s="39">
        <v>7.27</v>
      </c>
      <c r="I15" s="39">
        <v>50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1743.8</v>
      </c>
      <c r="G16" s="30">
        <v>1751</v>
      </c>
      <c r="H16" s="55">
        <v>12.73</v>
      </c>
      <c r="I16" s="39">
        <v>66.05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252.9</v>
      </c>
      <c r="G17" s="39">
        <v>253</v>
      </c>
      <c r="H17" s="29">
        <f>5.31/5.35*100</f>
        <v>99.252336448598129</v>
      </c>
      <c r="I17" s="39">
        <v>221</v>
      </c>
      <c r="J17" s="38">
        <v>0.78400000000000003</v>
      </c>
      <c r="K17" s="31"/>
      <c r="L17" s="33" t="s">
        <v>64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683.8</v>
      </c>
      <c r="G18" s="47">
        <v>707.6</v>
      </c>
      <c r="H18" s="39">
        <v>21.2</v>
      </c>
      <c r="I18" s="39">
        <v>95</v>
      </c>
      <c r="J18" s="37">
        <v>9.3399999999999997E-2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187.1</v>
      </c>
      <c r="G19" s="39"/>
      <c r="H19" s="39"/>
      <c r="I19" s="31">
        <v>39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847.1</v>
      </c>
      <c r="G22" s="38">
        <v>846.65</v>
      </c>
      <c r="H22" s="31"/>
      <c r="I22" s="31"/>
      <c r="J22" s="46">
        <v>0.189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1189.5</v>
      </c>
      <c r="G23" s="39">
        <v>1196.76</v>
      </c>
      <c r="H23" s="39">
        <v>4.7</v>
      </c>
      <c r="I23" s="31"/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E4" zoomScaleNormal="100" workbookViewId="0">
      <selection activeCell="L14" sqref="L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90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128.75</v>
      </c>
      <c r="G6" s="29">
        <v>160.56</v>
      </c>
      <c r="H6" s="29">
        <v>18.559999999999999</v>
      </c>
      <c r="I6" s="39">
        <v>77.400000000000006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2307.12</v>
      </c>
      <c r="G7" s="36">
        <v>2382.2600000000002</v>
      </c>
      <c r="H7" s="29">
        <v>37.692</v>
      </c>
      <c r="I7" s="39">
        <v>107.4</v>
      </c>
      <c r="J7" s="37">
        <v>1.2450000000000001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935.57</v>
      </c>
      <c r="G8" s="29">
        <v>975.04</v>
      </c>
      <c r="H8" s="29">
        <v>12.372</v>
      </c>
      <c r="I8" s="39">
        <v>145</v>
      </c>
      <c r="J8" s="37">
        <v>2.2499999999999999E-2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966.6</v>
      </c>
      <c r="G9" s="39">
        <v>983.95</v>
      </c>
      <c r="H9" s="39">
        <v>27.66</v>
      </c>
      <c r="I9" s="39">
        <v>116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2455.6</v>
      </c>
      <c r="G10" s="40">
        <v>2486.9</v>
      </c>
      <c r="H10" s="39">
        <v>44.97</v>
      </c>
      <c r="I10" s="39">
        <v>190</v>
      </c>
      <c r="J10" s="37">
        <v>2.2357999999999998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761.2</v>
      </c>
      <c r="G11" s="29">
        <v>775.6</v>
      </c>
      <c r="H11" s="30">
        <v>29.53</v>
      </c>
      <c r="I11" s="39">
        <v>48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419.3</v>
      </c>
      <c r="G12" s="39">
        <v>424</v>
      </c>
      <c r="H12" s="39">
        <v>61.56</v>
      </c>
      <c r="I12" s="39"/>
      <c r="J12" s="31">
        <v>0.97545000000000004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2600.6999999999998</v>
      </c>
      <c r="G13" s="39">
        <v>2655.2</v>
      </c>
      <c r="H13" s="39">
        <v>22.98</v>
      </c>
      <c r="I13" s="39">
        <v>58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456.25</v>
      </c>
      <c r="G14" s="30">
        <v>456.35</v>
      </c>
      <c r="H14" s="29">
        <f>6.62/6.8*100</f>
        <v>97.352941176470594</v>
      </c>
      <c r="I14" s="39"/>
      <c r="J14" s="31">
        <v>1.6617</v>
      </c>
      <c r="K14" s="31" t="s">
        <v>67</v>
      </c>
      <c r="L14" s="59" t="s">
        <v>91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1568.1</v>
      </c>
      <c r="G15" s="39">
        <v>1593.95</v>
      </c>
      <c r="H15" s="39">
        <v>7.76</v>
      </c>
      <c r="I15" s="39">
        <v>28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</v>
      </c>
      <c r="G16" s="30">
        <v>1751.3</v>
      </c>
      <c r="H16" s="55">
        <v>13.5</v>
      </c>
      <c r="I16" s="39">
        <v>8.0399999999999991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252</v>
      </c>
      <c r="G17" s="39">
        <v>253</v>
      </c>
      <c r="H17" s="29">
        <f>4.92/5.35*100</f>
        <v>91.962616822429908</v>
      </c>
      <c r="I17" s="39">
        <v>105</v>
      </c>
      <c r="J17" s="38">
        <v>3.64</v>
      </c>
      <c r="K17" s="31"/>
      <c r="L17" s="59" t="s">
        <v>92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685.6</v>
      </c>
      <c r="G18" s="47">
        <v>707.6</v>
      </c>
      <c r="H18" s="39">
        <v>24.6</v>
      </c>
      <c r="I18" s="39">
        <v>42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183.95</v>
      </c>
      <c r="G19" s="39"/>
      <c r="H19" s="39"/>
      <c r="I19" s="31">
        <v>55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847.6</v>
      </c>
      <c r="G22" s="38">
        <v>846.65</v>
      </c>
      <c r="H22" s="31"/>
      <c r="I22" s="31"/>
      <c r="J22" s="46">
        <v>0.62250000000000005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1189.96</v>
      </c>
      <c r="G23" s="39">
        <v>1196.95</v>
      </c>
      <c r="H23" s="39">
        <v>5.2</v>
      </c>
      <c r="I23" s="31">
        <v>9.1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7" zoomScaleNormal="100" workbookViewId="0">
      <selection activeCell="F14" sqref="F14:L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93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129.75</v>
      </c>
      <c r="G6" s="29">
        <v>161.36000000000001</v>
      </c>
      <c r="H6" s="29">
        <v>19.79</v>
      </c>
      <c r="I6" s="39">
        <v>28.2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2309.52</v>
      </c>
      <c r="G7" s="36">
        <v>2383.64</v>
      </c>
      <c r="H7" s="29">
        <v>38.787999999999997</v>
      </c>
      <c r="I7" s="39">
        <v>78</v>
      </c>
      <c r="J7" s="37">
        <v>2.11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937.74</v>
      </c>
      <c r="G8" s="29">
        <v>975.56</v>
      </c>
      <c r="H8" s="29">
        <v>14.061999999999999</v>
      </c>
      <c r="I8" s="39">
        <v>81</v>
      </c>
      <c r="J8" s="37">
        <v>0.3725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967</v>
      </c>
      <c r="G9" s="39">
        <v>984.25</v>
      </c>
      <c r="H9" s="39">
        <v>28.68</v>
      </c>
      <c r="I9" s="39">
        <v>42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2457.9</v>
      </c>
      <c r="G10" s="40">
        <v>2487</v>
      </c>
      <c r="H10" s="39">
        <v>48.33</v>
      </c>
      <c r="I10" s="39">
        <v>138</v>
      </c>
      <c r="J10" s="37">
        <v>3.4689000000000001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761.7</v>
      </c>
      <c r="G11" s="29">
        <v>775.6</v>
      </c>
      <c r="H11" s="30">
        <v>31.35</v>
      </c>
      <c r="I11" s="39">
        <v>56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420.2</v>
      </c>
      <c r="G12" s="39">
        <v>424</v>
      </c>
      <c r="H12" s="39">
        <v>68.59</v>
      </c>
      <c r="I12" s="39"/>
      <c r="J12" s="31">
        <v>1.06786</v>
      </c>
      <c r="K12" s="31">
        <v>4.7283999999999997</v>
      </c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2601.8000000000002</v>
      </c>
      <c r="G13" s="39">
        <v>2657</v>
      </c>
      <c r="H13" s="39">
        <v>23.88</v>
      </c>
      <c r="I13" s="39">
        <v>45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456</v>
      </c>
      <c r="G14" s="30">
        <v>456.35</v>
      </c>
      <c r="H14" s="29">
        <f>6.8/6.8*100</f>
        <v>100</v>
      </c>
      <c r="I14" s="39"/>
      <c r="J14" s="31">
        <v>1.8416999999999999</v>
      </c>
      <c r="K14" s="31">
        <v>20</v>
      </c>
      <c r="L14" s="59" t="s">
        <v>91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1568.6</v>
      </c>
      <c r="G15" s="39">
        <v>1594.35</v>
      </c>
      <c r="H15" s="39">
        <v>8.35</v>
      </c>
      <c r="I15" s="39">
        <v>48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1744.2</v>
      </c>
      <c r="G16" s="30">
        <v>1751.6</v>
      </c>
      <c r="H16" s="55">
        <v>14.4</v>
      </c>
      <c r="I16" s="39">
        <v>8.07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252</v>
      </c>
      <c r="G17" s="39">
        <v>253</v>
      </c>
      <c r="H17" s="29">
        <f>4.92/5.35*100</f>
        <v>91.962616822429908</v>
      </c>
      <c r="I17" s="39">
        <v>77</v>
      </c>
      <c r="J17" s="38">
        <v>3.6560000000000001</v>
      </c>
      <c r="K17" s="60">
        <v>14</v>
      </c>
      <c r="L17" s="59" t="s">
        <v>92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686.9</v>
      </c>
      <c r="G18" s="47">
        <v>707.6</v>
      </c>
      <c r="H18" s="39">
        <v>27.2</v>
      </c>
      <c r="I18" s="39">
        <v>42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185.55</v>
      </c>
      <c r="G19" s="39"/>
      <c r="H19" s="39"/>
      <c r="I19" s="31">
        <v>48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818.9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746.2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847.5</v>
      </c>
      <c r="G22" s="38">
        <v>846.7</v>
      </c>
      <c r="H22" s="31"/>
      <c r="I22" s="31"/>
      <c r="J22" s="46">
        <v>0.56810000000000005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1190.2</v>
      </c>
      <c r="G23" s="39">
        <v>1197.0999999999999</v>
      </c>
      <c r="H23" s="39">
        <v>5.4</v>
      </c>
      <c r="I23" s="31">
        <v>20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7" zoomScaleNormal="100" workbookViewId="0">
      <selection activeCell="F14" sqref="F14:L14"/>
    </sheetView>
  </sheetViews>
  <sheetFormatPr defaultRowHeight="15" x14ac:dyDescent="0.25"/>
  <cols>
    <col min="1" max="1" width="4.855468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94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77" t="s">
        <v>1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77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77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130.56</v>
      </c>
      <c r="G6" s="29">
        <v>162.01</v>
      </c>
      <c r="H6" s="29">
        <v>20.84</v>
      </c>
      <c r="I6" s="39">
        <v>66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2311.38</v>
      </c>
      <c r="G7" s="36">
        <v>2384.66</v>
      </c>
      <c r="H7" s="29">
        <v>39.634999999999998</v>
      </c>
      <c r="I7" s="39">
        <v>49.6</v>
      </c>
      <c r="J7" s="37">
        <v>1.7689999999999999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939.62</v>
      </c>
      <c r="G8" s="29">
        <v>975.99</v>
      </c>
      <c r="H8" s="29">
        <v>15.593999999999999</v>
      </c>
      <c r="I8" s="39">
        <v>65</v>
      </c>
      <c r="J8" s="37">
        <v>0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966.9</v>
      </c>
      <c r="G9" s="39">
        <v>984</v>
      </c>
      <c r="H9" s="39">
        <v>28.42</v>
      </c>
      <c r="I9" s="39">
        <v>53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2461.6999999999998</v>
      </c>
      <c r="G10" s="40">
        <v>2486.8000000000002</v>
      </c>
      <c r="H10" s="39">
        <v>54.32</v>
      </c>
      <c r="I10" s="39">
        <v>140</v>
      </c>
      <c r="J10" s="37">
        <v>3.6236000000000002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762.3</v>
      </c>
      <c r="G11" s="29">
        <v>775.6</v>
      </c>
      <c r="H11" s="30">
        <v>33.64</v>
      </c>
      <c r="I11" s="39">
        <v>35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420.1</v>
      </c>
      <c r="G12" s="39">
        <v>424</v>
      </c>
      <c r="H12" s="39">
        <v>67.81</v>
      </c>
      <c r="I12" s="39"/>
      <c r="J12" s="31">
        <v>1.0710599999999999</v>
      </c>
      <c r="K12" s="31">
        <v>5.306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2602.6</v>
      </c>
      <c r="G13" s="39">
        <v>2658.4</v>
      </c>
      <c r="H13" s="39">
        <v>24.53</v>
      </c>
      <c r="I13" s="39">
        <v>32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455</v>
      </c>
      <c r="G14" s="30">
        <v>456.35</v>
      </c>
      <c r="H14" s="29">
        <f>5.82/6.8*100</f>
        <v>85.588235294117652</v>
      </c>
      <c r="I14" s="39"/>
      <c r="J14" s="31">
        <v>1.6796</v>
      </c>
      <c r="K14" s="60">
        <v>10</v>
      </c>
      <c r="L14" s="59" t="s">
        <v>91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1568.9</v>
      </c>
      <c r="G15" s="39">
        <v>1594.6</v>
      </c>
      <c r="H15" s="39">
        <v>8.6999999999999993</v>
      </c>
      <c r="I15" s="39">
        <v>18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1744.35</v>
      </c>
      <c r="G16" s="30">
        <v>1751.8</v>
      </c>
      <c r="H16" s="55">
        <v>14.78</v>
      </c>
      <c r="I16" s="39">
        <v>3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251</v>
      </c>
      <c r="G17" s="39">
        <v>253</v>
      </c>
      <c r="H17" s="29">
        <f>4.5/5.35*100</f>
        <v>84.112149532710291</v>
      </c>
      <c r="I17" s="39">
        <v>66</v>
      </c>
      <c r="J17" s="38">
        <v>4.056</v>
      </c>
      <c r="K17" s="38" t="s">
        <v>56</v>
      </c>
      <c r="L17" s="59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688.2</v>
      </c>
      <c r="G18" s="47">
        <v>707.6</v>
      </c>
      <c r="H18" s="39">
        <v>30.4</v>
      </c>
      <c r="I18" s="39">
        <v>23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185</v>
      </c>
      <c r="G19" s="39"/>
      <c r="H19" s="39"/>
      <c r="I19" s="31">
        <v>42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818.9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746.5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</v>
      </c>
      <c r="G22" s="38">
        <v>846.6</v>
      </c>
      <c r="H22" s="31"/>
      <c r="I22" s="31"/>
      <c r="J22" s="46">
        <v>0.53410000000000002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1190.3499999999999</v>
      </c>
      <c r="G23" s="39">
        <v>1197.27</v>
      </c>
      <c r="H23" s="39">
        <v>5.6</v>
      </c>
      <c r="I23" s="31">
        <v>2.2000000000000002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L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97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8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8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8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131.30000000000001</v>
      </c>
      <c r="G6" s="29">
        <v>162.47</v>
      </c>
      <c r="H6" s="29">
        <v>21.825105523949347</v>
      </c>
      <c r="I6" s="39">
        <v>19.600000000000001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2312.8000000000002</v>
      </c>
      <c r="G7" s="36">
        <v>2385.54</v>
      </c>
      <c r="H7" s="29">
        <v>40.278490830892835</v>
      </c>
      <c r="I7" s="39">
        <v>37</v>
      </c>
      <c r="J7" s="37">
        <v>1.93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940.97</v>
      </c>
      <c r="G8" s="29">
        <v>976.33</v>
      </c>
      <c r="H8" s="29">
        <v>16.717305151915458</v>
      </c>
      <c r="I8" s="39">
        <v>36</v>
      </c>
      <c r="J8" s="37">
        <v>0.155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966.4</v>
      </c>
      <c r="G9" s="39">
        <v>983.5</v>
      </c>
      <c r="H9" s="39">
        <v>27.154513003569608</v>
      </c>
      <c r="I9" s="39">
        <v>16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2462.6999999999998</v>
      </c>
      <c r="G10" s="40">
        <v>2486.6999999999998</v>
      </c>
      <c r="H10" s="39">
        <v>55.911458333333329</v>
      </c>
      <c r="I10" s="39">
        <v>104</v>
      </c>
      <c r="J10" s="37">
        <v>4.3417000000000003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762.9</v>
      </c>
      <c r="G11" s="29">
        <v>775.6</v>
      </c>
      <c r="H11" s="30">
        <v>35.949899607993117</v>
      </c>
      <c r="I11" s="39">
        <v>51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420.05</v>
      </c>
      <c r="G12" s="39">
        <v>424</v>
      </c>
      <c r="H12" s="39">
        <v>67.421875</v>
      </c>
      <c r="I12" s="39">
        <v>29.4</v>
      </c>
      <c r="J12" s="31">
        <v>1.0710900000000001</v>
      </c>
      <c r="K12" s="60">
        <v>6.7817999999999996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2603.5</v>
      </c>
      <c r="G13" s="39">
        <v>2659.4</v>
      </c>
      <c r="H13" s="39">
        <v>25.260685431326557</v>
      </c>
      <c r="I13" s="39">
        <v>45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453.1</v>
      </c>
      <c r="G14" s="30">
        <v>456.45</v>
      </c>
      <c r="H14" s="29">
        <v>68.088235294117652</v>
      </c>
      <c r="I14" s="39"/>
      <c r="J14" s="31">
        <v>1.8260000000000001</v>
      </c>
      <c r="K14" s="38" t="s">
        <v>56</v>
      </c>
      <c r="L14" s="59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1569.2</v>
      </c>
      <c r="G15" s="39">
        <v>1594.95</v>
      </c>
      <c r="H15" s="39">
        <v>9.0168386746333518</v>
      </c>
      <c r="I15" s="39">
        <v>22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1744.5</v>
      </c>
      <c r="G16" s="30">
        <v>1752</v>
      </c>
      <c r="H16" s="55">
        <v>15.555555555555554</v>
      </c>
      <c r="I16" s="39">
        <v>3.06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248.3</v>
      </c>
      <c r="G17" s="39">
        <v>253</v>
      </c>
      <c r="H17" s="29">
        <v>64.716981132075475</v>
      </c>
      <c r="I17" s="39">
        <v>23</v>
      </c>
      <c r="J17" s="38">
        <v>4.016</v>
      </c>
      <c r="K17" s="38" t="s">
        <v>56</v>
      </c>
      <c r="L17" s="59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689.1</v>
      </c>
      <c r="G18" s="47">
        <v>707.6</v>
      </c>
      <c r="H18" s="39">
        <v>32.809468374078385</v>
      </c>
      <c r="I18" s="39">
        <v>13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186.85</v>
      </c>
      <c r="G19" s="39"/>
      <c r="H19" s="39"/>
      <c r="I19" s="31">
        <v>31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846.7</v>
      </c>
      <c r="G22" s="38">
        <v>846.4</v>
      </c>
      <c r="H22" s="31"/>
      <c r="I22" s="31"/>
      <c r="J22" s="46">
        <v>0.53369999999999995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1190.46</v>
      </c>
      <c r="G23" s="39">
        <v>1197.4000000000001</v>
      </c>
      <c r="H23" s="39">
        <v>3.6</v>
      </c>
      <c r="I23" s="31">
        <v>3.5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99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131.82</v>
      </c>
      <c r="G6" s="29">
        <v>163.13999999999999</v>
      </c>
      <c r="H6" s="29">
        <v>22.52</v>
      </c>
      <c r="I6" s="39">
        <v>17.399999999999999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2313.7199999999998</v>
      </c>
      <c r="G7" s="36">
        <v>2386.54</v>
      </c>
      <c r="H7" s="29">
        <v>40.701999999999998</v>
      </c>
      <c r="I7" s="39">
        <v>25</v>
      </c>
      <c r="J7" s="37">
        <v>2.2240000000000002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941.93</v>
      </c>
      <c r="G8" s="29">
        <v>976.71</v>
      </c>
      <c r="H8" s="29">
        <v>17.559999999999999</v>
      </c>
      <c r="I8" s="39">
        <v>40</v>
      </c>
      <c r="J8" s="37">
        <v>0.55000000000000004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966</v>
      </c>
      <c r="G9" s="39">
        <v>983.25</v>
      </c>
      <c r="H9" s="39">
        <v>26.21</v>
      </c>
      <c r="I9" s="39">
        <v>27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2461.5</v>
      </c>
      <c r="G10" s="40">
        <v>2486</v>
      </c>
      <c r="H10" s="39">
        <v>54.01</v>
      </c>
      <c r="I10" s="39">
        <v>25</v>
      </c>
      <c r="J10" s="37">
        <v>4.3319999999999999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763.3</v>
      </c>
      <c r="G11" s="29">
        <v>775.6</v>
      </c>
      <c r="H11" s="30">
        <v>37.369999999999997</v>
      </c>
      <c r="I11" s="39">
        <v>13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419.9</v>
      </c>
      <c r="G12" s="39">
        <v>424</v>
      </c>
      <c r="H12" s="39">
        <v>66.25</v>
      </c>
      <c r="I12" s="39"/>
      <c r="J12" s="31">
        <v>1.07012</v>
      </c>
      <c r="K12" s="60">
        <v>3.6720000000000002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2604.1</v>
      </c>
      <c r="G13" s="39">
        <v>2660.3</v>
      </c>
      <c r="H13" s="39">
        <v>25.75</v>
      </c>
      <c r="I13" s="39">
        <v>25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451.05</v>
      </c>
      <c r="G14" s="30">
        <v>456.35</v>
      </c>
      <c r="H14" s="29">
        <v>52.79</v>
      </c>
      <c r="I14" s="39"/>
      <c r="J14" s="31">
        <v>1.76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1569.4</v>
      </c>
      <c r="G15" s="39">
        <v>1595.2</v>
      </c>
      <c r="H15" s="39">
        <v>9.32</v>
      </c>
      <c r="I15" s="39">
        <v>5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1744.6</v>
      </c>
      <c r="G16" s="30">
        <v>1752.1</v>
      </c>
      <c r="H16" s="55">
        <v>15.68</v>
      </c>
      <c r="I16" s="39">
        <v>8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246.6</v>
      </c>
      <c r="G17" s="39">
        <v>253</v>
      </c>
      <c r="H17" s="29">
        <v>53.83</v>
      </c>
      <c r="I17" s="39">
        <v>0</v>
      </c>
      <c r="J17" s="38">
        <v>3.48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689.8</v>
      </c>
      <c r="G18" s="47">
        <v>707.6</v>
      </c>
      <c r="H18" s="39">
        <v>34.700000000000003</v>
      </c>
      <c r="I18" s="39">
        <v>16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183.5</v>
      </c>
      <c r="G19" s="39"/>
      <c r="H19" s="39"/>
      <c r="I19" s="31">
        <v>15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31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31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846.65</v>
      </c>
      <c r="G22" s="38">
        <v>846.4</v>
      </c>
      <c r="H22" s="31"/>
      <c r="I22" s="31"/>
      <c r="J22" s="46">
        <v>0.53259999999999996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1190.58</v>
      </c>
      <c r="G23" s="39">
        <v>1197.45</v>
      </c>
      <c r="H23" s="39">
        <v>5.81</v>
      </c>
      <c r="I23" s="31">
        <v>2.8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36" right="0.3" top="0.25" bottom="0.28000000000000003" header="0.16" footer="0.14000000000000001"/>
  <pageSetup paperSize="9" scale="7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4"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132.24</v>
      </c>
      <c r="G6" s="29">
        <v>164.36</v>
      </c>
      <c r="H6" s="29">
        <v>23.08</v>
      </c>
      <c r="I6" s="39">
        <v>9.6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2314.38</v>
      </c>
      <c r="G7" s="36">
        <v>2388.36</v>
      </c>
      <c r="H7" s="29">
        <v>41.003999999999998</v>
      </c>
      <c r="I7" s="39">
        <v>7.6</v>
      </c>
      <c r="J7" s="37">
        <v>2.589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942.6</v>
      </c>
      <c r="G8" s="29">
        <v>977.36</v>
      </c>
      <c r="H8" s="29">
        <v>18.149999999999999</v>
      </c>
      <c r="I8" s="39">
        <v>6</v>
      </c>
      <c r="J8" s="37">
        <v>0.56999999999999995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965.5</v>
      </c>
      <c r="G9" s="39"/>
      <c r="H9" s="39">
        <v>25.19</v>
      </c>
      <c r="I9" s="39">
        <v>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2461.6999999999998</v>
      </c>
      <c r="G10" s="40">
        <v>2486.5</v>
      </c>
      <c r="H10" s="39">
        <v>54.32</v>
      </c>
      <c r="I10" s="39">
        <v>38</v>
      </c>
      <c r="J10" s="37">
        <v>3.1259999999999999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763.5</v>
      </c>
      <c r="G11" s="29">
        <v>775.6</v>
      </c>
      <c r="H11" s="30">
        <v>38.229999999999997</v>
      </c>
      <c r="I11" s="39">
        <v>4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419.65</v>
      </c>
      <c r="G12" s="39">
        <v>424</v>
      </c>
      <c r="H12" s="39">
        <v>64.3</v>
      </c>
      <c r="I12" s="39"/>
      <c r="J12" s="31">
        <v>1.069</v>
      </c>
      <c r="K12" s="60">
        <v>2.46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2604.6</v>
      </c>
      <c r="G13" s="39">
        <v>2661.4</v>
      </c>
      <c r="H13" s="39">
        <v>26.15</v>
      </c>
      <c r="I13" s="39">
        <v>7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451.5</v>
      </c>
      <c r="G14" s="30">
        <v>456.35</v>
      </c>
      <c r="H14" s="29">
        <v>56.17</v>
      </c>
      <c r="I14" s="39"/>
      <c r="J14" s="31">
        <v>1.9947999999999999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1569.6</v>
      </c>
      <c r="G15" s="39">
        <v>1595.5</v>
      </c>
      <c r="H15" s="39">
        <v>9.32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1744.7</v>
      </c>
      <c r="G16" s="30">
        <v>1752.3</v>
      </c>
      <c r="H16" s="55">
        <v>16.190000000000001</v>
      </c>
      <c r="I16" s="39">
        <v>0.4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247.9</v>
      </c>
      <c r="G17" s="39">
        <v>253</v>
      </c>
      <c r="H17" s="29">
        <v>61.3</v>
      </c>
      <c r="I17" s="39">
        <v>5</v>
      </c>
      <c r="J17" s="38">
        <v>2.2400000000000002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690.4</v>
      </c>
      <c r="G18" s="47">
        <v>707.6</v>
      </c>
      <c r="H18" s="39">
        <v>36.4</v>
      </c>
      <c r="I18" s="39">
        <v>2</v>
      </c>
      <c r="J18" s="37">
        <v>0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182.9</v>
      </c>
      <c r="G19" s="39"/>
      <c r="H19" s="39"/>
      <c r="I19" s="31">
        <v>13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31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31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846.75</v>
      </c>
      <c r="G22" s="38">
        <v>846.55</v>
      </c>
      <c r="H22" s="31"/>
      <c r="I22" s="31"/>
      <c r="J22" s="46">
        <v>0.58030000000000004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1190.6600000000001</v>
      </c>
      <c r="G23" s="39">
        <v>1197.9000000000001</v>
      </c>
      <c r="H23" s="39">
        <v>5.89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view="pageBreakPreview" zoomScale="60"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132.72999999999999</v>
      </c>
      <c r="G6" s="29">
        <v>164.9</v>
      </c>
      <c r="H6" s="29">
        <v>23.73</v>
      </c>
      <c r="I6" s="39">
        <v>68.8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2314.92</v>
      </c>
      <c r="G7" s="36">
        <v>2390.1799999999998</v>
      </c>
      <c r="H7" s="29">
        <v>41.25</v>
      </c>
      <c r="I7" s="39">
        <v>16</v>
      </c>
      <c r="J7" s="37">
        <v>2.2789999999999999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943.12</v>
      </c>
      <c r="G8" s="29">
        <v>977.98</v>
      </c>
      <c r="H8" s="29">
        <v>18.63</v>
      </c>
      <c r="I8" s="39">
        <v>22</v>
      </c>
      <c r="J8" s="37">
        <v>0.28999999999999998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965.6</v>
      </c>
      <c r="G9" s="39">
        <v>984.45</v>
      </c>
      <c r="H9" s="39">
        <v>25.39</v>
      </c>
      <c r="I9" s="39">
        <v>15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2462.3000000000002</v>
      </c>
      <c r="G10" s="40">
        <v>2487</v>
      </c>
      <c r="H10" s="39">
        <v>55.26</v>
      </c>
      <c r="I10" s="39">
        <v>98</v>
      </c>
      <c r="J10" s="37">
        <v>1.9971000000000001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763.7</v>
      </c>
      <c r="G11" s="29">
        <v>775.6</v>
      </c>
      <c r="H11" s="30">
        <v>38.99</v>
      </c>
      <c r="I11" s="39">
        <v>41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419.65</v>
      </c>
      <c r="G12" s="39">
        <v>424</v>
      </c>
      <c r="H12" s="39">
        <v>64.290000000000006</v>
      </c>
      <c r="I12" s="39"/>
      <c r="J12" s="31">
        <v>1.0678399999999999</v>
      </c>
      <c r="K12" s="60">
        <v>1.0194000000000001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2605.1</v>
      </c>
      <c r="G13" s="39">
        <v>2662</v>
      </c>
      <c r="H13" s="39">
        <v>26.56</v>
      </c>
      <c r="I13" s="39">
        <v>38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451.65</v>
      </c>
      <c r="G14" s="30">
        <v>456.4</v>
      </c>
      <c r="H14" s="29">
        <f>3.9/6.8*100</f>
        <v>57.352941176470587</v>
      </c>
      <c r="I14" s="39"/>
      <c r="J14" s="31">
        <v>0.81079999999999997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1569.6</v>
      </c>
      <c r="G15" s="39">
        <v>1595.8</v>
      </c>
      <c r="H15" s="39">
        <v>9.9</v>
      </c>
      <c r="I15" s="39">
        <v>18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1744.8</v>
      </c>
      <c r="G16" s="30">
        <v>1752.45</v>
      </c>
      <c r="H16" s="55">
        <v>16.32</v>
      </c>
      <c r="I16" s="39">
        <v>8.06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247.8</v>
      </c>
      <c r="G17" s="39">
        <v>253</v>
      </c>
      <c r="H17" s="29">
        <f>3.25/5.35*100</f>
        <v>60.747663551401878</v>
      </c>
      <c r="I17" s="39">
        <v>96</v>
      </c>
      <c r="J17" s="38">
        <v>1.6559999999999999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690.8</v>
      </c>
      <c r="G18" s="47">
        <v>707.6</v>
      </c>
      <c r="H18" s="39">
        <v>37.5</v>
      </c>
      <c r="I18" s="39">
        <v>35</v>
      </c>
      <c r="J18" s="37">
        <v>2.3E-2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184.2</v>
      </c>
      <c r="G19" s="39"/>
      <c r="H19" s="39"/>
      <c r="I19" s="31">
        <v>13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819.1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746.6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846.85</v>
      </c>
      <c r="G22" s="38">
        <v>847.2</v>
      </c>
      <c r="H22" s="31"/>
      <c r="I22" s="31"/>
      <c r="J22" s="46">
        <v>0.51319999999999999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1190.75</v>
      </c>
      <c r="G23" s="39">
        <v>1198</v>
      </c>
      <c r="H23" s="39">
        <v>5.98</v>
      </c>
      <c r="I23" s="31">
        <v>7.6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133.16</v>
      </c>
      <c r="G6" s="29">
        <v>165.38</v>
      </c>
      <c r="H6" s="29">
        <v>24.3</v>
      </c>
      <c r="I6" s="39">
        <v>5.4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2315.3200000000002</v>
      </c>
      <c r="G7" s="36">
        <v>2392</v>
      </c>
      <c r="H7" s="29">
        <v>41.433</v>
      </c>
      <c r="I7" s="39">
        <v>0.4</v>
      </c>
      <c r="J7" s="37">
        <v>1.6479999999999999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943.55</v>
      </c>
      <c r="G8" s="29">
        <v>978.63</v>
      </c>
      <c r="H8" s="29">
        <v>19.03</v>
      </c>
      <c r="I8" s="39">
        <v>0</v>
      </c>
      <c r="J8" s="37">
        <v>0.37240000000000001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965.2</v>
      </c>
      <c r="G9" s="39">
        <v>985.2</v>
      </c>
      <c r="H9" s="39">
        <v>24.57</v>
      </c>
      <c r="I9" s="39">
        <v>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2462.8000000000002</v>
      </c>
      <c r="G10" s="40">
        <v>2487</v>
      </c>
      <c r="H10" s="39">
        <v>56.07</v>
      </c>
      <c r="I10" s="39">
        <v>14</v>
      </c>
      <c r="J10" s="37">
        <v>3.0213000000000001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763.85</v>
      </c>
      <c r="G11" s="29">
        <v>775.6</v>
      </c>
      <c r="H11" s="30">
        <v>39.659999999999997</v>
      </c>
      <c r="I11" s="39">
        <v>6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419.6</v>
      </c>
      <c r="G12" s="39">
        <v>424</v>
      </c>
      <c r="H12" s="39">
        <v>63.9</v>
      </c>
      <c r="I12" s="39">
        <v>6.1</v>
      </c>
      <c r="J12" s="31">
        <v>1.0682</v>
      </c>
      <c r="K12" s="60">
        <v>1.6272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2605.8000000000002</v>
      </c>
      <c r="G13" s="39">
        <v>2662.6</v>
      </c>
      <c r="H13" s="39">
        <v>27.13</v>
      </c>
      <c r="I13" s="39">
        <v>0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452.3</v>
      </c>
      <c r="G14" s="30">
        <v>456.35</v>
      </c>
      <c r="H14" s="29">
        <f>4.23/6.8*100</f>
        <v>62.205882352941188</v>
      </c>
      <c r="I14" s="39"/>
      <c r="J14" s="31">
        <v>1.117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</v>
      </c>
      <c r="G15" s="39">
        <v>1596</v>
      </c>
      <c r="H15" s="39">
        <v>10.1</v>
      </c>
      <c r="I15" s="39">
        <v>8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1744.9</v>
      </c>
      <c r="G16" s="30">
        <v>1752.6</v>
      </c>
      <c r="H16" s="55">
        <v>16.96</v>
      </c>
      <c r="I16" s="39">
        <v>3.08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247.5</v>
      </c>
      <c r="G17" s="39">
        <v>253</v>
      </c>
      <c r="H17" s="29">
        <f>3.15/5.35*100</f>
        <v>58.878504672897201</v>
      </c>
      <c r="I17" s="39">
        <v>0</v>
      </c>
      <c r="J17" s="38">
        <v>2.2240000000000002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691.35</v>
      </c>
      <c r="G18" s="47">
        <v>707.65</v>
      </c>
      <c r="H18" s="39">
        <v>38.700000000000003</v>
      </c>
      <c r="I18" s="39">
        <v>2</v>
      </c>
      <c r="J18" s="37">
        <v>1.9699999999999999E-2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183.75</v>
      </c>
      <c r="G19" s="39"/>
      <c r="H19" s="39"/>
      <c r="I19" s="31">
        <v>0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31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31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846.8</v>
      </c>
      <c r="G22" s="38">
        <v>846.5</v>
      </c>
      <c r="H22" s="31"/>
      <c r="I22" s="31"/>
      <c r="J22" s="46">
        <v>0.53669999999999995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1190.8800000000001</v>
      </c>
      <c r="G23" s="39">
        <v>1198</v>
      </c>
      <c r="H23" s="39">
        <v>6.2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133.4</v>
      </c>
      <c r="G6" s="29">
        <v>165.63</v>
      </c>
      <c r="H6" s="29">
        <v>24.62</v>
      </c>
      <c r="I6" s="39" t="s">
        <v>56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2315.6</v>
      </c>
      <c r="G7" s="36">
        <v>2392.9</v>
      </c>
      <c r="H7" s="29">
        <v>41.56</v>
      </c>
      <c r="I7" s="39" t="s">
        <v>56</v>
      </c>
      <c r="J7" s="37">
        <v>1.7330000000000001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943.82</v>
      </c>
      <c r="G8" s="29">
        <v>979.04</v>
      </c>
      <c r="H8" s="29">
        <v>19.34</v>
      </c>
      <c r="I8" s="39">
        <v>0</v>
      </c>
      <c r="J8" s="37">
        <v>0.78600000000000003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964.7</v>
      </c>
      <c r="G9" s="39">
        <v>985.05</v>
      </c>
      <c r="H9" s="39">
        <v>23.55</v>
      </c>
      <c r="I9" s="39" t="s">
        <v>56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2462.6999999999998</v>
      </c>
      <c r="G10" s="40">
        <v>2486.8000000000002</v>
      </c>
      <c r="H10" s="39">
        <v>55.91</v>
      </c>
      <c r="I10" s="39">
        <v>4</v>
      </c>
      <c r="J10" s="37">
        <v>1.9001999999999999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764.05</v>
      </c>
      <c r="G11" s="29">
        <v>775.6</v>
      </c>
      <c r="H11" s="30">
        <v>40.33</v>
      </c>
      <c r="I11" s="39">
        <v>0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419.4</v>
      </c>
      <c r="G12" s="39">
        <v>424</v>
      </c>
      <c r="H12" s="39">
        <v>62.34</v>
      </c>
      <c r="I12" s="39" t="s">
        <v>56</v>
      </c>
      <c r="J12" s="31">
        <v>1.04976</v>
      </c>
      <c r="K12" s="60">
        <v>0.438</v>
      </c>
      <c r="L12" s="59" t="s">
        <v>96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2606.1</v>
      </c>
      <c r="G13" s="39">
        <v>2662.9</v>
      </c>
      <c r="H13" s="39">
        <v>27.37</v>
      </c>
      <c r="I13" s="39">
        <v>5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452.4</v>
      </c>
      <c r="G14" s="30">
        <v>456.4</v>
      </c>
      <c r="H14" s="29">
        <f>4.28/6.8*100</f>
        <v>62.941176470588246</v>
      </c>
      <c r="I14" s="39"/>
      <c r="J14" s="31">
        <v>0.78249999999999997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1570.1</v>
      </c>
      <c r="G15" s="39">
        <v>1596.2</v>
      </c>
      <c r="H15" s="39">
        <v>10.3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1744.95</v>
      </c>
      <c r="G16" s="30">
        <v>1752.7</v>
      </c>
      <c r="H16" s="55">
        <v>17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248.5</v>
      </c>
      <c r="G17" s="39">
        <v>253</v>
      </c>
      <c r="H17" s="29">
        <f>3.15/5.35*100</f>
        <v>58.878504672897201</v>
      </c>
      <c r="I17" s="39">
        <v>0</v>
      </c>
      <c r="J17" s="38">
        <v>1.512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691.7</v>
      </c>
      <c r="G18" s="47">
        <v>707.65</v>
      </c>
      <c r="H18" s="39">
        <v>40</v>
      </c>
      <c r="I18" s="39">
        <v>0</v>
      </c>
      <c r="J18" s="37">
        <v>1.7999999999999999E-2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182.55</v>
      </c>
      <c r="G19" s="39"/>
      <c r="H19" s="39"/>
      <c r="I19" s="31">
        <v>0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846.8</v>
      </c>
      <c r="G22" s="38">
        <v>846.45</v>
      </c>
      <c r="H22" s="31"/>
      <c r="I22" s="31"/>
      <c r="J22" s="46">
        <v>0.53410000000000002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1190.93</v>
      </c>
      <c r="G23" s="39">
        <v>1198.0999999999999</v>
      </c>
      <c r="H23" s="39">
        <v>6.21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K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133.62</v>
      </c>
      <c r="G6" s="29">
        <v>166.01</v>
      </c>
      <c r="H6" s="29">
        <v>24.91</v>
      </c>
      <c r="I6" s="39" t="s">
        <v>56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2315.8200000000002</v>
      </c>
      <c r="G7" s="36">
        <v>2393.7800000000002</v>
      </c>
      <c r="H7" s="29">
        <v>41.66</v>
      </c>
      <c r="I7" s="39">
        <v>1.4</v>
      </c>
      <c r="J7" s="37">
        <v>2.109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944.06</v>
      </c>
      <c r="G8" s="29">
        <v>979.37</v>
      </c>
      <c r="H8" s="29">
        <v>19.57</v>
      </c>
      <c r="I8" s="39">
        <v>0</v>
      </c>
      <c r="J8" s="37">
        <v>0.46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964.6</v>
      </c>
      <c r="G9" s="39">
        <v>984.75</v>
      </c>
      <c r="H9" s="39">
        <v>23.35</v>
      </c>
      <c r="I9" s="39" t="s">
        <v>56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2461.9</v>
      </c>
      <c r="G10" s="40">
        <v>2486</v>
      </c>
      <c r="H10" s="39">
        <v>54.64</v>
      </c>
      <c r="I10" s="39">
        <v>22</v>
      </c>
      <c r="J10" s="37">
        <v>1.7404999999999999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764.2</v>
      </c>
      <c r="G11" s="29">
        <v>775.6</v>
      </c>
      <c r="H11" s="30">
        <v>41.19</v>
      </c>
      <c r="I11" s="39">
        <v>18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419.15</v>
      </c>
      <c r="G12" s="39">
        <v>424</v>
      </c>
      <c r="H12" s="39">
        <v>60.55</v>
      </c>
      <c r="I12" s="39" t="s">
        <v>56</v>
      </c>
      <c r="J12" s="31">
        <v>1.0630500000000001</v>
      </c>
      <c r="K12" s="38" t="s">
        <v>56</v>
      </c>
      <c r="L12" s="59" t="s">
        <v>105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2606.4</v>
      </c>
      <c r="G13" s="39">
        <v>2663</v>
      </c>
      <c r="H13" s="39">
        <v>27.61</v>
      </c>
      <c r="I13" s="39">
        <v>0</v>
      </c>
      <c r="J13" s="37">
        <v>0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</v>
      </c>
      <c r="G14" s="30">
        <v>456.35</v>
      </c>
      <c r="H14" s="29">
        <f>4.07/6.8*100</f>
        <v>59.852941176470594</v>
      </c>
      <c r="I14" s="39"/>
      <c r="J14" s="31">
        <v>0.74590000000000001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1570.2</v>
      </c>
      <c r="G15" s="39">
        <v>1596.4</v>
      </c>
      <c r="H15" s="39">
        <v>10.47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1745</v>
      </c>
      <c r="G16" s="30">
        <v>1752.8</v>
      </c>
      <c r="H16" s="55">
        <v>17.100000000000001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249.4</v>
      </c>
      <c r="G17" s="39">
        <v>253</v>
      </c>
      <c r="H17" s="29">
        <f>3.86/5.35*100</f>
        <v>72.149532710280369</v>
      </c>
      <c r="I17" s="39">
        <v>0</v>
      </c>
      <c r="J17" s="38">
        <v>1.1759999999999999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691.9</v>
      </c>
      <c r="G18" s="47">
        <v>707.7</v>
      </c>
      <c r="H18" s="39">
        <v>40.4</v>
      </c>
      <c r="I18" s="39">
        <v>0</v>
      </c>
      <c r="J18" s="37">
        <v>1.61E-2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184.2</v>
      </c>
      <c r="G19" s="39"/>
      <c r="H19" s="39"/>
      <c r="I19" s="31">
        <v>0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8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8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846.75</v>
      </c>
      <c r="G22" s="38">
        <v>846.45</v>
      </c>
      <c r="H22" s="31"/>
      <c r="I22" s="31"/>
      <c r="J22" s="46">
        <v>0.497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1190.95</v>
      </c>
      <c r="G23" s="39">
        <v>1198.22</v>
      </c>
      <c r="H23" s="39">
        <v>6.21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opLeftCell="A4" zoomScaleNormal="100" workbookViewId="0">
      <selection activeCell="F14" sqref="F14:J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133.78</v>
      </c>
      <c r="G6" s="29">
        <v>166.29</v>
      </c>
      <c r="H6" s="29">
        <v>25.12</v>
      </c>
      <c r="I6" s="39">
        <v>6</v>
      </c>
      <c r="J6" s="32">
        <v>0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2315.92</v>
      </c>
      <c r="G7" s="36">
        <v>2394.58</v>
      </c>
      <c r="H7" s="29">
        <v>41.706000000000003</v>
      </c>
      <c r="I7" s="39">
        <v>1.6</v>
      </c>
      <c r="J7" s="37">
        <v>2.5539999999999998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944.25</v>
      </c>
      <c r="G8" s="29">
        <v>979.63</v>
      </c>
      <c r="H8" s="29">
        <v>19.7</v>
      </c>
      <c r="I8" s="39">
        <v>0</v>
      </c>
      <c r="J8" s="37">
        <v>0.59250000000000003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964.55</v>
      </c>
      <c r="G9" s="39">
        <v>984.5</v>
      </c>
      <c r="H9" s="39">
        <v>23.15</v>
      </c>
      <c r="I9" s="39">
        <v>0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2460.8000000000002</v>
      </c>
      <c r="G10" s="40">
        <v>2485</v>
      </c>
      <c r="H10" s="39">
        <v>52.89</v>
      </c>
      <c r="I10" s="39">
        <v>12</v>
      </c>
      <c r="J10" s="37">
        <v>2.5032999999999999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764.35</v>
      </c>
      <c r="G11" s="29">
        <v>775.6</v>
      </c>
      <c r="H11" s="30">
        <v>41.67</v>
      </c>
      <c r="I11" s="39">
        <v>9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418.75</v>
      </c>
      <c r="G12" s="39">
        <v>424</v>
      </c>
      <c r="H12" s="39">
        <v>57.19</v>
      </c>
      <c r="I12" s="39">
        <v>1.5</v>
      </c>
      <c r="J12" s="31">
        <v>1.0588200000000001</v>
      </c>
      <c r="K12" s="38" t="s">
        <v>56</v>
      </c>
      <c r="L12" s="33" t="s">
        <v>105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2606.6</v>
      </c>
      <c r="G13" s="39">
        <v>2663</v>
      </c>
      <c r="H13" s="39">
        <v>27.77</v>
      </c>
      <c r="I13" s="39">
        <v>0</v>
      </c>
      <c r="J13" s="37">
        <v>6.5299999999999997E-2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452.65</v>
      </c>
      <c r="G14" s="30">
        <v>456.35</v>
      </c>
      <c r="H14" s="29">
        <f>4.41/6.8*100</f>
        <v>64.852941176470594</v>
      </c>
      <c r="I14" s="39"/>
      <c r="J14" s="31">
        <v>0.50790000000000002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1570.3</v>
      </c>
      <c r="G15" s="39">
        <v>1596.5</v>
      </c>
      <c r="H15" s="39">
        <v>10.55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1745.05</v>
      </c>
      <c r="G16" s="30">
        <v>1752.9</v>
      </c>
      <c r="H16" s="55">
        <v>17.149999999999999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248.6</v>
      </c>
      <c r="G17" s="39">
        <v>253</v>
      </c>
      <c r="H17" s="29">
        <f>3.54/5.35*100</f>
        <v>66.168224299065429</v>
      </c>
      <c r="I17" s="39">
        <v>0</v>
      </c>
      <c r="J17" s="38">
        <v>1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692.1</v>
      </c>
      <c r="G18" s="47">
        <v>707.65</v>
      </c>
      <c r="H18" s="39">
        <v>41.6</v>
      </c>
      <c r="I18" s="39">
        <v>0</v>
      </c>
      <c r="J18" s="37">
        <v>1.7999999999999999E-2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</v>
      </c>
      <c r="G19" s="39"/>
      <c r="H19" s="39"/>
      <c r="I19" s="31">
        <v>2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846.4</v>
      </c>
      <c r="G22" s="38">
        <v>846.65</v>
      </c>
      <c r="H22" s="31"/>
      <c r="I22" s="31"/>
      <c r="J22" s="46">
        <v>0.52880000000000005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1190.95</v>
      </c>
      <c r="G23" s="39">
        <v>1198.3</v>
      </c>
      <c r="H23" s="39">
        <v>6.21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7">
    <mergeCell ref="L3:L5"/>
    <mergeCell ref="A25:L25"/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ageMargins left="0.7" right="0.7" top="0.75" bottom="0.75" header="0.3" footer="0.3"/>
  <pageSetup scale="6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zoomScaleNormal="100" workbookViewId="0">
      <selection activeCell="F14" sqref="F14:J14"/>
    </sheetView>
  </sheetViews>
  <sheetFormatPr defaultRowHeight="15" x14ac:dyDescent="0.25"/>
  <cols>
    <col min="1" max="1" width="5.7109375" style="54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46" ht="24" customHeight="1" x14ac:dyDescent="0.25">
      <c r="A2" s="75" t="s">
        <v>107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46" ht="15" customHeight="1" x14ac:dyDescent="0.25">
      <c r="A3" s="87" t="s">
        <v>98</v>
      </c>
      <c r="B3" s="78" t="s">
        <v>2</v>
      </c>
      <c r="C3" s="79" t="s">
        <v>43</v>
      </c>
      <c r="D3" s="79" t="s">
        <v>3</v>
      </c>
      <c r="E3" s="79" t="s">
        <v>47</v>
      </c>
      <c r="F3" s="90" t="s">
        <v>52</v>
      </c>
      <c r="G3" s="80" t="s">
        <v>53</v>
      </c>
      <c r="H3" s="81" t="s">
        <v>69</v>
      </c>
      <c r="I3" s="81" t="s">
        <v>51</v>
      </c>
      <c r="J3" s="84" t="s">
        <v>54</v>
      </c>
      <c r="K3" s="84" t="s">
        <v>68</v>
      </c>
      <c r="L3" s="79" t="s">
        <v>7</v>
      </c>
    </row>
    <row r="4" spans="1:146" ht="15" customHeight="1" x14ac:dyDescent="0.25">
      <c r="A4" s="88"/>
      <c r="B4" s="78"/>
      <c r="C4" s="78"/>
      <c r="D4" s="78"/>
      <c r="E4" s="78"/>
      <c r="F4" s="90"/>
      <c r="G4" s="80"/>
      <c r="H4" s="82"/>
      <c r="I4" s="82"/>
      <c r="J4" s="85"/>
      <c r="K4" s="85"/>
      <c r="L4" s="79"/>
    </row>
    <row r="5" spans="1:146" ht="17.25" customHeight="1" x14ac:dyDescent="0.25">
      <c r="A5" s="89"/>
      <c r="B5" s="78"/>
      <c r="C5" s="78"/>
      <c r="D5" s="78"/>
      <c r="E5" s="78"/>
      <c r="F5" s="90"/>
      <c r="G5" s="80"/>
      <c r="H5" s="83"/>
      <c r="I5" s="83"/>
      <c r="J5" s="86"/>
      <c r="K5" s="86"/>
      <c r="L5" s="79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133.91999999999999</v>
      </c>
      <c r="G6" s="29">
        <v>166.54</v>
      </c>
      <c r="H6" s="29">
        <v>25.31</v>
      </c>
      <c r="I6" s="39">
        <v>0</v>
      </c>
      <c r="J6" s="32">
        <v>4.0300000000000002E-2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2315.94</v>
      </c>
      <c r="G7" s="36">
        <v>2394.2800000000002</v>
      </c>
      <c r="H7" s="29">
        <v>41.715000000000003</v>
      </c>
      <c r="I7" s="39">
        <v>0</v>
      </c>
      <c r="J7" s="37">
        <v>3.6949999999999998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58</v>
      </c>
      <c r="C8" s="30">
        <v>982.16</v>
      </c>
      <c r="D8" s="30">
        <v>981.46</v>
      </c>
      <c r="E8" s="30">
        <v>975.36</v>
      </c>
      <c r="F8" s="30">
        <v>944.33</v>
      </c>
      <c r="G8" s="29">
        <v>979.88</v>
      </c>
      <c r="H8" s="29">
        <v>19.834</v>
      </c>
      <c r="I8" s="39">
        <v>0</v>
      </c>
      <c r="J8" s="37">
        <v>1.171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964.4</v>
      </c>
      <c r="G9" s="39">
        <v>984.3</v>
      </c>
      <c r="H9" s="39">
        <v>22.94</v>
      </c>
      <c r="I9" s="39">
        <v>0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2" t="s">
        <v>23</v>
      </c>
      <c r="C10" s="30">
        <v>758.04</v>
      </c>
      <c r="D10" s="30">
        <v>2487</v>
      </c>
      <c r="E10" s="30" t="s">
        <v>49</v>
      </c>
      <c r="F10" s="40">
        <v>2460.8000000000002</v>
      </c>
      <c r="G10" s="40">
        <v>2484.6</v>
      </c>
      <c r="H10" s="39">
        <v>52.89</v>
      </c>
      <c r="I10" s="39">
        <v>2</v>
      </c>
      <c r="J10" s="37">
        <v>1.2506999999999999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3">
        <v>6</v>
      </c>
      <c r="B11" s="28" t="s">
        <v>60</v>
      </c>
      <c r="C11" s="41">
        <v>775.6</v>
      </c>
      <c r="D11" s="41">
        <v>775.6</v>
      </c>
      <c r="E11" s="41">
        <v>767</v>
      </c>
      <c r="F11" s="30">
        <v>764.45</v>
      </c>
      <c r="G11" s="29">
        <v>775.6</v>
      </c>
      <c r="H11" s="30">
        <v>42.15</v>
      </c>
      <c r="I11" s="39">
        <v>3</v>
      </c>
      <c r="J11" s="42"/>
      <c r="K11" s="43"/>
      <c r="L11" s="31" t="s">
        <v>57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418.2</v>
      </c>
      <c r="G12" s="39">
        <v>424</v>
      </c>
      <c r="H12" s="39">
        <v>53.75</v>
      </c>
      <c r="I12" s="39">
        <v>0</v>
      </c>
      <c r="J12" s="31">
        <v>1.04701</v>
      </c>
      <c r="K12" s="38" t="s">
        <v>56</v>
      </c>
      <c r="L12" s="33" t="s">
        <v>105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2606.8000000000002</v>
      </c>
      <c r="G13" s="39">
        <v>2663</v>
      </c>
      <c r="H13" s="39">
        <v>27.94</v>
      </c>
      <c r="I13" s="39">
        <v>0</v>
      </c>
      <c r="J13" s="37">
        <v>7.5899999999999995E-2</v>
      </c>
      <c r="K13" s="38" t="s">
        <v>56</v>
      </c>
      <c r="L13" s="33" t="s">
        <v>63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23.2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</v>
      </c>
      <c r="G14" s="30">
        <v>456.35</v>
      </c>
      <c r="H14" s="29">
        <f>4.17/6.8*100</f>
        <v>61.32352941176471</v>
      </c>
      <c r="I14" s="39"/>
      <c r="J14" s="31">
        <v>0.51900000000000002</v>
      </c>
      <c r="K14" s="38" t="s">
        <v>56</v>
      </c>
      <c r="L14" s="33" t="s">
        <v>57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1570.35</v>
      </c>
      <c r="G15" s="39">
        <v>1596.65</v>
      </c>
      <c r="H15" s="39">
        <v>10.64</v>
      </c>
      <c r="I15" s="39">
        <v>0</v>
      </c>
      <c r="J15" s="46"/>
      <c r="K15" s="31"/>
      <c r="L15" s="33" t="s">
        <v>65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1745.15</v>
      </c>
      <c r="G16" s="30">
        <v>1753</v>
      </c>
      <c r="H16" s="55">
        <v>17.149999999999999</v>
      </c>
      <c r="I16" s="39">
        <v>0</v>
      </c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59</v>
      </c>
      <c r="C17" s="39">
        <v>256</v>
      </c>
      <c r="D17" s="39">
        <v>253</v>
      </c>
      <c r="E17" s="39">
        <v>237.74</v>
      </c>
      <c r="F17" s="38">
        <v>247.7</v>
      </c>
      <c r="G17" s="39">
        <v>253</v>
      </c>
      <c r="H17" s="29">
        <f>3.22/5.35*100</f>
        <v>60.186915887850475</v>
      </c>
      <c r="I17" s="39">
        <v>0</v>
      </c>
      <c r="J17" s="38">
        <v>0.92</v>
      </c>
      <c r="K17" s="38" t="s">
        <v>56</v>
      </c>
      <c r="L17" s="33" t="s">
        <v>95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692.15</v>
      </c>
      <c r="G18" s="47">
        <v>707.66</v>
      </c>
      <c r="H18" s="39">
        <v>41.7</v>
      </c>
      <c r="I18" s="39">
        <v>0</v>
      </c>
      <c r="J18" s="37">
        <v>0.91500000000000004</v>
      </c>
      <c r="K18" s="31"/>
      <c r="L18" s="33" t="s">
        <v>66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183.5</v>
      </c>
      <c r="G19" s="39"/>
      <c r="H19" s="39"/>
      <c r="I19" s="31">
        <v>0</v>
      </c>
      <c r="J19" s="37"/>
      <c r="K19" s="38" t="s">
        <v>12</v>
      </c>
      <c r="L19" s="31" t="s">
        <v>57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746.5</v>
      </c>
      <c r="G21" s="39"/>
      <c r="H21" s="39"/>
      <c r="I21" s="31"/>
      <c r="J21" s="48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49"/>
      <c r="D22" s="38">
        <v>847.64</v>
      </c>
      <c r="E22" s="49"/>
      <c r="F22" s="38">
        <v>846.5</v>
      </c>
      <c r="G22" s="38">
        <v>846.05</v>
      </c>
      <c r="H22" s="31"/>
      <c r="I22" s="31"/>
      <c r="J22" s="46">
        <v>0.4506</v>
      </c>
      <c r="K22" s="50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1190.97</v>
      </c>
      <c r="G23" s="39">
        <v>1198.3599999999999</v>
      </c>
      <c r="H23" s="39">
        <v>6.22</v>
      </c>
      <c r="I23" s="31">
        <v>0</v>
      </c>
      <c r="J23" s="37"/>
      <c r="K23" s="38" t="s">
        <v>56</v>
      </c>
      <c r="L23" s="33" t="s">
        <v>62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71"/>
      <c r="B24" s="71"/>
      <c r="C24" s="71"/>
      <c r="D24" s="71"/>
      <c r="E24" s="71"/>
      <c r="F24" s="71"/>
      <c r="G24" s="51"/>
      <c r="H24" s="72" t="s">
        <v>55</v>
      </c>
      <c r="I24" s="72"/>
      <c r="J24" s="72"/>
      <c r="K24" s="72"/>
      <c r="L24" s="7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31</vt:i4>
      </vt:variant>
    </vt:vector>
  </HeadingPairs>
  <TitlesOfParts>
    <vt:vector size="64" baseType="lpstr">
      <vt:lpstr>Sheet1 (2)</vt:lpstr>
      <vt:lpstr>01.07.19</vt:lpstr>
      <vt:lpstr>02.07.19 </vt:lpstr>
      <vt:lpstr>03.07.19</vt:lpstr>
      <vt:lpstr>04.07.19 </vt:lpstr>
      <vt:lpstr>05.07.19</vt:lpstr>
      <vt:lpstr>06.07.19</vt:lpstr>
      <vt:lpstr>07.07.19</vt:lpstr>
      <vt:lpstr>08.07.19</vt:lpstr>
      <vt:lpstr>09.07.19</vt:lpstr>
      <vt:lpstr>10.07.19 </vt:lpstr>
      <vt:lpstr>11.07.19</vt:lpstr>
      <vt:lpstr>12.07.19 </vt:lpstr>
      <vt:lpstr>13.07.19 </vt:lpstr>
      <vt:lpstr>14.07.19 </vt:lpstr>
      <vt:lpstr>15.07.19 </vt:lpstr>
      <vt:lpstr>16.07.19</vt:lpstr>
      <vt:lpstr>17.07.19 </vt:lpstr>
      <vt:lpstr>18.07.19</vt:lpstr>
      <vt:lpstr>19.07.19 </vt:lpstr>
      <vt:lpstr>20.07.19</vt:lpstr>
      <vt:lpstr>21.07.19 </vt:lpstr>
      <vt:lpstr>22.07.19 </vt:lpstr>
      <vt:lpstr>23.07.19</vt:lpstr>
      <vt:lpstr>24.07.19</vt:lpstr>
      <vt:lpstr>25.07.19</vt:lpstr>
      <vt:lpstr>26.07.19</vt:lpstr>
      <vt:lpstr>27.07.19 </vt:lpstr>
      <vt:lpstr>28.07.19 </vt:lpstr>
      <vt:lpstr>29.07.19</vt:lpstr>
      <vt:lpstr>30.07.19</vt:lpstr>
      <vt:lpstr>31.07.19</vt:lpstr>
      <vt:lpstr>Sheet2</vt:lpstr>
      <vt:lpstr>'01.07.19'!Print_Area</vt:lpstr>
      <vt:lpstr>'02.07.19 '!Print_Area</vt:lpstr>
      <vt:lpstr>'03.07.19'!Print_Area</vt:lpstr>
      <vt:lpstr>'04.07.19 '!Print_Area</vt:lpstr>
      <vt:lpstr>'05.07.19'!Print_Area</vt:lpstr>
      <vt:lpstr>'06.07.19'!Print_Area</vt:lpstr>
      <vt:lpstr>'07.07.19'!Print_Area</vt:lpstr>
      <vt:lpstr>'08.07.19'!Print_Area</vt:lpstr>
      <vt:lpstr>'09.07.19'!Print_Area</vt:lpstr>
      <vt:lpstr>'10.07.19 '!Print_Area</vt:lpstr>
      <vt:lpstr>'11.07.19'!Print_Area</vt:lpstr>
      <vt:lpstr>'12.07.19 '!Print_Area</vt:lpstr>
      <vt:lpstr>'13.07.19 '!Print_Area</vt:lpstr>
      <vt:lpstr>'14.07.19 '!Print_Area</vt:lpstr>
      <vt:lpstr>'15.07.19 '!Print_Area</vt:lpstr>
      <vt:lpstr>'16.07.19'!Print_Area</vt:lpstr>
      <vt:lpstr>'17.07.19 '!Print_Area</vt:lpstr>
      <vt:lpstr>'18.07.19'!Print_Area</vt:lpstr>
      <vt:lpstr>'19.07.19 '!Print_Area</vt:lpstr>
      <vt:lpstr>'20.07.19'!Print_Area</vt:lpstr>
      <vt:lpstr>'21.07.19 '!Print_Area</vt:lpstr>
      <vt:lpstr>'22.07.19 '!Print_Area</vt:lpstr>
      <vt:lpstr>'23.07.19'!Print_Area</vt:lpstr>
      <vt:lpstr>'24.07.19'!Print_Area</vt:lpstr>
      <vt:lpstr>'25.07.19'!Print_Area</vt:lpstr>
      <vt:lpstr>'26.07.19'!Print_Area</vt:lpstr>
      <vt:lpstr>'27.07.19 '!Print_Area</vt:lpstr>
      <vt:lpstr>'28.07.19 '!Print_Area</vt:lpstr>
      <vt:lpstr>'29.07.19'!Print_Area</vt:lpstr>
      <vt:lpstr>'30.07.19'!Print_Area</vt:lpstr>
      <vt:lpstr>'31.07.19'!Print_Area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</dc:creator>
  <cp:lastModifiedBy>ADMINISTRATIVE</cp:lastModifiedBy>
  <cp:lastPrinted>2019-09-27T09:12:55Z</cp:lastPrinted>
  <dcterms:created xsi:type="dcterms:W3CDTF">2018-09-25T04:57:02Z</dcterms:created>
  <dcterms:modified xsi:type="dcterms:W3CDTF">2019-10-04T05:55:23Z</dcterms:modified>
</cp:coreProperties>
</file>