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pivotCache/pivotCacheDefinition3.xml" ContentType="application/vnd.openxmlformats-officedocument.spreadsheetml.pivotCacheDefinition+xml"/>
  <Override PartName="/xl/pivotCache/pivotCacheRecords3.xml" ContentType="application/vnd.openxmlformats-officedocument.spreadsheetml.pivotCacheRecords+xml"/>
  <Override PartName="/xl/pivotCache/pivotCacheDefinition4.xml" ContentType="application/vnd.openxmlformats-officedocument.spreadsheetml.pivotCacheDefinition+xml"/>
  <Override PartName="/xl/pivotCache/pivotCacheRecords4.xml" ContentType="application/vnd.openxmlformats-officedocument.spreadsheetml.pivotCacheRecords+xml"/>
  <Override PartName="/xl/slicerCaches/slicerCache1.xml" ContentType="application/vnd.ms-excel.slicer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tables/table1.xml" ContentType="application/vnd.openxmlformats-officedocument.spreadsheetml.table+xml"/>
  <Override PartName="/xl/tables/table2.xml" ContentType="application/vnd.openxmlformats-officedocument.spreadsheetml.table+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drawings/drawing2.xml" ContentType="application/vnd.openxmlformats-officedocument.drawing+xml"/>
  <Override PartName="/xl/tables/table3.xml" ContentType="application/vnd.openxmlformats-officedocument.spreadsheetml.table+xml"/>
  <Override PartName="/xl/tables/table4.xml" ContentType="application/vnd.openxmlformats-officedocument.spreadsheetml.table+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charts/chart5.xml" ContentType="application/vnd.openxmlformats-officedocument.drawingml.chart+xml"/>
  <Override PartName="/xl/charts/style5.xml" ContentType="application/vnd.ms-office.chartstyle+xml"/>
  <Override PartName="/xl/charts/colors5.xml" ContentType="application/vnd.ms-office.chartcolorstyle+xml"/>
  <Override PartName="/xl/pivotTables/pivotTable8.xml" ContentType="application/vnd.openxmlformats-officedocument.spreadsheetml.pivotTable+xml"/>
  <Override PartName="/xl/pivotTables/pivotTable9.xml" ContentType="application/vnd.openxmlformats-officedocument.spreadsheetml.pivotTable+xml"/>
  <Override PartName="/xl/pivotTables/pivotTable10.xml" ContentType="application/vnd.openxmlformats-officedocument.spreadsheetml.pivotTable+xml"/>
  <Override PartName="/xl/pivotTables/pivotTable11.xml" ContentType="application/vnd.openxmlformats-officedocument.spreadsheetml.pivotTable+xml"/>
  <Override PartName="/xl/pivotTables/pivotTable12.xml" ContentType="application/vnd.openxmlformats-officedocument.spreadsheetml.pivotTable+xml"/>
  <Override PartName="/xl/pivotTables/pivotTable13.xml" ContentType="application/vnd.openxmlformats-officedocument.spreadsheetml.pivotTable+xml"/>
  <Override PartName="/xl/pivotTables/pivotTable14.xml" ContentType="application/vnd.openxmlformats-officedocument.spreadsheetml.pivotTable+xml"/>
  <Override PartName="/xl/pivotTables/pivotTable15.xml" ContentType="application/vnd.openxmlformats-officedocument.spreadsheetml.pivotTable+xml"/>
  <Override PartName="/xl/drawings/drawing3.xml" ContentType="application/vnd.openxmlformats-officedocument.drawing+xml"/>
  <Override PartName="/xl/tables/table5.xml" ContentType="application/vnd.openxmlformats-officedocument.spreadsheetml.table+xml"/>
  <Override PartName="/xl/tables/table6.xml" ContentType="application/vnd.openxmlformats-officedocument.spreadsheetml.table+xml"/>
  <Override PartName="/xl/slicers/slicer1.xml" ContentType="application/vnd.ms-excel.slicer+xml"/>
  <Override PartName="/xl/charts/chart6.xml" ContentType="application/vnd.openxmlformats-officedocument.drawingml.chart+xml"/>
  <Override PartName="/xl/charts/style6.xml" ContentType="application/vnd.ms-office.chartstyle+xml"/>
  <Override PartName="/xl/charts/colors6.xml" ContentType="application/vnd.ms-office.chartcolorstyle+xml"/>
  <Override PartName="/xl/charts/chart7.xml" ContentType="application/vnd.openxmlformats-officedocument.drawingml.chart+xml"/>
  <Override PartName="/xl/charts/style7.xml" ContentType="application/vnd.ms-office.chartstyle+xml"/>
  <Override PartName="/xl/charts/colors7.xml" ContentType="application/vnd.ms-office.chartcolorstyle+xml"/>
  <Override PartName="/xl/charts/chart8.xml" ContentType="application/vnd.openxmlformats-officedocument.drawingml.chart+xml"/>
  <Override PartName="/xl/charts/style8.xml" ContentType="application/vnd.ms-office.chartstyle+xml"/>
  <Override PartName="/xl/charts/colors8.xml" ContentType="application/vnd.ms-office.chartcolorstyle+xml"/>
  <Override PartName="/xl/charts/chart9.xml" ContentType="application/vnd.openxmlformats-officedocument.drawingml.chart+xml"/>
  <Override PartName="/xl/charts/style9.xml" ContentType="application/vnd.ms-office.chartstyle+xml"/>
  <Override PartName="/xl/charts/colors9.xml" ContentType="application/vnd.ms-office.chartcolorstyle+xml"/>
  <Override PartName="/xl/charts/chart10.xml" ContentType="application/vnd.openxmlformats-officedocument.drawingml.chart+xml"/>
  <Override PartName="/xl/charts/style10.xml" ContentType="application/vnd.ms-office.chartstyle+xml"/>
  <Override PartName="/xl/charts/colors10.xml" ContentType="application/vnd.ms-office.chartcolorstyle+xml"/>
  <Override PartName="/xl/charts/chart11.xml" ContentType="application/vnd.openxmlformats-officedocument.drawingml.chart+xml"/>
  <Override PartName="/xl/charts/style11.xml" ContentType="application/vnd.ms-office.chartstyle+xml"/>
  <Override PartName="/xl/charts/colors11.xml" ContentType="application/vnd.ms-office.chartcolorstyle+xml"/>
  <Override PartName="/xl/charts/chart12.xml" ContentType="application/vnd.openxmlformats-officedocument.drawingml.chart+xml"/>
  <Override PartName="/xl/charts/style12.xml" ContentType="application/vnd.ms-office.chartstyle+xml"/>
  <Override PartName="/xl/charts/colors12.xml" ContentType="application/vnd.ms-office.chartcolorstyle+xml"/>
  <Override PartName="/xl/charts/chart13.xml" ContentType="application/vnd.openxmlformats-officedocument.drawingml.chart+xml"/>
  <Override PartName="/xl/charts/style13.xml" ContentType="application/vnd.ms-office.chartstyle+xml"/>
  <Override PartName="/xl/charts/colors13.xml" ContentType="application/vnd.ms-office.chartcolorstyle+xml"/>
  <Override PartName="/xl/charts/chart14.xml" ContentType="application/vnd.openxmlformats-officedocument.drawingml.chart+xml"/>
  <Override PartName="/xl/charts/style14.xml" ContentType="application/vnd.ms-office.chartstyle+xml"/>
  <Override PartName="/xl/charts/colors14.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C:\Users\ideapad\Documents\Excel with Alex\"/>
    </mc:Choice>
  </mc:AlternateContent>
  <bookViews>
    <workbookView xWindow="0" yWindow="0" windowWidth="26880" windowHeight="16800" activeTab="2"/>
  </bookViews>
  <sheets>
    <sheet name="Spreadsheet" sheetId="1" r:id="rId1"/>
    <sheet name="pivot tables" sheetId="2" r:id="rId2"/>
    <sheet name="Dashboard" sheetId="11" r:id="rId3"/>
  </sheets>
  <definedNames>
    <definedName name="Slicer_Month">#N/A</definedName>
  </definedNames>
  <calcPr calcId="152511"/>
  <pivotCaches>
    <pivotCache cacheId="0" r:id="rId4"/>
    <pivotCache cacheId="1" r:id="rId5"/>
    <pivotCache cacheId="2" r:id="rId6"/>
    <pivotCache cacheId="3" r:id="rId7"/>
  </pivotCaches>
  <extLst>
    <ext xmlns:x14="http://schemas.microsoft.com/office/spreadsheetml/2009/9/main" uri="{BBE1A952-AA13-448e-AADC-164F8A28A991}">
      <x14:slicerCaches>
        <x14:slicerCache r:id="rId8"/>
      </x14:slicerCaches>
    </ext>
    <ext xmlns:x14="http://schemas.microsoft.com/office/spreadsheetml/2009/9/main" uri="{79F54976-1DA5-4618-B147-4CDE4B953A38}">
      <x14:workbookPr/>
    </ex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BB39" i="11" l="1"/>
  <c r="AZ39" i="11"/>
  <c r="AX31" i="11"/>
  <c r="AX30" i="11"/>
  <c r="AZ38" i="11"/>
  <c r="AX39" i="11"/>
  <c r="AZ37" i="11"/>
  <c r="AX38" i="11"/>
  <c r="AZ36" i="11"/>
  <c r="AX37" i="11"/>
  <c r="BB35" i="11"/>
  <c r="AZ35" i="11"/>
  <c r="AX36" i="11"/>
  <c r="AZ34" i="11"/>
  <c r="AX35" i="11"/>
  <c r="AZ33" i="11"/>
  <c r="AX34" i="11"/>
  <c r="BB32" i="11"/>
  <c r="AZ32" i="11"/>
  <c r="AX33" i="11"/>
  <c r="AZ31" i="11"/>
  <c r="AX32" i="11"/>
  <c r="AZ30" i="11"/>
  <c r="AZ29" i="11"/>
  <c r="AX29" i="11"/>
  <c r="N41" i="1" a="1"/>
  <c r="N41" i="1"/>
  <c r="N42" i="1" a="1"/>
  <c r="N42" i="1"/>
  <c r="N43" i="1" a="1"/>
  <c r="N43" i="1"/>
  <c r="N44" i="1" a="1"/>
  <c r="N44" i="1"/>
  <c r="N45" i="1" a="1"/>
  <c r="N45" i="1"/>
  <c r="N46" i="1" a="1"/>
  <c r="N46" i="1"/>
  <c r="N47" i="1" a="1"/>
  <c r="N47" i="1"/>
  <c r="N48" i="1" a="1"/>
  <c r="N48" i="1"/>
  <c r="N49" i="1" a="1"/>
  <c r="N49" i="1"/>
  <c r="N50" i="1" a="1"/>
  <c r="N50" i="1"/>
  <c r="N51" i="1" a="1"/>
  <c r="N51" i="1"/>
  <c r="N40" i="1" a="1"/>
  <c r="N40" i="1" s="1"/>
  <c r="AU23" i="11" l="1"/>
  <c r="AU10" i="11"/>
  <c r="AU20" i="11"/>
  <c r="AU17" i="11"/>
  <c r="AU14" i="11"/>
  <c r="AR13" i="11"/>
  <c r="AM13" i="11"/>
  <c r="AR20" i="11"/>
  <c r="R28" i="11"/>
  <c r="Q28" i="11"/>
  <c r="R27" i="11"/>
  <c r="S13" i="11" s="1"/>
  <c r="T13" i="11" s="1"/>
  <c r="U13" i="11" s="1"/>
  <c r="Q27" i="11"/>
  <c r="R26" i="11"/>
  <c r="S12" i="11" s="1"/>
  <c r="T12" i="11" s="1"/>
  <c r="U12" i="11" s="1"/>
  <c r="Q26" i="11"/>
  <c r="R25" i="11"/>
  <c r="S11" i="11" s="1"/>
  <c r="T11" i="11" s="1"/>
  <c r="U11" i="11" s="1"/>
  <c r="Q25" i="11"/>
  <c r="R24" i="11"/>
  <c r="S10" i="11" s="1"/>
  <c r="T10" i="11" s="1"/>
  <c r="U10" i="11" s="1"/>
  <c r="Q24" i="11"/>
  <c r="R23" i="11"/>
  <c r="S9" i="11" s="1"/>
  <c r="T9" i="11" s="1"/>
  <c r="U9" i="11" s="1"/>
  <c r="Q23" i="11"/>
  <c r="R22" i="11"/>
  <c r="Q22" i="11"/>
  <c r="R21" i="11"/>
  <c r="Q21" i="11"/>
  <c r="R20" i="11"/>
  <c r="S6" i="11" s="1"/>
  <c r="T6" i="11" s="1"/>
  <c r="U6" i="11" s="1"/>
  <c r="Q20" i="11"/>
  <c r="R19" i="11"/>
  <c r="S5" i="11" s="1"/>
  <c r="T5" i="11" s="1"/>
  <c r="U5" i="11" s="1"/>
  <c r="Q19" i="11"/>
  <c r="R18" i="11"/>
  <c r="S4" i="11" s="1"/>
  <c r="T4" i="11" s="1"/>
  <c r="U4" i="11" s="1"/>
  <c r="Q18" i="11"/>
  <c r="R17" i="11"/>
  <c r="S3" i="11" s="1"/>
  <c r="T3" i="11" s="1"/>
  <c r="U3" i="11" s="1"/>
  <c r="Q17" i="11"/>
  <c r="S14" i="11"/>
  <c r="T14" i="11" s="1"/>
  <c r="U14" i="11" s="1"/>
  <c r="S8" i="11"/>
  <c r="T8" i="11" s="1"/>
  <c r="U8" i="11" s="1"/>
  <c r="S7" i="11"/>
  <c r="T7" i="11" s="1"/>
  <c r="U7" i="11" s="1"/>
  <c r="AU15" i="11"/>
  <c r="AJ13" i="11"/>
  <c r="AU24" i="11"/>
  <c r="AU21" i="11"/>
  <c r="AU18" i="11"/>
  <c r="O18" i="2" l="1"/>
  <c r="O19" i="2"/>
  <c r="O20" i="2"/>
  <c r="O21" i="2"/>
  <c r="O22" i="2"/>
  <c r="O23" i="2"/>
  <c r="O24" i="2"/>
  <c r="O25" i="2"/>
  <c r="O26" i="2"/>
  <c r="O27" i="2"/>
  <c r="O28" i="2"/>
  <c r="O17" i="2"/>
  <c r="P18" i="2"/>
  <c r="Q4" i="2" s="1"/>
  <c r="R4" i="2" s="1"/>
  <c r="S4" i="2" s="1"/>
  <c r="P19" i="2"/>
  <c r="Q5" i="2" s="1"/>
  <c r="R5" i="2" s="1"/>
  <c r="S5" i="2" s="1"/>
  <c r="P20" i="2"/>
  <c r="Q6" i="2" s="1"/>
  <c r="R6" i="2" s="1"/>
  <c r="S6" i="2" s="1"/>
  <c r="P21" i="2"/>
  <c r="Q7" i="2" s="1"/>
  <c r="R7" i="2" s="1"/>
  <c r="S7" i="2" s="1"/>
  <c r="P22" i="2"/>
  <c r="Q8" i="2" s="1"/>
  <c r="R8" i="2" s="1"/>
  <c r="S8" i="2" s="1"/>
  <c r="P23" i="2"/>
  <c r="Q9" i="2" s="1"/>
  <c r="R9" i="2" s="1"/>
  <c r="S9" i="2" s="1"/>
  <c r="P24" i="2"/>
  <c r="Q10" i="2" s="1"/>
  <c r="R10" i="2" s="1"/>
  <c r="S10" i="2" s="1"/>
  <c r="P25" i="2"/>
  <c r="Q11" i="2" s="1"/>
  <c r="R11" i="2" s="1"/>
  <c r="S11" i="2" s="1"/>
  <c r="P26" i="2"/>
  <c r="Q12" i="2" s="1"/>
  <c r="R12" i="2" s="1"/>
  <c r="S12" i="2" s="1"/>
  <c r="P27" i="2"/>
  <c r="Q13" i="2" s="1"/>
  <c r="R13" i="2" s="1"/>
  <c r="S13" i="2" s="1"/>
  <c r="P28" i="2"/>
  <c r="Q14" i="2" s="1"/>
  <c r="R14" i="2" s="1"/>
  <c r="S14" i="2" s="1"/>
  <c r="P17" i="2"/>
  <c r="Q3" i="2" s="1"/>
  <c r="R3" i="2" s="1"/>
  <c r="S3" i="2" s="1"/>
  <c r="Q23" i="1"/>
  <c r="G3" i="1"/>
  <c r="G4" i="1"/>
  <c r="G5" i="1"/>
  <c r="G6" i="1"/>
  <c r="G7" i="1"/>
  <c r="G8" i="1"/>
  <c r="G9" i="1"/>
  <c r="G10" i="1"/>
  <c r="G11" i="1"/>
  <c r="G12" i="1"/>
  <c r="G13" i="1"/>
  <c r="G14" i="1"/>
  <c r="G15" i="1"/>
  <c r="G16" i="1"/>
  <c r="G17" i="1"/>
  <c r="G18" i="1"/>
  <c r="G19" i="1"/>
  <c r="G20" i="1"/>
  <c r="G21" i="1"/>
  <c r="G22" i="1"/>
  <c r="G2" i="1"/>
  <c r="F24" i="1"/>
  <c r="F25" i="1"/>
  <c r="F26" i="1"/>
  <c r="F23" i="1"/>
  <c r="G28" i="1"/>
  <c r="G29" i="1"/>
  <c r="G30" i="1"/>
  <c r="G31" i="1"/>
  <c r="G32" i="1"/>
  <c r="G33" i="1"/>
  <c r="G34" i="1"/>
  <c r="G35" i="1"/>
  <c r="G36" i="1"/>
  <c r="G37" i="1"/>
  <c r="G38" i="1"/>
  <c r="G39" i="1"/>
  <c r="G40" i="1"/>
  <c r="G41" i="1"/>
  <c r="G42" i="1"/>
  <c r="G43" i="1"/>
  <c r="G44" i="1"/>
  <c r="G45" i="1"/>
  <c r="G46" i="1"/>
  <c r="G47" i="1"/>
  <c r="G27" i="1"/>
  <c r="F49" i="1"/>
  <c r="F50" i="1"/>
  <c r="F51" i="1"/>
  <c r="F48" i="1"/>
  <c r="G53" i="1"/>
  <c r="G54" i="1"/>
  <c r="G55" i="1"/>
  <c r="G56" i="1"/>
  <c r="G57" i="1"/>
  <c r="G58" i="1"/>
  <c r="G59" i="1"/>
  <c r="G60" i="1"/>
  <c r="G61" i="1"/>
  <c r="G62" i="1"/>
  <c r="G63" i="1"/>
  <c r="G64" i="1"/>
  <c r="G65" i="1"/>
  <c r="G66" i="1"/>
  <c r="G67" i="1"/>
  <c r="G68" i="1"/>
  <c r="G69" i="1"/>
  <c r="G70" i="1"/>
  <c r="G71" i="1"/>
  <c r="G72" i="1"/>
  <c r="G52" i="1"/>
  <c r="F74" i="1"/>
  <c r="F75" i="1"/>
  <c r="F76" i="1"/>
  <c r="F73" i="1"/>
  <c r="G78" i="1"/>
  <c r="G79" i="1"/>
  <c r="G80" i="1"/>
  <c r="G81" i="1"/>
  <c r="G82" i="1"/>
  <c r="G83" i="1"/>
  <c r="G84" i="1"/>
  <c r="G85" i="1"/>
  <c r="G86" i="1"/>
  <c r="G87" i="1"/>
  <c r="G88" i="1"/>
  <c r="G89" i="1"/>
  <c r="G90" i="1"/>
  <c r="G91" i="1"/>
  <c r="G92" i="1"/>
  <c r="G93" i="1"/>
  <c r="G94" i="1"/>
  <c r="G95" i="1"/>
  <c r="G96" i="1"/>
  <c r="G97" i="1"/>
  <c r="G77" i="1"/>
  <c r="F99" i="1"/>
  <c r="F100" i="1"/>
  <c r="F101" i="1"/>
  <c r="F98" i="1"/>
  <c r="G103" i="1"/>
  <c r="G104" i="1"/>
  <c r="G105" i="1"/>
  <c r="G106" i="1"/>
  <c r="G107" i="1"/>
  <c r="G108" i="1"/>
  <c r="G109" i="1"/>
  <c r="G110" i="1"/>
  <c r="G111" i="1"/>
  <c r="G112" i="1"/>
  <c r="G113" i="1"/>
  <c r="G114" i="1"/>
  <c r="G115" i="1"/>
  <c r="G116" i="1"/>
  <c r="G117" i="1"/>
  <c r="G118" i="1"/>
  <c r="G119" i="1"/>
  <c r="G120" i="1"/>
  <c r="G121" i="1"/>
  <c r="G122" i="1"/>
  <c r="G102" i="1"/>
  <c r="F124" i="1"/>
  <c r="F125" i="1"/>
  <c r="F126" i="1"/>
  <c r="F123" i="1"/>
  <c r="G128" i="1"/>
  <c r="G129" i="1"/>
  <c r="G130" i="1"/>
  <c r="G131" i="1"/>
  <c r="G132" i="1"/>
  <c r="G133" i="1"/>
  <c r="G134" i="1"/>
  <c r="G135" i="1"/>
  <c r="G136" i="1"/>
  <c r="G137" i="1"/>
  <c r="G138" i="1"/>
  <c r="G139" i="1"/>
  <c r="G140" i="1"/>
  <c r="G141" i="1"/>
  <c r="G142" i="1"/>
  <c r="G143" i="1"/>
  <c r="G144" i="1"/>
  <c r="G145" i="1"/>
  <c r="G146" i="1"/>
  <c r="G147" i="1"/>
  <c r="G127" i="1"/>
  <c r="F149" i="1"/>
  <c r="F150" i="1"/>
  <c r="F151" i="1"/>
  <c r="F148" i="1"/>
  <c r="G153" i="1"/>
  <c r="G154" i="1"/>
  <c r="G155" i="1"/>
  <c r="G156" i="1"/>
  <c r="G157" i="1"/>
  <c r="G158" i="1"/>
  <c r="G159" i="1"/>
  <c r="G160" i="1"/>
  <c r="G161" i="1"/>
  <c r="G162" i="1"/>
  <c r="G163" i="1"/>
  <c r="G164" i="1"/>
  <c r="G165" i="1"/>
  <c r="G166" i="1"/>
  <c r="G167" i="1"/>
  <c r="G168" i="1"/>
  <c r="G169" i="1"/>
  <c r="G170" i="1"/>
  <c r="G171" i="1"/>
  <c r="G172" i="1"/>
  <c r="G152" i="1"/>
  <c r="F174" i="1"/>
  <c r="F175" i="1"/>
  <c r="F176" i="1"/>
  <c r="F173" i="1"/>
  <c r="G178" i="1"/>
  <c r="G179" i="1"/>
  <c r="G180" i="1"/>
  <c r="G181" i="1"/>
  <c r="G182" i="1"/>
  <c r="G183" i="1"/>
  <c r="G184" i="1"/>
  <c r="G185" i="1"/>
  <c r="G186" i="1"/>
  <c r="G187" i="1"/>
  <c r="G188" i="1"/>
  <c r="G189" i="1"/>
  <c r="G190" i="1"/>
  <c r="G191" i="1"/>
  <c r="G192" i="1"/>
  <c r="G193" i="1"/>
  <c r="G194" i="1"/>
  <c r="G195" i="1"/>
  <c r="G196" i="1"/>
  <c r="G197" i="1"/>
  <c r="G177" i="1"/>
  <c r="F199" i="1"/>
  <c r="F200" i="1"/>
  <c r="F201" i="1"/>
  <c r="F198" i="1"/>
  <c r="G203" i="1"/>
  <c r="G204" i="1"/>
  <c r="G205" i="1"/>
  <c r="G206" i="1"/>
  <c r="G207" i="1"/>
  <c r="G208" i="1"/>
  <c r="G209" i="1"/>
  <c r="G210" i="1"/>
  <c r="G211" i="1"/>
  <c r="G212" i="1"/>
  <c r="G213" i="1"/>
  <c r="G214" i="1"/>
  <c r="G215" i="1"/>
  <c r="G216" i="1"/>
  <c r="G217" i="1"/>
  <c r="G218" i="1"/>
  <c r="G219" i="1"/>
  <c r="G220" i="1"/>
  <c r="G221" i="1"/>
  <c r="G222" i="1"/>
  <c r="G202" i="1"/>
  <c r="F224" i="1"/>
  <c r="F225" i="1"/>
  <c r="F226" i="1"/>
  <c r="F223" i="1"/>
  <c r="G228" i="1"/>
  <c r="G229" i="1"/>
  <c r="G230" i="1"/>
  <c r="G231" i="1"/>
  <c r="G232" i="1"/>
  <c r="G233" i="1"/>
  <c r="G234" i="1"/>
  <c r="G235" i="1"/>
  <c r="G236" i="1"/>
  <c r="G237" i="1"/>
  <c r="G238" i="1"/>
  <c r="G239" i="1"/>
  <c r="G240" i="1"/>
  <c r="G241" i="1"/>
  <c r="G242" i="1"/>
  <c r="G243" i="1"/>
  <c r="G244" i="1"/>
  <c r="G245" i="1"/>
  <c r="G246" i="1"/>
  <c r="G247" i="1"/>
  <c r="G227" i="1"/>
  <c r="F249" i="1"/>
  <c r="F250" i="1"/>
  <c r="F251" i="1"/>
  <c r="F248" i="1"/>
  <c r="G253" i="1"/>
  <c r="G254" i="1"/>
  <c r="G255" i="1"/>
  <c r="G256" i="1"/>
  <c r="G257" i="1"/>
  <c r="G258" i="1"/>
  <c r="G259" i="1"/>
  <c r="G260" i="1"/>
  <c r="G261" i="1"/>
  <c r="G262" i="1"/>
  <c r="G263" i="1"/>
  <c r="G264" i="1"/>
  <c r="G265" i="1"/>
  <c r="G266" i="1"/>
  <c r="G267" i="1"/>
  <c r="G268" i="1"/>
  <c r="G269" i="1"/>
  <c r="G270" i="1"/>
  <c r="G271" i="1"/>
  <c r="G272" i="1"/>
  <c r="G252" i="1"/>
  <c r="F274" i="1"/>
  <c r="F275" i="1"/>
  <c r="F276" i="1"/>
  <c r="F273" i="1"/>
  <c r="G278" i="1"/>
  <c r="G279" i="1"/>
  <c r="G280" i="1"/>
  <c r="G281" i="1"/>
  <c r="G282" i="1"/>
  <c r="G283" i="1"/>
  <c r="G284" i="1"/>
  <c r="G285" i="1"/>
  <c r="G286" i="1"/>
  <c r="G287" i="1"/>
  <c r="G288" i="1"/>
  <c r="G289" i="1"/>
  <c r="G290" i="1"/>
  <c r="G291" i="1"/>
  <c r="G292" i="1"/>
  <c r="G293" i="1"/>
  <c r="G294" i="1"/>
  <c r="G295" i="1"/>
  <c r="G296" i="1"/>
  <c r="G297" i="1"/>
  <c r="G277" i="1"/>
  <c r="F299" i="1"/>
  <c r="F300" i="1"/>
  <c r="F301" i="1"/>
  <c r="F298" i="1"/>
  <c r="Q24" i="1" l="1"/>
  <c r="Q25" i="1"/>
  <c r="Q26" i="1" l="1"/>
  <c r="Q27" i="1" s="1"/>
</calcChain>
</file>

<file path=xl/sharedStrings.xml><?xml version="1.0" encoding="utf-8"?>
<sst xmlns="http://schemas.openxmlformats.org/spreadsheetml/2006/main" count="1734" uniqueCount="86">
  <si>
    <t>Month</t>
  </si>
  <si>
    <t>Main Type</t>
  </si>
  <si>
    <t>Category</t>
  </si>
  <si>
    <t>Sub-category</t>
  </si>
  <si>
    <t>Amount</t>
  </si>
  <si>
    <t>Bill Due Date</t>
  </si>
  <si>
    <t>Status</t>
  </si>
  <si>
    <t>Apr</t>
  </si>
  <si>
    <t>Expenses</t>
  </si>
  <si>
    <t>Housing</t>
  </si>
  <si>
    <t>Cleaning</t>
  </si>
  <si>
    <t xml:space="preserve"> Paid </t>
  </si>
  <si>
    <t>Electric</t>
  </si>
  <si>
    <t>Insurance</t>
  </si>
  <si>
    <t>Internet</t>
  </si>
  <si>
    <t>Water</t>
  </si>
  <si>
    <t>Parking Fee</t>
  </si>
  <si>
    <t>Rent</t>
  </si>
  <si>
    <t>TV Subscription</t>
  </si>
  <si>
    <t>Other</t>
  </si>
  <si>
    <t>Personal</t>
  </si>
  <si>
    <t>School loans</t>
  </si>
  <si>
    <t>Shopping</t>
  </si>
  <si>
    <t>Outing</t>
  </si>
  <si>
    <t>Transportation</t>
  </si>
  <si>
    <t>Gas</t>
  </si>
  <si>
    <t>vehicle insurance</t>
  </si>
  <si>
    <t>Maintenance</t>
  </si>
  <si>
    <t>Parking</t>
  </si>
  <si>
    <t>Installment</t>
  </si>
  <si>
    <t>Registration</t>
  </si>
  <si>
    <t>Toll</t>
  </si>
  <si>
    <t>Income</t>
  </si>
  <si>
    <t>Main Income</t>
  </si>
  <si>
    <t>Salary</t>
  </si>
  <si>
    <t>My Shop</t>
  </si>
  <si>
    <t>Side Income</t>
  </si>
  <si>
    <t>E-commerce</t>
  </si>
  <si>
    <t>Google Adsecne</t>
  </si>
  <si>
    <t>Aug</t>
  </si>
  <si>
    <t xml:space="preserve"> Late </t>
  </si>
  <si>
    <t>Dec</t>
  </si>
  <si>
    <t>Feb</t>
  </si>
  <si>
    <t>Jan</t>
  </si>
  <si>
    <t>Jul</t>
  </si>
  <si>
    <t>Jun</t>
  </si>
  <si>
    <t>Mar</t>
  </si>
  <si>
    <t>May</t>
  </si>
  <si>
    <t>Nov</t>
  </si>
  <si>
    <t>Oct</t>
  </si>
  <si>
    <t>Sep</t>
  </si>
  <si>
    <t>Gold</t>
  </si>
  <si>
    <t>Bonds</t>
  </si>
  <si>
    <t xml:space="preserve">Stock </t>
  </si>
  <si>
    <t>Warehouse</t>
  </si>
  <si>
    <t>Land</t>
  </si>
  <si>
    <t>Income Goal</t>
  </si>
  <si>
    <t>Assets</t>
  </si>
  <si>
    <t>Column Labels</t>
  </si>
  <si>
    <t>Grand Total</t>
  </si>
  <si>
    <t>Row Labels</t>
  </si>
  <si>
    <t>Sum of Amount</t>
  </si>
  <si>
    <t xml:space="preserve"> </t>
  </si>
  <si>
    <t>Total Assets</t>
  </si>
  <si>
    <t>Total Income</t>
  </si>
  <si>
    <t>Total Expenditure</t>
  </si>
  <si>
    <t>Profit</t>
  </si>
  <si>
    <t>Net Worth</t>
  </si>
  <si>
    <t>Parameter</t>
  </si>
  <si>
    <t>Actual Income</t>
  </si>
  <si>
    <t>Sum of Income Goal</t>
  </si>
  <si>
    <t>Actual income</t>
  </si>
  <si>
    <t>a</t>
  </si>
  <si>
    <t>% Goal</t>
  </si>
  <si>
    <t>Sum of % Goal</t>
  </si>
  <si>
    <t>Sum of Actual income</t>
  </si>
  <si>
    <t>Spendings</t>
  </si>
  <si>
    <t>Total Net Worth</t>
  </si>
  <si>
    <t>Personal Finance Tracker</t>
  </si>
  <si>
    <t>Dashboard</t>
  </si>
  <si>
    <t>Spreadsheets</t>
  </si>
  <si>
    <t>Top Spendings</t>
  </si>
  <si>
    <t>&amp;</t>
  </si>
  <si>
    <t>Notification</t>
  </si>
  <si>
    <t>Outstanding  Bills</t>
  </si>
  <si>
    <t>MLS Bernice Ameyaw</t>
  </si>
</sst>
</file>

<file path=xl/styles.xml><?xml version="1.0" encoding="utf-8"?>
<styleSheet xmlns="http://schemas.openxmlformats.org/spreadsheetml/2006/main" xmlns:mc="http://schemas.openxmlformats.org/markup-compatibility/2006" xmlns:x14ac="http://schemas.microsoft.com/office/spreadsheetml/2009/9/ac" mc:Ignorable="x14ac">
  <numFmts count="7">
    <numFmt numFmtId="44" formatCode="_-&quot;£&quot;* #,##0.00_-;\-&quot;£&quot;* #,##0.00_-;_-&quot;£&quot;* &quot;-&quot;??_-;_-@_-"/>
    <numFmt numFmtId="164" formatCode="&quot;$&quot;#,##0;[Red]&quot;$&quot;#,##0"/>
    <numFmt numFmtId="165" formatCode="[$-409]mmm\ d\,\ yyyy;@"/>
    <numFmt numFmtId="166" formatCode="_(&quot;$&quot;* #,##0_);_(&quot;$&quot;* \(#,##0\);_(&quot;$&quot;* &quot;-&quot;??_);_(@_)"/>
    <numFmt numFmtId="167" formatCode="&quot;$&quot;#,##0"/>
    <numFmt numFmtId="168" formatCode="[$$-409]#,##0"/>
    <numFmt numFmtId="169" formatCode="[$-F800]dddd\,\ mmmm\ dd\,\ yyyy"/>
  </numFmts>
  <fonts count="20">
    <font>
      <sz val="12"/>
      <color theme="1"/>
      <name val="Calibri"/>
      <family val="2"/>
      <scheme val="minor"/>
    </font>
    <font>
      <sz val="8"/>
      <name val="Calibri"/>
      <family val="2"/>
      <scheme val="minor"/>
    </font>
    <font>
      <sz val="12"/>
      <color theme="1"/>
      <name val="Arial"/>
      <family val="2"/>
    </font>
    <font>
      <sz val="14"/>
      <color theme="1"/>
      <name val="Arial"/>
      <family val="2"/>
    </font>
    <font>
      <b/>
      <sz val="14"/>
      <color rgb="FFC00000"/>
      <name val="Arial"/>
      <family val="2"/>
    </font>
    <font>
      <b/>
      <sz val="14"/>
      <color theme="4"/>
      <name val="Arial"/>
      <family val="2"/>
    </font>
    <font>
      <b/>
      <sz val="14"/>
      <color theme="9" tint="-0.499984740745262"/>
      <name val="Arial"/>
      <family val="2"/>
    </font>
    <font>
      <b/>
      <sz val="14"/>
      <color rgb="FF00B050"/>
      <name val="Arial"/>
      <family val="2"/>
    </font>
    <font>
      <b/>
      <sz val="14"/>
      <color theme="1"/>
      <name val="Arial"/>
      <family val="2"/>
    </font>
    <font>
      <b/>
      <sz val="14"/>
      <color theme="0"/>
      <name val="Arial"/>
      <family val="2"/>
    </font>
    <font>
      <sz val="12"/>
      <color theme="1"/>
      <name val="Calibri"/>
      <family val="2"/>
      <scheme val="minor"/>
    </font>
    <font>
      <sz val="20"/>
      <color theme="0"/>
      <name val="Calibri"/>
      <family val="2"/>
      <scheme val="minor"/>
    </font>
    <font>
      <sz val="12"/>
      <color theme="0"/>
      <name val="Calibri"/>
      <family val="2"/>
      <scheme val="minor"/>
    </font>
    <font>
      <sz val="18"/>
      <color theme="0"/>
      <name val="Calibri"/>
      <family val="2"/>
      <scheme val="minor"/>
    </font>
    <font>
      <b/>
      <sz val="18"/>
      <color theme="0"/>
      <name val="Calibri"/>
      <family val="2"/>
      <scheme val="minor"/>
    </font>
    <font>
      <sz val="22"/>
      <color theme="0"/>
      <name val="Calibri"/>
      <family val="2"/>
      <scheme val="minor"/>
    </font>
    <font>
      <b/>
      <sz val="22"/>
      <color theme="0"/>
      <name val="Calibri"/>
      <family val="2"/>
      <scheme val="minor"/>
    </font>
    <font>
      <sz val="12"/>
      <color rgb="FF0A0230"/>
      <name val="Calibri"/>
      <family val="2"/>
      <scheme val="minor"/>
    </font>
    <font>
      <b/>
      <sz val="10"/>
      <color rgb="FF020202"/>
      <name val="Inherit"/>
    </font>
    <font>
      <sz val="16"/>
      <color theme="0"/>
      <name val="Calibri"/>
      <family val="2"/>
      <scheme val="minor"/>
    </font>
  </fonts>
  <fills count="8">
    <fill>
      <patternFill patternType="none"/>
    </fill>
    <fill>
      <patternFill patternType="gray125"/>
    </fill>
    <fill>
      <patternFill patternType="solid">
        <fgColor rgb="FFF9F9F9"/>
        <bgColor rgb="FF000000"/>
      </patternFill>
    </fill>
    <fill>
      <patternFill patternType="solid">
        <fgColor rgb="FF002060"/>
        <bgColor rgb="FF000000"/>
      </patternFill>
    </fill>
    <fill>
      <patternFill patternType="solid">
        <fgColor rgb="FF1B064E"/>
        <bgColor indexed="64"/>
      </patternFill>
    </fill>
    <fill>
      <patternFill patternType="solid">
        <fgColor rgb="FFCF3D0F"/>
        <bgColor indexed="64"/>
      </patternFill>
    </fill>
    <fill>
      <patternFill patternType="solid">
        <fgColor rgb="FF92D050"/>
        <bgColor indexed="64"/>
      </patternFill>
    </fill>
    <fill>
      <patternFill patternType="solid">
        <fgColor rgb="FF0A0230"/>
        <bgColor indexed="64"/>
      </patternFill>
    </fill>
  </fills>
  <borders count="7">
    <border>
      <left/>
      <right/>
      <top/>
      <bottom/>
      <diagonal/>
    </border>
    <border>
      <left style="thin">
        <color theme="0" tint="-0.249977111117893"/>
      </left>
      <right style="thin">
        <color theme="0" tint="-0.249977111117893"/>
      </right>
      <top style="thin">
        <color theme="0" tint="-0.249977111117893"/>
      </top>
      <bottom style="thin">
        <color theme="0" tint="-0.249977111117893"/>
      </bottom>
      <diagonal/>
    </border>
    <border>
      <left style="thin">
        <color theme="0" tint="-0.249977111117893"/>
      </left>
      <right style="thin">
        <color theme="0" tint="-0.249977111117893"/>
      </right>
      <top/>
      <bottom style="thin">
        <color theme="0" tint="-0.249977111117893"/>
      </bottom>
      <diagonal/>
    </border>
    <border>
      <left style="thin">
        <color theme="0" tint="-0.249977111117893"/>
      </left>
      <right style="thin">
        <color theme="0" tint="-0.249977111117893"/>
      </right>
      <top style="thin">
        <color theme="0" tint="-0.249977111117893"/>
      </top>
      <bottom style="medium">
        <color theme="0" tint="-0.249977111117893"/>
      </bottom>
      <diagonal/>
    </border>
    <border>
      <left style="thin">
        <color theme="0" tint="-0.249977111117893"/>
      </left>
      <right style="thin">
        <color theme="0" tint="-0.249977111117893"/>
      </right>
      <top style="thin">
        <color theme="0" tint="-0.249977111117893"/>
      </top>
      <bottom/>
      <diagonal/>
    </border>
    <border>
      <left/>
      <right/>
      <top style="thin">
        <color theme="4" tint="0.39997558519241921"/>
      </top>
      <bottom/>
      <diagonal/>
    </border>
    <border>
      <left style="mediumDashed">
        <color rgb="FFEBEBEB"/>
      </left>
      <right style="mediumDashed">
        <color rgb="FFEBEBEB"/>
      </right>
      <top style="mediumDashed">
        <color rgb="FFEBEBEB"/>
      </top>
      <bottom style="mediumDashed">
        <color rgb="FFEBEBEB"/>
      </bottom>
      <diagonal/>
    </border>
  </borders>
  <cellStyleXfs count="3">
    <xf numFmtId="0" fontId="0" fillId="0" borderId="0"/>
    <xf numFmtId="44" fontId="10" fillId="0" borderId="0" applyFont="0" applyFill="0" applyBorder="0" applyAlignment="0" applyProtection="0"/>
    <xf numFmtId="9" fontId="10" fillId="0" borderId="0" applyFont="0" applyFill="0" applyBorder="0" applyAlignment="0" applyProtection="0"/>
  </cellStyleXfs>
  <cellXfs count="61">
    <xf numFmtId="0" fontId="0" fillId="0" borderId="0" xfId="0"/>
    <xf numFmtId="0" fontId="2" fillId="0" borderId="0" xfId="0" applyFont="1" applyAlignment="1">
      <alignment horizontal="center" vertical="center"/>
    </xf>
    <xf numFmtId="0" fontId="3" fillId="2" borderId="2" xfId="0" applyFont="1" applyFill="1" applyBorder="1" applyAlignment="1">
      <alignment horizontal="center" vertical="center"/>
    </xf>
    <xf numFmtId="164" fontId="4" fillId="2" borderId="2" xfId="0" applyNumberFormat="1" applyFont="1" applyFill="1" applyBorder="1" applyAlignment="1">
      <alignment horizontal="center" vertical="center"/>
    </xf>
    <xf numFmtId="165" fontId="3" fillId="2" borderId="2" xfId="0" applyNumberFormat="1" applyFont="1" applyFill="1" applyBorder="1" applyAlignment="1">
      <alignment horizontal="center" vertical="center"/>
    </xf>
    <xf numFmtId="166" fontId="3" fillId="2" borderId="2" xfId="0" applyNumberFormat="1" applyFont="1" applyFill="1" applyBorder="1" applyAlignment="1">
      <alignment horizontal="center" vertical="center"/>
    </xf>
    <xf numFmtId="165" fontId="3" fillId="2" borderId="1" xfId="0" applyNumberFormat="1" applyFont="1" applyFill="1" applyBorder="1" applyAlignment="1">
      <alignment horizontal="center" vertical="center"/>
    </xf>
    <xf numFmtId="167" fontId="5" fillId="2" borderId="1" xfId="0" applyNumberFormat="1" applyFont="1" applyFill="1" applyBorder="1" applyAlignment="1">
      <alignment horizontal="center" vertical="center"/>
    </xf>
    <xf numFmtId="0" fontId="3" fillId="2" borderId="1" xfId="0" applyFont="1" applyFill="1" applyBorder="1" applyAlignment="1">
      <alignment horizontal="center" vertical="center"/>
    </xf>
    <xf numFmtId="167" fontId="6" fillId="2" borderId="1" xfId="0" applyNumberFormat="1" applyFont="1" applyFill="1" applyBorder="1" applyAlignment="1">
      <alignment horizontal="center" vertical="center"/>
    </xf>
    <xf numFmtId="164" fontId="4" fillId="2" borderId="1" xfId="0" applyNumberFormat="1" applyFont="1" applyFill="1" applyBorder="1" applyAlignment="1">
      <alignment horizontal="center" vertical="center"/>
    </xf>
    <xf numFmtId="166" fontId="3" fillId="2" borderId="1" xfId="0" applyNumberFormat="1" applyFont="1" applyFill="1" applyBorder="1" applyAlignment="1">
      <alignment horizontal="center" vertical="center"/>
    </xf>
    <xf numFmtId="0" fontId="2" fillId="0" borderId="0" xfId="0" applyFont="1"/>
    <xf numFmtId="164" fontId="7" fillId="2" borderId="1" xfId="0" applyNumberFormat="1" applyFont="1" applyFill="1" applyBorder="1" applyAlignment="1">
      <alignment horizontal="center" vertical="center"/>
    </xf>
    <xf numFmtId="0" fontId="3" fillId="2" borderId="3" xfId="0" applyFont="1" applyFill="1" applyBorder="1" applyAlignment="1">
      <alignment horizontal="center" vertical="center"/>
    </xf>
    <xf numFmtId="164" fontId="7" fillId="2" borderId="3" xfId="0" applyNumberFormat="1" applyFont="1" applyFill="1" applyBorder="1" applyAlignment="1">
      <alignment horizontal="center" vertical="center"/>
    </xf>
    <xf numFmtId="165" fontId="3" fillId="2" borderId="3" xfId="0" applyNumberFormat="1" applyFont="1" applyFill="1" applyBorder="1" applyAlignment="1">
      <alignment horizontal="center" vertical="center"/>
    </xf>
    <xf numFmtId="166" fontId="3" fillId="2" borderId="3" xfId="0" applyNumberFormat="1" applyFont="1" applyFill="1" applyBorder="1" applyAlignment="1">
      <alignment horizontal="center" vertical="center"/>
    </xf>
    <xf numFmtId="0" fontId="3" fillId="2" borderId="4" xfId="0" applyFont="1" applyFill="1" applyBorder="1" applyAlignment="1">
      <alignment horizontal="center" vertical="center"/>
    </xf>
    <xf numFmtId="164" fontId="7" fillId="2" borderId="4" xfId="0" applyNumberFormat="1" applyFont="1" applyFill="1" applyBorder="1" applyAlignment="1">
      <alignment horizontal="center" vertical="center"/>
    </xf>
    <xf numFmtId="165" fontId="3" fillId="2" borderId="4" xfId="0" applyNumberFormat="1" applyFont="1" applyFill="1" applyBorder="1" applyAlignment="1">
      <alignment horizontal="center" vertical="center"/>
    </xf>
    <xf numFmtId="166" fontId="3" fillId="2" borderId="4" xfId="0" applyNumberFormat="1" applyFont="1" applyFill="1" applyBorder="1" applyAlignment="1">
      <alignment horizontal="center" vertical="center"/>
    </xf>
    <xf numFmtId="0" fontId="9" fillId="3" borderId="0" xfId="0" applyFont="1" applyFill="1" applyBorder="1" applyAlignment="1">
      <alignment horizontal="center" vertical="center"/>
    </xf>
    <xf numFmtId="0" fontId="8" fillId="0" borderId="0" xfId="0" applyFont="1" applyAlignment="1">
      <alignment horizontal="center" vertical="center"/>
    </xf>
    <xf numFmtId="0" fontId="9" fillId="3" borderId="5" xfId="0" applyFont="1" applyFill="1" applyBorder="1" applyAlignment="1">
      <alignment horizontal="center" vertical="center"/>
    </xf>
    <xf numFmtId="0" fontId="0" fillId="0" borderId="0" xfId="0" pivotButton="1"/>
    <xf numFmtId="0" fontId="0" fillId="0" borderId="0" xfId="0" applyNumberFormat="1"/>
    <xf numFmtId="0" fontId="0" fillId="0" borderId="0" xfId="0" applyAlignment="1">
      <alignment horizontal="left"/>
    </xf>
    <xf numFmtId="9" fontId="0" fillId="0" borderId="0" xfId="2" applyFont="1"/>
    <xf numFmtId="168" fontId="2" fillId="0" borderId="0" xfId="0" applyNumberFormat="1" applyFont="1" applyAlignment="1">
      <alignment horizontal="center" vertical="center"/>
    </xf>
    <xf numFmtId="168" fontId="0" fillId="0" borderId="0" xfId="1" applyNumberFormat="1" applyFont="1" applyAlignment="1">
      <alignment horizontal="center" vertical="center"/>
    </xf>
    <xf numFmtId="167" fontId="0" fillId="0" borderId="0" xfId="0" applyNumberFormat="1"/>
    <xf numFmtId="9" fontId="0" fillId="0" borderId="0" xfId="0" applyNumberFormat="1"/>
    <xf numFmtId="0" fontId="11" fillId="4" borderId="0" xfId="0" applyFont="1" applyFill="1"/>
    <xf numFmtId="0" fontId="12" fillId="4" borderId="0" xfId="0" applyFont="1" applyFill="1"/>
    <xf numFmtId="0" fontId="13" fillId="4" borderId="0" xfId="0" applyFont="1" applyFill="1" applyAlignment="1">
      <alignment horizontal="right"/>
    </xf>
    <xf numFmtId="167" fontId="14" fillId="4" borderId="0" xfId="0" applyNumberFormat="1" applyFont="1" applyFill="1"/>
    <xf numFmtId="167" fontId="13" fillId="4" borderId="0" xfId="0" applyNumberFormat="1" applyFont="1" applyFill="1" applyAlignment="1">
      <alignment horizontal="center"/>
    </xf>
    <xf numFmtId="167" fontId="13" fillId="4" borderId="0" xfId="0" applyNumberFormat="1" applyFont="1" applyFill="1" applyAlignment="1">
      <alignment horizontal="right"/>
    </xf>
    <xf numFmtId="0" fontId="13" fillId="4" borderId="0" xfId="0" applyFont="1" applyFill="1" applyAlignment="1">
      <alignment horizontal="center"/>
    </xf>
    <xf numFmtId="167" fontId="14" fillId="4" borderId="0" xfId="0" applyNumberFormat="1" applyFont="1" applyFill="1" applyAlignment="1">
      <alignment horizontal="center"/>
    </xf>
    <xf numFmtId="0" fontId="15" fillId="4" borderId="0" xfId="0" applyFont="1" applyFill="1"/>
    <xf numFmtId="0" fontId="0" fillId="4" borderId="0" xfId="0" applyFill="1"/>
    <xf numFmtId="167" fontId="16" fillId="4" borderId="0" xfId="0" applyNumberFormat="1" applyFont="1" applyFill="1" applyAlignment="1">
      <alignment horizontal="left"/>
    </xf>
    <xf numFmtId="0" fontId="15" fillId="5" borderId="0" xfId="0" applyFont="1" applyFill="1"/>
    <xf numFmtId="0" fontId="0" fillId="5" borderId="0" xfId="0" applyFill="1"/>
    <xf numFmtId="167" fontId="16" fillId="5" borderId="0" xfId="0" applyNumberFormat="1" applyFont="1" applyFill="1" applyAlignment="1">
      <alignment horizontal="left"/>
    </xf>
    <xf numFmtId="0" fontId="0" fillId="6" borderId="0" xfId="0" applyFill="1"/>
    <xf numFmtId="0" fontId="15" fillId="6" borderId="0" xfId="0" applyFont="1" applyFill="1"/>
    <xf numFmtId="167" fontId="16" fillId="6" borderId="0" xfId="0" applyNumberFormat="1" applyFont="1" applyFill="1" applyAlignment="1">
      <alignment horizontal="left"/>
    </xf>
    <xf numFmtId="169" fontId="12" fillId="4" borderId="0" xfId="0" applyNumberFormat="1" applyFont="1" applyFill="1"/>
    <xf numFmtId="0" fontId="0" fillId="7" borderId="0" xfId="0" applyFill="1"/>
    <xf numFmtId="0" fontId="12" fillId="7" borderId="0" xfId="0" applyFont="1" applyFill="1"/>
    <xf numFmtId="0" fontId="17" fillId="7" borderId="0" xfId="0" applyFont="1" applyFill="1"/>
    <xf numFmtId="169" fontId="18" fillId="0" borderId="6" xfId="0" applyNumberFormat="1" applyFont="1" applyBorder="1" applyAlignment="1">
      <alignment vertical="center"/>
    </xf>
    <xf numFmtId="169" fontId="2" fillId="0" borderId="0" xfId="0" applyNumberFormat="1" applyFont="1" applyAlignment="1">
      <alignment horizontal="center" vertical="center"/>
    </xf>
    <xf numFmtId="14" fontId="0" fillId="0" borderId="0" xfId="0" applyNumberFormat="1" applyAlignment="1">
      <alignment horizontal="left"/>
    </xf>
    <xf numFmtId="0" fontId="0" fillId="0" borderId="0" xfId="0" applyAlignment="1">
      <alignment horizontal="left" indent="1"/>
    </xf>
    <xf numFmtId="14" fontId="19" fillId="4" borderId="0" xfId="0" applyNumberFormat="1" applyFont="1" applyFill="1"/>
    <xf numFmtId="0" fontId="19" fillId="4" borderId="0" xfId="0" applyFont="1" applyFill="1"/>
    <xf numFmtId="0" fontId="19" fillId="4" borderId="0" xfId="0" applyFont="1" applyFill="1" applyAlignment="1">
      <alignment horizontal="center"/>
    </xf>
  </cellXfs>
  <cellStyles count="3">
    <cellStyle name="Currency" xfId="1" builtinId="4"/>
    <cellStyle name="Normal" xfId="0" builtinId="0"/>
    <cellStyle name="Percent" xfId="2" builtinId="5"/>
  </cellStyles>
  <dxfs count="43">
    <dxf>
      <numFmt numFmtId="13" formatCode="0%"/>
    </dxf>
    <dxf>
      <font>
        <b val="0"/>
        <i val="0"/>
        <strike val="0"/>
        <condense val="0"/>
        <extend val="0"/>
        <outline val="0"/>
        <shadow val="0"/>
        <u val="none"/>
        <vertAlign val="baseline"/>
        <sz val="12"/>
        <color theme="1"/>
        <name val="Calibri"/>
        <scheme val="minor"/>
      </font>
    </dxf>
    <dxf>
      <font>
        <b/>
        <i val="0"/>
        <strike val="0"/>
        <condense val="0"/>
        <extend val="0"/>
        <outline val="0"/>
        <shadow val="0"/>
        <u val="none"/>
        <vertAlign val="baseline"/>
        <sz val="14"/>
        <color theme="4"/>
        <name val="Arial"/>
        <scheme val="none"/>
      </font>
      <numFmt numFmtId="167" formatCode="&quot;$&quot;#,##0"/>
      <fill>
        <patternFill patternType="solid">
          <fgColor rgb="FF000000"/>
          <bgColor rgb="FFF9F9F9"/>
        </patternFill>
      </fill>
      <alignment horizontal="center" vertical="center" textRotation="0" wrapText="0" indent="0" justifyLastLine="0" shrinkToFit="0" readingOrder="0"/>
      <border diagonalUp="0" diagonalDown="0">
        <left style="thin">
          <color theme="0" tint="-0.249977111117893"/>
        </left>
        <right style="thin">
          <color theme="0" tint="-0.249977111117893"/>
        </right>
        <top style="thin">
          <color theme="0" tint="-0.249977111117893"/>
        </top>
        <bottom style="thin">
          <color theme="0" tint="-0.249977111117893"/>
        </bottom>
        <vertical/>
        <horizontal/>
      </border>
    </dxf>
    <dxf>
      <font>
        <b val="0"/>
        <i val="0"/>
        <strike val="0"/>
        <condense val="0"/>
        <extend val="0"/>
        <outline val="0"/>
        <shadow val="0"/>
        <u val="none"/>
        <vertAlign val="baseline"/>
        <sz val="14"/>
        <color theme="1"/>
        <name val="Arial"/>
        <scheme val="none"/>
      </font>
      <numFmt numFmtId="165" formatCode="[$-409]mmm\ d\,\ yyyy;@"/>
      <fill>
        <patternFill patternType="solid">
          <fgColor rgb="FF000000"/>
          <bgColor rgb="FFF9F9F9"/>
        </patternFill>
      </fill>
      <alignment horizontal="center" vertical="center" textRotation="0" wrapText="0" indent="0" justifyLastLine="0" shrinkToFit="0" readingOrder="0"/>
      <border diagonalUp="0" diagonalDown="0">
        <left style="thin">
          <color theme="0" tint="-0.249977111117893"/>
        </left>
        <right style="thin">
          <color theme="0" tint="-0.249977111117893"/>
        </right>
        <top style="thin">
          <color theme="0" tint="-0.249977111117893"/>
        </top>
        <bottom style="thin">
          <color theme="0" tint="-0.249977111117893"/>
        </bottom>
        <vertical/>
        <horizontal/>
      </border>
    </dxf>
    <dxf>
      <font>
        <b/>
        <i val="0"/>
        <strike val="0"/>
        <condense val="0"/>
        <extend val="0"/>
        <outline val="0"/>
        <shadow val="0"/>
        <u val="none"/>
        <vertAlign val="baseline"/>
        <sz val="14"/>
        <color theme="4"/>
        <name val="Arial"/>
        <scheme val="none"/>
      </font>
      <numFmt numFmtId="167" formatCode="&quot;$&quot;#,##0"/>
      <fill>
        <patternFill patternType="solid">
          <fgColor rgb="FF000000"/>
          <bgColor rgb="FFF9F9F9"/>
        </patternFill>
      </fill>
      <alignment horizontal="center" vertical="center" textRotation="0" wrapText="0" indent="0" justifyLastLine="0" shrinkToFit="0" readingOrder="0"/>
      <border diagonalUp="0" diagonalDown="0">
        <left style="thin">
          <color theme="0" tint="-0.249977111117893"/>
        </left>
        <right style="thin">
          <color theme="0" tint="-0.249977111117893"/>
        </right>
        <top style="thin">
          <color theme="0" tint="-0.249977111117893"/>
        </top>
        <bottom style="thin">
          <color theme="0" tint="-0.249977111117893"/>
        </bottom>
        <vertical/>
        <horizontal/>
      </border>
    </dxf>
    <dxf>
      <numFmt numFmtId="0" formatCode="General"/>
    </dxf>
    <dxf>
      <numFmt numFmtId="0" formatCode="General"/>
    </dxf>
    <dxf>
      <numFmt numFmtId="167" formatCode="&quot;$&quot;#,##0"/>
    </dxf>
    <dxf>
      <numFmt numFmtId="13" formatCode="0%"/>
    </dxf>
    <dxf>
      <numFmt numFmtId="13" formatCode="0%"/>
    </dxf>
    <dxf>
      <font>
        <b val="0"/>
        <i val="0"/>
        <strike val="0"/>
        <condense val="0"/>
        <extend val="0"/>
        <outline val="0"/>
        <shadow val="0"/>
        <u val="none"/>
        <vertAlign val="baseline"/>
        <sz val="12"/>
        <color theme="1"/>
        <name val="Calibri"/>
        <scheme val="minor"/>
      </font>
    </dxf>
    <dxf>
      <font>
        <b/>
        <i val="0"/>
        <strike val="0"/>
        <condense val="0"/>
        <extend val="0"/>
        <outline val="0"/>
        <shadow val="0"/>
        <u val="none"/>
        <vertAlign val="baseline"/>
        <sz val="14"/>
        <color theme="4"/>
        <name val="Arial"/>
        <scheme val="none"/>
      </font>
      <numFmt numFmtId="167" formatCode="&quot;$&quot;#,##0"/>
      <fill>
        <patternFill patternType="solid">
          <fgColor rgb="FF000000"/>
          <bgColor rgb="FFF9F9F9"/>
        </patternFill>
      </fill>
      <alignment horizontal="center" vertical="center" textRotation="0" wrapText="0" indent="0" justifyLastLine="0" shrinkToFit="0" readingOrder="0"/>
      <border diagonalUp="0" diagonalDown="0">
        <left style="thin">
          <color theme="0" tint="-0.249977111117893"/>
        </left>
        <right style="thin">
          <color theme="0" tint="-0.249977111117893"/>
        </right>
        <top style="thin">
          <color theme="0" tint="-0.249977111117893"/>
        </top>
        <bottom style="thin">
          <color theme="0" tint="-0.249977111117893"/>
        </bottom>
        <vertical/>
        <horizontal/>
      </border>
    </dxf>
    <dxf>
      <font>
        <b val="0"/>
        <i val="0"/>
        <strike val="0"/>
        <condense val="0"/>
        <extend val="0"/>
        <outline val="0"/>
        <shadow val="0"/>
        <u val="none"/>
        <vertAlign val="baseline"/>
        <sz val="14"/>
        <color theme="1"/>
        <name val="Arial"/>
        <scheme val="none"/>
      </font>
      <numFmt numFmtId="165" formatCode="[$-409]mmm\ d\,\ yyyy;@"/>
      <fill>
        <patternFill patternType="solid">
          <fgColor rgb="FF000000"/>
          <bgColor rgb="FFF9F9F9"/>
        </patternFill>
      </fill>
      <alignment horizontal="center" vertical="center" textRotation="0" wrapText="0" indent="0" justifyLastLine="0" shrinkToFit="0" readingOrder="0"/>
      <border diagonalUp="0" diagonalDown="0">
        <left style="thin">
          <color theme="0" tint="-0.249977111117893"/>
        </left>
        <right style="thin">
          <color theme="0" tint="-0.249977111117893"/>
        </right>
        <top style="thin">
          <color theme="0" tint="-0.249977111117893"/>
        </top>
        <bottom style="thin">
          <color theme="0" tint="-0.249977111117893"/>
        </bottom>
        <vertical/>
        <horizontal/>
      </border>
    </dxf>
    <dxf>
      <font>
        <b/>
        <i val="0"/>
        <strike val="0"/>
        <condense val="0"/>
        <extend val="0"/>
        <outline val="0"/>
        <shadow val="0"/>
        <u val="none"/>
        <vertAlign val="baseline"/>
        <sz val="14"/>
        <color theme="4"/>
        <name val="Arial"/>
        <scheme val="none"/>
      </font>
      <numFmt numFmtId="167" formatCode="&quot;$&quot;#,##0"/>
      <fill>
        <patternFill patternType="solid">
          <fgColor rgb="FF000000"/>
          <bgColor rgb="FFF9F9F9"/>
        </patternFill>
      </fill>
      <alignment horizontal="center" vertical="center" textRotation="0" wrapText="0" indent="0" justifyLastLine="0" shrinkToFit="0" readingOrder="0"/>
      <border diagonalUp="0" diagonalDown="0">
        <left style="thin">
          <color theme="0" tint="-0.249977111117893"/>
        </left>
        <right style="thin">
          <color theme="0" tint="-0.249977111117893"/>
        </right>
        <top style="thin">
          <color theme="0" tint="-0.249977111117893"/>
        </top>
        <bottom style="thin">
          <color theme="0" tint="-0.249977111117893"/>
        </bottom>
        <vertical/>
        <horizontal/>
      </border>
    </dxf>
    <dxf>
      <numFmt numFmtId="0" formatCode="General"/>
    </dxf>
    <dxf>
      <numFmt numFmtId="0" formatCode="General"/>
    </dxf>
    <dxf>
      <numFmt numFmtId="167" formatCode="&quot;$&quot;#,##0"/>
    </dxf>
    <dxf>
      <numFmt numFmtId="13" formatCode="0%"/>
    </dxf>
    <dxf>
      <font>
        <b val="0"/>
        <i val="0"/>
        <strike val="0"/>
        <condense val="0"/>
        <extend val="0"/>
        <outline val="0"/>
        <shadow val="0"/>
        <u val="none"/>
        <vertAlign val="baseline"/>
        <sz val="12"/>
        <color theme="1"/>
        <name val="Arial"/>
        <scheme val="none"/>
      </font>
      <numFmt numFmtId="168" formatCode="[$$-409]#,##0"/>
      <alignment horizontal="center" vertical="center" textRotation="0" wrapText="0" indent="0" justifyLastLine="0" shrinkToFit="0" readingOrder="0"/>
    </dxf>
    <dxf>
      <font>
        <b val="0"/>
        <i val="0"/>
        <strike val="0"/>
        <condense val="0"/>
        <extend val="0"/>
        <outline val="0"/>
        <shadow val="0"/>
        <u val="none"/>
        <vertAlign val="baseline"/>
        <sz val="12"/>
        <color theme="1"/>
        <name val="Arial"/>
        <scheme val="none"/>
      </font>
      <alignment horizontal="center" vertical="center" textRotation="0" wrapText="0" indent="0" justifyLastLine="0" shrinkToFit="0" readingOrder="0"/>
    </dxf>
    <dxf>
      <font>
        <b val="0"/>
        <i val="0"/>
        <strike val="0"/>
        <condense val="0"/>
        <extend val="0"/>
        <outline val="0"/>
        <shadow val="0"/>
        <u val="none"/>
        <vertAlign val="baseline"/>
        <sz val="12"/>
        <color theme="1"/>
        <name val="Arial"/>
        <scheme val="none"/>
      </font>
      <alignment horizontal="center" vertical="center" textRotation="0" wrapText="0" indent="0" justifyLastLine="0" shrinkToFit="0" readingOrder="0"/>
    </dxf>
    <dxf>
      <font>
        <b val="0"/>
        <i val="0"/>
        <strike val="0"/>
        <condense val="0"/>
        <extend val="0"/>
        <outline val="0"/>
        <shadow val="0"/>
        <u val="none"/>
        <vertAlign val="baseline"/>
        <sz val="14"/>
        <color theme="1"/>
        <name val="Calibri"/>
        <scheme val="minor"/>
      </font>
      <fill>
        <patternFill patternType="solid">
          <fgColor rgb="FF000000"/>
          <bgColor rgb="FFF9F9F9"/>
        </patternFill>
      </fill>
      <alignment horizontal="center" vertical="center" textRotation="0" wrapText="0" indent="0" justifyLastLine="0" shrinkToFit="0" readingOrder="0"/>
      <border diagonalUp="0" diagonalDown="0" outline="0">
        <left style="thin">
          <color theme="0" tint="-0.249977111117893"/>
        </left>
        <right style="thin">
          <color theme="0" tint="-0.249977111117893"/>
        </right>
        <top/>
        <bottom/>
      </border>
    </dxf>
    <dxf>
      <font>
        <b val="0"/>
        <i val="0"/>
        <strike val="0"/>
        <condense val="0"/>
        <extend val="0"/>
        <outline val="0"/>
        <shadow val="0"/>
        <u val="none"/>
        <vertAlign val="baseline"/>
        <sz val="14"/>
        <color theme="1"/>
        <name val="Arial"/>
        <scheme val="none"/>
      </font>
      <numFmt numFmtId="165" formatCode="[$-409]mmm\ d\,\ yyyy;@"/>
      <fill>
        <patternFill patternType="solid">
          <fgColor rgb="FF000000"/>
          <bgColor rgb="FFF9F9F9"/>
        </patternFill>
      </fill>
      <alignment horizontal="center" vertical="center" textRotation="0" wrapText="0" indent="0" justifyLastLine="0" shrinkToFit="0" readingOrder="0"/>
      <border diagonalUp="0" diagonalDown="0" outline="0">
        <left/>
        <right style="thin">
          <color theme="0" tint="-0.249977111117893"/>
        </right>
        <top style="thin">
          <color theme="0" tint="-0.249977111117893"/>
        </top>
        <bottom style="thin">
          <color theme="0" tint="-0.249977111117893"/>
        </bottom>
      </border>
    </dxf>
    <dxf>
      <font>
        <b val="0"/>
        <i val="0"/>
        <strike val="0"/>
        <condense val="0"/>
        <extend val="0"/>
        <outline val="0"/>
        <shadow val="0"/>
        <u val="none"/>
        <vertAlign val="baseline"/>
        <sz val="14"/>
        <color theme="1"/>
        <name val="Calibri"/>
        <scheme val="minor"/>
      </font>
      <fill>
        <patternFill patternType="solid">
          <fgColor rgb="FF000000"/>
          <bgColor rgb="FFF9F9F9"/>
        </patternFill>
      </fill>
      <alignment horizontal="center" vertical="center" textRotation="0" wrapText="0" indent="0" justifyLastLine="0" shrinkToFit="0" readingOrder="0"/>
      <border diagonalUp="0" diagonalDown="0" outline="0">
        <left style="thin">
          <color theme="0" tint="-0.249977111117893"/>
        </left>
        <right style="thin">
          <color theme="0" tint="-0.249977111117893"/>
        </right>
        <top/>
        <bottom/>
      </border>
    </dxf>
    <dxf>
      <font>
        <b/>
        <i val="0"/>
        <strike val="0"/>
        <condense val="0"/>
        <extend val="0"/>
        <outline val="0"/>
        <shadow val="0"/>
        <u val="none"/>
        <vertAlign val="baseline"/>
        <sz val="14"/>
        <color rgb="FF00B050"/>
        <name val="Arial"/>
        <scheme val="none"/>
      </font>
      <numFmt numFmtId="166" formatCode="_(&quot;$&quot;* #,##0_);_(&quot;$&quot;* \(#,##0\);_(&quot;$&quot;* &quot;-&quot;??_);_(@_)"/>
      <fill>
        <patternFill patternType="solid">
          <fgColor rgb="FF000000"/>
          <bgColor rgb="FFF9F9F9"/>
        </patternFill>
      </fill>
      <alignment horizontal="center" vertical="center" textRotation="0" wrapText="0" indent="0" justifyLastLine="0" shrinkToFit="0" readingOrder="0"/>
      <border diagonalUp="0" diagonalDown="0">
        <left style="thin">
          <color theme="0" tint="-0.249977111117893"/>
        </left>
        <right style="thin">
          <color theme="0" tint="-0.249977111117893"/>
        </right>
        <top style="thin">
          <color theme="0" tint="-0.249977111117893"/>
        </top>
        <bottom style="thin">
          <color theme="0" tint="-0.249977111117893"/>
        </bottom>
        <vertical/>
        <horizontal/>
      </border>
    </dxf>
    <dxf>
      <font>
        <b val="0"/>
        <i val="0"/>
        <strike val="0"/>
        <condense val="0"/>
        <extend val="0"/>
        <outline val="0"/>
        <shadow val="0"/>
        <u val="none"/>
        <vertAlign val="baseline"/>
        <sz val="14"/>
        <color rgb="FF00B050"/>
        <name val="Calibri"/>
        <scheme val="minor"/>
      </font>
      <fill>
        <patternFill patternType="solid">
          <fgColor rgb="FF000000"/>
          <bgColor rgb="FFF9F9F9"/>
        </patternFill>
      </fill>
      <alignment horizontal="center" vertical="center" textRotation="0" wrapText="0" indent="0" justifyLastLine="0" shrinkToFit="0" readingOrder="0"/>
      <border diagonalUp="0" diagonalDown="0" outline="0">
        <left style="thin">
          <color theme="0" tint="-0.249977111117893"/>
        </left>
        <right style="thin">
          <color theme="0" tint="-0.249977111117893"/>
        </right>
        <top/>
        <bottom/>
      </border>
    </dxf>
    <dxf>
      <font>
        <b/>
        <i val="0"/>
        <strike val="0"/>
        <condense val="0"/>
        <extend val="0"/>
        <outline val="0"/>
        <shadow val="0"/>
        <u val="none"/>
        <vertAlign val="baseline"/>
        <sz val="14"/>
        <color rgb="FF00B050"/>
        <name val="Arial"/>
        <scheme val="none"/>
      </font>
      <numFmt numFmtId="164" formatCode="&quot;$&quot;#,##0;[Red]&quot;$&quot;#,##0"/>
      <fill>
        <patternFill patternType="solid">
          <fgColor rgb="FF000000"/>
          <bgColor rgb="FFF9F9F9"/>
        </patternFill>
      </fill>
      <alignment horizontal="center" vertical="center" textRotation="0" wrapText="0" indent="0" justifyLastLine="0" shrinkToFit="0" readingOrder="0"/>
      <border diagonalUp="0" diagonalDown="0">
        <left style="thin">
          <color theme="0" tint="-0.249977111117893"/>
        </left>
        <right style="thin">
          <color theme="0" tint="-0.249977111117893"/>
        </right>
        <top style="thin">
          <color theme="0" tint="-0.249977111117893"/>
        </top>
        <bottom style="thin">
          <color theme="0" tint="-0.249977111117893"/>
        </bottom>
        <vertical/>
        <horizontal/>
      </border>
    </dxf>
    <dxf>
      <font>
        <b val="0"/>
        <i val="0"/>
        <strike val="0"/>
        <condense val="0"/>
        <extend val="0"/>
        <outline val="0"/>
        <shadow val="0"/>
        <u val="none"/>
        <vertAlign val="baseline"/>
        <sz val="14"/>
        <color rgb="FF00B050"/>
        <name val="Calibri"/>
        <scheme val="minor"/>
      </font>
      <fill>
        <patternFill patternType="solid">
          <fgColor rgb="FF000000"/>
          <bgColor rgb="FFF9F9F9"/>
        </patternFill>
      </fill>
      <alignment horizontal="center" vertical="center" textRotation="0" wrapText="0" indent="0" justifyLastLine="0" shrinkToFit="0" readingOrder="0"/>
      <border diagonalUp="0" diagonalDown="0" outline="0">
        <left style="thin">
          <color theme="0" tint="-0.249977111117893"/>
        </left>
        <right style="thin">
          <color theme="0" tint="-0.249977111117893"/>
        </right>
        <top/>
        <bottom/>
      </border>
    </dxf>
    <dxf>
      <font>
        <b/>
        <i val="0"/>
        <strike val="0"/>
        <condense val="0"/>
        <extend val="0"/>
        <outline val="0"/>
        <shadow val="0"/>
        <u val="none"/>
        <vertAlign val="baseline"/>
        <sz val="14"/>
        <color rgb="FF00B050"/>
        <name val="Arial"/>
        <scheme val="none"/>
      </font>
      <numFmt numFmtId="164" formatCode="&quot;$&quot;#,##0;[Red]&quot;$&quot;#,##0"/>
      <fill>
        <patternFill patternType="solid">
          <fgColor rgb="FF000000"/>
          <bgColor rgb="FFF9F9F9"/>
        </patternFill>
      </fill>
      <alignment horizontal="center" vertical="center" textRotation="0" wrapText="0" indent="0" justifyLastLine="0" shrinkToFit="0" readingOrder="0"/>
      <border diagonalUp="0" diagonalDown="0">
        <left style="thin">
          <color theme="0" tint="-0.249977111117893"/>
        </left>
        <right style="thin">
          <color theme="0" tint="-0.249977111117893"/>
        </right>
        <top style="thin">
          <color theme="0" tint="-0.249977111117893"/>
        </top>
        <bottom style="thin">
          <color theme="0" tint="-0.249977111117893"/>
        </bottom>
        <vertical/>
        <horizontal/>
      </border>
    </dxf>
    <dxf>
      <font>
        <b val="0"/>
        <i val="0"/>
        <strike val="0"/>
        <condense val="0"/>
        <extend val="0"/>
        <outline val="0"/>
        <shadow val="0"/>
        <u val="none"/>
        <vertAlign val="baseline"/>
        <sz val="14"/>
        <color rgb="FF00B050"/>
        <name val="Calibri"/>
        <scheme val="minor"/>
      </font>
      <fill>
        <patternFill patternType="solid">
          <fgColor rgb="FF000000"/>
          <bgColor rgb="FFF9F9F9"/>
        </patternFill>
      </fill>
      <alignment horizontal="center" vertical="center" textRotation="0" wrapText="0" indent="0" justifyLastLine="0" shrinkToFit="0" readingOrder="0"/>
      <border diagonalUp="0" diagonalDown="0" outline="0">
        <left style="thin">
          <color theme="0" tint="-0.249977111117893"/>
        </left>
        <right style="thin">
          <color theme="0" tint="-0.249977111117893"/>
        </right>
        <top/>
        <bottom/>
      </border>
    </dxf>
    <dxf>
      <font>
        <b/>
        <i val="0"/>
        <strike val="0"/>
        <condense val="0"/>
        <extend val="0"/>
        <outline val="0"/>
        <shadow val="0"/>
        <u val="none"/>
        <vertAlign val="baseline"/>
        <sz val="14"/>
        <color rgb="FF00B050"/>
        <name val="Arial"/>
        <scheme val="none"/>
      </font>
      <numFmt numFmtId="164" formatCode="&quot;$&quot;#,##0;[Red]&quot;$&quot;#,##0"/>
      <fill>
        <patternFill patternType="solid">
          <fgColor rgb="FF000000"/>
          <bgColor rgb="FFF9F9F9"/>
        </patternFill>
      </fill>
      <alignment horizontal="center" vertical="center" textRotation="0" wrapText="0" indent="0" justifyLastLine="0" shrinkToFit="0" readingOrder="0"/>
      <border diagonalUp="0" diagonalDown="0" outline="0">
        <left style="thin">
          <color theme="0" tint="-0.249977111117893"/>
        </left>
        <right style="thin">
          <color theme="0" tint="-0.249977111117893"/>
        </right>
        <top style="thin">
          <color theme="0" tint="-0.249977111117893"/>
        </top>
        <bottom style="thin">
          <color theme="0" tint="-0.249977111117893"/>
        </bottom>
      </border>
    </dxf>
    <dxf>
      <font>
        <b val="0"/>
        <i val="0"/>
        <strike val="0"/>
        <condense val="0"/>
        <extend val="0"/>
        <outline val="0"/>
        <shadow val="0"/>
        <u val="none"/>
        <vertAlign val="baseline"/>
        <sz val="14"/>
        <color rgb="FF00B050"/>
        <name val="Calibri"/>
        <scheme val="minor"/>
      </font>
      <fill>
        <patternFill patternType="solid">
          <fgColor rgb="FF000000"/>
          <bgColor rgb="FFF9F9F9"/>
        </patternFill>
      </fill>
      <alignment horizontal="center" vertical="center" textRotation="0" wrapText="0" indent="0" justifyLastLine="0" shrinkToFit="0" readingOrder="0"/>
      <border diagonalUp="0" diagonalDown="0" outline="0">
        <left style="thin">
          <color theme="0" tint="-0.249977111117893"/>
        </left>
        <right style="thin">
          <color theme="0" tint="-0.249977111117893"/>
        </right>
        <top/>
        <bottom/>
      </border>
    </dxf>
    <dxf>
      <font>
        <b val="0"/>
        <i val="0"/>
        <strike val="0"/>
        <condense val="0"/>
        <extend val="0"/>
        <outline val="0"/>
        <shadow val="0"/>
        <u val="none"/>
        <vertAlign val="baseline"/>
        <sz val="14"/>
        <color theme="1"/>
        <name val="Arial"/>
        <scheme val="none"/>
      </font>
      <fill>
        <patternFill patternType="solid">
          <fgColor rgb="FF000000"/>
          <bgColor rgb="FFF9F9F9"/>
        </patternFill>
      </fill>
      <alignment horizontal="center" vertical="center" textRotation="0" wrapText="0" indent="0" justifyLastLine="0" shrinkToFit="0" readingOrder="0"/>
      <border diagonalUp="0" diagonalDown="0" outline="0">
        <left style="thin">
          <color theme="0" tint="-0.249977111117893"/>
        </left>
        <right/>
        <top style="thin">
          <color theme="0" tint="-0.249977111117893"/>
        </top>
        <bottom style="thin">
          <color theme="0" tint="-0.249977111117893"/>
        </bottom>
      </border>
    </dxf>
    <dxf>
      <font>
        <b val="0"/>
        <i val="0"/>
        <strike val="0"/>
        <condense val="0"/>
        <extend val="0"/>
        <outline val="0"/>
        <shadow val="0"/>
        <u val="none"/>
        <vertAlign val="baseline"/>
        <sz val="14"/>
        <color rgb="FF00B050"/>
        <name val="Calibri"/>
        <scheme val="minor"/>
      </font>
      <fill>
        <patternFill patternType="solid">
          <fgColor rgb="FF000000"/>
          <bgColor rgb="FFF9F9F9"/>
        </patternFill>
      </fill>
      <alignment horizontal="center" vertical="center" textRotation="0" wrapText="0" indent="0" justifyLastLine="0" shrinkToFit="0" readingOrder="0"/>
      <border diagonalUp="0" diagonalDown="0" outline="0">
        <left style="thin">
          <color theme="0" tint="-0.249977111117893"/>
        </left>
        <right style="thin">
          <color theme="0" tint="-0.249977111117893"/>
        </right>
        <top/>
        <bottom/>
      </border>
    </dxf>
    <dxf>
      <font>
        <b val="0"/>
        <i val="0"/>
        <strike val="0"/>
        <condense val="0"/>
        <extend val="0"/>
        <outline val="0"/>
        <shadow val="0"/>
        <u val="none"/>
        <vertAlign val="baseline"/>
        <sz val="14"/>
        <color theme="1"/>
        <name val="Arial"/>
        <scheme val="none"/>
      </font>
      <fill>
        <patternFill patternType="solid">
          <fgColor rgb="FF000000"/>
          <bgColor rgb="FFF9F9F9"/>
        </patternFill>
      </fill>
      <alignment horizontal="center" vertical="center" textRotation="0" wrapText="0" indent="0" justifyLastLine="0" shrinkToFit="0" readingOrder="0"/>
      <border diagonalUp="0" diagonalDown="0" outline="0">
        <left style="thin">
          <color theme="0" tint="-0.249977111117893"/>
        </left>
        <right style="thin">
          <color theme="0" tint="-0.249977111117893"/>
        </right>
        <top style="thin">
          <color theme="0" tint="-0.249977111117893"/>
        </top>
        <bottom style="thin">
          <color theme="0" tint="-0.249977111117893"/>
        </bottom>
      </border>
    </dxf>
    <dxf>
      <font>
        <b val="0"/>
        <i val="0"/>
        <strike val="0"/>
        <condense val="0"/>
        <extend val="0"/>
        <outline val="0"/>
        <shadow val="0"/>
        <u val="none"/>
        <vertAlign val="baseline"/>
        <sz val="14"/>
        <color rgb="FF00B050"/>
        <name val="Calibri"/>
        <scheme val="minor"/>
      </font>
      <fill>
        <patternFill patternType="solid">
          <fgColor rgb="FF000000"/>
          <bgColor rgb="FFF9F9F9"/>
        </patternFill>
      </fill>
      <alignment horizontal="center" vertical="center" textRotation="0" wrapText="0" indent="0" justifyLastLine="0" shrinkToFit="0" readingOrder="0"/>
      <border diagonalUp="0" diagonalDown="0" outline="0">
        <left style="thin">
          <color theme="0" tint="-0.249977111117893"/>
        </left>
        <right style="thin">
          <color theme="0" tint="-0.249977111117893"/>
        </right>
        <top/>
        <bottom/>
      </border>
    </dxf>
    <dxf>
      <font>
        <b val="0"/>
        <i val="0"/>
        <strike val="0"/>
        <condense val="0"/>
        <extend val="0"/>
        <outline val="0"/>
        <shadow val="0"/>
        <u val="none"/>
        <vertAlign val="baseline"/>
        <sz val="14"/>
        <color theme="1"/>
        <name val="Arial"/>
        <scheme val="none"/>
      </font>
      <fill>
        <patternFill patternType="solid">
          <fgColor rgb="FF000000"/>
          <bgColor rgb="FFF9F9F9"/>
        </patternFill>
      </fill>
      <alignment horizontal="center" vertical="center" textRotation="0" wrapText="0" indent="0" justifyLastLine="0" shrinkToFit="0" readingOrder="0"/>
      <border diagonalUp="0" diagonalDown="0" outline="0">
        <left style="thin">
          <color theme="0" tint="-0.249977111117893"/>
        </left>
        <right style="thin">
          <color theme="0" tint="-0.249977111117893"/>
        </right>
        <top style="thin">
          <color theme="0" tint="-0.249977111117893"/>
        </top>
        <bottom style="thin">
          <color theme="0" tint="-0.249977111117893"/>
        </bottom>
      </border>
    </dxf>
    <dxf>
      <font>
        <b val="0"/>
        <i val="0"/>
        <strike val="0"/>
        <condense val="0"/>
        <extend val="0"/>
        <outline val="0"/>
        <shadow val="0"/>
        <u val="none"/>
        <vertAlign val="baseline"/>
        <sz val="14"/>
        <color theme="1"/>
        <name val="Calibri"/>
        <scheme val="minor"/>
      </font>
      <fill>
        <patternFill patternType="solid">
          <fgColor rgb="FF000000"/>
          <bgColor rgb="FFF9F9F9"/>
        </patternFill>
      </fill>
      <alignment horizontal="center" vertical="center" textRotation="0" wrapText="0" indent="0" justifyLastLine="0" shrinkToFit="0" readingOrder="0"/>
      <border diagonalUp="0" diagonalDown="0" outline="0">
        <left style="thin">
          <color theme="0" tint="-0.249977111117893"/>
        </left>
        <right style="thin">
          <color theme="0" tint="-0.249977111117893"/>
        </right>
        <top/>
        <bottom/>
      </border>
    </dxf>
    <dxf>
      <font>
        <b val="0"/>
        <i val="0"/>
        <strike val="0"/>
        <condense val="0"/>
        <extend val="0"/>
        <outline val="0"/>
        <shadow val="0"/>
        <u val="none"/>
        <vertAlign val="baseline"/>
        <sz val="14"/>
        <color theme="1"/>
        <name val="Arial"/>
        <scheme val="none"/>
      </font>
      <fill>
        <patternFill patternType="solid">
          <fgColor rgb="FF000000"/>
          <bgColor rgb="FFF9F9F9"/>
        </patternFill>
      </fill>
      <alignment horizontal="center" vertical="center" textRotation="0" wrapText="0" indent="0" justifyLastLine="0" shrinkToFit="0" readingOrder="0"/>
      <border diagonalUp="0" diagonalDown="0" outline="0">
        <left style="thin">
          <color theme="0" tint="-0.249977111117893"/>
        </left>
        <right style="thin">
          <color theme="0" tint="-0.249977111117893"/>
        </right>
        <top style="thin">
          <color theme="0" tint="-0.249977111117893"/>
        </top>
        <bottom style="thin">
          <color theme="0" tint="-0.249977111117893"/>
        </bottom>
      </border>
    </dxf>
    <dxf>
      <font>
        <strike val="0"/>
        <outline val="0"/>
        <shadow val="0"/>
        <u val="none"/>
        <vertAlign val="baseline"/>
        <name val="Arial"/>
        <scheme val="none"/>
      </font>
    </dxf>
    <dxf>
      <border outline="0">
        <bottom style="medium">
          <color theme="0" tint="-0.249977111117893"/>
        </bottom>
      </border>
    </dxf>
    <dxf>
      <font>
        <strike val="0"/>
        <outline val="0"/>
        <shadow val="0"/>
        <u val="none"/>
        <vertAlign val="baseline"/>
        <name val="Arial"/>
        <scheme val="none"/>
      </font>
    </dxf>
    <dxf>
      <font>
        <b/>
        <i val="0"/>
        <strike val="0"/>
        <condense val="0"/>
        <extend val="0"/>
        <outline val="0"/>
        <shadow val="0"/>
        <u val="none"/>
        <vertAlign val="baseline"/>
        <sz val="14"/>
        <color theme="0"/>
        <name val="Arial"/>
        <scheme val="none"/>
      </font>
      <fill>
        <patternFill patternType="solid">
          <fgColor rgb="FF000000"/>
          <bgColor rgb="FF002060"/>
        </patternFill>
      </fill>
      <alignment horizontal="center" vertical="center" textRotation="0" wrapText="0" indent="0" justifyLastLine="0" shrinkToFit="0" readingOrder="0"/>
    </dxf>
  </dxfs>
  <tableStyles count="0" defaultTableStyle="TableStyleMedium2" defaultPivotStyle="PivotStyleLight16"/>
  <colors>
    <mruColors>
      <color rgb="FF1B064E"/>
      <color rgb="FF0A0230"/>
      <color rgb="FF0C033B"/>
      <color rgb="FFCF3D0F"/>
      <color rgb="FFFF0066"/>
      <color rgb="FFFF3300"/>
      <color rgb="FFFF0000"/>
      <color rgb="FF1C1C1C"/>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microsoft.com/office/2007/relationships/slicerCache" Target="slicerCaches/slicerCache1.xml"/><Relationship Id="rId3" Type="http://schemas.openxmlformats.org/officeDocument/2006/relationships/worksheet" Target="worksheets/sheet3.xml"/><Relationship Id="rId7" Type="http://schemas.openxmlformats.org/officeDocument/2006/relationships/pivotCacheDefinition" Target="pivotCache/pivotCacheDefinition4.xml"/><Relationship Id="rId12"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pivotCacheDefinition" Target="pivotCache/pivotCacheDefinition3.xml"/><Relationship Id="rId11" Type="http://schemas.openxmlformats.org/officeDocument/2006/relationships/sharedStrings" Target="sharedStrings.xml"/><Relationship Id="rId5" Type="http://schemas.openxmlformats.org/officeDocument/2006/relationships/pivotCacheDefinition" Target="pivotCache/pivotCacheDefinition2.xml"/><Relationship Id="rId10" Type="http://schemas.openxmlformats.org/officeDocument/2006/relationships/styles" Target="styles.xml"/><Relationship Id="rId4" Type="http://schemas.openxmlformats.org/officeDocument/2006/relationships/pivotCacheDefinition" Target="pivotCache/pivotCacheDefinition1.xml"/><Relationship Id="rId9" Type="http://schemas.openxmlformats.org/officeDocument/2006/relationships/theme" Target="theme/theme1.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5.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6.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_rels/chart7.xml.rels><?xml version="1.0" encoding="UTF-8" standalone="yes"?>
<Relationships xmlns="http://schemas.openxmlformats.org/package/2006/relationships"><Relationship Id="rId2" Type="http://schemas.microsoft.com/office/2011/relationships/chartColorStyle" Target="colors7.xml"/><Relationship Id="rId1" Type="http://schemas.microsoft.com/office/2011/relationships/chartStyle" Target="style7.xml"/></Relationships>
</file>

<file path=xl/charts/_rels/chart8.xml.rels><?xml version="1.0" encoding="UTF-8" standalone="yes"?>
<Relationships xmlns="http://schemas.openxmlformats.org/package/2006/relationships"><Relationship Id="rId2" Type="http://schemas.microsoft.com/office/2011/relationships/chartColorStyle" Target="colors8.xml"/><Relationship Id="rId1" Type="http://schemas.microsoft.com/office/2011/relationships/chartStyle" Target="style8.xml"/></Relationships>
</file>

<file path=xl/charts/_rels/chart9.xml.rels><?xml version="1.0" encoding="UTF-8" standalone="yes"?>
<Relationships xmlns="http://schemas.openxmlformats.org/package/2006/relationships"><Relationship Id="rId2" Type="http://schemas.microsoft.com/office/2011/relationships/chartColorStyle" Target="colors9.xml"/><Relationship Id="rId1" Type="http://schemas.microsoft.com/office/2011/relationships/chartStyle" Target="style9.xml"/></Relationships>
</file>

<file path=xl/charts/_rels/chart10.xml.rels><?xml version="1.0" encoding="UTF-8" standalone="yes"?>
<Relationships xmlns="http://schemas.openxmlformats.org/package/2006/relationships"><Relationship Id="rId2" Type="http://schemas.microsoft.com/office/2011/relationships/chartColorStyle" Target="colors10.xml"/><Relationship Id="rId1" Type="http://schemas.microsoft.com/office/2011/relationships/chartStyle" Target="style10.xml"/></Relationships>
</file>

<file path=xl/charts/_rels/chart11.xml.rels><?xml version="1.0" encoding="UTF-8" standalone="yes"?>
<Relationships xmlns="http://schemas.openxmlformats.org/package/2006/relationships"><Relationship Id="rId2" Type="http://schemas.microsoft.com/office/2011/relationships/chartColorStyle" Target="colors11.xml"/><Relationship Id="rId1" Type="http://schemas.microsoft.com/office/2011/relationships/chartStyle" Target="style11.xml"/></Relationships>
</file>

<file path=xl/charts/_rels/chart12.xml.rels><?xml version="1.0" encoding="UTF-8" standalone="yes"?>
<Relationships xmlns="http://schemas.openxmlformats.org/package/2006/relationships"><Relationship Id="rId2" Type="http://schemas.microsoft.com/office/2011/relationships/chartColorStyle" Target="colors12.xml"/><Relationship Id="rId1" Type="http://schemas.microsoft.com/office/2011/relationships/chartStyle" Target="style12.xml"/></Relationships>
</file>

<file path=xl/charts/_rels/chart13.xml.rels><?xml version="1.0" encoding="UTF-8" standalone="yes"?>
<Relationships xmlns="http://schemas.openxmlformats.org/package/2006/relationships"><Relationship Id="rId2" Type="http://schemas.microsoft.com/office/2011/relationships/chartColorStyle" Target="colors13.xml"/><Relationship Id="rId1" Type="http://schemas.microsoft.com/office/2011/relationships/chartStyle" Target="style13.xml"/></Relationships>
</file>

<file path=xl/charts/_rels/chart14.xml.rels><?xml version="1.0" encoding="UTF-8" standalone="yes"?>
<Relationships xmlns="http://schemas.openxmlformats.org/package/2006/relationships"><Relationship Id="rId2" Type="http://schemas.microsoft.com/office/2011/relationships/chartColorStyle" Target="colors14.xml"/><Relationship Id="rId1" Type="http://schemas.microsoft.com/office/2011/relationships/chartStyle" Target="style14.xml"/></Relationships>
</file>

<file path=xl/charts/chart1.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[Personal Finance Dashboard.xlsx]pivot tables!PivotTable1</c:name>
    <c:fmtId val="41"/>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b="1"/>
              <a:t>Assets</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w="19050">
            <a:solidFill>
              <a:schemeClr val="lt1"/>
            </a:solidFill>
          </a:ln>
          <a:effectLst/>
        </c:spPr>
        <c:marker>
          <c:symbol val="none"/>
        </c:marker>
      </c:pivotFmt>
      <c:pivotFmt>
        <c:idx val="1"/>
        <c:spPr>
          <a:solidFill>
            <a:schemeClr val="accent1"/>
          </a:solidFill>
          <a:ln w="19050">
            <a:solidFill>
              <a:schemeClr val="lt1"/>
            </a:solidFill>
          </a:ln>
          <a:effectLst/>
        </c:spPr>
      </c:pivotFmt>
      <c:pivotFmt>
        <c:idx val="2"/>
        <c:spPr>
          <a:solidFill>
            <a:schemeClr val="accent1"/>
          </a:solidFill>
          <a:ln w="19050">
            <a:solidFill>
              <a:schemeClr val="lt1"/>
            </a:solidFill>
          </a:ln>
          <a:effectLst/>
        </c:spPr>
      </c:pivotFmt>
      <c:pivotFmt>
        <c:idx val="3"/>
        <c:spPr>
          <a:solidFill>
            <a:schemeClr val="accent1"/>
          </a:solidFill>
          <a:ln w="19050">
            <a:solidFill>
              <a:schemeClr val="lt1"/>
            </a:solidFill>
          </a:ln>
          <a:effectLst/>
        </c:spPr>
      </c:pivotFmt>
      <c:pivotFmt>
        <c:idx val="4"/>
        <c:spPr>
          <a:solidFill>
            <a:schemeClr val="accent1"/>
          </a:solidFill>
          <a:ln w="19050">
            <a:solidFill>
              <a:schemeClr val="lt1"/>
            </a:solidFill>
          </a:ln>
          <a:effectLst/>
        </c:spPr>
      </c:pivotFmt>
      <c:pivotFmt>
        <c:idx val="5"/>
        <c:spPr>
          <a:solidFill>
            <a:schemeClr val="accent1"/>
          </a:solidFill>
          <a:ln w="19050">
            <a:solidFill>
              <a:schemeClr val="lt1"/>
            </a:solidFill>
          </a:ln>
          <a:effectLst/>
        </c:spPr>
      </c:pivotFmt>
    </c:pivotFmts>
    <c:plotArea>
      <c:layout/>
      <c:doughnutChart>
        <c:varyColors val="1"/>
        <c:ser>
          <c:idx val="0"/>
          <c:order val="0"/>
          <c:tx>
            <c:strRef>
              <c:f>'pivot tables'!$C$2</c:f>
              <c:strCache>
                <c:ptCount val="1"/>
                <c:pt idx="0">
                  <c:v>Total</c:v>
                </c:pt>
              </c:strCache>
            </c:strRef>
          </c:tx>
          <c:dPt>
            <c:idx val="0"/>
            <c:bubble3D val="0"/>
            <c:spPr>
              <a:solidFill>
                <a:schemeClr val="accent1"/>
              </a:solidFill>
              <a:ln w="19050">
                <a:solidFill>
                  <a:schemeClr val="lt1"/>
                </a:solidFill>
              </a:ln>
              <a:effectLst/>
            </c:spPr>
          </c:dPt>
          <c:dPt>
            <c:idx val="1"/>
            <c:bubble3D val="0"/>
            <c:spPr>
              <a:solidFill>
                <a:schemeClr val="accent2"/>
              </a:solidFill>
              <a:ln w="19050">
                <a:solidFill>
                  <a:schemeClr val="lt1"/>
                </a:solidFill>
              </a:ln>
              <a:effectLst/>
            </c:spPr>
          </c:dPt>
          <c:dPt>
            <c:idx val="2"/>
            <c:bubble3D val="0"/>
            <c:spPr>
              <a:solidFill>
                <a:schemeClr val="accent3"/>
              </a:solidFill>
              <a:ln w="19050">
                <a:solidFill>
                  <a:schemeClr val="lt1"/>
                </a:solidFill>
              </a:ln>
              <a:effectLst/>
            </c:spPr>
          </c:dPt>
          <c:dPt>
            <c:idx val="3"/>
            <c:bubble3D val="0"/>
            <c:spPr>
              <a:solidFill>
                <a:schemeClr val="accent4"/>
              </a:solidFill>
              <a:ln w="19050">
                <a:solidFill>
                  <a:schemeClr val="lt1"/>
                </a:solidFill>
              </a:ln>
              <a:effectLst/>
            </c:spPr>
          </c:dPt>
          <c:dPt>
            <c:idx val="4"/>
            <c:bubble3D val="0"/>
            <c:spPr>
              <a:solidFill>
                <a:schemeClr val="accent5"/>
              </a:solidFill>
              <a:ln w="19050">
                <a:solidFill>
                  <a:schemeClr val="lt1"/>
                </a:solidFill>
              </a:ln>
              <a:effectLst/>
            </c:spPr>
          </c:dPt>
          <c:cat>
            <c:strRef>
              <c:f>'pivot tables'!$B$3:$B$8</c:f>
              <c:strCache>
                <c:ptCount val="5"/>
                <c:pt idx="0">
                  <c:v>Bonds</c:v>
                </c:pt>
                <c:pt idx="1">
                  <c:v>Gold</c:v>
                </c:pt>
                <c:pt idx="2">
                  <c:v>Land</c:v>
                </c:pt>
                <c:pt idx="3">
                  <c:v>Stock </c:v>
                </c:pt>
                <c:pt idx="4">
                  <c:v>Warehouse</c:v>
                </c:pt>
              </c:strCache>
            </c:strRef>
          </c:cat>
          <c:val>
            <c:numRef>
              <c:f>'pivot tables'!$C$3:$C$8</c:f>
              <c:numCache>
                <c:formatCode>General</c:formatCode>
                <c:ptCount val="5"/>
                <c:pt idx="0">
                  <c:v>5000</c:v>
                </c:pt>
                <c:pt idx="1">
                  <c:v>29700</c:v>
                </c:pt>
                <c:pt idx="2">
                  <c:v>2700</c:v>
                </c:pt>
                <c:pt idx="3">
                  <c:v>10700</c:v>
                </c:pt>
                <c:pt idx="4">
                  <c:v>15700</c:v>
                </c:pt>
              </c:numCache>
            </c:numRef>
          </c:val>
        </c:ser>
        <c:dLbls>
          <c:showLegendKey val="0"/>
          <c:showVal val="0"/>
          <c:showCatName val="0"/>
          <c:showSerName val="0"/>
          <c:showPercent val="0"/>
          <c:showBubbleSize val="0"/>
          <c:showLeaderLines val="1"/>
        </c:dLbls>
        <c:firstSliceAng val="0"/>
        <c:holeSize val="50"/>
      </c:doughnutChart>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Lst>
</c:chartSpace>
</file>

<file path=xl/charts/chart2.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[Personal Finance Dashboard.xlsx]pivot tables!PivotTable3</c:name>
    <c:fmtId val="0"/>
  </c:pivotSource>
  <c:chart>
    <c:title>
      <c:tx>
        <c:rich>
          <a:bodyPr rot="0" spcFirstLastPara="1" vertOverflow="ellipsis" vert="horz" wrap="square" anchor="ctr" anchorCtr="1"/>
          <a:lstStyle/>
          <a:p>
            <a:pPr>
              <a:defRPr sz="1600" b="1" i="0" u="none" strike="noStrike" kern="1200" baseline="0">
                <a:solidFill>
                  <a:schemeClr val="tx2"/>
                </a:solidFill>
                <a:latin typeface="+mn-lt"/>
                <a:ea typeface="+mn-ea"/>
                <a:cs typeface="+mn-cs"/>
              </a:defRPr>
            </a:pPr>
            <a:r>
              <a:rPr lang="en-GB"/>
              <a:t>Income &amp; Expenses</a:t>
            </a:r>
          </a:p>
        </c:rich>
      </c:tx>
      <c:layout>
        <c:manualLayout>
          <c:xMode val="edge"/>
          <c:yMode val="edge"/>
          <c:x val="9.0217629046369194E-2"/>
          <c:y val="4.2992261392949267E-2"/>
        </c:manualLayout>
      </c:layout>
      <c:overlay val="0"/>
      <c:spPr>
        <a:noFill/>
        <a:ln>
          <a:noFill/>
        </a:ln>
        <a:effectLst/>
      </c:spPr>
      <c:txPr>
        <a:bodyPr rot="0" spcFirstLastPara="1" vertOverflow="ellipsis" vert="horz" wrap="square" anchor="ctr" anchorCtr="1"/>
        <a:lstStyle/>
        <a:p>
          <a:pPr>
            <a:defRPr sz="1600" b="1" i="0" u="none" strike="noStrike" kern="1200" baseline="0">
              <a:solidFill>
                <a:schemeClr val="tx2"/>
              </a:solidFill>
              <a:latin typeface="+mn-lt"/>
              <a:ea typeface="+mn-ea"/>
              <a:cs typeface="+mn-cs"/>
            </a:defRPr>
          </a:pPr>
          <a:endParaRPr lang="en-US"/>
        </a:p>
      </c:txPr>
    </c:title>
    <c:autoTitleDeleted val="0"/>
    <c:pivotFmts>
      <c:pivotFmt>
        <c:idx val="0"/>
        <c:spPr>
          <a:ln w="31750" cap="rnd">
            <a:solidFill>
              <a:schemeClr val="accent1"/>
            </a:solidFill>
            <a:round/>
          </a:ln>
          <a:effectLst/>
        </c:spPr>
        <c:marker>
          <c:symbol val="circle"/>
          <c:size val="6"/>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w="12700">
              <a:solidFill>
                <a:schemeClr val="lt2"/>
              </a:solidFill>
              <a:round/>
            </a:ln>
            <a:effectLst/>
          </c:spPr>
        </c:marker>
      </c:pivotFmt>
      <c:pivotFmt>
        <c:idx val="1"/>
        <c:spPr>
          <a:ln w="31750" cap="rnd">
            <a:solidFill>
              <a:schemeClr val="accent1"/>
            </a:solidFill>
            <a:round/>
          </a:ln>
          <a:effectLst/>
        </c:spPr>
        <c:marker>
          <c:symbol val="circle"/>
          <c:size val="6"/>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w="12700">
              <a:solidFill>
                <a:schemeClr val="lt2"/>
              </a:solidFill>
              <a:round/>
            </a:ln>
            <a:effectLst/>
          </c:spPr>
        </c:marker>
      </c:pivotFmt>
    </c:pivotFmts>
    <c:plotArea>
      <c:layout/>
      <c:lineChart>
        <c:grouping val="standard"/>
        <c:varyColors val="0"/>
        <c:ser>
          <c:idx val="1"/>
          <c:order val="1"/>
          <c:tx>
            <c:strRef>
              <c:f>'pivot tables'!$I$3:$I$4</c:f>
              <c:strCache>
                <c:ptCount val="1"/>
                <c:pt idx="0">
                  <c:v>Income</c:v>
                </c:pt>
              </c:strCache>
            </c:strRef>
          </c:tx>
          <c:spPr>
            <a:ln w="31750" cap="rnd">
              <a:solidFill>
                <a:schemeClr val="accent2"/>
              </a:solidFill>
              <a:round/>
            </a:ln>
            <a:effectLst/>
          </c:spPr>
          <c:marker>
            <c:symbol val="circle"/>
            <c:size val="6"/>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w="12700">
                <a:solidFill>
                  <a:schemeClr val="lt2"/>
                </a:solidFill>
                <a:round/>
              </a:ln>
              <a:effectLst/>
            </c:spPr>
          </c:marker>
          <c:cat>
            <c:strRef>
              <c:f>'pivot tables'!$G$5:$G$17</c:f>
              <c:strCache>
                <c:ptCount val="12"/>
                <c:pt idx="0">
                  <c:v>Jan</c:v>
                </c:pt>
                <c:pt idx="1">
                  <c:v>Feb</c:v>
                </c:pt>
                <c:pt idx="2">
                  <c:v>Mar</c:v>
                </c:pt>
                <c:pt idx="3">
                  <c:v>Apr</c:v>
                </c:pt>
                <c:pt idx="4">
                  <c:v>May</c:v>
                </c:pt>
                <c:pt idx="5">
                  <c:v>Jun</c:v>
                </c:pt>
                <c:pt idx="6">
                  <c:v>Jul</c:v>
                </c:pt>
                <c:pt idx="7">
                  <c:v>Aug</c:v>
                </c:pt>
                <c:pt idx="8">
                  <c:v>Sep</c:v>
                </c:pt>
                <c:pt idx="9">
                  <c:v>Oct</c:v>
                </c:pt>
                <c:pt idx="10">
                  <c:v>Nov</c:v>
                </c:pt>
                <c:pt idx="11">
                  <c:v>Dec</c:v>
                </c:pt>
              </c:strCache>
            </c:strRef>
          </c:cat>
          <c:val>
            <c:numRef>
              <c:f>'pivot tables'!$I$5:$I$17</c:f>
              <c:numCache>
                <c:formatCode>General</c:formatCode>
                <c:ptCount val="12"/>
                <c:pt idx="0">
                  <c:v>6200</c:v>
                </c:pt>
                <c:pt idx="1">
                  <c:v>7579</c:v>
                </c:pt>
                <c:pt idx="2">
                  <c:v>3430</c:v>
                </c:pt>
                <c:pt idx="3">
                  <c:v>1269</c:v>
                </c:pt>
                <c:pt idx="4">
                  <c:v>1300</c:v>
                </c:pt>
                <c:pt idx="5">
                  <c:v>1705</c:v>
                </c:pt>
                <c:pt idx="6">
                  <c:v>1632</c:v>
                </c:pt>
                <c:pt idx="7">
                  <c:v>1650</c:v>
                </c:pt>
                <c:pt idx="8">
                  <c:v>2030</c:v>
                </c:pt>
                <c:pt idx="9">
                  <c:v>11880</c:v>
                </c:pt>
                <c:pt idx="10">
                  <c:v>1200</c:v>
                </c:pt>
                <c:pt idx="11">
                  <c:v>1300</c:v>
                </c:pt>
              </c:numCache>
            </c:numRef>
          </c:val>
          <c:smooth val="1"/>
        </c:ser>
        <c:ser>
          <c:idx val="0"/>
          <c:order val="0"/>
          <c:tx>
            <c:strRef>
              <c:f>'pivot tables'!$H$3:$H$4</c:f>
              <c:strCache>
                <c:ptCount val="1"/>
                <c:pt idx="0">
                  <c:v>Expenses</c:v>
                </c:pt>
              </c:strCache>
            </c:strRef>
          </c:tx>
          <c:spPr>
            <a:ln w="31750" cap="rnd">
              <a:solidFill>
                <a:schemeClr val="accent1"/>
              </a:solidFill>
              <a:round/>
            </a:ln>
            <a:effectLst/>
          </c:spPr>
          <c:marker>
            <c:symbol val="circle"/>
            <c:size val="6"/>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w="12700">
                <a:solidFill>
                  <a:schemeClr val="lt2"/>
                </a:solidFill>
                <a:round/>
              </a:ln>
              <a:effectLst/>
            </c:spPr>
          </c:marker>
          <c:cat>
            <c:strRef>
              <c:f>'pivot tables'!$G$5:$G$17</c:f>
              <c:strCache>
                <c:ptCount val="12"/>
                <c:pt idx="0">
                  <c:v>Jan</c:v>
                </c:pt>
                <c:pt idx="1">
                  <c:v>Feb</c:v>
                </c:pt>
                <c:pt idx="2">
                  <c:v>Mar</c:v>
                </c:pt>
                <c:pt idx="3">
                  <c:v>Apr</c:v>
                </c:pt>
                <c:pt idx="4">
                  <c:v>May</c:v>
                </c:pt>
                <c:pt idx="5">
                  <c:v>Jun</c:v>
                </c:pt>
                <c:pt idx="6">
                  <c:v>Jul</c:v>
                </c:pt>
                <c:pt idx="7">
                  <c:v>Aug</c:v>
                </c:pt>
                <c:pt idx="8">
                  <c:v>Sep</c:v>
                </c:pt>
                <c:pt idx="9">
                  <c:v>Oct</c:v>
                </c:pt>
                <c:pt idx="10">
                  <c:v>Nov</c:v>
                </c:pt>
                <c:pt idx="11">
                  <c:v>Dec</c:v>
                </c:pt>
              </c:strCache>
            </c:strRef>
          </c:cat>
          <c:val>
            <c:numRef>
              <c:f>'pivot tables'!$H$5:$H$17</c:f>
              <c:numCache>
                <c:formatCode>General</c:formatCode>
                <c:ptCount val="12"/>
                <c:pt idx="0">
                  <c:v>6956</c:v>
                </c:pt>
                <c:pt idx="1">
                  <c:v>8400</c:v>
                </c:pt>
                <c:pt idx="2">
                  <c:v>7012</c:v>
                </c:pt>
                <c:pt idx="3">
                  <c:v>7650</c:v>
                </c:pt>
                <c:pt idx="4">
                  <c:v>6950</c:v>
                </c:pt>
                <c:pt idx="5">
                  <c:v>7076</c:v>
                </c:pt>
                <c:pt idx="6">
                  <c:v>9040</c:v>
                </c:pt>
                <c:pt idx="7">
                  <c:v>5970</c:v>
                </c:pt>
                <c:pt idx="8">
                  <c:v>8400</c:v>
                </c:pt>
                <c:pt idx="9">
                  <c:v>7740</c:v>
                </c:pt>
                <c:pt idx="10">
                  <c:v>4200</c:v>
                </c:pt>
                <c:pt idx="11">
                  <c:v>7531</c:v>
                </c:pt>
              </c:numCache>
            </c:numRef>
          </c:val>
          <c:smooth val="1"/>
        </c:ser>
        <c:dLbls>
          <c:showLegendKey val="0"/>
          <c:showVal val="0"/>
          <c:showCatName val="0"/>
          <c:showSerName val="0"/>
          <c:showPercent val="0"/>
          <c:showBubbleSize val="0"/>
        </c:dLbls>
        <c:marker val="1"/>
        <c:smooth val="0"/>
        <c:axId val="174869280"/>
        <c:axId val="310525832"/>
      </c:lineChart>
      <c:valAx>
        <c:axId val="310525832"/>
        <c:scaling>
          <c:orientation val="minMax"/>
        </c:scaling>
        <c:delete val="0"/>
        <c:axPos val="l"/>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2"/>
                </a:solidFill>
                <a:latin typeface="+mn-lt"/>
                <a:ea typeface="+mn-ea"/>
                <a:cs typeface="+mn-cs"/>
              </a:defRPr>
            </a:pPr>
            <a:endParaRPr lang="en-US"/>
          </a:p>
        </c:txPr>
        <c:crossAx val="174869280"/>
        <c:crosses val="autoZero"/>
        <c:crossBetween val="between"/>
      </c:valAx>
      <c:catAx>
        <c:axId val="174869280"/>
        <c:scaling>
          <c:orientation val="minMax"/>
        </c:scaling>
        <c:delete val="0"/>
        <c:axPos val="b"/>
        <c:numFmt formatCode="General" sourceLinked="1"/>
        <c:majorTickMark val="out"/>
        <c:minorTickMark val="none"/>
        <c:tickLblPos val="nextTo"/>
        <c:spPr>
          <a:noFill/>
          <a:ln w="9525" cap="flat" cmpd="sng" algn="ctr">
            <a:solidFill>
              <a:schemeClr val="tx2">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2"/>
                </a:solidFill>
                <a:latin typeface="+mn-lt"/>
                <a:ea typeface="+mn-ea"/>
                <a:cs typeface="+mn-cs"/>
              </a:defRPr>
            </a:pPr>
            <a:endParaRPr lang="en-US"/>
          </a:p>
        </c:txPr>
        <c:crossAx val="310525832"/>
        <c:crosses val="autoZero"/>
        <c:auto val="1"/>
        <c:lblAlgn val="ctr"/>
        <c:lblOffset val="100"/>
        <c:noMultiLvlLbl val="0"/>
      </c:cat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2"/>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2">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Lst>
</c:chartSpace>
</file>

<file path=xl/charts/chart3.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[Personal Finance Dashboard.xlsx]pivot tables!PivotTable6</c:name>
    <c:fmtId val="25"/>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b="1"/>
              <a:t>Income Source</a:t>
            </a:r>
          </a:p>
        </c:rich>
      </c:tx>
      <c:layout>
        <c:manualLayout>
          <c:xMode val="edge"/>
          <c:yMode val="edge"/>
          <c:x val="0.10044744712212385"/>
          <c:y val="2.8855482503807636E-2"/>
        </c:manualLayout>
      </c:layout>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6">
              <a:lumMod val="75000"/>
            </a:schemeClr>
          </a:solidFill>
          <a:ln>
            <a:noFill/>
          </a:ln>
          <a:effectLst/>
        </c:spPr>
        <c:dLbl>
          <c:idx val="0"/>
          <c:layout>
            <c:manualLayout>
              <c:x val="0"/>
              <c:y val="-0.35648148148148145"/>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2"/>
        <c:spPr>
          <a:solidFill>
            <a:schemeClr val="accent2">
              <a:lumMod val="75000"/>
            </a:schemeClr>
          </a:solidFill>
          <a:ln>
            <a:noFill/>
          </a:ln>
          <a:effectLst/>
        </c:spPr>
        <c:dLbl>
          <c:idx val="0"/>
          <c:layout>
            <c:manualLayout>
              <c:x val="0"/>
              <c:y val="-0.34722222222222221"/>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3"/>
        <c:spPr>
          <a:solidFill>
            <a:schemeClr val="accent1"/>
          </a:solidFill>
          <a:ln>
            <a:noFill/>
          </a:ln>
          <a:effectLst/>
        </c:spPr>
        <c:dLbl>
          <c:idx val="0"/>
          <c:layout>
            <c:manualLayout>
              <c:x val="-5.0925337632079971E-17"/>
              <c:y val="-0.20833333333333334"/>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4"/>
        <c:spPr>
          <a:solidFill>
            <a:srgbClr val="C00000"/>
          </a:solidFill>
          <a:ln>
            <a:noFill/>
          </a:ln>
          <a:effectLst/>
        </c:spPr>
        <c:dLbl>
          <c:idx val="0"/>
          <c:layout>
            <c:manualLayout>
              <c:x val="0"/>
              <c:y val="-0.12500000000000008"/>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col"/>
        <c:grouping val="stacked"/>
        <c:varyColors val="0"/>
        <c:ser>
          <c:idx val="0"/>
          <c:order val="0"/>
          <c:tx>
            <c:strRef>
              <c:f>'pivot tables'!$H$34:$H$35</c:f>
              <c:strCache>
                <c:ptCount val="1"/>
                <c:pt idx="0">
                  <c:v>Income</c:v>
                </c:pt>
              </c:strCache>
            </c:strRef>
          </c:tx>
          <c:spPr>
            <a:solidFill>
              <a:schemeClr val="accent1"/>
            </a:solidFill>
            <a:ln>
              <a:noFill/>
            </a:ln>
            <a:effectLst/>
          </c:spPr>
          <c:invertIfNegative val="0"/>
          <c:dPt>
            <c:idx val="0"/>
            <c:invertIfNegative val="0"/>
            <c:bubble3D val="0"/>
            <c:spPr>
              <a:solidFill>
                <a:srgbClr val="C00000"/>
              </a:solidFill>
              <a:ln>
                <a:noFill/>
              </a:ln>
              <a:effectLst/>
            </c:spPr>
          </c:dPt>
          <c:dPt>
            <c:idx val="1"/>
            <c:invertIfNegative val="0"/>
            <c:bubble3D val="0"/>
            <c:spPr>
              <a:solidFill>
                <a:schemeClr val="accent1"/>
              </a:solidFill>
              <a:ln>
                <a:noFill/>
              </a:ln>
              <a:effectLst/>
            </c:spPr>
          </c:dPt>
          <c:dPt>
            <c:idx val="2"/>
            <c:invertIfNegative val="0"/>
            <c:bubble3D val="0"/>
            <c:spPr>
              <a:solidFill>
                <a:schemeClr val="accent2">
                  <a:lumMod val="75000"/>
                </a:schemeClr>
              </a:solidFill>
              <a:ln>
                <a:noFill/>
              </a:ln>
              <a:effectLst/>
            </c:spPr>
          </c:dPt>
          <c:dPt>
            <c:idx val="3"/>
            <c:invertIfNegative val="0"/>
            <c:bubble3D val="0"/>
            <c:spPr>
              <a:solidFill>
                <a:schemeClr val="accent6">
                  <a:lumMod val="75000"/>
                </a:schemeClr>
              </a:solidFill>
              <a:ln>
                <a:noFill/>
              </a:ln>
              <a:effectLst/>
            </c:spPr>
          </c:dPt>
          <c:dLbls>
            <c:dLbl>
              <c:idx val="0"/>
              <c:layout>
                <c:manualLayout>
                  <c:x val="0"/>
                  <c:y val="-0.12500000000000008"/>
                </c:manualLayout>
              </c:layout>
              <c:showLegendKey val="0"/>
              <c:showVal val="1"/>
              <c:showCatName val="0"/>
              <c:showSerName val="0"/>
              <c:showPercent val="0"/>
              <c:showBubbleSize val="0"/>
              <c:extLst>
                <c:ext xmlns:c15="http://schemas.microsoft.com/office/drawing/2012/chart" uri="{CE6537A1-D6FC-4f65-9D91-7224C49458BB}"/>
              </c:extLst>
            </c:dLbl>
            <c:dLbl>
              <c:idx val="1"/>
              <c:layout>
                <c:manualLayout>
                  <c:x val="-5.0925337632079971E-17"/>
                  <c:y val="-0.20833333333333334"/>
                </c:manualLayout>
              </c:layout>
              <c:showLegendKey val="0"/>
              <c:showVal val="1"/>
              <c:showCatName val="0"/>
              <c:showSerName val="0"/>
              <c:showPercent val="0"/>
              <c:showBubbleSize val="0"/>
              <c:extLst>
                <c:ext xmlns:c15="http://schemas.microsoft.com/office/drawing/2012/chart" uri="{CE6537A1-D6FC-4f65-9D91-7224C49458BB}"/>
              </c:extLst>
            </c:dLbl>
            <c:dLbl>
              <c:idx val="2"/>
              <c:layout>
                <c:manualLayout>
                  <c:x val="0"/>
                  <c:y val="-0.34722222222222221"/>
                </c:manualLayout>
              </c:layout>
              <c:showLegendKey val="0"/>
              <c:showVal val="1"/>
              <c:showCatName val="0"/>
              <c:showSerName val="0"/>
              <c:showPercent val="0"/>
              <c:showBubbleSize val="0"/>
              <c:extLst>
                <c:ext xmlns:c15="http://schemas.microsoft.com/office/drawing/2012/chart" uri="{CE6537A1-D6FC-4f65-9D91-7224C49458BB}"/>
              </c:extLst>
            </c:dLbl>
            <c:dLbl>
              <c:idx val="3"/>
              <c:layout>
                <c:manualLayout>
                  <c:x val="0"/>
                  <c:y val="-0.35648148148148145"/>
                </c:manualLayout>
              </c:layout>
              <c:showLegendKey val="0"/>
              <c:showVal val="1"/>
              <c:showCatName val="0"/>
              <c:showSerName val="0"/>
              <c:showPercent val="0"/>
              <c:showBubbleSize val="0"/>
              <c:extLst>
                <c:ext xmlns:c15="http://schemas.microsoft.com/office/drawing/2012/chart" uri="{CE6537A1-D6FC-4f65-9D91-7224C49458BB}"/>
              </c:extLst>
            </c:dLbl>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'pivot tables'!$G$36:$G$40</c:f>
              <c:strCache>
                <c:ptCount val="4"/>
                <c:pt idx="0">
                  <c:v>My Shop</c:v>
                </c:pt>
                <c:pt idx="1">
                  <c:v>E-commerce</c:v>
                </c:pt>
                <c:pt idx="2">
                  <c:v>Google Adsecne</c:v>
                </c:pt>
                <c:pt idx="3">
                  <c:v>Salary</c:v>
                </c:pt>
              </c:strCache>
            </c:strRef>
          </c:cat>
          <c:val>
            <c:numRef>
              <c:f>'pivot tables'!$H$36:$H$40</c:f>
              <c:numCache>
                <c:formatCode>General</c:formatCode>
                <c:ptCount val="4"/>
                <c:pt idx="0">
                  <c:v>4172</c:v>
                </c:pt>
                <c:pt idx="1">
                  <c:v>7700</c:v>
                </c:pt>
                <c:pt idx="2">
                  <c:v>14280</c:v>
                </c:pt>
                <c:pt idx="3">
                  <c:v>15023</c:v>
                </c:pt>
              </c:numCache>
            </c:numRef>
          </c:val>
        </c:ser>
        <c:dLbls>
          <c:showLegendKey val="0"/>
          <c:showVal val="1"/>
          <c:showCatName val="0"/>
          <c:showSerName val="0"/>
          <c:showPercent val="0"/>
          <c:showBubbleSize val="0"/>
        </c:dLbls>
        <c:gapWidth val="150"/>
        <c:overlap val="100"/>
        <c:axId val="306185432"/>
        <c:axId val="409632536"/>
      </c:barChart>
      <c:catAx>
        <c:axId val="306185432"/>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409632536"/>
        <c:crosses val="autoZero"/>
        <c:auto val="1"/>
        <c:lblAlgn val="ctr"/>
        <c:lblOffset val="100"/>
        <c:noMultiLvlLbl val="0"/>
      </c:catAx>
      <c:valAx>
        <c:axId val="409632536"/>
        <c:scaling>
          <c:orientation val="minMax"/>
        </c:scaling>
        <c:delete val="0"/>
        <c:axPos val="l"/>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306185432"/>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Lst>
</c:chartSpace>
</file>

<file path=xl/charts/chart4.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[Personal Finance Dashboard.xlsx]pivot tables!PivotTable2</c:name>
    <c:fmtId val="29"/>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b="1"/>
              <a:t>Top</a:t>
            </a:r>
            <a:r>
              <a:rPr lang="en-US" b="1" baseline="0"/>
              <a:t> 3 Expenses</a:t>
            </a:r>
            <a:endParaRPr lang="en-US" b="1"/>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pivotFmt>
      <c:pivotFmt>
        <c:idx val="1"/>
        <c:spPr>
          <a:solidFill>
            <a:schemeClr val="accent1"/>
          </a:solidFill>
          <a:ln>
            <a:noFill/>
          </a:ln>
          <a:effectLst/>
        </c:spPr>
        <c:marker>
          <c:symbol val="none"/>
        </c:marker>
      </c:pivotFmt>
    </c:pivotFmts>
    <c:plotArea>
      <c:layout/>
      <c:barChart>
        <c:barDir val="col"/>
        <c:grouping val="clustered"/>
        <c:varyColors val="0"/>
        <c:ser>
          <c:idx val="0"/>
          <c:order val="0"/>
          <c:tx>
            <c:strRef>
              <c:f>'pivot tables'!$L$34:$L$35</c:f>
              <c:strCache>
                <c:ptCount val="1"/>
                <c:pt idx="0">
                  <c:v>Expenses</c:v>
                </c:pt>
              </c:strCache>
            </c:strRef>
          </c:tx>
          <c:spPr>
            <a:solidFill>
              <a:schemeClr val="accent1"/>
            </a:solidFill>
            <a:ln>
              <a:noFill/>
            </a:ln>
            <a:effectLst/>
          </c:spPr>
          <c:invertIfNegative val="0"/>
          <c:cat>
            <c:strRef>
              <c:f>'pivot tables'!$K$36:$K$39</c:f>
              <c:strCache>
                <c:ptCount val="3"/>
                <c:pt idx="0">
                  <c:v>Insurance</c:v>
                </c:pt>
                <c:pt idx="1">
                  <c:v>Toll</c:v>
                </c:pt>
                <c:pt idx="2">
                  <c:v>Cleaning</c:v>
                </c:pt>
              </c:strCache>
            </c:strRef>
          </c:cat>
          <c:val>
            <c:numRef>
              <c:f>'pivot tables'!$L$36:$L$39</c:f>
              <c:numCache>
                <c:formatCode>General</c:formatCode>
                <c:ptCount val="3"/>
                <c:pt idx="0">
                  <c:v>4722</c:v>
                </c:pt>
                <c:pt idx="1">
                  <c:v>5400</c:v>
                </c:pt>
                <c:pt idx="2">
                  <c:v>8442</c:v>
                </c:pt>
              </c:numCache>
            </c:numRef>
          </c:val>
        </c:ser>
        <c:dLbls>
          <c:showLegendKey val="0"/>
          <c:showVal val="0"/>
          <c:showCatName val="0"/>
          <c:showSerName val="0"/>
          <c:showPercent val="0"/>
          <c:showBubbleSize val="0"/>
        </c:dLbls>
        <c:gapWidth val="219"/>
        <c:overlap val="-27"/>
        <c:axId val="409679096"/>
        <c:axId val="409649304"/>
      </c:barChart>
      <c:catAx>
        <c:axId val="409679096"/>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409649304"/>
        <c:crosses val="autoZero"/>
        <c:auto val="1"/>
        <c:lblAlgn val="ctr"/>
        <c:lblOffset val="100"/>
        <c:noMultiLvlLbl val="0"/>
      </c:catAx>
      <c:valAx>
        <c:axId val="409649304"/>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409679096"/>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Lst>
</c:chartSpace>
</file>

<file path=xl/charts/chart5.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[Personal Finance Dashboard.xlsx]pivot tables!PivotTable1</c:name>
    <c:fmtId val="0"/>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GB" b="1"/>
              <a:t>Income Goal</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pivotFmt>
      <c:pivotFmt>
        <c:idx val="1"/>
        <c:spPr>
          <a:solidFill>
            <a:schemeClr val="accent1"/>
          </a:solidFill>
          <a:ln>
            <a:noFill/>
          </a:ln>
          <a:effectLst/>
        </c:spPr>
        <c:marker>
          <c:symbol val="none"/>
        </c:marker>
      </c:pivotFmt>
    </c:pivotFmts>
    <c:plotArea>
      <c:layout/>
      <c:barChart>
        <c:barDir val="bar"/>
        <c:grouping val="clustered"/>
        <c:varyColors val="0"/>
        <c:ser>
          <c:idx val="0"/>
          <c:order val="0"/>
          <c:tx>
            <c:strRef>
              <c:f>'pivot tables'!$C$2</c:f>
              <c:strCache>
                <c:ptCount val="1"/>
                <c:pt idx="0">
                  <c:v>Total</c:v>
                </c:pt>
              </c:strCache>
            </c:strRef>
          </c:tx>
          <c:spPr>
            <a:solidFill>
              <a:schemeClr val="accent1"/>
            </a:solidFill>
            <a:ln>
              <a:noFill/>
            </a:ln>
            <a:effectLst/>
          </c:spPr>
          <c:invertIfNegative val="0"/>
          <c:cat>
            <c:strRef>
              <c:f>'pivot tables'!$B$3:$B$8</c:f>
              <c:strCache>
                <c:ptCount val="5"/>
                <c:pt idx="0">
                  <c:v>Bonds</c:v>
                </c:pt>
                <c:pt idx="1">
                  <c:v>Gold</c:v>
                </c:pt>
                <c:pt idx="2">
                  <c:v>Land</c:v>
                </c:pt>
                <c:pt idx="3">
                  <c:v>Stock </c:v>
                </c:pt>
                <c:pt idx="4">
                  <c:v>Warehouse</c:v>
                </c:pt>
              </c:strCache>
            </c:strRef>
          </c:cat>
          <c:val>
            <c:numRef>
              <c:f>'pivot tables'!$C$3:$C$8</c:f>
              <c:numCache>
                <c:formatCode>General</c:formatCode>
                <c:ptCount val="5"/>
                <c:pt idx="0">
                  <c:v>5000</c:v>
                </c:pt>
                <c:pt idx="1">
                  <c:v>29700</c:v>
                </c:pt>
                <c:pt idx="2">
                  <c:v>2700</c:v>
                </c:pt>
                <c:pt idx="3">
                  <c:v>10700</c:v>
                </c:pt>
                <c:pt idx="4">
                  <c:v>15700</c:v>
                </c:pt>
              </c:numCache>
            </c:numRef>
          </c:val>
        </c:ser>
        <c:dLbls>
          <c:showLegendKey val="0"/>
          <c:showVal val="0"/>
          <c:showCatName val="0"/>
          <c:showSerName val="0"/>
          <c:showPercent val="0"/>
          <c:showBubbleSize val="0"/>
        </c:dLbls>
        <c:gapWidth val="182"/>
        <c:axId val="309061424"/>
        <c:axId val="309062992"/>
      </c:barChart>
      <c:catAx>
        <c:axId val="309061424"/>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309062992"/>
        <c:crosses val="autoZero"/>
        <c:auto val="1"/>
        <c:lblAlgn val="ctr"/>
        <c:lblOffset val="100"/>
        <c:noMultiLvlLbl val="0"/>
      </c:catAx>
      <c:valAx>
        <c:axId val="309062992"/>
        <c:scaling>
          <c:orientation val="minMax"/>
        </c:scaling>
        <c:delete val="0"/>
        <c:axPos val="b"/>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309061424"/>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Lst>
</c:chartSpace>
</file>

<file path=xl/charts/chart6.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[Personal Finance Dashboard.xlsx]Dashboard!PivotTable1</c:name>
    <c:fmtId val="48"/>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b="1"/>
              <a:t>Assets</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w="19050">
            <a:solidFill>
              <a:schemeClr val="lt1"/>
            </a:solidFill>
          </a:ln>
          <a:effectLst/>
        </c:spPr>
        <c:marker>
          <c:symbol val="none"/>
        </c:marker>
      </c:pivotFmt>
      <c:pivotFmt>
        <c:idx val="1"/>
        <c:spPr>
          <a:solidFill>
            <a:schemeClr val="accent1"/>
          </a:solidFill>
          <a:ln w="19050">
            <a:solidFill>
              <a:schemeClr val="lt1"/>
            </a:solidFill>
          </a:ln>
          <a:effectLst/>
        </c:spPr>
      </c:pivotFmt>
      <c:pivotFmt>
        <c:idx val="2"/>
        <c:spPr>
          <a:solidFill>
            <a:schemeClr val="accent1"/>
          </a:solidFill>
          <a:ln w="19050">
            <a:solidFill>
              <a:schemeClr val="lt1"/>
            </a:solidFill>
          </a:ln>
          <a:effectLst/>
        </c:spPr>
      </c:pivotFmt>
      <c:pivotFmt>
        <c:idx val="3"/>
        <c:spPr>
          <a:solidFill>
            <a:schemeClr val="accent1"/>
          </a:solidFill>
          <a:ln w="19050">
            <a:solidFill>
              <a:schemeClr val="lt1"/>
            </a:solidFill>
          </a:ln>
          <a:effectLst/>
        </c:spPr>
      </c:pivotFmt>
      <c:pivotFmt>
        <c:idx val="4"/>
        <c:spPr>
          <a:solidFill>
            <a:schemeClr val="accent1"/>
          </a:solidFill>
          <a:ln w="19050">
            <a:solidFill>
              <a:schemeClr val="lt1"/>
            </a:solidFill>
          </a:ln>
          <a:effectLst/>
        </c:spPr>
      </c:pivotFmt>
      <c:pivotFmt>
        <c:idx val="5"/>
        <c:spPr>
          <a:solidFill>
            <a:schemeClr val="accent1"/>
          </a:solidFill>
          <a:ln w="19050">
            <a:solidFill>
              <a:schemeClr val="lt1"/>
            </a:solidFill>
          </a:ln>
          <a:effectLst/>
        </c:spPr>
      </c:pivotFmt>
      <c:pivotFmt>
        <c:idx val="6"/>
        <c:spPr>
          <a:solidFill>
            <a:schemeClr val="accent1"/>
          </a:solidFill>
          <a:ln w="19050">
            <a:solidFill>
              <a:schemeClr val="lt1"/>
            </a:solidFill>
          </a:ln>
          <a:effectLst/>
        </c:spPr>
        <c:marker>
          <c:symbol val="none"/>
        </c:marker>
      </c:pivotFmt>
      <c:pivotFmt>
        <c:idx val="7"/>
        <c:spPr>
          <a:solidFill>
            <a:schemeClr val="accent1"/>
          </a:solidFill>
          <a:ln w="19050">
            <a:solidFill>
              <a:schemeClr val="lt1"/>
            </a:solidFill>
          </a:ln>
          <a:effectLst/>
        </c:spPr>
      </c:pivotFmt>
      <c:pivotFmt>
        <c:idx val="8"/>
        <c:spPr>
          <a:solidFill>
            <a:schemeClr val="accent1"/>
          </a:solidFill>
          <a:ln w="19050">
            <a:solidFill>
              <a:schemeClr val="lt1"/>
            </a:solidFill>
          </a:ln>
          <a:effectLst/>
        </c:spPr>
      </c:pivotFmt>
      <c:pivotFmt>
        <c:idx val="9"/>
        <c:spPr>
          <a:solidFill>
            <a:schemeClr val="accent1"/>
          </a:solidFill>
          <a:ln w="19050">
            <a:solidFill>
              <a:schemeClr val="lt1"/>
            </a:solidFill>
          </a:ln>
          <a:effectLst/>
        </c:spPr>
      </c:pivotFmt>
      <c:pivotFmt>
        <c:idx val="10"/>
        <c:spPr>
          <a:solidFill>
            <a:schemeClr val="accent1"/>
          </a:solidFill>
          <a:ln w="19050">
            <a:solidFill>
              <a:schemeClr val="lt1"/>
            </a:solidFill>
          </a:ln>
          <a:effectLst/>
        </c:spPr>
      </c:pivotFmt>
      <c:pivotFmt>
        <c:idx val="11"/>
        <c:spPr>
          <a:solidFill>
            <a:schemeClr val="accent1"/>
          </a:solidFill>
          <a:ln w="19050">
            <a:solidFill>
              <a:schemeClr val="lt1"/>
            </a:solidFill>
          </a:ln>
          <a:effectLst/>
        </c:spPr>
      </c:pivotFmt>
    </c:pivotFmts>
    <c:plotArea>
      <c:layout/>
      <c:doughnutChart>
        <c:varyColors val="1"/>
        <c:ser>
          <c:idx val="0"/>
          <c:order val="0"/>
          <c:tx>
            <c:strRef>
              <c:f>Dashboard!$E$2</c:f>
              <c:strCache>
                <c:ptCount val="1"/>
                <c:pt idx="0">
                  <c:v>Total</c:v>
                </c:pt>
              </c:strCache>
            </c:strRef>
          </c:tx>
          <c:dPt>
            <c:idx val="0"/>
            <c:bubble3D val="0"/>
            <c:spPr>
              <a:solidFill>
                <a:schemeClr val="accent1"/>
              </a:solidFill>
              <a:ln w="19050">
                <a:solidFill>
                  <a:schemeClr val="lt1"/>
                </a:solidFill>
              </a:ln>
              <a:effectLst/>
            </c:spPr>
          </c:dPt>
          <c:dPt>
            <c:idx val="1"/>
            <c:bubble3D val="0"/>
            <c:spPr>
              <a:solidFill>
                <a:schemeClr val="accent2"/>
              </a:solidFill>
              <a:ln w="19050">
                <a:solidFill>
                  <a:schemeClr val="lt1"/>
                </a:solidFill>
              </a:ln>
              <a:effectLst/>
            </c:spPr>
          </c:dPt>
          <c:dPt>
            <c:idx val="2"/>
            <c:bubble3D val="0"/>
            <c:spPr>
              <a:solidFill>
                <a:schemeClr val="accent3"/>
              </a:solidFill>
              <a:ln w="19050">
                <a:solidFill>
                  <a:schemeClr val="lt1"/>
                </a:solidFill>
              </a:ln>
              <a:effectLst/>
            </c:spPr>
          </c:dPt>
          <c:dPt>
            <c:idx val="3"/>
            <c:bubble3D val="0"/>
            <c:spPr>
              <a:solidFill>
                <a:schemeClr val="accent4"/>
              </a:solidFill>
              <a:ln w="19050">
                <a:solidFill>
                  <a:schemeClr val="lt1"/>
                </a:solidFill>
              </a:ln>
              <a:effectLst/>
            </c:spPr>
          </c:dPt>
          <c:dPt>
            <c:idx val="4"/>
            <c:bubble3D val="0"/>
            <c:spPr>
              <a:solidFill>
                <a:schemeClr val="accent5"/>
              </a:solidFill>
              <a:ln w="19050">
                <a:solidFill>
                  <a:schemeClr val="lt1"/>
                </a:solidFill>
              </a:ln>
              <a:effectLst/>
            </c:spPr>
          </c:dPt>
          <c:cat>
            <c:strRef>
              <c:f>Dashboard!$D$3:$D$8</c:f>
              <c:strCache>
                <c:ptCount val="5"/>
                <c:pt idx="0">
                  <c:v>Bonds</c:v>
                </c:pt>
                <c:pt idx="1">
                  <c:v>Gold</c:v>
                </c:pt>
                <c:pt idx="2">
                  <c:v>Land</c:v>
                </c:pt>
                <c:pt idx="3">
                  <c:v>Stock </c:v>
                </c:pt>
                <c:pt idx="4">
                  <c:v>Warehouse</c:v>
                </c:pt>
              </c:strCache>
            </c:strRef>
          </c:cat>
          <c:val>
            <c:numRef>
              <c:f>Dashboard!$E$3:$E$8</c:f>
              <c:numCache>
                <c:formatCode>General</c:formatCode>
                <c:ptCount val="5"/>
                <c:pt idx="0">
                  <c:v>5000</c:v>
                </c:pt>
                <c:pt idx="1">
                  <c:v>29700</c:v>
                </c:pt>
                <c:pt idx="2">
                  <c:v>2700</c:v>
                </c:pt>
                <c:pt idx="3">
                  <c:v>10700</c:v>
                </c:pt>
                <c:pt idx="4">
                  <c:v>15700</c:v>
                </c:pt>
              </c:numCache>
            </c:numRef>
          </c:val>
        </c:ser>
        <c:dLbls>
          <c:showLegendKey val="0"/>
          <c:showVal val="0"/>
          <c:showCatName val="0"/>
          <c:showSerName val="0"/>
          <c:showPercent val="0"/>
          <c:showBubbleSize val="0"/>
          <c:showLeaderLines val="1"/>
        </c:dLbls>
        <c:firstSliceAng val="0"/>
        <c:holeSize val="50"/>
      </c:doughnutChart>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Lst>
</c:chartSpace>
</file>

<file path=xl/charts/chart7.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[Personal Finance Dashboard.xlsx]Dashboard!PivotTable3</c:name>
    <c:fmtId val="30"/>
  </c:pivotSource>
  <c:chart>
    <c:title>
      <c:tx>
        <c:rich>
          <a:bodyPr rot="0" spcFirstLastPara="1" vertOverflow="ellipsis" vert="horz" wrap="square" anchor="ctr" anchorCtr="1"/>
          <a:lstStyle/>
          <a:p>
            <a:pPr>
              <a:defRPr sz="1600" b="1" i="0" u="none" strike="noStrike" kern="1200" baseline="0">
                <a:solidFill>
                  <a:schemeClr val="tx2"/>
                </a:solidFill>
                <a:latin typeface="+mn-lt"/>
                <a:ea typeface="+mn-ea"/>
                <a:cs typeface="+mn-cs"/>
              </a:defRPr>
            </a:pPr>
            <a:r>
              <a:rPr lang="en-GB"/>
              <a:t>Income &amp; Expenses</a:t>
            </a:r>
          </a:p>
        </c:rich>
      </c:tx>
      <c:layout>
        <c:manualLayout>
          <c:xMode val="edge"/>
          <c:yMode val="edge"/>
          <c:x val="9.0217629046369194E-2"/>
          <c:y val="4.2992261392949267E-2"/>
        </c:manualLayout>
      </c:layout>
      <c:overlay val="0"/>
      <c:spPr>
        <a:noFill/>
        <a:ln>
          <a:noFill/>
        </a:ln>
        <a:effectLst/>
      </c:spPr>
      <c:txPr>
        <a:bodyPr rot="0" spcFirstLastPara="1" vertOverflow="ellipsis" vert="horz" wrap="square" anchor="ctr" anchorCtr="1"/>
        <a:lstStyle/>
        <a:p>
          <a:pPr>
            <a:defRPr sz="1600" b="1" i="0" u="none" strike="noStrike" kern="1200" baseline="0">
              <a:solidFill>
                <a:schemeClr val="tx2"/>
              </a:solidFill>
              <a:latin typeface="+mn-lt"/>
              <a:ea typeface="+mn-ea"/>
              <a:cs typeface="+mn-cs"/>
            </a:defRPr>
          </a:pPr>
          <a:endParaRPr lang="en-US"/>
        </a:p>
      </c:txPr>
    </c:title>
    <c:autoTitleDeleted val="0"/>
    <c:pivotFmts>
      <c:pivotFmt>
        <c:idx val="0"/>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w="31750" cap="rnd">
            <a:solidFill>
              <a:schemeClr val="accent1"/>
            </a:solidFill>
            <a:round/>
          </a:ln>
          <a:effectLst/>
        </c:spPr>
        <c:marker>
          <c:symbol val="circle"/>
          <c:size val="6"/>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w="12700">
              <a:solidFill>
                <a:schemeClr val="lt2"/>
              </a:solidFill>
              <a:round/>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2"/>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w="31750" cap="rnd">
            <a:solidFill>
              <a:schemeClr val="accent1"/>
            </a:solidFill>
            <a:round/>
          </a:ln>
          <a:effectLst/>
        </c:spPr>
        <c:marker>
          <c:symbol val="circle"/>
          <c:size val="6"/>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w="12700">
              <a:solidFill>
                <a:schemeClr val="lt2"/>
              </a:solidFill>
              <a:round/>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2"/>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ln w="31750" cap="rnd">
            <a:solidFill>
              <a:schemeClr val="accent1"/>
            </a:solidFill>
            <a:round/>
          </a:ln>
          <a:effectLst/>
        </c:spPr>
        <c:marker>
          <c:symbol val="circle"/>
          <c:size val="6"/>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w="12700">
              <a:solidFill>
                <a:schemeClr val="lt2"/>
              </a:solidFill>
              <a:round/>
            </a:ln>
            <a:effectLst/>
          </c:spPr>
        </c:marker>
      </c:pivotFmt>
      <c:pivotFmt>
        <c:idx val="3"/>
        <c:spPr>
          <a:ln w="31750" cap="rnd">
            <a:solidFill>
              <a:schemeClr val="accent1"/>
            </a:solidFill>
            <a:round/>
          </a:ln>
          <a:effectLst/>
        </c:spPr>
        <c:marker>
          <c:symbol val="circle"/>
          <c:size val="6"/>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w="12700">
              <a:solidFill>
                <a:schemeClr val="lt2"/>
              </a:solidFill>
              <a:round/>
            </a:ln>
            <a:effectLst/>
          </c:spPr>
        </c:marker>
      </c:pivotFmt>
    </c:pivotFmts>
    <c:plotArea>
      <c:layout/>
      <c:lineChart>
        <c:grouping val="standard"/>
        <c:varyColors val="0"/>
        <c:ser>
          <c:idx val="1"/>
          <c:order val="1"/>
          <c:tx>
            <c:strRef>
              <c:f>Dashboard!$K$3:$K$4</c:f>
              <c:strCache>
                <c:ptCount val="1"/>
                <c:pt idx="0">
                  <c:v>Income</c:v>
                </c:pt>
              </c:strCache>
            </c:strRef>
          </c:tx>
          <c:spPr>
            <a:ln w="31750" cap="rnd">
              <a:solidFill>
                <a:schemeClr val="accent2"/>
              </a:solidFill>
              <a:round/>
            </a:ln>
            <a:effectLst/>
          </c:spPr>
          <c:marker>
            <c:symbol val="circle"/>
            <c:size val="6"/>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w="12700">
                <a:solidFill>
                  <a:schemeClr val="lt2"/>
                </a:solidFill>
                <a:round/>
              </a:ln>
              <a:effectLst/>
            </c:spPr>
          </c:marker>
          <c:cat>
            <c:strRef>
              <c:f>Dashboard!$I$5:$I$17</c:f>
              <c:strCache>
                <c:ptCount val="12"/>
                <c:pt idx="0">
                  <c:v>Jan</c:v>
                </c:pt>
                <c:pt idx="1">
                  <c:v>Feb</c:v>
                </c:pt>
                <c:pt idx="2">
                  <c:v>Mar</c:v>
                </c:pt>
                <c:pt idx="3">
                  <c:v>Apr</c:v>
                </c:pt>
                <c:pt idx="4">
                  <c:v>May</c:v>
                </c:pt>
                <c:pt idx="5">
                  <c:v>Jun</c:v>
                </c:pt>
                <c:pt idx="6">
                  <c:v>Jul</c:v>
                </c:pt>
                <c:pt idx="7">
                  <c:v>Aug</c:v>
                </c:pt>
                <c:pt idx="8">
                  <c:v>Sep</c:v>
                </c:pt>
                <c:pt idx="9">
                  <c:v>Oct</c:v>
                </c:pt>
                <c:pt idx="10">
                  <c:v>Nov</c:v>
                </c:pt>
                <c:pt idx="11">
                  <c:v>Dec</c:v>
                </c:pt>
              </c:strCache>
            </c:strRef>
          </c:cat>
          <c:val>
            <c:numRef>
              <c:f>Dashboard!$K$5:$K$17</c:f>
              <c:numCache>
                <c:formatCode>General</c:formatCode>
                <c:ptCount val="12"/>
                <c:pt idx="0">
                  <c:v>6200</c:v>
                </c:pt>
                <c:pt idx="1">
                  <c:v>7579</c:v>
                </c:pt>
                <c:pt idx="2">
                  <c:v>3430</c:v>
                </c:pt>
                <c:pt idx="3">
                  <c:v>1269</c:v>
                </c:pt>
                <c:pt idx="4">
                  <c:v>1300</c:v>
                </c:pt>
                <c:pt idx="5">
                  <c:v>1705</c:v>
                </c:pt>
                <c:pt idx="6">
                  <c:v>1632</c:v>
                </c:pt>
                <c:pt idx="7">
                  <c:v>1650</c:v>
                </c:pt>
                <c:pt idx="8">
                  <c:v>2030</c:v>
                </c:pt>
                <c:pt idx="9">
                  <c:v>11880</c:v>
                </c:pt>
                <c:pt idx="10">
                  <c:v>1200</c:v>
                </c:pt>
                <c:pt idx="11">
                  <c:v>1300</c:v>
                </c:pt>
              </c:numCache>
            </c:numRef>
          </c:val>
          <c:smooth val="1"/>
        </c:ser>
        <c:ser>
          <c:idx val="0"/>
          <c:order val="0"/>
          <c:tx>
            <c:strRef>
              <c:f>Dashboard!$J$3:$J$4</c:f>
              <c:strCache>
                <c:ptCount val="1"/>
                <c:pt idx="0">
                  <c:v>Expenses</c:v>
                </c:pt>
              </c:strCache>
            </c:strRef>
          </c:tx>
          <c:spPr>
            <a:ln w="31750" cap="rnd">
              <a:solidFill>
                <a:schemeClr val="accent1"/>
              </a:solidFill>
              <a:round/>
            </a:ln>
            <a:effectLst/>
          </c:spPr>
          <c:marker>
            <c:symbol val="circle"/>
            <c:size val="6"/>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w="12700">
                <a:solidFill>
                  <a:schemeClr val="lt2"/>
                </a:solidFill>
                <a:round/>
              </a:ln>
              <a:effectLst/>
            </c:spPr>
          </c:marker>
          <c:cat>
            <c:strRef>
              <c:f>Dashboard!$I$5:$I$17</c:f>
              <c:strCache>
                <c:ptCount val="12"/>
                <c:pt idx="0">
                  <c:v>Jan</c:v>
                </c:pt>
                <c:pt idx="1">
                  <c:v>Feb</c:v>
                </c:pt>
                <c:pt idx="2">
                  <c:v>Mar</c:v>
                </c:pt>
                <c:pt idx="3">
                  <c:v>Apr</c:v>
                </c:pt>
                <c:pt idx="4">
                  <c:v>May</c:v>
                </c:pt>
                <c:pt idx="5">
                  <c:v>Jun</c:v>
                </c:pt>
                <c:pt idx="6">
                  <c:v>Jul</c:v>
                </c:pt>
                <c:pt idx="7">
                  <c:v>Aug</c:v>
                </c:pt>
                <c:pt idx="8">
                  <c:v>Sep</c:v>
                </c:pt>
                <c:pt idx="9">
                  <c:v>Oct</c:v>
                </c:pt>
                <c:pt idx="10">
                  <c:v>Nov</c:v>
                </c:pt>
                <c:pt idx="11">
                  <c:v>Dec</c:v>
                </c:pt>
              </c:strCache>
            </c:strRef>
          </c:cat>
          <c:val>
            <c:numRef>
              <c:f>Dashboard!$J$5:$J$17</c:f>
              <c:numCache>
                <c:formatCode>General</c:formatCode>
                <c:ptCount val="12"/>
                <c:pt idx="0">
                  <c:v>6956</c:v>
                </c:pt>
                <c:pt idx="1">
                  <c:v>8400</c:v>
                </c:pt>
                <c:pt idx="2">
                  <c:v>7012</c:v>
                </c:pt>
                <c:pt idx="3">
                  <c:v>7650</c:v>
                </c:pt>
                <c:pt idx="4">
                  <c:v>6950</c:v>
                </c:pt>
                <c:pt idx="5">
                  <c:v>7076</c:v>
                </c:pt>
                <c:pt idx="6">
                  <c:v>9040</c:v>
                </c:pt>
                <c:pt idx="7">
                  <c:v>5970</c:v>
                </c:pt>
                <c:pt idx="8">
                  <c:v>8400</c:v>
                </c:pt>
                <c:pt idx="9">
                  <c:v>7740</c:v>
                </c:pt>
                <c:pt idx="10">
                  <c:v>4200</c:v>
                </c:pt>
                <c:pt idx="11">
                  <c:v>7531</c:v>
                </c:pt>
              </c:numCache>
            </c:numRef>
          </c:val>
          <c:smooth val="1"/>
        </c:ser>
        <c:dLbls>
          <c:showLegendKey val="0"/>
          <c:showVal val="0"/>
          <c:showCatName val="0"/>
          <c:showSerName val="0"/>
          <c:showPercent val="0"/>
          <c:showBubbleSize val="0"/>
        </c:dLbls>
        <c:marker val="1"/>
        <c:smooth val="0"/>
        <c:axId val="309059464"/>
        <c:axId val="309062208"/>
      </c:lineChart>
      <c:valAx>
        <c:axId val="309062208"/>
        <c:scaling>
          <c:orientation val="minMax"/>
        </c:scaling>
        <c:delete val="0"/>
        <c:axPos val="l"/>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2"/>
                </a:solidFill>
                <a:latin typeface="+mn-lt"/>
                <a:ea typeface="+mn-ea"/>
                <a:cs typeface="+mn-cs"/>
              </a:defRPr>
            </a:pPr>
            <a:endParaRPr lang="en-US"/>
          </a:p>
        </c:txPr>
        <c:crossAx val="309059464"/>
        <c:crosses val="autoZero"/>
        <c:crossBetween val="between"/>
      </c:valAx>
      <c:catAx>
        <c:axId val="309059464"/>
        <c:scaling>
          <c:orientation val="minMax"/>
        </c:scaling>
        <c:delete val="0"/>
        <c:axPos val="b"/>
        <c:numFmt formatCode="General" sourceLinked="1"/>
        <c:majorTickMark val="out"/>
        <c:minorTickMark val="none"/>
        <c:tickLblPos val="nextTo"/>
        <c:spPr>
          <a:noFill/>
          <a:ln w="9525" cap="flat" cmpd="sng" algn="ctr">
            <a:solidFill>
              <a:schemeClr val="tx2">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2"/>
                </a:solidFill>
                <a:latin typeface="+mn-lt"/>
                <a:ea typeface="+mn-ea"/>
                <a:cs typeface="+mn-cs"/>
              </a:defRPr>
            </a:pPr>
            <a:endParaRPr lang="en-US"/>
          </a:p>
        </c:txPr>
        <c:crossAx val="309062208"/>
        <c:crosses val="autoZero"/>
        <c:auto val="1"/>
        <c:lblAlgn val="ctr"/>
        <c:lblOffset val="100"/>
        <c:noMultiLvlLbl val="0"/>
      </c:cat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2"/>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2">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Lst>
</c:chartSpace>
</file>

<file path=xl/charts/chart8.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[Personal Finance Dashboard.xlsx]Dashboard!PivotTable6</c:name>
    <c:fmtId val="31"/>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b="1"/>
              <a:t>Income Source</a:t>
            </a:r>
          </a:p>
        </c:rich>
      </c:tx>
      <c:layout>
        <c:manualLayout>
          <c:xMode val="edge"/>
          <c:yMode val="edge"/>
          <c:x val="0.10044744712212385"/>
          <c:y val="2.8855482503807636E-2"/>
        </c:manualLayout>
      </c:layout>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6">
              <a:lumMod val="75000"/>
            </a:schemeClr>
          </a:solidFill>
          <a:ln>
            <a:noFill/>
          </a:ln>
          <a:effectLst/>
        </c:spPr>
        <c:dLbl>
          <c:idx val="0"/>
          <c:layout>
            <c:manualLayout>
              <c:x val="0"/>
              <c:y val="-0.35648148148148145"/>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2"/>
        <c:spPr>
          <a:solidFill>
            <a:schemeClr val="accent2">
              <a:lumMod val="75000"/>
            </a:schemeClr>
          </a:solidFill>
          <a:ln>
            <a:noFill/>
          </a:ln>
          <a:effectLst/>
        </c:spPr>
        <c:dLbl>
          <c:idx val="0"/>
          <c:layout>
            <c:manualLayout>
              <c:x val="0"/>
              <c:y val="-0.34722222222222221"/>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3"/>
        <c:spPr>
          <a:solidFill>
            <a:schemeClr val="accent1"/>
          </a:solidFill>
          <a:ln>
            <a:noFill/>
          </a:ln>
          <a:effectLst/>
        </c:spPr>
        <c:dLbl>
          <c:idx val="0"/>
          <c:layout>
            <c:manualLayout>
              <c:x val="-5.0925337632079971E-17"/>
              <c:y val="-0.20833333333333334"/>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4"/>
        <c:spPr>
          <a:solidFill>
            <a:srgbClr val="C00000"/>
          </a:solidFill>
          <a:ln>
            <a:noFill/>
          </a:ln>
          <a:effectLst/>
        </c:spPr>
        <c:dLbl>
          <c:idx val="0"/>
          <c:layout>
            <c:manualLayout>
              <c:x val="0"/>
              <c:y val="-0.12500000000000008"/>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5"/>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6"/>
        <c:spPr>
          <a:solidFill>
            <a:srgbClr val="C00000"/>
          </a:solidFill>
          <a:ln>
            <a:noFill/>
          </a:ln>
          <a:effectLst/>
        </c:spPr>
        <c:dLbl>
          <c:idx val="0"/>
          <c:layout>
            <c:manualLayout>
              <c:x val="0"/>
              <c:y val="-0.12500000000000008"/>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7"/>
        <c:spPr>
          <a:solidFill>
            <a:schemeClr val="accent1"/>
          </a:solidFill>
          <a:ln>
            <a:noFill/>
          </a:ln>
          <a:effectLst/>
        </c:spPr>
        <c:dLbl>
          <c:idx val="0"/>
          <c:layout>
            <c:manualLayout>
              <c:x val="-5.0925337632079971E-17"/>
              <c:y val="-0.20833333333333334"/>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8"/>
        <c:spPr>
          <a:solidFill>
            <a:schemeClr val="accent2">
              <a:lumMod val="75000"/>
            </a:schemeClr>
          </a:solidFill>
          <a:ln>
            <a:noFill/>
          </a:ln>
          <a:effectLst/>
        </c:spPr>
        <c:dLbl>
          <c:idx val="0"/>
          <c:layout>
            <c:manualLayout>
              <c:x val="0"/>
              <c:y val="-0.34722222222222221"/>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9"/>
        <c:spPr>
          <a:solidFill>
            <a:schemeClr val="accent6">
              <a:lumMod val="75000"/>
            </a:schemeClr>
          </a:solidFill>
          <a:ln>
            <a:noFill/>
          </a:ln>
          <a:effectLst/>
        </c:spPr>
        <c:dLbl>
          <c:idx val="0"/>
          <c:layout>
            <c:manualLayout>
              <c:x val="0"/>
              <c:y val="-0.35648148148148145"/>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1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11"/>
        <c:spPr>
          <a:solidFill>
            <a:srgbClr val="C00000"/>
          </a:solidFill>
          <a:ln>
            <a:noFill/>
          </a:ln>
          <a:effectLst/>
        </c:spPr>
        <c:dLbl>
          <c:idx val="0"/>
          <c:layout>
            <c:manualLayout>
              <c:x val="0"/>
              <c:y val="-0.12500000000000008"/>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12"/>
        <c:spPr>
          <a:solidFill>
            <a:schemeClr val="accent1"/>
          </a:solidFill>
          <a:ln>
            <a:noFill/>
          </a:ln>
          <a:effectLst/>
        </c:spPr>
        <c:dLbl>
          <c:idx val="0"/>
          <c:layout>
            <c:manualLayout>
              <c:x val="-5.0925337632079971E-17"/>
              <c:y val="-0.20833333333333334"/>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13"/>
        <c:spPr>
          <a:solidFill>
            <a:schemeClr val="accent2">
              <a:lumMod val="75000"/>
            </a:schemeClr>
          </a:solidFill>
          <a:ln>
            <a:noFill/>
          </a:ln>
          <a:effectLst/>
        </c:spPr>
        <c:dLbl>
          <c:idx val="0"/>
          <c:layout>
            <c:manualLayout>
              <c:x val="0"/>
              <c:y val="-0.34722222222222221"/>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14"/>
        <c:spPr>
          <a:solidFill>
            <a:schemeClr val="accent6">
              <a:lumMod val="75000"/>
            </a:schemeClr>
          </a:solidFill>
          <a:ln>
            <a:noFill/>
          </a:ln>
          <a:effectLst/>
        </c:spPr>
        <c:dLbl>
          <c:idx val="0"/>
          <c:layout>
            <c:manualLayout>
              <c:x val="0"/>
              <c:y val="-0.35648148148148145"/>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15"/>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16"/>
        <c:spPr>
          <a:solidFill>
            <a:srgbClr val="C00000"/>
          </a:solidFill>
          <a:ln>
            <a:noFill/>
          </a:ln>
          <a:effectLst/>
        </c:spPr>
        <c:dLbl>
          <c:idx val="0"/>
          <c:layout>
            <c:manualLayout>
              <c:x val="0"/>
              <c:y val="-0.12500000000000008"/>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17"/>
        <c:spPr>
          <a:solidFill>
            <a:schemeClr val="accent1"/>
          </a:solidFill>
          <a:ln>
            <a:noFill/>
          </a:ln>
          <a:effectLst/>
        </c:spPr>
        <c:dLbl>
          <c:idx val="0"/>
          <c:layout>
            <c:manualLayout>
              <c:x val="-5.0925337632079971E-17"/>
              <c:y val="-0.20833333333333334"/>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18"/>
        <c:spPr>
          <a:solidFill>
            <a:schemeClr val="accent2">
              <a:lumMod val="75000"/>
            </a:schemeClr>
          </a:solidFill>
          <a:ln>
            <a:noFill/>
          </a:ln>
          <a:effectLst/>
        </c:spPr>
        <c:dLbl>
          <c:idx val="0"/>
          <c:layout>
            <c:manualLayout>
              <c:x val="0"/>
              <c:y val="-0.34722222222222221"/>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19"/>
        <c:spPr>
          <a:solidFill>
            <a:schemeClr val="accent6">
              <a:lumMod val="75000"/>
            </a:schemeClr>
          </a:solidFill>
          <a:ln>
            <a:noFill/>
          </a:ln>
          <a:effectLst/>
        </c:spPr>
        <c:dLbl>
          <c:idx val="0"/>
          <c:layout>
            <c:manualLayout>
              <c:x val="0"/>
              <c:y val="-0.35648148148148145"/>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2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21"/>
        <c:spPr>
          <a:solidFill>
            <a:srgbClr val="C00000"/>
          </a:solidFill>
          <a:ln>
            <a:noFill/>
          </a:ln>
          <a:effectLst/>
        </c:spPr>
        <c:dLbl>
          <c:idx val="0"/>
          <c:layout>
            <c:manualLayout>
              <c:x val="0"/>
              <c:y val="-0.12500000000000008"/>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22"/>
        <c:spPr>
          <a:solidFill>
            <a:schemeClr val="accent1"/>
          </a:solidFill>
          <a:ln>
            <a:noFill/>
          </a:ln>
          <a:effectLst/>
        </c:spPr>
        <c:dLbl>
          <c:idx val="0"/>
          <c:layout>
            <c:manualLayout>
              <c:x val="-5.0925337632079971E-17"/>
              <c:y val="-0.20833333333333334"/>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23"/>
        <c:spPr>
          <a:solidFill>
            <a:schemeClr val="accent2">
              <a:lumMod val="75000"/>
            </a:schemeClr>
          </a:solidFill>
          <a:ln>
            <a:noFill/>
          </a:ln>
          <a:effectLst/>
        </c:spPr>
        <c:dLbl>
          <c:idx val="0"/>
          <c:layout>
            <c:manualLayout>
              <c:x val="0"/>
              <c:y val="-0.34722222222222221"/>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24"/>
        <c:spPr>
          <a:solidFill>
            <a:schemeClr val="accent6">
              <a:lumMod val="75000"/>
            </a:schemeClr>
          </a:solidFill>
          <a:ln>
            <a:noFill/>
          </a:ln>
          <a:effectLst/>
        </c:spPr>
        <c:dLbl>
          <c:idx val="0"/>
          <c:layout>
            <c:manualLayout>
              <c:x val="0"/>
              <c:y val="-0.35648148148148145"/>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col"/>
        <c:grouping val="stacked"/>
        <c:varyColors val="0"/>
        <c:ser>
          <c:idx val="0"/>
          <c:order val="0"/>
          <c:tx>
            <c:strRef>
              <c:f>Dashboard!$J$34:$J$35</c:f>
              <c:strCache>
                <c:ptCount val="1"/>
                <c:pt idx="0">
                  <c:v>Income</c:v>
                </c:pt>
              </c:strCache>
            </c:strRef>
          </c:tx>
          <c:spPr>
            <a:solidFill>
              <a:schemeClr val="accent1"/>
            </a:solidFill>
            <a:ln>
              <a:noFill/>
            </a:ln>
            <a:effectLst/>
          </c:spPr>
          <c:invertIfNegative val="0"/>
          <c:dPt>
            <c:idx val="0"/>
            <c:invertIfNegative val="0"/>
            <c:bubble3D val="0"/>
            <c:spPr>
              <a:solidFill>
                <a:srgbClr val="C00000"/>
              </a:solidFill>
              <a:ln>
                <a:noFill/>
              </a:ln>
              <a:effectLst/>
            </c:spPr>
          </c:dPt>
          <c:dPt>
            <c:idx val="1"/>
            <c:invertIfNegative val="0"/>
            <c:bubble3D val="0"/>
            <c:spPr>
              <a:solidFill>
                <a:schemeClr val="accent1"/>
              </a:solidFill>
              <a:ln>
                <a:noFill/>
              </a:ln>
              <a:effectLst/>
            </c:spPr>
          </c:dPt>
          <c:dPt>
            <c:idx val="2"/>
            <c:invertIfNegative val="0"/>
            <c:bubble3D val="0"/>
            <c:spPr>
              <a:solidFill>
                <a:schemeClr val="accent2">
                  <a:lumMod val="75000"/>
                </a:schemeClr>
              </a:solidFill>
              <a:ln>
                <a:noFill/>
              </a:ln>
              <a:effectLst/>
            </c:spPr>
          </c:dPt>
          <c:dPt>
            <c:idx val="3"/>
            <c:invertIfNegative val="0"/>
            <c:bubble3D val="0"/>
            <c:spPr>
              <a:solidFill>
                <a:schemeClr val="accent6">
                  <a:lumMod val="75000"/>
                </a:schemeClr>
              </a:solidFill>
              <a:ln>
                <a:noFill/>
              </a:ln>
              <a:effectLst/>
            </c:spPr>
          </c:dPt>
          <c:dLbls>
            <c:dLbl>
              <c:idx val="0"/>
              <c:layout>
                <c:manualLayout>
                  <c:x val="0"/>
                  <c:y val="-0.12500000000000008"/>
                </c:manualLayout>
              </c:layout>
              <c:showLegendKey val="0"/>
              <c:showVal val="1"/>
              <c:showCatName val="0"/>
              <c:showSerName val="0"/>
              <c:showPercent val="0"/>
              <c:showBubbleSize val="0"/>
              <c:extLst>
                <c:ext xmlns:c15="http://schemas.microsoft.com/office/drawing/2012/chart" uri="{CE6537A1-D6FC-4f65-9D91-7224C49458BB}"/>
              </c:extLst>
            </c:dLbl>
            <c:dLbl>
              <c:idx val="1"/>
              <c:layout>
                <c:manualLayout>
                  <c:x val="-5.0925337632079971E-17"/>
                  <c:y val="-0.20833333333333334"/>
                </c:manualLayout>
              </c:layout>
              <c:showLegendKey val="0"/>
              <c:showVal val="1"/>
              <c:showCatName val="0"/>
              <c:showSerName val="0"/>
              <c:showPercent val="0"/>
              <c:showBubbleSize val="0"/>
              <c:extLst>
                <c:ext xmlns:c15="http://schemas.microsoft.com/office/drawing/2012/chart" uri="{CE6537A1-D6FC-4f65-9D91-7224C49458BB}"/>
              </c:extLst>
            </c:dLbl>
            <c:dLbl>
              <c:idx val="2"/>
              <c:layout>
                <c:manualLayout>
                  <c:x val="0"/>
                  <c:y val="-0.34722222222222221"/>
                </c:manualLayout>
              </c:layout>
              <c:showLegendKey val="0"/>
              <c:showVal val="1"/>
              <c:showCatName val="0"/>
              <c:showSerName val="0"/>
              <c:showPercent val="0"/>
              <c:showBubbleSize val="0"/>
              <c:extLst>
                <c:ext xmlns:c15="http://schemas.microsoft.com/office/drawing/2012/chart" uri="{CE6537A1-D6FC-4f65-9D91-7224C49458BB}"/>
              </c:extLst>
            </c:dLbl>
            <c:dLbl>
              <c:idx val="3"/>
              <c:layout>
                <c:manualLayout>
                  <c:x val="0"/>
                  <c:y val="-0.35648148148148145"/>
                </c:manualLayout>
              </c:layout>
              <c:showLegendKey val="0"/>
              <c:showVal val="1"/>
              <c:showCatName val="0"/>
              <c:showSerName val="0"/>
              <c:showPercent val="0"/>
              <c:showBubbleSize val="0"/>
              <c:extLst>
                <c:ext xmlns:c15="http://schemas.microsoft.com/office/drawing/2012/chart" uri="{CE6537A1-D6FC-4f65-9D91-7224C49458BB}"/>
              </c:extLst>
            </c:dLbl>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Dashboard!$I$36:$I$40</c:f>
              <c:strCache>
                <c:ptCount val="4"/>
                <c:pt idx="0">
                  <c:v>My Shop</c:v>
                </c:pt>
                <c:pt idx="1">
                  <c:v>E-commerce</c:v>
                </c:pt>
                <c:pt idx="2">
                  <c:v>Google Adsecne</c:v>
                </c:pt>
                <c:pt idx="3">
                  <c:v>Salary</c:v>
                </c:pt>
              </c:strCache>
            </c:strRef>
          </c:cat>
          <c:val>
            <c:numRef>
              <c:f>Dashboard!$J$36:$J$40</c:f>
              <c:numCache>
                <c:formatCode>General</c:formatCode>
                <c:ptCount val="4"/>
                <c:pt idx="0">
                  <c:v>4172</c:v>
                </c:pt>
                <c:pt idx="1">
                  <c:v>7700</c:v>
                </c:pt>
                <c:pt idx="2">
                  <c:v>14280</c:v>
                </c:pt>
                <c:pt idx="3">
                  <c:v>15023</c:v>
                </c:pt>
              </c:numCache>
            </c:numRef>
          </c:val>
        </c:ser>
        <c:dLbls>
          <c:showLegendKey val="0"/>
          <c:showVal val="1"/>
          <c:showCatName val="0"/>
          <c:showSerName val="0"/>
          <c:showPercent val="0"/>
          <c:showBubbleSize val="0"/>
        </c:dLbls>
        <c:gapWidth val="150"/>
        <c:overlap val="100"/>
        <c:axId val="309057896"/>
        <c:axId val="309060640"/>
      </c:barChart>
      <c:catAx>
        <c:axId val="309057896"/>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309060640"/>
        <c:crosses val="autoZero"/>
        <c:auto val="1"/>
        <c:lblAlgn val="ctr"/>
        <c:lblOffset val="100"/>
        <c:noMultiLvlLbl val="0"/>
      </c:catAx>
      <c:valAx>
        <c:axId val="309060640"/>
        <c:scaling>
          <c:orientation val="minMax"/>
        </c:scaling>
        <c:delete val="0"/>
        <c:axPos val="l"/>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309057896"/>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Lst>
</c:chartSpace>
</file>

<file path=xl/charts/chart9.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[Personal Finance Dashboard.xlsx]Dashboard!PivotTable2</c:name>
    <c:fmtId val="30"/>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b="1"/>
              <a:t>Top</a:t>
            </a:r>
            <a:r>
              <a:rPr lang="en-US" b="1" baseline="0"/>
              <a:t> 3 Expenses</a:t>
            </a:r>
            <a:endParaRPr lang="en-US" b="1"/>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pivotFmt>
      <c:pivotFmt>
        <c:idx val="1"/>
        <c:spPr>
          <a:solidFill>
            <a:schemeClr val="accent1"/>
          </a:solidFill>
          <a:ln>
            <a:noFill/>
          </a:ln>
          <a:effectLst/>
        </c:spPr>
        <c:marker>
          <c:symbol val="none"/>
        </c:marker>
      </c:pivotFmt>
      <c:pivotFmt>
        <c:idx val="2"/>
        <c:spPr>
          <a:solidFill>
            <a:schemeClr val="accent1"/>
          </a:solidFill>
          <a:ln>
            <a:noFill/>
          </a:ln>
          <a:effectLst/>
        </c:spPr>
        <c:marker>
          <c:symbol val="none"/>
        </c:marker>
      </c:pivotFmt>
    </c:pivotFmts>
    <c:plotArea>
      <c:layout/>
      <c:barChart>
        <c:barDir val="col"/>
        <c:grouping val="clustered"/>
        <c:varyColors val="0"/>
        <c:ser>
          <c:idx val="0"/>
          <c:order val="0"/>
          <c:tx>
            <c:strRef>
              <c:f>Dashboard!$N$34:$N$35</c:f>
              <c:strCache>
                <c:ptCount val="1"/>
                <c:pt idx="0">
                  <c:v>Expenses</c:v>
                </c:pt>
              </c:strCache>
            </c:strRef>
          </c:tx>
          <c:spPr>
            <a:solidFill>
              <a:schemeClr val="accent1"/>
            </a:solidFill>
            <a:ln>
              <a:noFill/>
            </a:ln>
            <a:effectLst/>
          </c:spPr>
          <c:invertIfNegative val="0"/>
          <c:cat>
            <c:strRef>
              <c:f>Dashboard!$M$36:$M$40</c:f>
              <c:strCache>
                <c:ptCount val="4"/>
                <c:pt idx="0">
                  <c:v>Insurance</c:v>
                </c:pt>
                <c:pt idx="1">
                  <c:v>Toll</c:v>
                </c:pt>
                <c:pt idx="2">
                  <c:v>Cleaning</c:v>
                </c:pt>
                <c:pt idx="3">
                  <c:v>Other</c:v>
                </c:pt>
              </c:strCache>
            </c:strRef>
          </c:cat>
          <c:val>
            <c:numRef>
              <c:f>Dashboard!$N$36:$N$40</c:f>
              <c:numCache>
                <c:formatCode>General</c:formatCode>
                <c:ptCount val="4"/>
                <c:pt idx="0">
                  <c:v>4722</c:v>
                </c:pt>
                <c:pt idx="1">
                  <c:v>5400</c:v>
                </c:pt>
                <c:pt idx="2">
                  <c:v>8442</c:v>
                </c:pt>
                <c:pt idx="3">
                  <c:v>9070</c:v>
                </c:pt>
              </c:numCache>
            </c:numRef>
          </c:val>
        </c:ser>
        <c:dLbls>
          <c:showLegendKey val="0"/>
          <c:showVal val="0"/>
          <c:showCatName val="0"/>
          <c:showSerName val="0"/>
          <c:showPercent val="0"/>
          <c:showBubbleSize val="0"/>
        </c:dLbls>
        <c:gapWidth val="219"/>
        <c:overlap val="-27"/>
        <c:axId val="312020880"/>
        <c:axId val="312020096"/>
      </c:barChart>
      <c:catAx>
        <c:axId val="312020880"/>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312020096"/>
        <c:crosses val="autoZero"/>
        <c:auto val="1"/>
        <c:lblAlgn val="ctr"/>
        <c:lblOffset val="100"/>
        <c:noMultiLvlLbl val="0"/>
      </c:catAx>
      <c:valAx>
        <c:axId val="312020096"/>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312020880"/>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Lst>
</c:chartSpace>
</file>

<file path=xl/charts/chart10.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[Personal Finance Dashboard.xlsx]Dashboard!PivotTable3</c:name>
    <c:fmtId val="32"/>
  </c:pivotSource>
  <c:chart>
    <c:title>
      <c:tx>
        <c:rich>
          <a:bodyPr rot="0" spcFirstLastPara="1" vertOverflow="ellipsis" vert="horz" wrap="square" anchor="ctr" anchorCtr="1"/>
          <a:lstStyle/>
          <a:p>
            <a:pPr>
              <a:defRPr sz="1600" b="1" i="0" u="none" strike="noStrike" kern="1200" baseline="0">
                <a:solidFill>
                  <a:schemeClr val="bg1"/>
                </a:solidFill>
                <a:latin typeface="+mn-lt"/>
                <a:ea typeface="+mn-ea"/>
                <a:cs typeface="+mn-cs"/>
              </a:defRPr>
            </a:pPr>
            <a:r>
              <a:rPr lang="en-GB">
                <a:solidFill>
                  <a:schemeClr val="bg1"/>
                </a:solidFill>
              </a:rPr>
              <a:t>Income &amp; Expenses</a:t>
            </a:r>
          </a:p>
        </c:rich>
      </c:tx>
      <c:layout>
        <c:manualLayout>
          <c:xMode val="edge"/>
          <c:yMode val="edge"/>
          <c:x val="9.0217629046369194E-2"/>
          <c:y val="4.2992261392949267E-2"/>
        </c:manualLayout>
      </c:layout>
      <c:overlay val="0"/>
      <c:spPr>
        <a:noFill/>
        <a:ln>
          <a:noFill/>
        </a:ln>
        <a:effectLst/>
      </c:spPr>
      <c:txPr>
        <a:bodyPr rot="0" spcFirstLastPara="1" vertOverflow="ellipsis" vert="horz" wrap="square" anchor="ctr" anchorCtr="1"/>
        <a:lstStyle/>
        <a:p>
          <a:pPr>
            <a:defRPr sz="1600" b="1" i="0" u="none" strike="noStrike" kern="1200" baseline="0">
              <a:solidFill>
                <a:schemeClr val="bg1"/>
              </a:solidFill>
              <a:latin typeface="+mn-lt"/>
              <a:ea typeface="+mn-ea"/>
              <a:cs typeface="+mn-cs"/>
            </a:defRPr>
          </a:pPr>
          <a:endParaRPr lang="en-US"/>
        </a:p>
      </c:txPr>
    </c:title>
    <c:autoTitleDeleted val="0"/>
    <c:pivotFmts>
      <c:pivotFmt>
        <c:idx val="0"/>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w="31750" cap="rnd">
            <a:solidFill>
              <a:schemeClr val="accent1"/>
            </a:solidFill>
            <a:round/>
          </a:ln>
          <a:effectLst/>
        </c:spPr>
        <c:marker>
          <c:symbol val="circle"/>
          <c:size val="6"/>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w="12700">
              <a:solidFill>
                <a:schemeClr val="lt2"/>
              </a:solidFill>
              <a:round/>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2"/>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w="31750" cap="rnd">
            <a:solidFill>
              <a:schemeClr val="accent1"/>
            </a:solidFill>
            <a:round/>
          </a:ln>
          <a:effectLst/>
        </c:spPr>
        <c:marker>
          <c:symbol val="circle"/>
          <c:size val="6"/>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w="12700">
              <a:solidFill>
                <a:schemeClr val="lt2"/>
              </a:solidFill>
              <a:round/>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2"/>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w="31750" cap="rnd">
            <a:solidFill>
              <a:schemeClr val="accent1"/>
            </a:solidFill>
            <a:round/>
          </a:ln>
          <a:effectLst/>
        </c:spPr>
        <c:marker>
          <c:symbol val="circle"/>
          <c:size val="6"/>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w="12700">
              <a:solidFill>
                <a:schemeClr val="lt2"/>
              </a:solidFill>
              <a:round/>
            </a:ln>
            <a:effectLst/>
          </c:spPr>
        </c:marker>
      </c:pivotFmt>
      <c:pivotFmt>
        <c:idx val="3"/>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w="31750" cap="rnd">
            <a:solidFill>
              <a:schemeClr val="accent1"/>
            </a:solidFill>
            <a:round/>
          </a:ln>
          <a:effectLst/>
        </c:spPr>
        <c:marker>
          <c:symbol val="circle"/>
          <c:size val="6"/>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w="12700">
              <a:solidFill>
                <a:schemeClr val="lt2"/>
              </a:solidFill>
              <a:round/>
            </a:ln>
            <a:effectLst/>
          </c:spPr>
        </c:marker>
      </c:pivotFmt>
      <c:pivotFmt>
        <c:idx val="4"/>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w="31750" cap="rnd">
            <a:solidFill>
              <a:schemeClr val="accent1"/>
            </a:solidFill>
            <a:round/>
          </a:ln>
          <a:effectLst/>
        </c:spPr>
        <c:marker>
          <c:symbol val="circle"/>
          <c:size val="6"/>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w="12700">
              <a:solidFill>
                <a:schemeClr val="lt2"/>
              </a:solidFill>
              <a:round/>
            </a:ln>
            <a:effectLst/>
          </c:spPr>
        </c:marker>
      </c:pivotFmt>
      <c:pivotFmt>
        <c:idx val="5"/>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w="31750" cap="rnd">
            <a:solidFill>
              <a:schemeClr val="accent1"/>
            </a:solidFill>
            <a:round/>
          </a:ln>
          <a:effectLst/>
        </c:spPr>
        <c:marker>
          <c:symbol val="circle"/>
          <c:size val="6"/>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w="12700">
              <a:solidFill>
                <a:schemeClr val="lt2"/>
              </a:solidFill>
              <a:round/>
            </a:ln>
            <a:effectLst/>
          </c:spPr>
        </c:marker>
      </c:pivotFmt>
      <c:pivotFmt>
        <c:idx val="6"/>
        <c:spPr>
          <a:ln w="31750" cap="rnd">
            <a:solidFill>
              <a:schemeClr val="accent6"/>
            </a:solidFill>
            <a:round/>
          </a:ln>
          <a:effectLst/>
        </c:spPr>
        <c:marker>
          <c:symbol val="circle"/>
          <c:size val="6"/>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w="12700">
              <a:solidFill>
                <a:schemeClr val="lt2"/>
              </a:solidFill>
              <a:round/>
            </a:ln>
            <a:effectLst/>
          </c:spPr>
        </c:marker>
      </c:pivotFmt>
      <c:pivotFmt>
        <c:idx val="7"/>
        <c:spPr>
          <a:ln w="31750" cap="rnd">
            <a:solidFill>
              <a:srgbClr val="FF0000"/>
            </a:solidFill>
            <a:round/>
          </a:ln>
          <a:effectLst/>
        </c:spPr>
        <c:marker>
          <c:symbol val="circle"/>
          <c:size val="6"/>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w="12700">
              <a:solidFill>
                <a:schemeClr val="lt2"/>
              </a:solidFill>
              <a:round/>
            </a:ln>
            <a:effectLst/>
          </c:spPr>
        </c:marker>
      </c:pivotFmt>
    </c:pivotFmts>
    <c:plotArea>
      <c:layout/>
      <c:lineChart>
        <c:grouping val="standard"/>
        <c:varyColors val="0"/>
        <c:ser>
          <c:idx val="1"/>
          <c:order val="1"/>
          <c:tx>
            <c:strRef>
              <c:f>Dashboard!$K$3:$K$4</c:f>
              <c:strCache>
                <c:ptCount val="1"/>
                <c:pt idx="0">
                  <c:v>Income</c:v>
                </c:pt>
              </c:strCache>
            </c:strRef>
          </c:tx>
          <c:spPr>
            <a:ln w="31750" cap="rnd">
              <a:solidFill>
                <a:schemeClr val="accent6"/>
              </a:solidFill>
              <a:round/>
            </a:ln>
            <a:effectLst/>
          </c:spPr>
          <c:marker>
            <c:symbol val="circle"/>
            <c:size val="6"/>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w="12700">
                <a:solidFill>
                  <a:schemeClr val="lt2"/>
                </a:solidFill>
                <a:round/>
              </a:ln>
              <a:effectLst/>
            </c:spPr>
          </c:marker>
          <c:cat>
            <c:strRef>
              <c:f>Dashboard!$I$5:$I$17</c:f>
              <c:strCache>
                <c:ptCount val="12"/>
                <c:pt idx="0">
                  <c:v>Jan</c:v>
                </c:pt>
                <c:pt idx="1">
                  <c:v>Feb</c:v>
                </c:pt>
                <c:pt idx="2">
                  <c:v>Mar</c:v>
                </c:pt>
                <c:pt idx="3">
                  <c:v>Apr</c:v>
                </c:pt>
                <c:pt idx="4">
                  <c:v>May</c:v>
                </c:pt>
                <c:pt idx="5">
                  <c:v>Jun</c:v>
                </c:pt>
                <c:pt idx="6">
                  <c:v>Jul</c:v>
                </c:pt>
                <c:pt idx="7">
                  <c:v>Aug</c:v>
                </c:pt>
                <c:pt idx="8">
                  <c:v>Sep</c:v>
                </c:pt>
                <c:pt idx="9">
                  <c:v>Oct</c:v>
                </c:pt>
                <c:pt idx="10">
                  <c:v>Nov</c:v>
                </c:pt>
                <c:pt idx="11">
                  <c:v>Dec</c:v>
                </c:pt>
              </c:strCache>
            </c:strRef>
          </c:cat>
          <c:val>
            <c:numRef>
              <c:f>Dashboard!$K$5:$K$17</c:f>
              <c:numCache>
                <c:formatCode>General</c:formatCode>
                <c:ptCount val="12"/>
                <c:pt idx="0">
                  <c:v>6200</c:v>
                </c:pt>
                <c:pt idx="1">
                  <c:v>7579</c:v>
                </c:pt>
                <c:pt idx="2">
                  <c:v>3430</c:v>
                </c:pt>
                <c:pt idx="3">
                  <c:v>1269</c:v>
                </c:pt>
                <c:pt idx="4">
                  <c:v>1300</c:v>
                </c:pt>
                <c:pt idx="5">
                  <c:v>1705</c:v>
                </c:pt>
                <c:pt idx="6">
                  <c:v>1632</c:v>
                </c:pt>
                <c:pt idx="7">
                  <c:v>1650</c:v>
                </c:pt>
                <c:pt idx="8">
                  <c:v>2030</c:v>
                </c:pt>
                <c:pt idx="9">
                  <c:v>11880</c:v>
                </c:pt>
                <c:pt idx="10">
                  <c:v>1200</c:v>
                </c:pt>
                <c:pt idx="11">
                  <c:v>1300</c:v>
                </c:pt>
              </c:numCache>
            </c:numRef>
          </c:val>
          <c:smooth val="1"/>
        </c:ser>
        <c:ser>
          <c:idx val="0"/>
          <c:order val="0"/>
          <c:tx>
            <c:strRef>
              <c:f>Dashboard!$J$3:$J$4</c:f>
              <c:strCache>
                <c:ptCount val="1"/>
                <c:pt idx="0">
                  <c:v>Expenses</c:v>
                </c:pt>
              </c:strCache>
            </c:strRef>
          </c:tx>
          <c:spPr>
            <a:ln w="31750" cap="rnd">
              <a:solidFill>
                <a:srgbClr val="FF0000"/>
              </a:solidFill>
              <a:round/>
            </a:ln>
            <a:effectLst/>
          </c:spPr>
          <c:marker>
            <c:symbol val="circle"/>
            <c:size val="6"/>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w="12700">
                <a:solidFill>
                  <a:schemeClr val="lt2"/>
                </a:solidFill>
                <a:round/>
              </a:ln>
              <a:effectLst/>
            </c:spPr>
          </c:marker>
          <c:cat>
            <c:strRef>
              <c:f>Dashboard!$I$5:$I$17</c:f>
              <c:strCache>
                <c:ptCount val="12"/>
                <c:pt idx="0">
                  <c:v>Jan</c:v>
                </c:pt>
                <c:pt idx="1">
                  <c:v>Feb</c:v>
                </c:pt>
                <c:pt idx="2">
                  <c:v>Mar</c:v>
                </c:pt>
                <c:pt idx="3">
                  <c:v>Apr</c:v>
                </c:pt>
                <c:pt idx="4">
                  <c:v>May</c:v>
                </c:pt>
                <c:pt idx="5">
                  <c:v>Jun</c:v>
                </c:pt>
                <c:pt idx="6">
                  <c:v>Jul</c:v>
                </c:pt>
                <c:pt idx="7">
                  <c:v>Aug</c:v>
                </c:pt>
                <c:pt idx="8">
                  <c:v>Sep</c:v>
                </c:pt>
                <c:pt idx="9">
                  <c:v>Oct</c:v>
                </c:pt>
                <c:pt idx="10">
                  <c:v>Nov</c:v>
                </c:pt>
                <c:pt idx="11">
                  <c:v>Dec</c:v>
                </c:pt>
              </c:strCache>
            </c:strRef>
          </c:cat>
          <c:val>
            <c:numRef>
              <c:f>Dashboard!$J$5:$J$17</c:f>
              <c:numCache>
                <c:formatCode>General</c:formatCode>
                <c:ptCount val="12"/>
                <c:pt idx="0">
                  <c:v>6956</c:v>
                </c:pt>
                <c:pt idx="1">
                  <c:v>8400</c:v>
                </c:pt>
                <c:pt idx="2">
                  <c:v>7012</c:v>
                </c:pt>
                <c:pt idx="3">
                  <c:v>7650</c:v>
                </c:pt>
                <c:pt idx="4">
                  <c:v>6950</c:v>
                </c:pt>
                <c:pt idx="5">
                  <c:v>7076</c:v>
                </c:pt>
                <c:pt idx="6">
                  <c:v>9040</c:v>
                </c:pt>
                <c:pt idx="7">
                  <c:v>5970</c:v>
                </c:pt>
                <c:pt idx="8">
                  <c:v>8400</c:v>
                </c:pt>
                <c:pt idx="9">
                  <c:v>7740</c:v>
                </c:pt>
                <c:pt idx="10">
                  <c:v>4200</c:v>
                </c:pt>
                <c:pt idx="11">
                  <c:v>7531</c:v>
                </c:pt>
              </c:numCache>
            </c:numRef>
          </c:val>
          <c:smooth val="1"/>
        </c:ser>
        <c:dLbls>
          <c:showLegendKey val="0"/>
          <c:showVal val="0"/>
          <c:showCatName val="0"/>
          <c:showSerName val="0"/>
          <c:showPercent val="0"/>
          <c:showBubbleSize val="0"/>
        </c:dLbls>
        <c:marker val="1"/>
        <c:smooth val="0"/>
        <c:axId val="312019704"/>
        <c:axId val="312019312"/>
      </c:lineChart>
      <c:valAx>
        <c:axId val="312019312"/>
        <c:scaling>
          <c:orientation val="minMax"/>
        </c:scaling>
        <c:delete val="0"/>
        <c:axPos val="l"/>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bg1"/>
                </a:solidFill>
                <a:latin typeface="+mn-lt"/>
                <a:ea typeface="+mn-ea"/>
                <a:cs typeface="+mn-cs"/>
              </a:defRPr>
            </a:pPr>
            <a:endParaRPr lang="en-US"/>
          </a:p>
        </c:txPr>
        <c:crossAx val="312019704"/>
        <c:crosses val="autoZero"/>
        <c:crossBetween val="between"/>
      </c:valAx>
      <c:catAx>
        <c:axId val="312019704"/>
        <c:scaling>
          <c:orientation val="minMax"/>
        </c:scaling>
        <c:delete val="0"/>
        <c:axPos val="b"/>
        <c:numFmt formatCode="General" sourceLinked="1"/>
        <c:majorTickMark val="out"/>
        <c:minorTickMark val="none"/>
        <c:tickLblPos val="nextTo"/>
        <c:spPr>
          <a:noFill/>
          <a:ln w="9525" cap="flat" cmpd="sng" algn="ctr">
            <a:solidFill>
              <a:schemeClr val="tx2">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bg1"/>
                </a:solidFill>
                <a:latin typeface="+mn-lt"/>
                <a:ea typeface="+mn-ea"/>
                <a:cs typeface="+mn-cs"/>
              </a:defRPr>
            </a:pPr>
            <a:endParaRPr lang="en-US"/>
          </a:p>
        </c:txPr>
        <c:crossAx val="312019312"/>
        <c:crosses val="autoZero"/>
        <c:auto val="1"/>
        <c:lblAlgn val="ctr"/>
        <c:lblOffset val="100"/>
        <c:noMultiLvlLbl val="0"/>
      </c:catAx>
      <c:spPr>
        <a:noFill/>
        <a:ln>
          <a:noFill/>
        </a:ln>
        <a:effectLst/>
      </c:spPr>
    </c:plotArea>
    <c:legend>
      <c:legendPos val="r"/>
      <c:layout/>
      <c:overlay val="0"/>
      <c:spPr>
        <a:noFill/>
        <a:ln>
          <a:noFill/>
        </a:ln>
        <a:effectLst/>
      </c:spPr>
      <c:txPr>
        <a:bodyPr rot="0" spcFirstLastPara="1" vertOverflow="ellipsis" vert="horz" wrap="square" anchor="ctr" anchorCtr="1"/>
        <a:lstStyle/>
        <a:p>
          <a:pPr>
            <a:defRPr sz="900" b="0" i="0" u="none" strike="noStrike" kern="1200" baseline="0">
              <a:solidFill>
                <a:schemeClr val="bg1"/>
              </a:solidFill>
              <a:latin typeface="+mn-lt"/>
              <a:ea typeface="+mn-ea"/>
              <a:cs typeface="+mn-cs"/>
            </a:defRPr>
          </a:pPr>
          <a:endParaRPr lang="en-US"/>
        </a:p>
      </c:txPr>
    </c:legend>
    <c:plotVisOnly val="1"/>
    <c:dispBlanksAs val="gap"/>
    <c:showDLblsOverMax val="0"/>
  </c:chart>
  <c:spPr>
    <a:solidFill>
      <a:srgbClr val="1B064E"/>
    </a:solidFill>
    <a:ln w="9525" cap="flat" cmpd="sng" algn="ctr">
      <a:no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Lst>
</c:chartSpace>
</file>

<file path=xl/charts/chart11.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[Personal Finance Dashboard.xlsx]Dashboard!PivotTable6</c:name>
    <c:fmtId val="35"/>
  </c:pivotSource>
  <c:chart>
    <c:title>
      <c:tx>
        <c:rich>
          <a:bodyPr rot="0" spcFirstLastPara="1" vertOverflow="ellipsis" vert="horz" wrap="square" anchor="ctr" anchorCtr="1"/>
          <a:lstStyle/>
          <a:p>
            <a:pPr>
              <a:defRPr sz="1400" b="0" i="0" u="none" strike="noStrike" kern="1200" spc="0" baseline="0">
                <a:solidFill>
                  <a:schemeClr val="bg1"/>
                </a:solidFill>
                <a:latin typeface="+mn-lt"/>
                <a:ea typeface="+mn-ea"/>
                <a:cs typeface="+mn-cs"/>
              </a:defRPr>
            </a:pPr>
            <a:r>
              <a:rPr lang="en-US" sz="1600" b="1">
                <a:solidFill>
                  <a:schemeClr val="bg1"/>
                </a:solidFill>
              </a:rPr>
              <a:t>Income Source</a:t>
            </a:r>
          </a:p>
        </c:rich>
      </c:tx>
      <c:layout>
        <c:manualLayout>
          <c:xMode val="edge"/>
          <c:yMode val="edge"/>
          <c:x val="0.10044744712212385"/>
          <c:y val="2.8855482503807636E-2"/>
        </c:manualLayout>
      </c:layout>
      <c:overlay val="0"/>
      <c:spPr>
        <a:noFill/>
        <a:ln>
          <a:noFill/>
        </a:ln>
        <a:effectLst/>
      </c:spPr>
      <c:txPr>
        <a:bodyPr rot="0" spcFirstLastPara="1" vertOverflow="ellipsis" vert="horz" wrap="square" anchor="ctr" anchorCtr="1"/>
        <a:lstStyle/>
        <a:p>
          <a:pPr>
            <a:defRPr sz="1400" b="0" i="0" u="none" strike="noStrike" kern="1200" spc="0" baseline="0">
              <a:solidFill>
                <a:schemeClr val="bg1"/>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6">
              <a:lumMod val="75000"/>
            </a:schemeClr>
          </a:solidFill>
          <a:ln>
            <a:noFill/>
          </a:ln>
          <a:effectLst/>
        </c:spPr>
        <c:dLbl>
          <c:idx val="0"/>
          <c:layout>
            <c:manualLayout>
              <c:x val="0"/>
              <c:y val="-0.35648148148148145"/>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2"/>
        <c:spPr>
          <a:solidFill>
            <a:schemeClr val="accent2">
              <a:lumMod val="75000"/>
            </a:schemeClr>
          </a:solidFill>
          <a:ln>
            <a:noFill/>
          </a:ln>
          <a:effectLst/>
        </c:spPr>
        <c:dLbl>
          <c:idx val="0"/>
          <c:layout>
            <c:manualLayout>
              <c:x val="0"/>
              <c:y val="-0.34722222222222221"/>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3"/>
        <c:spPr>
          <a:solidFill>
            <a:schemeClr val="accent1"/>
          </a:solidFill>
          <a:ln>
            <a:noFill/>
          </a:ln>
          <a:effectLst/>
        </c:spPr>
        <c:dLbl>
          <c:idx val="0"/>
          <c:layout>
            <c:manualLayout>
              <c:x val="-5.0925337632079971E-17"/>
              <c:y val="-0.20833333333333334"/>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4"/>
        <c:spPr>
          <a:solidFill>
            <a:srgbClr val="C00000"/>
          </a:solidFill>
          <a:ln>
            <a:noFill/>
          </a:ln>
          <a:effectLst/>
        </c:spPr>
        <c:dLbl>
          <c:idx val="0"/>
          <c:layout>
            <c:manualLayout>
              <c:x val="0"/>
              <c:y val="-0.12500000000000008"/>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5"/>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6"/>
        <c:spPr>
          <a:solidFill>
            <a:srgbClr val="C00000"/>
          </a:solidFill>
          <a:ln>
            <a:noFill/>
          </a:ln>
          <a:effectLst/>
        </c:spPr>
        <c:dLbl>
          <c:idx val="0"/>
          <c:layout>
            <c:manualLayout>
              <c:x val="0"/>
              <c:y val="-0.12500000000000008"/>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7"/>
        <c:spPr>
          <a:solidFill>
            <a:schemeClr val="accent1"/>
          </a:solidFill>
          <a:ln>
            <a:noFill/>
          </a:ln>
          <a:effectLst/>
        </c:spPr>
        <c:dLbl>
          <c:idx val="0"/>
          <c:layout>
            <c:manualLayout>
              <c:x val="-5.0925337632079971E-17"/>
              <c:y val="-0.20833333333333334"/>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8"/>
        <c:spPr>
          <a:solidFill>
            <a:schemeClr val="accent2">
              <a:lumMod val="75000"/>
            </a:schemeClr>
          </a:solidFill>
          <a:ln>
            <a:noFill/>
          </a:ln>
          <a:effectLst/>
        </c:spPr>
        <c:dLbl>
          <c:idx val="0"/>
          <c:layout>
            <c:manualLayout>
              <c:x val="0"/>
              <c:y val="-0.34722222222222221"/>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9"/>
        <c:spPr>
          <a:solidFill>
            <a:schemeClr val="accent6">
              <a:lumMod val="75000"/>
            </a:schemeClr>
          </a:solidFill>
          <a:ln>
            <a:noFill/>
          </a:ln>
          <a:effectLst/>
        </c:spPr>
        <c:dLbl>
          <c:idx val="0"/>
          <c:layout>
            <c:manualLayout>
              <c:x val="0"/>
              <c:y val="-0.35648148148148145"/>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1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11"/>
        <c:spPr>
          <a:solidFill>
            <a:srgbClr val="C00000"/>
          </a:solidFill>
          <a:ln>
            <a:noFill/>
          </a:ln>
          <a:effectLst/>
        </c:spPr>
        <c:dLbl>
          <c:idx val="0"/>
          <c:layout>
            <c:manualLayout>
              <c:x val="0"/>
              <c:y val="-0.12500000000000008"/>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12"/>
        <c:spPr>
          <a:solidFill>
            <a:schemeClr val="accent1"/>
          </a:solidFill>
          <a:ln>
            <a:noFill/>
          </a:ln>
          <a:effectLst/>
        </c:spPr>
        <c:dLbl>
          <c:idx val="0"/>
          <c:layout>
            <c:manualLayout>
              <c:x val="-5.0925337632079971E-17"/>
              <c:y val="-0.20833333333333334"/>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13"/>
        <c:spPr>
          <a:solidFill>
            <a:schemeClr val="accent2">
              <a:lumMod val="75000"/>
            </a:schemeClr>
          </a:solidFill>
          <a:ln>
            <a:noFill/>
          </a:ln>
          <a:effectLst/>
        </c:spPr>
        <c:dLbl>
          <c:idx val="0"/>
          <c:layout>
            <c:manualLayout>
              <c:x val="0"/>
              <c:y val="-0.34722222222222221"/>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14"/>
        <c:spPr>
          <a:solidFill>
            <a:schemeClr val="accent6">
              <a:lumMod val="75000"/>
            </a:schemeClr>
          </a:solidFill>
          <a:ln>
            <a:noFill/>
          </a:ln>
          <a:effectLst/>
        </c:spPr>
        <c:dLbl>
          <c:idx val="0"/>
          <c:layout>
            <c:manualLayout>
              <c:x val="0"/>
              <c:y val="-0.35648148148148145"/>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15"/>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16"/>
        <c:spPr>
          <a:solidFill>
            <a:srgbClr val="C00000"/>
          </a:solidFill>
          <a:ln>
            <a:noFill/>
          </a:ln>
          <a:effectLst/>
        </c:spPr>
        <c:dLbl>
          <c:idx val="0"/>
          <c:layout>
            <c:manualLayout>
              <c:x val="0"/>
              <c:y val="-0.12500000000000008"/>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17"/>
        <c:spPr>
          <a:solidFill>
            <a:schemeClr val="accent1"/>
          </a:solidFill>
          <a:ln>
            <a:noFill/>
          </a:ln>
          <a:effectLst/>
        </c:spPr>
        <c:dLbl>
          <c:idx val="0"/>
          <c:layout>
            <c:manualLayout>
              <c:x val="-5.0925337632079971E-17"/>
              <c:y val="-0.20833333333333334"/>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18"/>
        <c:spPr>
          <a:solidFill>
            <a:schemeClr val="accent2">
              <a:lumMod val="75000"/>
            </a:schemeClr>
          </a:solidFill>
          <a:ln>
            <a:noFill/>
          </a:ln>
          <a:effectLst/>
        </c:spPr>
        <c:dLbl>
          <c:idx val="0"/>
          <c:layout>
            <c:manualLayout>
              <c:x val="0"/>
              <c:y val="-0.34722222222222221"/>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19"/>
        <c:spPr>
          <a:solidFill>
            <a:schemeClr val="accent6">
              <a:lumMod val="75000"/>
            </a:schemeClr>
          </a:solidFill>
          <a:ln>
            <a:noFill/>
          </a:ln>
          <a:effectLst/>
        </c:spPr>
        <c:dLbl>
          <c:idx val="0"/>
          <c:layout>
            <c:manualLayout>
              <c:x val="0"/>
              <c:y val="-0.35648148148148145"/>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2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21"/>
        <c:spPr>
          <a:solidFill>
            <a:srgbClr val="C00000"/>
          </a:solidFill>
          <a:ln>
            <a:noFill/>
          </a:ln>
          <a:effectLst/>
        </c:spPr>
        <c:dLbl>
          <c:idx val="0"/>
          <c:layout>
            <c:manualLayout>
              <c:x val="0"/>
              <c:y val="-0.12500000000000008"/>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22"/>
        <c:spPr>
          <a:solidFill>
            <a:schemeClr val="accent1"/>
          </a:solidFill>
          <a:ln>
            <a:noFill/>
          </a:ln>
          <a:effectLst/>
        </c:spPr>
        <c:dLbl>
          <c:idx val="0"/>
          <c:layout>
            <c:manualLayout>
              <c:x val="-5.0925337632079971E-17"/>
              <c:y val="-0.20833333333333334"/>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23"/>
        <c:spPr>
          <a:solidFill>
            <a:schemeClr val="accent2">
              <a:lumMod val="75000"/>
            </a:schemeClr>
          </a:solidFill>
          <a:ln>
            <a:noFill/>
          </a:ln>
          <a:effectLst/>
        </c:spPr>
        <c:dLbl>
          <c:idx val="0"/>
          <c:layout>
            <c:manualLayout>
              <c:x val="0"/>
              <c:y val="-0.34722222222222221"/>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24"/>
        <c:spPr>
          <a:solidFill>
            <a:schemeClr val="accent6">
              <a:lumMod val="75000"/>
            </a:schemeClr>
          </a:solidFill>
          <a:ln>
            <a:noFill/>
          </a:ln>
          <a:effectLst/>
        </c:spPr>
        <c:dLbl>
          <c:idx val="0"/>
          <c:layout>
            <c:manualLayout>
              <c:x val="0"/>
              <c:y val="-0.35648148148148145"/>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25"/>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26"/>
        <c:spPr>
          <a:solidFill>
            <a:srgbClr val="C00000"/>
          </a:solidFill>
          <a:ln>
            <a:noFill/>
          </a:ln>
          <a:effectLst/>
        </c:spPr>
        <c:dLbl>
          <c:idx val="0"/>
          <c:layout>
            <c:manualLayout>
              <c:x val="0"/>
              <c:y val="-0.12500000000000008"/>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27"/>
        <c:spPr>
          <a:solidFill>
            <a:schemeClr val="accent1"/>
          </a:solidFill>
          <a:ln>
            <a:noFill/>
          </a:ln>
          <a:effectLst/>
        </c:spPr>
        <c:dLbl>
          <c:idx val="0"/>
          <c:layout>
            <c:manualLayout>
              <c:x val="-5.0925337632079971E-17"/>
              <c:y val="-0.20833333333333334"/>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28"/>
        <c:spPr>
          <a:solidFill>
            <a:schemeClr val="accent2">
              <a:lumMod val="75000"/>
            </a:schemeClr>
          </a:solidFill>
          <a:ln>
            <a:noFill/>
          </a:ln>
          <a:effectLst/>
        </c:spPr>
        <c:dLbl>
          <c:idx val="0"/>
          <c:layout>
            <c:manualLayout>
              <c:x val="0"/>
              <c:y val="-0.34722222222222221"/>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29"/>
        <c:spPr>
          <a:solidFill>
            <a:schemeClr val="accent6">
              <a:lumMod val="75000"/>
            </a:schemeClr>
          </a:solidFill>
          <a:ln>
            <a:noFill/>
          </a:ln>
          <a:effectLst/>
        </c:spPr>
        <c:dLbl>
          <c:idx val="0"/>
          <c:layout>
            <c:manualLayout>
              <c:x val="0"/>
              <c:y val="-0.35648148148148145"/>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30"/>
        <c:spPr>
          <a:solidFill>
            <a:schemeClr val="accent1"/>
          </a:solidFill>
          <a:ln>
            <a:noFill/>
          </a:ln>
          <a:effectLst/>
        </c:spPr>
        <c:marker>
          <c:symbol val="none"/>
        </c:marker>
        <c:dLbl>
          <c:idx val="0"/>
          <c:layout/>
          <c:spPr>
            <a:noFill/>
            <a:ln>
              <a:noFill/>
            </a:ln>
            <a:effectLst/>
          </c:spPr>
          <c:txPr>
            <a:bodyPr rot="0" spcFirstLastPara="1" vertOverflow="ellipsis" vert="horz" wrap="square" lIns="38100" tIns="19050" rIns="38100" bIns="19050" anchor="ctr" anchorCtr="1">
              <a:spAutoFit/>
            </a:bodyPr>
            <a:lstStyle/>
            <a:p>
              <a:pPr>
                <a:defRPr sz="1200" b="0" i="0" u="none" strike="noStrike" kern="1200" baseline="0">
                  <a:solidFill>
                    <a:schemeClr val="bg1"/>
                  </a:solidFill>
                  <a:latin typeface="+mn-lt"/>
                  <a:ea typeface="+mn-ea"/>
                  <a:cs typeface="+mn-cs"/>
                </a:defRPr>
              </a:pPr>
              <a:endParaRPr lang="en-US"/>
            </a:p>
          </c:txPr>
          <c:dLblPos val="inEnd"/>
          <c:showLegendKey val="0"/>
          <c:showVal val="1"/>
          <c:showCatName val="0"/>
          <c:showSerName val="0"/>
          <c:showPercent val="0"/>
          <c:showBubbleSize val="0"/>
          <c:extLst>
            <c:ext xmlns:c15="http://schemas.microsoft.com/office/drawing/2012/chart" uri="{CE6537A1-D6FC-4f65-9D91-7224C49458BB}">
              <c15:layout/>
            </c:ext>
          </c:extLst>
        </c:dLbl>
      </c:pivotFmt>
      <c:pivotFmt>
        <c:idx val="31"/>
        <c:spPr>
          <a:solidFill>
            <a:srgbClr val="C00000"/>
          </a:solidFill>
          <a:ln>
            <a:noFill/>
          </a:ln>
          <a:effectLst/>
        </c:spPr>
      </c:pivotFmt>
      <c:pivotFmt>
        <c:idx val="32"/>
        <c:spPr>
          <a:solidFill>
            <a:schemeClr val="accent1"/>
          </a:solidFill>
          <a:ln>
            <a:noFill/>
          </a:ln>
          <a:effectLst/>
        </c:spPr>
      </c:pivotFmt>
      <c:pivotFmt>
        <c:idx val="33"/>
        <c:spPr>
          <a:solidFill>
            <a:schemeClr val="accent2">
              <a:lumMod val="75000"/>
            </a:schemeClr>
          </a:solidFill>
          <a:ln>
            <a:noFill/>
          </a:ln>
          <a:effectLst/>
        </c:spPr>
      </c:pivotFmt>
      <c:pivotFmt>
        <c:idx val="34"/>
        <c:spPr>
          <a:solidFill>
            <a:schemeClr val="accent6">
              <a:lumMod val="75000"/>
            </a:schemeClr>
          </a:solidFill>
          <a:ln>
            <a:noFill/>
          </a:ln>
          <a:effectLst/>
        </c:spPr>
      </c:pivotFmt>
    </c:pivotFmts>
    <c:plotArea>
      <c:layout/>
      <c:barChart>
        <c:barDir val="col"/>
        <c:grouping val="stacked"/>
        <c:varyColors val="0"/>
        <c:ser>
          <c:idx val="0"/>
          <c:order val="0"/>
          <c:tx>
            <c:strRef>
              <c:f>Dashboard!$J$34:$J$35</c:f>
              <c:strCache>
                <c:ptCount val="1"/>
                <c:pt idx="0">
                  <c:v>Income</c:v>
                </c:pt>
              </c:strCache>
            </c:strRef>
          </c:tx>
          <c:spPr>
            <a:solidFill>
              <a:schemeClr val="accent1"/>
            </a:solidFill>
            <a:ln>
              <a:noFill/>
            </a:ln>
            <a:effectLst/>
          </c:spPr>
          <c:invertIfNegative val="0"/>
          <c:dPt>
            <c:idx val="0"/>
            <c:invertIfNegative val="0"/>
            <c:bubble3D val="0"/>
            <c:spPr>
              <a:solidFill>
                <a:srgbClr val="C00000"/>
              </a:solidFill>
              <a:ln>
                <a:noFill/>
              </a:ln>
              <a:effectLst/>
            </c:spPr>
          </c:dPt>
          <c:dPt>
            <c:idx val="1"/>
            <c:invertIfNegative val="0"/>
            <c:bubble3D val="0"/>
            <c:spPr>
              <a:solidFill>
                <a:schemeClr val="accent1"/>
              </a:solidFill>
              <a:ln>
                <a:noFill/>
              </a:ln>
              <a:effectLst/>
            </c:spPr>
          </c:dPt>
          <c:dPt>
            <c:idx val="2"/>
            <c:invertIfNegative val="0"/>
            <c:bubble3D val="0"/>
            <c:spPr>
              <a:solidFill>
                <a:schemeClr val="accent2">
                  <a:lumMod val="75000"/>
                </a:schemeClr>
              </a:solidFill>
              <a:ln>
                <a:noFill/>
              </a:ln>
              <a:effectLst/>
            </c:spPr>
          </c:dPt>
          <c:dPt>
            <c:idx val="3"/>
            <c:invertIfNegative val="0"/>
            <c:bubble3D val="0"/>
            <c:spPr>
              <a:solidFill>
                <a:schemeClr val="accent6">
                  <a:lumMod val="75000"/>
                </a:schemeClr>
              </a:solidFill>
              <a:ln>
                <a:noFill/>
              </a:ln>
              <a:effectLst/>
            </c:spPr>
          </c:dPt>
          <c:dLbls>
            <c:spPr>
              <a:noFill/>
              <a:ln>
                <a:noFill/>
              </a:ln>
              <a:effectLst/>
            </c:spPr>
            <c:txPr>
              <a:bodyPr rot="0" spcFirstLastPara="1" vertOverflow="ellipsis" vert="horz" wrap="square" lIns="38100" tIns="19050" rIns="38100" bIns="19050" anchor="ctr" anchorCtr="1">
                <a:spAutoFit/>
              </a:bodyPr>
              <a:lstStyle/>
              <a:p>
                <a:pPr>
                  <a:defRPr sz="1200" b="0" i="0" u="none" strike="noStrike" kern="1200" baseline="0">
                    <a:solidFill>
                      <a:schemeClr val="bg1"/>
                    </a:solidFill>
                    <a:latin typeface="+mn-lt"/>
                    <a:ea typeface="+mn-ea"/>
                    <a:cs typeface="+mn-cs"/>
                  </a:defRPr>
                </a:pPr>
                <a:endParaRPr lang="en-US"/>
              </a:p>
            </c:txPr>
            <c:dLblPos val="inEnd"/>
            <c:showLegendKey val="0"/>
            <c:showVal val="1"/>
            <c:showCatName val="0"/>
            <c:showSerName val="0"/>
            <c:showPercent val="0"/>
            <c:showBubbleSize val="0"/>
            <c:showLeaderLines val="0"/>
            <c:extLst>
              <c:ext xmlns:c15="http://schemas.microsoft.com/office/drawing/2012/chart" uri="{CE6537A1-D6FC-4f65-9D91-7224C49458BB}">
                <c15:layout/>
                <c15:showLeaderLines val="1"/>
                <c15:leaderLines>
                  <c:spPr>
                    <a:ln w="9525" cap="flat" cmpd="sng" algn="ctr">
                      <a:solidFill>
                        <a:schemeClr val="tx1">
                          <a:lumMod val="35000"/>
                          <a:lumOff val="65000"/>
                        </a:schemeClr>
                      </a:solidFill>
                      <a:round/>
                    </a:ln>
                    <a:effectLst/>
                  </c:spPr>
                </c15:leaderLines>
              </c:ext>
            </c:extLst>
          </c:dLbls>
          <c:cat>
            <c:strRef>
              <c:f>Dashboard!$I$36:$I$40</c:f>
              <c:strCache>
                <c:ptCount val="4"/>
                <c:pt idx="0">
                  <c:v>My Shop</c:v>
                </c:pt>
                <c:pt idx="1">
                  <c:v>E-commerce</c:v>
                </c:pt>
                <c:pt idx="2">
                  <c:v>Google Adsecne</c:v>
                </c:pt>
                <c:pt idx="3">
                  <c:v>Salary</c:v>
                </c:pt>
              </c:strCache>
            </c:strRef>
          </c:cat>
          <c:val>
            <c:numRef>
              <c:f>Dashboard!$J$36:$J$40</c:f>
              <c:numCache>
                <c:formatCode>General</c:formatCode>
                <c:ptCount val="4"/>
                <c:pt idx="0">
                  <c:v>4172</c:v>
                </c:pt>
                <c:pt idx="1">
                  <c:v>7700</c:v>
                </c:pt>
                <c:pt idx="2">
                  <c:v>14280</c:v>
                </c:pt>
                <c:pt idx="3">
                  <c:v>15023</c:v>
                </c:pt>
              </c:numCache>
            </c:numRef>
          </c:val>
        </c:ser>
        <c:dLbls>
          <c:dLblPos val="inEnd"/>
          <c:showLegendKey val="0"/>
          <c:showVal val="1"/>
          <c:showCatName val="0"/>
          <c:showSerName val="0"/>
          <c:showPercent val="0"/>
          <c:showBubbleSize val="0"/>
        </c:dLbls>
        <c:gapWidth val="150"/>
        <c:overlap val="100"/>
        <c:axId val="312021272"/>
        <c:axId val="312024408"/>
      </c:barChart>
      <c:catAx>
        <c:axId val="312021272"/>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200" b="0" i="0" u="none" strike="noStrike" kern="1200" baseline="0">
                <a:solidFill>
                  <a:schemeClr val="bg1"/>
                </a:solidFill>
                <a:latin typeface="+mn-lt"/>
                <a:ea typeface="+mn-ea"/>
                <a:cs typeface="+mn-cs"/>
              </a:defRPr>
            </a:pPr>
            <a:endParaRPr lang="en-US"/>
          </a:p>
        </c:txPr>
        <c:crossAx val="312024408"/>
        <c:crosses val="autoZero"/>
        <c:auto val="1"/>
        <c:lblAlgn val="ctr"/>
        <c:lblOffset val="100"/>
        <c:noMultiLvlLbl val="0"/>
      </c:catAx>
      <c:valAx>
        <c:axId val="312024408"/>
        <c:scaling>
          <c:orientation val="minMax"/>
        </c:scaling>
        <c:delete val="0"/>
        <c:axPos val="l"/>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bg1"/>
                </a:solidFill>
                <a:latin typeface="+mn-lt"/>
                <a:ea typeface="+mn-ea"/>
                <a:cs typeface="+mn-cs"/>
              </a:defRPr>
            </a:pPr>
            <a:endParaRPr lang="en-US"/>
          </a:p>
        </c:txPr>
        <c:crossAx val="312021272"/>
        <c:crosses val="autoZero"/>
        <c:crossBetween val="between"/>
      </c:valAx>
      <c:spPr>
        <a:noFill/>
        <a:ln>
          <a:noFill/>
        </a:ln>
        <a:effectLst/>
      </c:spPr>
    </c:plotArea>
    <c:plotVisOnly val="1"/>
    <c:dispBlanksAs val="gap"/>
    <c:showDLblsOverMax val="0"/>
  </c:chart>
  <c:spPr>
    <a:solidFill>
      <a:srgbClr val="1B064E"/>
    </a:solidFill>
    <a:ln w="9525" cap="flat" cmpd="sng" algn="ctr">
      <a:no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Lst>
</c:chartSpace>
</file>

<file path=xl/charts/chart12.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[Personal Finance Dashboard.xlsx]Dashboard!PivotTable1</c:name>
    <c:fmtId val="51"/>
  </c:pivotSource>
  <c:chart>
    <c:title>
      <c:tx>
        <c:rich>
          <a:bodyPr rot="0" spcFirstLastPara="1" vertOverflow="ellipsis" vert="horz" wrap="square" anchor="ctr" anchorCtr="1"/>
          <a:lstStyle/>
          <a:p>
            <a:pPr>
              <a:defRPr sz="1400" b="0" i="0" u="none" strike="noStrike" kern="1200" spc="0" baseline="0">
                <a:solidFill>
                  <a:schemeClr val="bg1"/>
                </a:solidFill>
                <a:latin typeface="+mn-lt"/>
                <a:ea typeface="+mn-ea"/>
                <a:cs typeface="+mn-cs"/>
              </a:defRPr>
            </a:pPr>
            <a:r>
              <a:rPr lang="en-US" sz="1600" b="1">
                <a:solidFill>
                  <a:schemeClr val="bg1"/>
                </a:solidFill>
              </a:rPr>
              <a:t>Assets</a:t>
            </a:r>
          </a:p>
        </c:rich>
      </c:tx>
      <c:layout>
        <c:manualLayout>
          <c:xMode val="edge"/>
          <c:yMode val="edge"/>
          <c:x val="5.9183912467151455E-2"/>
          <c:y val="4.1049018993090186E-2"/>
        </c:manualLayout>
      </c:layout>
      <c:overlay val="0"/>
      <c:spPr>
        <a:noFill/>
        <a:ln>
          <a:noFill/>
        </a:ln>
        <a:effectLst/>
      </c:spPr>
      <c:txPr>
        <a:bodyPr rot="0" spcFirstLastPara="1" vertOverflow="ellipsis" vert="horz" wrap="square" anchor="ctr" anchorCtr="1"/>
        <a:lstStyle/>
        <a:p>
          <a:pPr>
            <a:defRPr sz="1400" b="0" i="0" u="none" strike="noStrike" kern="1200" spc="0" baseline="0">
              <a:solidFill>
                <a:schemeClr val="bg1"/>
              </a:solidFill>
              <a:latin typeface="+mn-lt"/>
              <a:ea typeface="+mn-ea"/>
              <a:cs typeface="+mn-cs"/>
            </a:defRPr>
          </a:pPr>
          <a:endParaRPr lang="en-US"/>
        </a:p>
      </c:txPr>
    </c:title>
    <c:autoTitleDeleted val="0"/>
    <c:pivotFmts>
      <c:pivotFmt>
        <c:idx val="0"/>
        <c:spPr>
          <a:solidFill>
            <a:schemeClr val="accent1"/>
          </a:solidFill>
          <a:ln w="19050">
            <a:solidFill>
              <a:schemeClr val="lt1"/>
            </a:solidFill>
          </a:ln>
          <a:effectLst/>
        </c:spPr>
        <c:marker>
          <c:symbol val="none"/>
        </c:marker>
      </c:pivotFmt>
      <c:pivotFmt>
        <c:idx val="1"/>
        <c:spPr>
          <a:solidFill>
            <a:schemeClr val="accent1"/>
          </a:solidFill>
          <a:ln w="19050">
            <a:solidFill>
              <a:schemeClr val="lt1"/>
            </a:solidFill>
          </a:ln>
          <a:effectLst/>
        </c:spPr>
      </c:pivotFmt>
      <c:pivotFmt>
        <c:idx val="2"/>
        <c:spPr>
          <a:solidFill>
            <a:schemeClr val="accent1"/>
          </a:solidFill>
          <a:ln w="19050">
            <a:solidFill>
              <a:schemeClr val="lt1"/>
            </a:solidFill>
          </a:ln>
          <a:effectLst/>
        </c:spPr>
      </c:pivotFmt>
      <c:pivotFmt>
        <c:idx val="3"/>
        <c:spPr>
          <a:solidFill>
            <a:schemeClr val="accent1"/>
          </a:solidFill>
          <a:ln w="19050">
            <a:solidFill>
              <a:schemeClr val="lt1"/>
            </a:solidFill>
          </a:ln>
          <a:effectLst/>
        </c:spPr>
      </c:pivotFmt>
      <c:pivotFmt>
        <c:idx val="4"/>
        <c:spPr>
          <a:solidFill>
            <a:schemeClr val="accent1"/>
          </a:solidFill>
          <a:ln w="19050">
            <a:solidFill>
              <a:schemeClr val="lt1"/>
            </a:solidFill>
          </a:ln>
          <a:effectLst/>
        </c:spPr>
      </c:pivotFmt>
      <c:pivotFmt>
        <c:idx val="5"/>
        <c:spPr>
          <a:solidFill>
            <a:schemeClr val="accent1"/>
          </a:solidFill>
          <a:ln w="19050">
            <a:solidFill>
              <a:schemeClr val="lt1"/>
            </a:solidFill>
          </a:ln>
          <a:effectLst/>
        </c:spPr>
      </c:pivotFmt>
      <c:pivotFmt>
        <c:idx val="6"/>
        <c:spPr>
          <a:solidFill>
            <a:schemeClr val="accent1"/>
          </a:solidFill>
          <a:ln w="19050">
            <a:solidFill>
              <a:schemeClr val="lt1"/>
            </a:solidFill>
          </a:ln>
          <a:effectLst/>
        </c:spPr>
        <c:marker>
          <c:symbol val="none"/>
        </c:marker>
      </c:pivotFmt>
      <c:pivotFmt>
        <c:idx val="7"/>
        <c:spPr>
          <a:solidFill>
            <a:schemeClr val="accent1"/>
          </a:solidFill>
          <a:ln w="19050">
            <a:solidFill>
              <a:schemeClr val="lt1"/>
            </a:solidFill>
          </a:ln>
          <a:effectLst/>
        </c:spPr>
      </c:pivotFmt>
      <c:pivotFmt>
        <c:idx val="8"/>
        <c:spPr>
          <a:solidFill>
            <a:schemeClr val="accent1"/>
          </a:solidFill>
          <a:ln w="19050">
            <a:solidFill>
              <a:schemeClr val="lt1"/>
            </a:solidFill>
          </a:ln>
          <a:effectLst/>
        </c:spPr>
      </c:pivotFmt>
      <c:pivotFmt>
        <c:idx val="9"/>
        <c:spPr>
          <a:solidFill>
            <a:schemeClr val="accent1"/>
          </a:solidFill>
          <a:ln w="19050">
            <a:solidFill>
              <a:schemeClr val="lt1"/>
            </a:solidFill>
          </a:ln>
          <a:effectLst/>
        </c:spPr>
      </c:pivotFmt>
      <c:pivotFmt>
        <c:idx val="10"/>
        <c:spPr>
          <a:solidFill>
            <a:schemeClr val="accent1"/>
          </a:solidFill>
          <a:ln w="19050">
            <a:solidFill>
              <a:schemeClr val="lt1"/>
            </a:solidFill>
          </a:ln>
          <a:effectLst/>
        </c:spPr>
      </c:pivotFmt>
      <c:pivotFmt>
        <c:idx val="11"/>
        <c:spPr>
          <a:solidFill>
            <a:schemeClr val="accent1"/>
          </a:solidFill>
          <a:ln w="19050">
            <a:solidFill>
              <a:schemeClr val="lt1"/>
            </a:solidFill>
          </a:ln>
          <a:effectLst/>
        </c:spPr>
      </c:pivotFmt>
      <c:pivotFmt>
        <c:idx val="12"/>
        <c:spPr>
          <a:solidFill>
            <a:schemeClr val="accent1"/>
          </a:solidFill>
          <a:ln w="19050">
            <a:solidFill>
              <a:schemeClr val="lt1"/>
            </a:solidFill>
          </a:ln>
          <a:effectLst/>
        </c:spPr>
        <c:marker>
          <c:symbol val="none"/>
        </c:marker>
      </c:pivotFmt>
      <c:pivotFmt>
        <c:idx val="13"/>
        <c:spPr>
          <a:solidFill>
            <a:schemeClr val="accent1"/>
          </a:solidFill>
          <a:ln w="19050">
            <a:solidFill>
              <a:schemeClr val="lt1"/>
            </a:solidFill>
          </a:ln>
          <a:effectLst/>
        </c:spPr>
      </c:pivotFmt>
      <c:pivotFmt>
        <c:idx val="14"/>
        <c:spPr>
          <a:solidFill>
            <a:schemeClr val="accent1"/>
          </a:solidFill>
          <a:ln w="19050">
            <a:solidFill>
              <a:schemeClr val="lt1"/>
            </a:solidFill>
          </a:ln>
          <a:effectLst/>
        </c:spPr>
      </c:pivotFmt>
      <c:pivotFmt>
        <c:idx val="15"/>
        <c:spPr>
          <a:solidFill>
            <a:schemeClr val="accent1"/>
          </a:solidFill>
          <a:ln w="19050">
            <a:solidFill>
              <a:schemeClr val="lt1"/>
            </a:solidFill>
          </a:ln>
          <a:effectLst/>
        </c:spPr>
      </c:pivotFmt>
      <c:pivotFmt>
        <c:idx val="16"/>
        <c:spPr>
          <a:solidFill>
            <a:schemeClr val="accent1"/>
          </a:solidFill>
          <a:ln w="19050">
            <a:solidFill>
              <a:schemeClr val="lt1"/>
            </a:solidFill>
          </a:ln>
          <a:effectLst/>
        </c:spPr>
      </c:pivotFmt>
      <c:pivotFmt>
        <c:idx val="17"/>
        <c:spPr>
          <a:solidFill>
            <a:schemeClr val="accent1"/>
          </a:solidFill>
          <a:ln w="19050">
            <a:solidFill>
              <a:schemeClr val="lt1"/>
            </a:solidFill>
          </a:ln>
          <a:effectLst/>
        </c:spPr>
      </c:pivotFmt>
      <c:pivotFmt>
        <c:idx val="18"/>
        <c:spPr>
          <a:solidFill>
            <a:schemeClr val="accent1"/>
          </a:solidFill>
          <a:ln w="19050">
            <a:solidFill>
              <a:schemeClr val="lt1"/>
            </a:solidFill>
          </a:ln>
          <a:effectLst/>
        </c:spPr>
        <c:marker>
          <c:symbol val="none"/>
        </c:marker>
        <c:dLbl>
          <c:idx val="0"/>
          <c:layout/>
          <c:spPr>
            <a:noFill/>
            <a:ln>
              <a:noFill/>
            </a:ln>
            <a:effectLst/>
          </c:spPr>
          <c:txPr>
            <a:bodyPr rot="0" spcFirstLastPara="1" vertOverflow="ellipsis" vert="horz" wrap="square" lIns="38100" tIns="19050" rIns="38100" bIns="19050" anchor="ctr" anchorCtr="1">
              <a:spAutoFit/>
            </a:bodyPr>
            <a:lstStyle/>
            <a:p>
              <a:pPr>
                <a:defRPr sz="1200" b="1" i="0" u="none" strike="noStrike" kern="1200" baseline="0">
                  <a:solidFill>
                    <a:sysClr val="windowText" lastClr="000000"/>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15:layout/>
            </c:ext>
          </c:extLst>
        </c:dLbl>
      </c:pivotFmt>
      <c:pivotFmt>
        <c:idx val="19"/>
        <c:spPr>
          <a:solidFill>
            <a:schemeClr val="accent1"/>
          </a:solidFill>
          <a:ln w="19050">
            <a:solidFill>
              <a:schemeClr val="lt1"/>
            </a:solidFill>
          </a:ln>
          <a:effectLst/>
        </c:spPr>
      </c:pivotFmt>
      <c:pivotFmt>
        <c:idx val="20"/>
        <c:spPr>
          <a:solidFill>
            <a:schemeClr val="accent1"/>
          </a:solidFill>
          <a:ln w="19050">
            <a:solidFill>
              <a:schemeClr val="lt1"/>
            </a:solidFill>
          </a:ln>
          <a:effectLst/>
        </c:spPr>
      </c:pivotFmt>
      <c:pivotFmt>
        <c:idx val="21"/>
        <c:spPr>
          <a:solidFill>
            <a:schemeClr val="accent1"/>
          </a:solidFill>
          <a:ln w="19050">
            <a:solidFill>
              <a:schemeClr val="lt1"/>
            </a:solidFill>
          </a:ln>
          <a:effectLst/>
        </c:spPr>
      </c:pivotFmt>
      <c:pivotFmt>
        <c:idx val="22"/>
        <c:spPr>
          <a:solidFill>
            <a:schemeClr val="accent1"/>
          </a:solidFill>
          <a:ln w="19050">
            <a:solidFill>
              <a:schemeClr val="lt1"/>
            </a:solidFill>
          </a:ln>
          <a:effectLst/>
        </c:spPr>
      </c:pivotFmt>
      <c:pivotFmt>
        <c:idx val="23"/>
        <c:spPr>
          <a:solidFill>
            <a:schemeClr val="accent1"/>
          </a:solidFill>
          <a:ln w="19050">
            <a:solidFill>
              <a:schemeClr val="lt1"/>
            </a:solidFill>
          </a:ln>
          <a:effectLst/>
        </c:spPr>
      </c:pivotFmt>
    </c:pivotFmts>
    <c:plotArea>
      <c:layout>
        <c:manualLayout>
          <c:layoutTarget val="inner"/>
          <c:xMode val="edge"/>
          <c:yMode val="edge"/>
          <c:x val="6.677342882827797E-2"/>
          <c:y val="0.19891486695767321"/>
          <c:w val="0.64373639700962582"/>
          <c:h val="0.61247511740160732"/>
        </c:manualLayout>
      </c:layout>
      <c:doughnutChart>
        <c:varyColors val="1"/>
        <c:ser>
          <c:idx val="0"/>
          <c:order val="0"/>
          <c:tx>
            <c:strRef>
              <c:f>Dashboard!$E$2</c:f>
              <c:strCache>
                <c:ptCount val="1"/>
                <c:pt idx="0">
                  <c:v>Total</c:v>
                </c:pt>
              </c:strCache>
            </c:strRef>
          </c:tx>
          <c:dPt>
            <c:idx val="0"/>
            <c:bubble3D val="0"/>
            <c:spPr>
              <a:solidFill>
                <a:schemeClr val="accent1"/>
              </a:solidFill>
              <a:ln w="19050">
                <a:solidFill>
                  <a:schemeClr val="lt1"/>
                </a:solidFill>
              </a:ln>
              <a:effectLst/>
            </c:spPr>
          </c:dPt>
          <c:dPt>
            <c:idx val="1"/>
            <c:bubble3D val="0"/>
            <c:spPr>
              <a:solidFill>
                <a:schemeClr val="accent2"/>
              </a:solidFill>
              <a:ln w="19050">
                <a:solidFill>
                  <a:schemeClr val="lt1"/>
                </a:solidFill>
              </a:ln>
              <a:effectLst/>
            </c:spPr>
          </c:dPt>
          <c:dPt>
            <c:idx val="2"/>
            <c:bubble3D val="0"/>
            <c:spPr>
              <a:solidFill>
                <a:schemeClr val="accent3"/>
              </a:solidFill>
              <a:ln w="19050">
                <a:solidFill>
                  <a:schemeClr val="lt1"/>
                </a:solidFill>
              </a:ln>
              <a:effectLst/>
            </c:spPr>
          </c:dPt>
          <c:dPt>
            <c:idx val="3"/>
            <c:bubble3D val="0"/>
            <c:spPr>
              <a:solidFill>
                <a:schemeClr val="accent4"/>
              </a:solidFill>
              <a:ln w="19050">
                <a:solidFill>
                  <a:schemeClr val="lt1"/>
                </a:solidFill>
              </a:ln>
              <a:effectLst/>
            </c:spPr>
          </c:dPt>
          <c:dPt>
            <c:idx val="4"/>
            <c:bubble3D val="0"/>
            <c:spPr>
              <a:solidFill>
                <a:schemeClr val="accent5"/>
              </a:solidFill>
              <a:ln w="19050">
                <a:solidFill>
                  <a:schemeClr val="lt1"/>
                </a:solidFill>
              </a:ln>
              <a:effectLst/>
            </c:spPr>
          </c:dPt>
          <c:dLbls>
            <c:spPr>
              <a:noFill/>
              <a:ln>
                <a:noFill/>
              </a:ln>
              <a:effectLst/>
            </c:spPr>
            <c:txPr>
              <a:bodyPr rot="0" spcFirstLastPara="1" vertOverflow="ellipsis" vert="horz" wrap="square" lIns="38100" tIns="19050" rIns="38100" bIns="19050" anchor="ctr" anchorCtr="1">
                <a:spAutoFit/>
              </a:bodyPr>
              <a:lstStyle/>
              <a:p>
                <a:pPr>
                  <a:defRPr sz="1200" b="1" i="0" u="none" strike="noStrike" kern="1200" baseline="0">
                    <a:solidFill>
                      <a:sysClr val="windowText" lastClr="000000"/>
                    </a:solidFill>
                    <a:latin typeface="+mn-lt"/>
                    <a:ea typeface="+mn-ea"/>
                    <a:cs typeface="+mn-cs"/>
                  </a:defRPr>
                </a:pPr>
                <a:endParaRPr lang="en-US"/>
              </a:p>
            </c:txPr>
            <c:showLegendKey val="0"/>
            <c:showVal val="1"/>
            <c:showCatName val="0"/>
            <c:showSerName val="0"/>
            <c:showPercent val="0"/>
            <c:showBubbleSize val="0"/>
            <c:showLeaderLines val="1"/>
            <c:leaderLines>
              <c:spPr>
                <a:ln w="9525" cap="flat" cmpd="sng" algn="ctr">
                  <a:solidFill>
                    <a:schemeClr val="tx1">
                      <a:lumMod val="35000"/>
                      <a:lumOff val="65000"/>
                    </a:schemeClr>
                  </a:solidFill>
                  <a:round/>
                </a:ln>
                <a:effectLst/>
              </c:spPr>
            </c:leaderLines>
            <c:extLst>
              <c:ext xmlns:c15="http://schemas.microsoft.com/office/drawing/2012/chart" uri="{CE6537A1-D6FC-4f65-9D91-7224C49458BB}">
                <c15:layout/>
              </c:ext>
            </c:extLst>
          </c:dLbls>
          <c:cat>
            <c:strRef>
              <c:f>Dashboard!$D$3:$D$8</c:f>
              <c:strCache>
                <c:ptCount val="5"/>
                <c:pt idx="0">
                  <c:v>Bonds</c:v>
                </c:pt>
                <c:pt idx="1">
                  <c:v>Gold</c:v>
                </c:pt>
                <c:pt idx="2">
                  <c:v>Land</c:v>
                </c:pt>
                <c:pt idx="3">
                  <c:v>Stock </c:v>
                </c:pt>
                <c:pt idx="4">
                  <c:v>Warehouse</c:v>
                </c:pt>
              </c:strCache>
            </c:strRef>
          </c:cat>
          <c:val>
            <c:numRef>
              <c:f>Dashboard!$E$3:$E$8</c:f>
              <c:numCache>
                <c:formatCode>General</c:formatCode>
                <c:ptCount val="5"/>
                <c:pt idx="0">
                  <c:v>5000</c:v>
                </c:pt>
                <c:pt idx="1">
                  <c:v>29700</c:v>
                </c:pt>
                <c:pt idx="2">
                  <c:v>2700</c:v>
                </c:pt>
                <c:pt idx="3">
                  <c:v>10700</c:v>
                </c:pt>
                <c:pt idx="4">
                  <c:v>15700</c:v>
                </c:pt>
              </c:numCache>
            </c:numRef>
          </c:val>
        </c:ser>
        <c:dLbls>
          <c:showLegendKey val="0"/>
          <c:showVal val="1"/>
          <c:showCatName val="0"/>
          <c:showSerName val="0"/>
          <c:showPercent val="0"/>
          <c:showBubbleSize val="0"/>
          <c:showLeaderLines val="1"/>
        </c:dLbls>
        <c:firstSliceAng val="0"/>
        <c:holeSize val="50"/>
      </c:doughnutChart>
      <c:spPr>
        <a:noFill/>
        <a:ln>
          <a:noFill/>
        </a:ln>
        <a:effectLst/>
      </c:spPr>
    </c:plotArea>
    <c:legend>
      <c:legendPos val="r"/>
      <c:layout/>
      <c:overlay val="0"/>
      <c:spPr>
        <a:noFill/>
        <a:ln>
          <a:noFill/>
        </a:ln>
        <a:effectLst/>
      </c:spPr>
      <c:txPr>
        <a:bodyPr rot="0" spcFirstLastPara="1" vertOverflow="ellipsis" vert="horz" wrap="square" anchor="ctr" anchorCtr="1"/>
        <a:lstStyle/>
        <a:p>
          <a:pPr>
            <a:defRPr sz="900" b="0" i="0" u="none" strike="noStrike" kern="1200" baseline="0">
              <a:solidFill>
                <a:schemeClr val="bg1"/>
              </a:solidFill>
              <a:latin typeface="+mn-lt"/>
              <a:ea typeface="+mn-ea"/>
              <a:cs typeface="+mn-cs"/>
            </a:defRPr>
          </a:pPr>
          <a:endParaRPr lang="en-US"/>
        </a:p>
      </c:txPr>
    </c:legend>
    <c:plotVisOnly val="1"/>
    <c:dispBlanksAs val="gap"/>
    <c:showDLblsOverMax val="0"/>
  </c:chart>
  <c:spPr>
    <a:solidFill>
      <a:srgbClr val="1B064E"/>
    </a:solidFill>
    <a:ln w="9525" cap="flat" cmpd="sng" algn="ctr">
      <a:no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Lst>
</c:chartSpace>
</file>

<file path=xl/charts/chart13.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[Personal Finance Dashboard.xlsx]Dashboard!PivotTable12</c:name>
    <c:fmtId val="1"/>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GB" sz="1600" b="1"/>
              <a:t>Income Goal</a:t>
            </a:r>
          </a:p>
        </c:rich>
      </c:tx>
      <c:layout>
        <c:manualLayout>
          <c:xMode val="edge"/>
          <c:yMode val="edge"/>
          <c:x val="4.9187771416527255E-2"/>
          <c:y val="2.756395416136127E-2"/>
        </c:manualLayout>
      </c:layout>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pivotFmt>
    </c:pivotFmts>
    <c:plotArea>
      <c:layout/>
      <c:barChart>
        <c:barDir val="bar"/>
        <c:grouping val="clustered"/>
        <c:varyColors val="0"/>
        <c:ser>
          <c:idx val="0"/>
          <c:order val="0"/>
          <c:tx>
            <c:strRef>
              <c:f>Dashboard!$V$16</c:f>
              <c:strCache>
                <c:ptCount val="1"/>
                <c:pt idx="0">
                  <c:v>Total</c:v>
                </c:pt>
              </c:strCache>
            </c:strRef>
          </c:tx>
          <c:spPr>
            <a:solidFill>
              <a:schemeClr val="accent1"/>
            </a:solidFill>
            <a:ln>
              <a:noFill/>
            </a:ln>
            <a:effectLst/>
          </c:spPr>
          <c:invertIfNegative val="0"/>
          <c:cat>
            <c:strRef>
              <c:f>Dashboard!$U$17:$U$29</c:f>
              <c:strCache>
                <c:ptCount val="12"/>
                <c:pt idx="0">
                  <c:v>Jan</c:v>
                </c:pt>
                <c:pt idx="1">
                  <c:v>Feb</c:v>
                </c:pt>
                <c:pt idx="2">
                  <c:v>Mar</c:v>
                </c:pt>
                <c:pt idx="3">
                  <c:v>Apr</c:v>
                </c:pt>
                <c:pt idx="4">
                  <c:v>May</c:v>
                </c:pt>
                <c:pt idx="5">
                  <c:v>Jun</c:v>
                </c:pt>
                <c:pt idx="6">
                  <c:v>Jul</c:v>
                </c:pt>
                <c:pt idx="7">
                  <c:v>Aug</c:v>
                </c:pt>
                <c:pt idx="8">
                  <c:v>Sep</c:v>
                </c:pt>
                <c:pt idx="9">
                  <c:v>Oct</c:v>
                </c:pt>
                <c:pt idx="10">
                  <c:v>Nov</c:v>
                </c:pt>
                <c:pt idx="11">
                  <c:v>Dec</c:v>
                </c:pt>
              </c:strCache>
            </c:strRef>
          </c:cat>
          <c:val>
            <c:numRef>
              <c:f>Dashboard!$V$17:$V$29</c:f>
              <c:numCache>
                <c:formatCode>0%</c:formatCode>
                <c:ptCount val="12"/>
                <c:pt idx="0">
                  <c:v>0.15933333333333333</c:v>
                </c:pt>
                <c:pt idx="1">
                  <c:v>0.39999999999999991</c:v>
                </c:pt>
                <c:pt idx="2">
                  <c:v>0.16866666666666674</c:v>
                </c:pt>
                <c:pt idx="3">
                  <c:v>-0.15000000000000002</c:v>
                </c:pt>
                <c:pt idx="4">
                  <c:v>-0.22777777777777775</c:v>
                </c:pt>
                <c:pt idx="5">
                  <c:v>-0.21377777777777773</c:v>
                </c:pt>
                <c:pt idx="6">
                  <c:v>4.4444444444444731E-3</c:v>
                </c:pt>
                <c:pt idx="7">
                  <c:v>-0.65</c:v>
                </c:pt>
                <c:pt idx="8">
                  <c:v>-0.50249999999999995</c:v>
                </c:pt>
                <c:pt idx="9">
                  <c:v>-0.30000000000000004</c:v>
                </c:pt>
                <c:pt idx="10">
                  <c:v>-0.35499999999999998</c:v>
                </c:pt>
                <c:pt idx="11">
                  <c:v>-0.37241666666666662</c:v>
                </c:pt>
              </c:numCache>
            </c:numRef>
          </c:val>
        </c:ser>
        <c:dLbls>
          <c:showLegendKey val="0"/>
          <c:showVal val="0"/>
          <c:showCatName val="0"/>
          <c:showSerName val="0"/>
          <c:showPercent val="0"/>
          <c:showBubbleSize val="0"/>
        </c:dLbls>
        <c:gapWidth val="182"/>
        <c:axId val="312022448"/>
        <c:axId val="312017352"/>
      </c:barChart>
      <c:catAx>
        <c:axId val="312022448"/>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312017352"/>
        <c:crosses val="autoZero"/>
        <c:auto val="1"/>
        <c:lblAlgn val="ctr"/>
        <c:lblOffset val="100"/>
        <c:noMultiLvlLbl val="0"/>
      </c:catAx>
      <c:valAx>
        <c:axId val="312017352"/>
        <c:scaling>
          <c:orientation val="minMax"/>
        </c:scaling>
        <c:delete val="0"/>
        <c:axPos val="b"/>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312022448"/>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Lst>
</c:chartSpace>
</file>

<file path=xl/charts/chart14.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[Personal Finance Dashboard.xlsx]Dashboard!PivotTable12</c:name>
    <c:fmtId val="5"/>
  </c:pivotSource>
  <c:chart>
    <c:title>
      <c:tx>
        <c:rich>
          <a:bodyPr rot="0" spcFirstLastPara="1" vertOverflow="ellipsis" vert="horz" wrap="square" anchor="ctr" anchorCtr="1"/>
          <a:lstStyle/>
          <a:p>
            <a:pPr>
              <a:defRPr sz="1400" b="0" i="0" u="none" strike="noStrike" kern="1200" spc="0" baseline="0">
                <a:solidFill>
                  <a:schemeClr val="bg1"/>
                </a:solidFill>
                <a:latin typeface="+mn-lt"/>
                <a:ea typeface="+mn-ea"/>
                <a:cs typeface="+mn-cs"/>
              </a:defRPr>
            </a:pPr>
            <a:r>
              <a:rPr lang="en-GB" sz="1600" b="1">
                <a:solidFill>
                  <a:schemeClr val="bg1"/>
                </a:solidFill>
              </a:rPr>
              <a:t>Income Goal</a:t>
            </a:r>
          </a:p>
        </c:rich>
      </c:tx>
      <c:layout>
        <c:manualLayout>
          <c:xMode val="edge"/>
          <c:yMode val="edge"/>
          <c:x val="4.9187771416527255E-2"/>
          <c:y val="2.756395416136127E-2"/>
        </c:manualLayout>
      </c:layout>
      <c:overlay val="0"/>
      <c:spPr>
        <a:noFill/>
        <a:ln>
          <a:noFill/>
        </a:ln>
        <a:effectLst/>
      </c:spPr>
      <c:txPr>
        <a:bodyPr rot="0" spcFirstLastPara="1" vertOverflow="ellipsis" vert="horz" wrap="square" anchor="ctr" anchorCtr="1"/>
        <a:lstStyle/>
        <a:p>
          <a:pPr>
            <a:defRPr sz="1400" b="0" i="0" u="none" strike="noStrike" kern="1200" spc="0" baseline="0">
              <a:solidFill>
                <a:schemeClr val="bg1"/>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pivotFmt>
      <c:pivotFmt>
        <c:idx val="1"/>
        <c:spPr>
          <a:solidFill>
            <a:schemeClr val="accent1"/>
          </a:solidFill>
          <a:ln>
            <a:noFill/>
          </a:ln>
          <a:effectLst/>
        </c:spPr>
        <c:marker>
          <c:symbol val="none"/>
        </c:marker>
      </c:pivotFmt>
      <c:pivotFmt>
        <c:idx val="2"/>
        <c:spPr>
          <a:solidFill>
            <a:schemeClr val="accent1"/>
          </a:solidFill>
          <a:ln>
            <a:noFill/>
          </a:ln>
          <a:effectLst/>
        </c:spPr>
        <c:marker>
          <c:symbol val="none"/>
        </c:marker>
        <c:dLbl>
          <c:idx val="0"/>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bg1"/>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15:layout/>
            </c:ext>
          </c:extLst>
        </c:dLbl>
      </c:pivotFmt>
      <c:pivotFmt>
        <c:idx val="3"/>
        <c:spPr>
          <a:solidFill>
            <a:schemeClr val="accent2"/>
          </a:solidFill>
          <a:ln>
            <a:noFill/>
          </a:ln>
          <a:effectLst/>
        </c:spPr>
      </c:pivotFmt>
      <c:pivotFmt>
        <c:idx val="4"/>
        <c:spPr>
          <a:solidFill>
            <a:schemeClr val="accent6"/>
          </a:solidFill>
          <a:ln>
            <a:noFill/>
          </a:ln>
          <a:effectLst/>
        </c:spPr>
      </c:pivotFmt>
      <c:pivotFmt>
        <c:idx val="5"/>
        <c:spPr>
          <a:solidFill>
            <a:srgbClr val="FF0000"/>
          </a:solidFill>
          <a:ln>
            <a:noFill/>
          </a:ln>
          <a:effectLst/>
        </c:spPr>
      </c:pivotFmt>
      <c:pivotFmt>
        <c:idx val="6"/>
        <c:spPr>
          <a:solidFill>
            <a:schemeClr val="accent4"/>
          </a:solidFill>
          <a:ln>
            <a:noFill/>
          </a:ln>
          <a:effectLst/>
        </c:spPr>
      </c:pivotFmt>
      <c:pivotFmt>
        <c:idx val="7"/>
        <c:spPr>
          <a:solidFill>
            <a:srgbClr val="7030A0"/>
          </a:solidFill>
          <a:ln>
            <a:noFill/>
          </a:ln>
          <a:effectLst/>
        </c:spPr>
      </c:pivotFmt>
      <c:pivotFmt>
        <c:idx val="8"/>
        <c:spPr>
          <a:solidFill>
            <a:srgbClr val="00B0F0"/>
          </a:solidFill>
          <a:ln>
            <a:noFill/>
          </a:ln>
          <a:effectLst/>
        </c:spPr>
      </c:pivotFmt>
      <c:pivotFmt>
        <c:idx val="9"/>
        <c:spPr>
          <a:solidFill>
            <a:srgbClr val="C00000"/>
          </a:solidFill>
          <a:ln>
            <a:noFill/>
          </a:ln>
          <a:effectLst/>
        </c:spPr>
      </c:pivotFmt>
      <c:pivotFmt>
        <c:idx val="10"/>
        <c:spPr>
          <a:solidFill>
            <a:schemeClr val="bg1">
              <a:lumMod val="75000"/>
            </a:schemeClr>
          </a:solidFill>
          <a:ln>
            <a:noFill/>
          </a:ln>
          <a:effectLst/>
        </c:spPr>
      </c:pivotFmt>
      <c:pivotFmt>
        <c:idx val="11"/>
        <c:spPr>
          <a:solidFill>
            <a:srgbClr val="00B050"/>
          </a:solidFill>
          <a:ln>
            <a:noFill/>
          </a:ln>
          <a:effectLst/>
        </c:spPr>
      </c:pivotFmt>
      <c:pivotFmt>
        <c:idx val="12"/>
        <c:spPr>
          <a:solidFill>
            <a:srgbClr val="FFFF00"/>
          </a:solidFill>
          <a:ln>
            <a:noFill/>
          </a:ln>
          <a:effectLst/>
        </c:spPr>
      </c:pivotFmt>
    </c:pivotFmts>
    <c:plotArea>
      <c:layout/>
      <c:barChart>
        <c:barDir val="bar"/>
        <c:grouping val="clustered"/>
        <c:varyColors val="0"/>
        <c:ser>
          <c:idx val="0"/>
          <c:order val="0"/>
          <c:tx>
            <c:strRef>
              <c:f>Dashboard!$V$16</c:f>
              <c:strCache>
                <c:ptCount val="1"/>
                <c:pt idx="0">
                  <c:v>Total</c:v>
                </c:pt>
              </c:strCache>
            </c:strRef>
          </c:tx>
          <c:spPr>
            <a:solidFill>
              <a:schemeClr val="accent1"/>
            </a:solidFill>
            <a:ln>
              <a:noFill/>
            </a:ln>
            <a:effectLst/>
          </c:spPr>
          <c:invertIfNegative val="0"/>
          <c:dPt>
            <c:idx val="0"/>
            <c:invertIfNegative val="0"/>
            <c:bubble3D val="0"/>
            <c:spPr>
              <a:solidFill>
                <a:schemeClr val="accent2"/>
              </a:solidFill>
              <a:ln>
                <a:noFill/>
              </a:ln>
              <a:effectLst/>
            </c:spPr>
          </c:dPt>
          <c:dPt>
            <c:idx val="2"/>
            <c:invertIfNegative val="0"/>
            <c:bubble3D val="0"/>
            <c:spPr>
              <a:solidFill>
                <a:schemeClr val="accent6"/>
              </a:solidFill>
              <a:ln>
                <a:noFill/>
              </a:ln>
              <a:effectLst/>
            </c:spPr>
          </c:dPt>
          <c:dPt>
            <c:idx val="3"/>
            <c:invertIfNegative val="0"/>
            <c:bubble3D val="0"/>
            <c:spPr>
              <a:solidFill>
                <a:srgbClr val="FF0000"/>
              </a:solidFill>
              <a:ln>
                <a:noFill/>
              </a:ln>
              <a:effectLst/>
            </c:spPr>
          </c:dPt>
          <c:dPt>
            <c:idx val="4"/>
            <c:invertIfNegative val="0"/>
            <c:bubble3D val="0"/>
            <c:spPr>
              <a:solidFill>
                <a:schemeClr val="accent4"/>
              </a:solidFill>
              <a:ln>
                <a:noFill/>
              </a:ln>
              <a:effectLst/>
            </c:spPr>
          </c:dPt>
          <c:dPt>
            <c:idx val="5"/>
            <c:invertIfNegative val="0"/>
            <c:bubble3D val="0"/>
            <c:spPr>
              <a:solidFill>
                <a:srgbClr val="7030A0"/>
              </a:solidFill>
              <a:ln>
                <a:noFill/>
              </a:ln>
              <a:effectLst/>
            </c:spPr>
          </c:dPt>
          <c:dPt>
            <c:idx val="7"/>
            <c:invertIfNegative val="0"/>
            <c:bubble3D val="0"/>
            <c:spPr>
              <a:solidFill>
                <a:srgbClr val="00B0F0"/>
              </a:solidFill>
              <a:ln>
                <a:noFill/>
              </a:ln>
              <a:effectLst/>
            </c:spPr>
          </c:dPt>
          <c:dPt>
            <c:idx val="8"/>
            <c:invertIfNegative val="0"/>
            <c:bubble3D val="0"/>
            <c:spPr>
              <a:solidFill>
                <a:srgbClr val="C00000"/>
              </a:solidFill>
              <a:ln>
                <a:noFill/>
              </a:ln>
              <a:effectLst/>
            </c:spPr>
          </c:dPt>
          <c:dPt>
            <c:idx val="9"/>
            <c:invertIfNegative val="0"/>
            <c:bubble3D val="0"/>
            <c:spPr>
              <a:solidFill>
                <a:schemeClr val="bg1">
                  <a:lumMod val="75000"/>
                </a:schemeClr>
              </a:solidFill>
              <a:ln>
                <a:noFill/>
              </a:ln>
              <a:effectLst/>
            </c:spPr>
          </c:dPt>
          <c:dPt>
            <c:idx val="10"/>
            <c:invertIfNegative val="0"/>
            <c:bubble3D val="0"/>
            <c:spPr>
              <a:solidFill>
                <a:srgbClr val="00B050"/>
              </a:solidFill>
              <a:ln>
                <a:noFill/>
              </a:ln>
              <a:effectLst/>
            </c:spPr>
          </c:dPt>
          <c:dPt>
            <c:idx val="11"/>
            <c:invertIfNegative val="0"/>
            <c:bubble3D val="0"/>
            <c:spPr>
              <a:solidFill>
                <a:srgbClr val="FFFF00"/>
              </a:solidFill>
              <a:ln>
                <a:noFill/>
              </a:ln>
              <a:effectLst/>
            </c:spPr>
          </c:dPt>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bg1"/>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layout/>
                <c15:showLeaderLines val="1"/>
                <c15:leaderLines>
                  <c:spPr>
                    <a:ln w="9525" cap="flat" cmpd="sng" algn="ctr">
                      <a:solidFill>
                        <a:schemeClr val="tx1">
                          <a:lumMod val="35000"/>
                          <a:lumOff val="65000"/>
                        </a:schemeClr>
                      </a:solidFill>
                      <a:round/>
                    </a:ln>
                    <a:effectLst/>
                  </c:spPr>
                </c15:leaderLines>
              </c:ext>
            </c:extLst>
          </c:dLbls>
          <c:cat>
            <c:strRef>
              <c:f>Dashboard!$U$17:$U$29</c:f>
              <c:strCache>
                <c:ptCount val="12"/>
                <c:pt idx="0">
                  <c:v>Jan</c:v>
                </c:pt>
                <c:pt idx="1">
                  <c:v>Feb</c:v>
                </c:pt>
                <c:pt idx="2">
                  <c:v>Mar</c:v>
                </c:pt>
                <c:pt idx="3">
                  <c:v>Apr</c:v>
                </c:pt>
                <c:pt idx="4">
                  <c:v>May</c:v>
                </c:pt>
                <c:pt idx="5">
                  <c:v>Jun</c:v>
                </c:pt>
                <c:pt idx="6">
                  <c:v>Jul</c:v>
                </c:pt>
                <c:pt idx="7">
                  <c:v>Aug</c:v>
                </c:pt>
                <c:pt idx="8">
                  <c:v>Sep</c:v>
                </c:pt>
                <c:pt idx="9">
                  <c:v>Oct</c:v>
                </c:pt>
                <c:pt idx="10">
                  <c:v>Nov</c:v>
                </c:pt>
                <c:pt idx="11">
                  <c:v>Dec</c:v>
                </c:pt>
              </c:strCache>
            </c:strRef>
          </c:cat>
          <c:val>
            <c:numRef>
              <c:f>Dashboard!$V$17:$V$29</c:f>
              <c:numCache>
                <c:formatCode>0%</c:formatCode>
                <c:ptCount val="12"/>
                <c:pt idx="0">
                  <c:v>0.15933333333333333</c:v>
                </c:pt>
                <c:pt idx="1">
                  <c:v>0.39999999999999991</c:v>
                </c:pt>
                <c:pt idx="2">
                  <c:v>0.16866666666666674</c:v>
                </c:pt>
                <c:pt idx="3">
                  <c:v>-0.15000000000000002</c:v>
                </c:pt>
                <c:pt idx="4">
                  <c:v>-0.22777777777777775</c:v>
                </c:pt>
                <c:pt idx="5">
                  <c:v>-0.21377777777777773</c:v>
                </c:pt>
                <c:pt idx="6">
                  <c:v>4.4444444444444731E-3</c:v>
                </c:pt>
                <c:pt idx="7">
                  <c:v>-0.65</c:v>
                </c:pt>
                <c:pt idx="8">
                  <c:v>-0.50249999999999995</c:v>
                </c:pt>
                <c:pt idx="9">
                  <c:v>-0.30000000000000004</c:v>
                </c:pt>
                <c:pt idx="10">
                  <c:v>-0.35499999999999998</c:v>
                </c:pt>
                <c:pt idx="11">
                  <c:v>-0.37241666666666662</c:v>
                </c:pt>
              </c:numCache>
            </c:numRef>
          </c:val>
        </c:ser>
        <c:dLbls>
          <c:dLblPos val="outEnd"/>
          <c:showLegendKey val="0"/>
          <c:showVal val="1"/>
          <c:showCatName val="0"/>
          <c:showSerName val="0"/>
          <c:showPercent val="0"/>
          <c:showBubbleSize val="0"/>
        </c:dLbls>
        <c:gapWidth val="182"/>
        <c:axId val="312016960"/>
        <c:axId val="312023232"/>
      </c:barChart>
      <c:catAx>
        <c:axId val="312016960"/>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bg1"/>
                </a:solidFill>
                <a:latin typeface="+mn-lt"/>
                <a:ea typeface="+mn-ea"/>
                <a:cs typeface="+mn-cs"/>
              </a:defRPr>
            </a:pPr>
            <a:endParaRPr lang="en-US"/>
          </a:p>
        </c:txPr>
        <c:crossAx val="312023232"/>
        <c:crosses val="autoZero"/>
        <c:auto val="1"/>
        <c:lblAlgn val="ctr"/>
        <c:lblOffset val="100"/>
        <c:noMultiLvlLbl val="0"/>
      </c:catAx>
      <c:valAx>
        <c:axId val="312023232"/>
        <c:scaling>
          <c:orientation val="minMax"/>
        </c:scaling>
        <c:delete val="0"/>
        <c:axPos val="b"/>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bg1"/>
                </a:solidFill>
                <a:latin typeface="+mn-lt"/>
                <a:ea typeface="+mn-ea"/>
                <a:cs typeface="+mn-cs"/>
              </a:defRPr>
            </a:pPr>
            <a:endParaRPr lang="en-US"/>
          </a:p>
        </c:txPr>
        <c:crossAx val="312016960"/>
        <c:crosses val="autoZero"/>
        <c:crossBetween val="between"/>
      </c:valAx>
      <c:spPr>
        <a:noFill/>
        <a:ln>
          <a:noFill/>
        </a:ln>
        <a:effectLst/>
      </c:spPr>
    </c:plotArea>
    <c:plotVisOnly val="1"/>
    <c:dispBlanksAs val="gap"/>
    <c:showDLblsOverMax val="0"/>
  </c:chart>
  <c:spPr>
    <a:solidFill>
      <a:srgbClr val="1B064E"/>
    </a:solidFill>
    <a:ln w="9525" cap="flat" cmpd="sng" algn="ctr">
      <a:no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Lst>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1">
  <a:schemeClr val="accent1"/>
  <a:schemeClr val="accent3"/>
  <a:schemeClr val="accent5"/>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8.xml><?xml version="1.0" encoding="utf-8"?>
<cs:colorStyle xmlns:cs="http://schemas.microsoft.com/office/drawing/2012/chartStyle" xmlns:a="http://schemas.openxmlformats.org/drawingml/2006/main" meth="cycle" id="11">
  <a:schemeClr val="accent1"/>
  <a:schemeClr val="accent3"/>
  <a:schemeClr val="accent5"/>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9.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0.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1.xml><?xml version="1.0" encoding="utf-8"?>
<cs:colorStyle xmlns:cs="http://schemas.microsoft.com/office/drawing/2012/chartStyle" xmlns:a="http://schemas.openxmlformats.org/drawingml/2006/main" meth="cycle" id="11">
  <a:schemeClr val="accent1"/>
  <a:schemeClr val="accent3"/>
  <a:schemeClr val="accent5"/>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3.xml><?xml version="1.0" encoding="utf-8"?>
<cs:colorStyle xmlns:cs="http://schemas.microsoft.com/office/drawing/2012/chartStyle" xmlns:a="http://schemas.openxmlformats.org/drawingml/2006/main" meth="cycle" id="11">
  <a:schemeClr val="accent1"/>
  <a:schemeClr val="accent3"/>
  <a:schemeClr val="accent5"/>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4.xml><?xml version="1.0" encoding="utf-8"?>
<cs:colorStyle xmlns:cs="http://schemas.microsoft.com/office/drawing/2012/chartStyle" xmlns:a="http://schemas.openxmlformats.org/drawingml/2006/main" meth="cycle" id="11">
  <a:schemeClr val="accent1"/>
  <a:schemeClr val="accent3"/>
  <a:schemeClr val="accent5"/>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31">
  <cs:axisTitle>
    <cs:lnRef idx="0"/>
    <cs:fillRef idx="0"/>
    <cs:effectRef idx="0"/>
    <cs:fontRef idx="minor">
      <a:schemeClr val="tx2"/>
    </cs:fontRef>
    <cs:defRPr sz="900" b="1" kern="1200"/>
  </cs:axisTitle>
  <cs:categoryAxis>
    <cs:lnRef idx="0"/>
    <cs:fillRef idx="0"/>
    <cs:effectRef idx="0"/>
    <cs:fontRef idx="minor">
      <a:schemeClr val="tx2"/>
    </cs:fontRef>
    <cs:spPr>
      <a:ln w="9525" cap="flat" cmpd="sng" algn="ctr">
        <a:solidFill>
          <a:schemeClr val="tx2">
            <a:lumMod val="15000"/>
            <a:lumOff val="85000"/>
          </a:schemeClr>
        </a:solidFill>
        <a:round/>
      </a:ln>
    </cs:spPr>
    <cs:defRPr sz="900" kern="1200"/>
  </cs:categoryAxis>
  <cs:chartArea mods="allowNoFillOverride allowNoLineOverride">
    <cs:lnRef idx="0"/>
    <cs:fillRef idx="0"/>
    <cs:effectRef idx="0"/>
    <cs:fontRef idx="minor">
      <a:schemeClr val="tx2"/>
    </cs:fontRef>
    <cs:spPr>
      <a:solidFill>
        <a:schemeClr val="bg1"/>
      </a:solidFill>
      <a:ln w="9525" cap="flat" cmpd="sng" algn="ctr">
        <a:solidFill>
          <a:schemeClr val="tx2">
            <a:lumMod val="15000"/>
            <a:lumOff val="85000"/>
          </a:schemeClr>
        </a:solidFill>
        <a:round/>
      </a:ln>
    </cs:spPr>
    <cs:defRPr sz="900" kern="1200"/>
  </cs:chartArea>
  <cs:dataLabel>
    <cs:lnRef idx="0"/>
    <cs:fillRef idx="0"/>
    <cs:effectRef idx="0"/>
    <cs:fontRef idx="minor">
      <a:schemeClr val="tx2"/>
    </cs:fontRef>
    <cs:defRPr sz="900" kern="1200"/>
  </cs:dataLabel>
  <cs:dataLabelCallout>
    <cs:lnRef idx="0"/>
    <cs:fillRef idx="0"/>
    <cs:effectRef idx="0"/>
    <cs:fontRef idx="minor">
      <a:schemeClr val="dk2">
        <a:lumMod val="7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2"/>
    <cs:fontRef idx="minor">
      <a:schemeClr val="tx2"/>
    </cs:fontRef>
  </cs:dataPoint>
  <cs:dataPoint3D>
    <cs:lnRef idx="0"/>
    <cs:fillRef idx="3">
      <cs:styleClr val="auto"/>
    </cs:fillRef>
    <cs:effectRef idx="2"/>
    <cs:fontRef idx="minor">
      <a:schemeClr val="tx2"/>
    </cs:fontRef>
  </cs:dataPoint3D>
  <cs:dataPointLine>
    <cs:lnRef idx="0">
      <cs:styleClr val="auto"/>
    </cs:lnRef>
    <cs:fillRef idx="3"/>
    <cs:effectRef idx="2"/>
    <cs:fontRef idx="minor">
      <a:schemeClr val="tx2"/>
    </cs:fontRef>
    <cs:spPr>
      <a:ln w="31750" cap="rnd">
        <a:solidFill>
          <a:schemeClr val="phClr"/>
        </a:solidFill>
        <a:round/>
      </a:ln>
    </cs:spPr>
  </cs:dataPointLine>
  <cs:dataPointMarker>
    <cs:lnRef idx="0"/>
    <cs:fillRef idx="3">
      <cs:styleClr val="auto"/>
    </cs:fillRef>
    <cs:effectRef idx="2"/>
    <cs:fontRef idx="minor">
      <a:schemeClr val="tx2"/>
    </cs:fontRef>
    <cs:spPr>
      <a:ln w="12700">
        <a:solidFill>
          <a:schemeClr val="lt2"/>
        </a:solidFill>
        <a:round/>
      </a:ln>
    </cs:spPr>
  </cs:dataPointMarker>
  <cs:dataPointMarkerLayout symbol="circle" size="6"/>
  <cs:dataPointWireframe>
    <cs:lnRef idx="0">
      <cs:styleClr val="auto"/>
    </cs:lnRef>
    <cs:fillRef idx="3"/>
    <cs:effectRef idx="2"/>
    <cs:fontRef idx="minor">
      <a:schemeClr val="tx2"/>
    </cs:fontRef>
    <cs:spPr>
      <a:ln w="9525" cap="rnd">
        <a:solidFill>
          <a:schemeClr val="phClr"/>
        </a:solidFill>
        <a:round/>
      </a:ln>
    </cs:spPr>
  </cs:dataPointWireframe>
  <cs:dataTable>
    <cs:lnRef idx="0"/>
    <cs:fillRef idx="0"/>
    <cs:effectRef idx="0"/>
    <cs:fontRef idx="minor">
      <a:schemeClr val="tx2"/>
    </cs:fontRef>
    <cs:spPr>
      <a:ln w="9525">
        <a:solidFill>
          <a:schemeClr val="tx2">
            <a:lumMod val="15000"/>
            <a:lumOff val="85000"/>
          </a:schemeClr>
        </a:solidFill>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2"/>
    </cs:fontRef>
    <cs:spPr>
      <a:ln w="9525">
        <a:solidFill>
          <a:schemeClr val="tx2">
            <a:lumMod val="60000"/>
            <a:lumOff val="40000"/>
          </a:schemeClr>
        </a:solidFill>
        <a:prstDash val="dash"/>
      </a:ln>
    </cs:spPr>
  </cs:dropLine>
  <cs:errorBar>
    <cs:lnRef idx="0"/>
    <cs:fillRef idx="0"/>
    <cs:effectRef idx="0"/>
    <cs:fontRef idx="minor">
      <a:schemeClr val="tx2"/>
    </cs:fontRef>
    <cs:spPr>
      <a:ln w="9525">
        <a:solidFill>
          <a:schemeClr val="tx2">
            <a:lumMod val="75000"/>
          </a:schemeClr>
        </a:solidFill>
        <a:round/>
      </a:ln>
    </cs:spPr>
  </cs:errorBar>
  <cs:floor>
    <cs:lnRef idx="0"/>
    <cs:fillRef idx="0"/>
    <cs:effectRef idx="0"/>
    <cs:fontRef idx="minor">
      <a:schemeClr val="tx2"/>
    </cs:fontRef>
  </cs:floor>
  <cs:gridlineMajor>
    <cs:lnRef idx="0"/>
    <cs:fillRef idx="0"/>
    <cs:effectRef idx="0"/>
    <cs:fontRef idx="minor">
      <a:schemeClr val="tx2"/>
    </cs:fontRef>
    <cs:spPr>
      <a:ln w="9525" cap="flat" cmpd="sng" algn="ctr">
        <a:solidFill>
          <a:schemeClr val="tx2">
            <a:lumMod val="15000"/>
            <a:lumOff val="85000"/>
          </a:schemeClr>
        </a:solidFill>
        <a:round/>
      </a:ln>
    </cs:spPr>
  </cs:gridlineMajor>
  <cs:gridlineMinor>
    <cs:lnRef idx="0"/>
    <cs:fillRef idx="0"/>
    <cs:effectRef idx="0"/>
    <cs:fontRef idx="minor">
      <a:schemeClr val="tx2"/>
    </cs:fontRef>
    <cs:spPr>
      <a:ln>
        <a:solidFill>
          <a:schemeClr val="tx2">
            <a:lumMod val="5000"/>
            <a:lumOff val="95000"/>
          </a:schemeClr>
        </a:solidFill>
      </a:ln>
    </cs:spPr>
  </cs:gridlineMinor>
  <cs:hiLoLine>
    <cs:lnRef idx="0"/>
    <cs:fillRef idx="0"/>
    <cs:effectRef idx="0"/>
    <cs:fontRef idx="minor">
      <a:schemeClr val="tx2"/>
    </cs:fontRef>
    <cs:spPr>
      <a:ln w="9525">
        <a:solidFill>
          <a:schemeClr val="tx2">
            <a:lumMod val="60000"/>
            <a:lumOff val="40000"/>
          </a:schemeClr>
        </a:solidFill>
        <a:prstDash val="dash"/>
      </a:ln>
    </cs:spPr>
  </cs:hiLoLine>
  <cs:leaderLine>
    <cs:lnRef idx="0"/>
    <cs:fillRef idx="0"/>
    <cs:effectRef idx="0"/>
    <cs:fontRef idx="minor">
      <a:schemeClr val="tx2"/>
    </cs:fontRef>
    <cs:spPr>
      <a:ln w="9525">
        <a:solidFill>
          <a:schemeClr val="tx2">
            <a:lumMod val="35000"/>
            <a:lumOff val="65000"/>
          </a:schemeClr>
        </a:solidFill>
      </a:ln>
    </cs:spPr>
  </cs:leaderLine>
  <cs:legend>
    <cs:lnRef idx="0"/>
    <cs:fillRef idx="0"/>
    <cs:effectRef idx="0"/>
    <cs:fontRef idx="minor">
      <a:schemeClr val="tx2"/>
    </cs:fontRef>
    <cs:defRPr sz="900" kern="1200"/>
  </cs:legend>
  <cs:plotArea>
    <cs:lnRef idx="0"/>
    <cs:fillRef idx="0"/>
    <cs:effectRef idx="0"/>
    <cs:fontRef idx="minor">
      <a:schemeClr val="tx2"/>
    </cs:fontRef>
  </cs:plotArea>
  <cs:plotArea3D>
    <cs:lnRef idx="0"/>
    <cs:fillRef idx="0"/>
    <cs:effectRef idx="0"/>
    <cs:fontRef idx="minor">
      <a:schemeClr val="tx2"/>
    </cs:fontRef>
  </cs:plotArea3D>
  <cs:seriesAxis>
    <cs:lnRef idx="0"/>
    <cs:fillRef idx="0"/>
    <cs:effectRef idx="0"/>
    <cs:fontRef idx="minor">
      <a:schemeClr val="tx2"/>
    </cs:fontRef>
    <cs:spPr>
      <a:ln w="9525" cap="flat" cmpd="sng" algn="ctr">
        <a:solidFill>
          <a:schemeClr val="tx2">
            <a:lumMod val="15000"/>
            <a:lumOff val="85000"/>
          </a:schemeClr>
        </a:solidFill>
        <a:round/>
      </a:ln>
    </cs:spPr>
    <cs:defRPr sz="900" kern="1200"/>
  </cs:seriesAxis>
  <cs:seriesLine>
    <cs:lnRef idx="0"/>
    <cs:fillRef idx="0"/>
    <cs:effectRef idx="0"/>
    <cs:fontRef idx="minor">
      <a:schemeClr val="tx2"/>
    </cs:fontRef>
    <cs:spPr>
      <a:ln w="9525">
        <a:solidFill>
          <a:schemeClr val="tx2">
            <a:lumMod val="60000"/>
            <a:lumOff val="40000"/>
          </a:schemeClr>
        </a:solidFill>
        <a:prstDash val="dash"/>
      </a:ln>
    </cs:spPr>
  </cs:seriesLine>
  <cs:title>
    <cs:lnRef idx="0"/>
    <cs:fillRef idx="0"/>
    <cs:effectRef idx="0"/>
    <cs:fontRef idx="minor">
      <a:schemeClr val="tx2"/>
    </cs:fontRef>
    <cs:defRPr sz="1600" b="1" kern="1200"/>
  </cs:title>
  <cs:trendline>
    <cs:lnRef idx="0">
      <cs:styleClr val="auto"/>
    </cs:lnRef>
    <cs:fillRef idx="0"/>
    <cs:effectRef idx="0"/>
    <cs:fontRef idx="minor">
      <a:schemeClr val="tx2"/>
    </cs:fontRef>
    <cs:spPr>
      <a:ln w="19050" cap="rnd">
        <a:solidFill>
          <a:schemeClr val="phClr"/>
        </a:solidFill>
        <a:prstDash val="sysDash"/>
      </a:ln>
    </cs:spPr>
  </cs:trendline>
  <cs:trendlineLabel>
    <cs:lnRef idx="0"/>
    <cs:fillRef idx="0"/>
    <cs:effectRef idx="0"/>
    <cs:fontRef idx="minor">
      <a:schemeClr val="tx2"/>
    </cs:fontRef>
    <cs:defRPr sz="900" kern="1200"/>
  </cs:trendlineLabel>
  <cs:upBar>
    <cs:lnRef idx="0"/>
    <cs:fillRef idx="0"/>
    <cs:effectRef idx="0"/>
    <cs:fontRef idx="minor">
      <a:schemeClr val="tx2"/>
    </cs:fontRef>
    <cs:spPr>
      <a:solidFill>
        <a:schemeClr val="lt1"/>
      </a:solidFill>
      <a:ln w="9525">
        <a:solidFill>
          <a:schemeClr val="tx1">
            <a:lumMod val="15000"/>
            <a:lumOff val="85000"/>
          </a:schemeClr>
        </a:solidFill>
      </a:ln>
    </cs:spPr>
  </cs:upBar>
  <cs:valueAxis>
    <cs:lnRef idx="0"/>
    <cs:fillRef idx="0"/>
    <cs:effectRef idx="0"/>
    <cs:fontRef idx="minor">
      <a:schemeClr val="tx2"/>
    </cs:fontRef>
    <cs:defRPr sz="900" kern="1200"/>
  </cs:valueAxis>
  <cs:wall>
    <cs:lnRef idx="0"/>
    <cs:fillRef idx="0"/>
    <cs:effectRef idx="0"/>
    <cs:fontRef idx="minor">
      <a:schemeClr val="tx2"/>
    </cs:fontRef>
  </cs:wall>
</cs:chartStyle>
</file>

<file path=xl/charts/style3.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5.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6.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7.xml><?xml version="1.0" encoding="utf-8"?>
<cs:chartStyle xmlns:cs="http://schemas.microsoft.com/office/drawing/2012/chartStyle" xmlns:a="http://schemas.openxmlformats.org/drawingml/2006/main" id="231">
  <cs:axisTitle>
    <cs:lnRef idx="0"/>
    <cs:fillRef idx="0"/>
    <cs:effectRef idx="0"/>
    <cs:fontRef idx="minor">
      <a:schemeClr val="tx2"/>
    </cs:fontRef>
    <cs:defRPr sz="900" b="1" kern="1200"/>
  </cs:axisTitle>
  <cs:categoryAxis>
    <cs:lnRef idx="0"/>
    <cs:fillRef idx="0"/>
    <cs:effectRef idx="0"/>
    <cs:fontRef idx="minor">
      <a:schemeClr val="tx2"/>
    </cs:fontRef>
    <cs:spPr>
      <a:ln w="9525" cap="flat" cmpd="sng" algn="ctr">
        <a:solidFill>
          <a:schemeClr val="tx2">
            <a:lumMod val="15000"/>
            <a:lumOff val="85000"/>
          </a:schemeClr>
        </a:solidFill>
        <a:round/>
      </a:ln>
    </cs:spPr>
    <cs:defRPr sz="900" kern="1200"/>
  </cs:categoryAxis>
  <cs:chartArea mods="allowNoFillOverride allowNoLineOverride">
    <cs:lnRef idx="0"/>
    <cs:fillRef idx="0"/>
    <cs:effectRef idx="0"/>
    <cs:fontRef idx="minor">
      <a:schemeClr val="tx2"/>
    </cs:fontRef>
    <cs:spPr>
      <a:solidFill>
        <a:schemeClr val="bg1"/>
      </a:solidFill>
      <a:ln w="9525" cap="flat" cmpd="sng" algn="ctr">
        <a:solidFill>
          <a:schemeClr val="tx2">
            <a:lumMod val="15000"/>
            <a:lumOff val="85000"/>
          </a:schemeClr>
        </a:solidFill>
        <a:round/>
      </a:ln>
    </cs:spPr>
    <cs:defRPr sz="900" kern="1200"/>
  </cs:chartArea>
  <cs:dataLabel>
    <cs:lnRef idx="0"/>
    <cs:fillRef idx="0"/>
    <cs:effectRef idx="0"/>
    <cs:fontRef idx="minor">
      <a:schemeClr val="tx2"/>
    </cs:fontRef>
    <cs:defRPr sz="900" kern="1200"/>
  </cs:dataLabel>
  <cs:dataLabelCallout>
    <cs:lnRef idx="0"/>
    <cs:fillRef idx="0"/>
    <cs:effectRef idx="0"/>
    <cs:fontRef idx="minor">
      <a:schemeClr val="dk2">
        <a:lumMod val="7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2"/>
    <cs:fontRef idx="minor">
      <a:schemeClr val="tx2"/>
    </cs:fontRef>
  </cs:dataPoint>
  <cs:dataPoint3D>
    <cs:lnRef idx="0"/>
    <cs:fillRef idx="3">
      <cs:styleClr val="auto"/>
    </cs:fillRef>
    <cs:effectRef idx="2"/>
    <cs:fontRef idx="minor">
      <a:schemeClr val="tx2"/>
    </cs:fontRef>
  </cs:dataPoint3D>
  <cs:dataPointLine>
    <cs:lnRef idx="0">
      <cs:styleClr val="auto"/>
    </cs:lnRef>
    <cs:fillRef idx="3"/>
    <cs:effectRef idx="2"/>
    <cs:fontRef idx="minor">
      <a:schemeClr val="tx2"/>
    </cs:fontRef>
    <cs:spPr>
      <a:ln w="31750" cap="rnd">
        <a:solidFill>
          <a:schemeClr val="phClr"/>
        </a:solidFill>
        <a:round/>
      </a:ln>
    </cs:spPr>
  </cs:dataPointLine>
  <cs:dataPointMarker>
    <cs:lnRef idx="0"/>
    <cs:fillRef idx="3">
      <cs:styleClr val="auto"/>
    </cs:fillRef>
    <cs:effectRef idx="2"/>
    <cs:fontRef idx="minor">
      <a:schemeClr val="tx2"/>
    </cs:fontRef>
    <cs:spPr>
      <a:ln w="12700">
        <a:solidFill>
          <a:schemeClr val="lt2"/>
        </a:solidFill>
        <a:round/>
      </a:ln>
    </cs:spPr>
  </cs:dataPointMarker>
  <cs:dataPointMarkerLayout symbol="circle" size="6"/>
  <cs:dataPointWireframe>
    <cs:lnRef idx="0">
      <cs:styleClr val="auto"/>
    </cs:lnRef>
    <cs:fillRef idx="3"/>
    <cs:effectRef idx="2"/>
    <cs:fontRef idx="minor">
      <a:schemeClr val="tx2"/>
    </cs:fontRef>
    <cs:spPr>
      <a:ln w="9525" cap="rnd">
        <a:solidFill>
          <a:schemeClr val="phClr"/>
        </a:solidFill>
        <a:round/>
      </a:ln>
    </cs:spPr>
  </cs:dataPointWireframe>
  <cs:dataTable>
    <cs:lnRef idx="0"/>
    <cs:fillRef idx="0"/>
    <cs:effectRef idx="0"/>
    <cs:fontRef idx="minor">
      <a:schemeClr val="tx2"/>
    </cs:fontRef>
    <cs:spPr>
      <a:ln w="9525">
        <a:solidFill>
          <a:schemeClr val="tx2">
            <a:lumMod val="15000"/>
            <a:lumOff val="85000"/>
          </a:schemeClr>
        </a:solidFill>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2"/>
    </cs:fontRef>
    <cs:spPr>
      <a:ln w="9525">
        <a:solidFill>
          <a:schemeClr val="tx2">
            <a:lumMod val="60000"/>
            <a:lumOff val="40000"/>
          </a:schemeClr>
        </a:solidFill>
        <a:prstDash val="dash"/>
      </a:ln>
    </cs:spPr>
  </cs:dropLine>
  <cs:errorBar>
    <cs:lnRef idx="0"/>
    <cs:fillRef idx="0"/>
    <cs:effectRef idx="0"/>
    <cs:fontRef idx="minor">
      <a:schemeClr val="tx2"/>
    </cs:fontRef>
    <cs:spPr>
      <a:ln w="9525">
        <a:solidFill>
          <a:schemeClr val="tx2">
            <a:lumMod val="75000"/>
          </a:schemeClr>
        </a:solidFill>
        <a:round/>
      </a:ln>
    </cs:spPr>
  </cs:errorBar>
  <cs:floor>
    <cs:lnRef idx="0"/>
    <cs:fillRef idx="0"/>
    <cs:effectRef idx="0"/>
    <cs:fontRef idx="minor">
      <a:schemeClr val="tx2"/>
    </cs:fontRef>
  </cs:floor>
  <cs:gridlineMajor>
    <cs:lnRef idx="0"/>
    <cs:fillRef idx="0"/>
    <cs:effectRef idx="0"/>
    <cs:fontRef idx="minor">
      <a:schemeClr val="tx2"/>
    </cs:fontRef>
    <cs:spPr>
      <a:ln w="9525" cap="flat" cmpd="sng" algn="ctr">
        <a:solidFill>
          <a:schemeClr val="tx2">
            <a:lumMod val="15000"/>
            <a:lumOff val="85000"/>
          </a:schemeClr>
        </a:solidFill>
        <a:round/>
      </a:ln>
    </cs:spPr>
  </cs:gridlineMajor>
  <cs:gridlineMinor>
    <cs:lnRef idx="0"/>
    <cs:fillRef idx="0"/>
    <cs:effectRef idx="0"/>
    <cs:fontRef idx="minor">
      <a:schemeClr val="tx2"/>
    </cs:fontRef>
    <cs:spPr>
      <a:ln>
        <a:solidFill>
          <a:schemeClr val="tx2">
            <a:lumMod val="5000"/>
            <a:lumOff val="95000"/>
          </a:schemeClr>
        </a:solidFill>
      </a:ln>
    </cs:spPr>
  </cs:gridlineMinor>
  <cs:hiLoLine>
    <cs:lnRef idx="0"/>
    <cs:fillRef idx="0"/>
    <cs:effectRef idx="0"/>
    <cs:fontRef idx="minor">
      <a:schemeClr val="tx2"/>
    </cs:fontRef>
    <cs:spPr>
      <a:ln w="9525">
        <a:solidFill>
          <a:schemeClr val="tx2">
            <a:lumMod val="60000"/>
            <a:lumOff val="40000"/>
          </a:schemeClr>
        </a:solidFill>
        <a:prstDash val="dash"/>
      </a:ln>
    </cs:spPr>
  </cs:hiLoLine>
  <cs:leaderLine>
    <cs:lnRef idx="0"/>
    <cs:fillRef idx="0"/>
    <cs:effectRef idx="0"/>
    <cs:fontRef idx="minor">
      <a:schemeClr val="tx2"/>
    </cs:fontRef>
    <cs:spPr>
      <a:ln w="9525">
        <a:solidFill>
          <a:schemeClr val="tx2">
            <a:lumMod val="35000"/>
            <a:lumOff val="65000"/>
          </a:schemeClr>
        </a:solidFill>
      </a:ln>
    </cs:spPr>
  </cs:leaderLine>
  <cs:legend>
    <cs:lnRef idx="0"/>
    <cs:fillRef idx="0"/>
    <cs:effectRef idx="0"/>
    <cs:fontRef idx="minor">
      <a:schemeClr val="tx2"/>
    </cs:fontRef>
    <cs:defRPr sz="900" kern="1200"/>
  </cs:legend>
  <cs:plotArea>
    <cs:lnRef idx="0"/>
    <cs:fillRef idx="0"/>
    <cs:effectRef idx="0"/>
    <cs:fontRef idx="minor">
      <a:schemeClr val="tx2"/>
    </cs:fontRef>
  </cs:plotArea>
  <cs:plotArea3D>
    <cs:lnRef idx="0"/>
    <cs:fillRef idx="0"/>
    <cs:effectRef idx="0"/>
    <cs:fontRef idx="minor">
      <a:schemeClr val="tx2"/>
    </cs:fontRef>
  </cs:plotArea3D>
  <cs:seriesAxis>
    <cs:lnRef idx="0"/>
    <cs:fillRef idx="0"/>
    <cs:effectRef idx="0"/>
    <cs:fontRef idx="minor">
      <a:schemeClr val="tx2"/>
    </cs:fontRef>
    <cs:spPr>
      <a:ln w="9525" cap="flat" cmpd="sng" algn="ctr">
        <a:solidFill>
          <a:schemeClr val="tx2">
            <a:lumMod val="15000"/>
            <a:lumOff val="85000"/>
          </a:schemeClr>
        </a:solidFill>
        <a:round/>
      </a:ln>
    </cs:spPr>
    <cs:defRPr sz="900" kern="1200"/>
  </cs:seriesAxis>
  <cs:seriesLine>
    <cs:lnRef idx="0"/>
    <cs:fillRef idx="0"/>
    <cs:effectRef idx="0"/>
    <cs:fontRef idx="minor">
      <a:schemeClr val="tx2"/>
    </cs:fontRef>
    <cs:spPr>
      <a:ln w="9525">
        <a:solidFill>
          <a:schemeClr val="tx2">
            <a:lumMod val="60000"/>
            <a:lumOff val="40000"/>
          </a:schemeClr>
        </a:solidFill>
        <a:prstDash val="dash"/>
      </a:ln>
    </cs:spPr>
  </cs:seriesLine>
  <cs:title>
    <cs:lnRef idx="0"/>
    <cs:fillRef idx="0"/>
    <cs:effectRef idx="0"/>
    <cs:fontRef idx="minor">
      <a:schemeClr val="tx2"/>
    </cs:fontRef>
    <cs:defRPr sz="1600" b="1" kern="1200"/>
  </cs:title>
  <cs:trendline>
    <cs:lnRef idx="0">
      <cs:styleClr val="auto"/>
    </cs:lnRef>
    <cs:fillRef idx="0"/>
    <cs:effectRef idx="0"/>
    <cs:fontRef idx="minor">
      <a:schemeClr val="tx2"/>
    </cs:fontRef>
    <cs:spPr>
      <a:ln w="19050" cap="rnd">
        <a:solidFill>
          <a:schemeClr val="phClr"/>
        </a:solidFill>
        <a:prstDash val="sysDash"/>
      </a:ln>
    </cs:spPr>
  </cs:trendline>
  <cs:trendlineLabel>
    <cs:lnRef idx="0"/>
    <cs:fillRef idx="0"/>
    <cs:effectRef idx="0"/>
    <cs:fontRef idx="minor">
      <a:schemeClr val="tx2"/>
    </cs:fontRef>
    <cs:defRPr sz="900" kern="1200"/>
  </cs:trendlineLabel>
  <cs:upBar>
    <cs:lnRef idx="0"/>
    <cs:fillRef idx="0"/>
    <cs:effectRef idx="0"/>
    <cs:fontRef idx="minor">
      <a:schemeClr val="tx2"/>
    </cs:fontRef>
    <cs:spPr>
      <a:solidFill>
        <a:schemeClr val="lt1"/>
      </a:solidFill>
      <a:ln w="9525">
        <a:solidFill>
          <a:schemeClr val="tx1">
            <a:lumMod val="15000"/>
            <a:lumOff val="85000"/>
          </a:schemeClr>
        </a:solidFill>
      </a:ln>
    </cs:spPr>
  </cs:upBar>
  <cs:valueAxis>
    <cs:lnRef idx="0"/>
    <cs:fillRef idx="0"/>
    <cs:effectRef idx="0"/>
    <cs:fontRef idx="minor">
      <a:schemeClr val="tx2"/>
    </cs:fontRef>
    <cs:defRPr sz="900" kern="1200"/>
  </cs:valueAxis>
  <cs:wall>
    <cs:lnRef idx="0"/>
    <cs:fillRef idx="0"/>
    <cs:effectRef idx="0"/>
    <cs:fontRef idx="minor">
      <a:schemeClr val="tx2"/>
    </cs:fontRef>
  </cs:wall>
</cs:chartStyle>
</file>

<file path=xl/charts/style8.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9.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0.xml><?xml version="1.0" encoding="utf-8"?>
<cs:chartStyle xmlns:cs="http://schemas.microsoft.com/office/drawing/2012/chartStyle" xmlns:a="http://schemas.openxmlformats.org/drawingml/2006/main" id="231">
  <cs:axisTitle>
    <cs:lnRef idx="0"/>
    <cs:fillRef idx="0"/>
    <cs:effectRef idx="0"/>
    <cs:fontRef idx="minor">
      <a:schemeClr val="tx2"/>
    </cs:fontRef>
    <cs:defRPr sz="900" b="1" kern="1200"/>
  </cs:axisTitle>
  <cs:categoryAxis>
    <cs:lnRef idx="0"/>
    <cs:fillRef idx="0"/>
    <cs:effectRef idx="0"/>
    <cs:fontRef idx="minor">
      <a:schemeClr val="tx2"/>
    </cs:fontRef>
    <cs:spPr>
      <a:ln w="9525" cap="flat" cmpd="sng" algn="ctr">
        <a:solidFill>
          <a:schemeClr val="tx2">
            <a:lumMod val="15000"/>
            <a:lumOff val="85000"/>
          </a:schemeClr>
        </a:solidFill>
        <a:round/>
      </a:ln>
    </cs:spPr>
    <cs:defRPr sz="900" kern="1200"/>
  </cs:categoryAxis>
  <cs:chartArea mods="allowNoFillOverride allowNoLineOverride">
    <cs:lnRef idx="0"/>
    <cs:fillRef idx="0"/>
    <cs:effectRef idx="0"/>
    <cs:fontRef idx="minor">
      <a:schemeClr val="tx2"/>
    </cs:fontRef>
    <cs:spPr>
      <a:solidFill>
        <a:schemeClr val="bg1"/>
      </a:solidFill>
      <a:ln w="9525" cap="flat" cmpd="sng" algn="ctr">
        <a:solidFill>
          <a:schemeClr val="tx2">
            <a:lumMod val="15000"/>
            <a:lumOff val="85000"/>
          </a:schemeClr>
        </a:solidFill>
        <a:round/>
      </a:ln>
    </cs:spPr>
    <cs:defRPr sz="900" kern="1200"/>
  </cs:chartArea>
  <cs:dataLabel>
    <cs:lnRef idx="0"/>
    <cs:fillRef idx="0"/>
    <cs:effectRef idx="0"/>
    <cs:fontRef idx="minor">
      <a:schemeClr val="tx2"/>
    </cs:fontRef>
    <cs:defRPr sz="900" kern="1200"/>
  </cs:dataLabel>
  <cs:dataLabelCallout>
    <cs:lnRef idx="0"/>
    <cs:fillRef idx="0"/>
    <cs:effectRef idx="0"/>
    <cs:fontRef idx="minor">
      <a:schemeClr val="dk2">
        <a:lumMod val="7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2"/>
    <cs:fontRef idx="minor">
      <a:schemeClr val="tx2"/>
    </cs:fontRef>
  </cs:dataPoint>
  <cs:dataPoint3D>
    <cs:lnRef idx="0"/>
    <cs:fillRef idx="3">
      <cs:styleClr val="auto"/>
    </cs:fillRef>
    <cs:effectRef idx="2"/>
    <cs:fontRef idx="minor">
      <a:schemeClr val="tx2"/>
    </cs:fontRef>
  </cs:dataPoint3D>
  <cs:dataPointLine>
    <cs:lnRef idx="0">
      <cs:styleClr val="auto"/>
    </cs:lnRef>
    <cs:fillRef idx="3"/>
    <cs:effectRef idx="2"/>
    <cs:fontRef idx="minor">
      <a:schemeClr val="tx2"/>
    </cs:fontRef>
    <cs:spPr>
      <a:ln w="31750" cap="rnd">
        <a:solidFill>
          <a:schemeClr val="phClr"/>
        </a:solidFill>
        <a:round/>
      </a:ln>
    </cs:spPr>
  </cs:dataPointLine>
  <cs:dataPointMarker>
    <cs:lnRef idx="0"/>
    <cs:fillRef idx="3">
      <cs:styleClr val="auto"/>
    </cs:fillRef>
    <cs:effectRef idx="2"/>
    <cs:fontRef idx="minor">
      <a:schemeClr val="tx2"/>
    </cs:fontRef>
    <cs:spPr>
      <a:ln w="12700">
        <a:solidFill>
          <a:schemeClr val="lt2"/>
        </a:solidFill>
        <a:round/>
      </a:ln>
    </cs:spPr>
  </cs:dataPointMarker>
  <cs:dataPointMarkerLayout symbol="circle" size="6"/>
  <cs:dataPointWireframe>
    <cs:lnRef idx="0">
      <cs:styleClr val="auto"/>
    </cs:lnRef>
    <cs:fillRef idx="3"/>
    <cs:effectRef idx="2"/>
    <cs:fontRef idx="minor">
      <a:schemeClr val="tx2"/>
    </cs:fontRef>
    <cs:spPr>
      <a:ln w="9525" cap="rnd">
        <a:solidFill>
          <a:schemeClr val="phClr"/>
        </a:solidFill>
        <a:round/>
      </a:ln>
    </cs:spPr>
  </cs:dataPointWireframe>
  <cs:dataTable>
    <cs:lnRef idx="0"/>
    <cs:fillRef idx="0"/>
    <cs:effectRef idx="0"/>
    <cs:fontRef idx="minor">
      <a:schemeClr val="tx2"/>
    </cs:fontRef>
    <cs:spPr>
      <a:ln w="9525">
        <a:solidFill>
          <a:schemeClr val="tx2">
            <a:lumMod val="15000"/>
            <a:lumOff val="85000"/>
          </a:schemeClr>
        </a:solidFill>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2"/>
    </cs:fontRef>
    <cs:spPr>
      <a:ln w="9525">
        <a:solidFill>
          <a:schemeClr val="tx2">
            <a:lumMod val="60000"/>
            <a:lumOff val="40000"/>
          </a:schemeClr>
        </a:solidFill>
        <a:prstDash val="dash"/>
      </a:ln>
    </cs:spPr>
  </cs:dropLine>
  <cs:errorBar>
    <cs:lnRef idx="0"/>
    <cs:fillRef idx="0"/>
    <cs:effectRef idx="0"/>
    <cs:fontRef idx="minor">
      <a:schemeClr val="tx2"/>
    </cs:fontRef>
    <cs:spPr>
      <a:ln w="9525">
        <a:solidFill>
          <a:schemeClr val="tx2">
            <a:lumMod val="75000"/>
          </a:schemeClr>
        </a:solidFill>
        <a:round/>
      </a:ln>
    </cs:spPr>
  </cs:errorBar>
  <cs:floor>
    <cs:lnRef idx="0"/>
    <cs:fillRef idx="0"/>
    <cs:effectRef idx="0"/>
    <cs:fontRef idx="minor">
      <a:schemeClr val="tx2"/>
    </cs:fontRef>
  </cs:floor>
  <cs:gridlineMajor>
    <cs:lnRef idx="0"/>
    <cs:fillRef idx="0"/>
    <cs:effectRef idx="0"/>
    <cs:fontRef idx="minor">
      <a:schemeClr val="tx2"/>
    </cs:fontRef>
    <cs:spPr>
      <a:ln w="9525" cap="flat" cmpd="sng" algn="ctr">
        <a:solidFill>
          <a:schemeClr val="tx2">
            <a:lumMod val="15000"/>
            <a:lumOff val="85000"/>
          </a:schemeClr>
        </a:solidFill>
        <a:round/>
      </a:ln>
    </cs:spPr>
  </cs:gridlineMajor>
  <cs:gridlineMinor>
    <cs:lnRef idx="0"/>
    <cs:fillRef idx="0"/>
    <cs:effectRef idx="0"/>
    <cs:fontRef idx="minor">
      <a:schemeClr val="tx2"/>
    </cs:fontRef>
    <cs:spPr>
      <a:ln>
        <a:solidFill>
          <a:schemeClr val="tx2">
            <a:lumMod val="5000"/>
            <a:lumOff val="95000"/>
          </a:schemeClr>
        </a:solidFill>
      </a:ln>
    </cs:spPr>
  </cs:gridlineMinor>
  <cs:hiLoLine>
    <cs:lnRef idx="0"/>
    <cs:fillRef idx="0"/>
    <cs:effectRef idx="0"/>
    <cs:fontRef idx="minor">
      <a:schemeClr val="tx2"/>
    </cs:fontRef>
    <cs:spPr>
      <a:ln w="9525">
        <a:solidFill>
          <a:schemeClr val="tx2">
            <a:lumMod val="60000"/>
            <a:lumOff val="40000"/>
          </a:schemeClr>
        </a:solidFill>
        <a:prstDash val="dash"/>
      </a:ln>
    </cs:spPr>
  </cs:hiLoLine>
  <cs:leaderLine>
    <cs:lnRef idx="0"/>
    <cs:fillRef idx="0"/>
    <cs:effectRef idx="0"/>
    <cs:fontRef idx="minor">
      <a:schemeClr val="tx2"/>
    </cs:fontRef>
    <cs:spPr>
      <a:ln w="9525">
        <a:solidFill>
          <a:schemeClr val="tx2">
            <a:lumMod val="35000"/>
            <a:lumOff val="65000"/>
          </a:schemeClr>
        </a:solidFill>
      </a:ln>
    </cs:spPr>
  </cs:leaderLine>
  <cs:legend>
    <cs:lnRef idx="0"/>
    <cs:fillRef idx="0"/>
    <cs:effectRef idx="0"/>
    <cs:fontRef idx="minor">
      <a:schemeClr val="tx2"/>
    </cs:fontRef>
    <cs:defRPr sz="900" kern="1200"/>
  </cs:legend>
  <cs:plotArea>
    <cs:lnRef idx="0"/>
    <cs:fillRef idx="0"/>
    <cs:effectRef idx="0"/>
    <cs:fontRef idx="minor">
      <a:schemeClr val="tx2"/>
    </cs:fontRef>
  </cs:plotArea>
  <cs:plotArea3D>
    <cs:lnRef idx="0"/>
    <cs:fillRef idx="0"/>
    <cs:effectRef idx="0"/>
    <cs:fontRef idx="minor">
      <a:schemeClr val="tx2"/>
    </cs:fontRef>
  </cs:plotArea3D>
  <cs:seriesAxis>
    <cs:lnRef idx="0"/>
    <cs:fillRef idx="0"/>
    <cs:effectRef idx="0"/>
    <cs:fontRef idx="minor">
      <a:schemeClr val="tx2"/>
    </cs:fontRef>
    <cs:spPr>
      <a:ln w="9525" cap="flat" cmpd="sng" algn="ctr">
        <a:solidFill>
          <a:schemeClr val="tx2">
            <a:lumMod val="15000"/>
            <a:lumOff val="85000"/>
          </a:schemeClr>
        </a:solidFill>
        <a:round/>
      </a:ln>
    </cs:spPr>
    <cs:defRPr sz="900" kern="1200"/>
  </cs:seriesAxis>
  <cs:seriesLine>
    <cs:lnRef idx="0"/>
    <cs:fillRef idx="0"/>
    <cs:effectRef idx="0"/>
    <cs:fontRef idx="minor">
      <a:schemeClr val="tx2"/>
    </cs:fontRef>
    <cs:spPr>
      <a:ln w="9525">
        <a:solidFill>
          <a:schemeClr val="tx2">
            <a:lumMod val="60000"/>
            <a:lumOff val="40000"/>
          </a:schemeClr>
        </a:solidFill>
        <a:prstDash val="dash"/>
      </a:ln>
    </cs:spPr>
  </cs:seriesLine>
  <cs:title>
    <cs:lnRef idx="0"/>
    <cs:fillRef idx="0"/>
    <cs:effectRef idx="0"/>
    <cs:fontRef idx="minor">
      <a:schemeClr val="tx2"/>
    </cs:fontRef>
    <cs:defRPr sz="1600" b="1" kern="1200"/>
  </cs:title>
  <cs:trendline>
    <cs:lnRef idx="0">
      <cs:styleClr val="auto"/>
    </cs:lnRef>
    <cs:fillRef idx="0"/>
    <cs:effectRef idx="0"/>
    <cs:fontRef idx="minor">
      <a:schemeClr val="tx2"/>
    </cs:fontRef>
    <cs:spPr>
      <a:ln w="19050" cap="rnd">
        <a:solidFill>
          <a:schemeClr val="phClr"/>
        </a:solidFill>
        <a:prstDash val="sysDash"/>
      </a:ln>
    </cs:spPr>
  </cs:trendline>
  <cs:trendlineLabel>
    <cs:lnRef idx="0"/>
    <cs:fillRef idx="0"/>
    <cs:effectRef idx="0"/>
    <cs:fontRef idx="minor">
      <a:schemeClr val="tx2"/>
    </cs:fontRef>
    <cs:defRPr sz="900" kern="1200"/>
  </cs:trendlineLabel>
  <cs:upBar>
    <cs:lnRef idx="0"/>
    <cs:fillRef idx="0"/>
    <cs:effectRef idx="0"/>
    <cs:fontRef idx="minor">
      <a:schemeClr val="tx2"/>
    </cs:fontRef>
    <cs:spPr>
      <a:solidFill>
        <a:schemeClr val="lt1"/>
      </a:solidFill>
      <a:ln w="9525">
        <a:solidFill>
          <a:schemeClr val="tx1">
            <a:lumMod val="15000"/>
            <a:lumOff val="85000"/>
          </a:schemeClr>
        </a:solidFill>
      </a:ln>
    </cs:spPr>
  </cs:upBar>
  <cs:valueAxis>
    <cs:lnRef idx="0"/>
    <cs:fillRef idx="0"/>
    <cs:effectRef idx="0"/>
    <cs:fontRef idx="minor">
      <a:schemeClr val="tx2"/>
    </cs:fontRef>
    <cs:defRPr sz="900" kern="1200"/>
  </cs:valueAxis>
  <cs:wall>
    <cs:lnRef idx="0"/>
    <cs:fillRef idx="0"/>
    <cs:effectRef idx="0"/>
    <cs:fontRef idx="minor">
      <a:schemeClr val="tx2"/>
    </cs:fontRef>
  </cs:wall>
</cs:chartStyle>
</file>

<file path=xl/charts/style11.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2.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3.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4.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2.xml.rels><?xml version="1.0" encoding="UTF-8" standalone="yes"?>
<Relationships xmlns="http://schemas.openxmlformats.org/package/2006/relationships"><Relationship Id="rId3" Type="http://schemas.openxmlformats.org/officeDocument/2006/relationships/chart" Target="../charts/chart3.xml"/><Relationship Id="rId2" Type="http://schemas.openxmlformats.org/officeDocument/2006/relationships/chart" Target="../charts/chart2.xml"/><Relationship Id="rId1" Type="http://schemas.openxmlformats.org/officeDocument/2006/relationships/chart" Target="../charts/chart1.xml"/><Relationship Id="rId5" Type="http://schemas.openxmlformats.org/officeDocument/2006/relationships/chart" Target="../charts/chart5.xml"/><Relationship Id="rId4" Type="http://schemas.openxmlformats.org/officeDocument/2006/relationships/chart" Target="../charts/chart4.xml"/></Relationships>
</file>

<file path=xl/drawings/_rels/drawing3.xml.rels><?xml version="1.0" encoding="UTF-8" standalone="yes"?>
<Relationships xmlns="http://schemas.openxmlformats.org/package/2006/relationships"><Relationship Id="rId8" Type="http://schemas.openxmlformats.org/officeDocument/2006/relationships/chart" Target="../charts/chart13.xml"/><Relationship Id="rId13" Type="http://schemas.openxmlformats.org/officeDocument/2006/relationships/image" Target="../media/image4.png"/><Relationship Id="rId3" Type="http://schemas.openxmlformats.org/officeDocument/2006/relationships/chart" Target="../charts/chart8.xml"/><Relationship Id="rId7" Type="http://schemas.openxmlformats.org/officeDocument/2006/relationships/chart" Target="../charts/chart12.xml"/><Relationship Id="rId12" Type="http://schemas.openxmlformats.org/officeDocument/2006/relationships/image" Target="../media/image3.png"/><Relationship Id="rId2" Type="http://schemas.openxmlformats.org/officeDocument/2006/relationships/chart" Target="../charts/chart7.xml"/><Relationship Id="rId1" Type="http://schemas.openxmlformats.org/officeDocument/2006/relationships/chart" Target="../charts/chart6.xml"/><Relationship Id="rId6" Type="http://schemas.openxmlformats.org/officeDocument/2006/relationships/chart" Target="../charts/chart11.xml"/><Relationship Id="rId11" Type="http://schemas.openxmlformats.org/officeDocument/2006/relationships/image" Target="../media/image2.png"/><Relationship Id="rId5" Type="http://schemas.openxmlformats.org/officeDocument/2006/relationships/chart" Target="../charts/chart10.xml"/><Relationship Id="rId10" Type="http://schemas.openxmlformats.org/officeDocument/2006/relationships/image" Target="../media/image1.png"/><Relationship Id="rId4" Type="http://schemas.openxmlformats.org/officeDocument/2006/relationships/chart" Target="../charts/chart9.xml"/><Relationship Id="rId9" Type="http://schemas.openxmlformats.org/officeDocument/2006/relationships/chart" Target="../charts/chart14.xml"/></Relationships>
</file>

<file path=xl/drawings/drawing1.xml><?xml version="1.0" encoding="utf-8"?>
<xdr:wsDr xmlns:xdr="http://schemas.openxmlformats.org/drawingml/2006/spreadsheetDrawing" xmlns:a="http://schemas.openxmlformats.org/drawingml/2006/main">
  <xdr:twoCellAnchor editAs="oneCell">
    <xdr:from>
      <xdr:col>9</xdr:col>
      <xdr:colOff>787400</xdr:colOff>
      <xdr:row>25</xdr:row>
      <xdr:rowOff>50800</xdr:rowOff>
    </xdr:from>
    <xdr:to>
      <xdr:col>10</xdr:col>
      <xdr:colOff>476400</xdr:colOff>
      <xdr:row>26</xdr:row>
      <xdr:rowOff>165101</xdr:rowOff>
    </xdr:to>
    <xdr:sp macro="" textlink="">
      <xdr:nvSpPr>
        <xdr:cNvPr id="2" name="Rectangle 1">
          <a:extLst>
            <a:ext uri="{FF2B5EF4-FFF2-40B4-BE49-F238E27FC236}">
              <a16:creationId xmlns="" xmlns:a16="http://schemas.microsoft.com/office/drawing/2014/main" id="{7E10F72A-1D12-1C9F-EB6F-ECA293748BCC}"/>
            </a:ext>
          </a:extLst>
        </xdr:cNvPr>
        <xdr:cNvSpPr>
          <a:spLocks noChangeAspect="1"/>
        </xdr:cNvSpPr>
      </xdr:nvSpPr>
      <xdr:spPr>
        <a:xfrm>
          <a:off x="14884400" y="8699500"/>
          <a:ext cx="520700" cy="355600"/>
        </a:xfrm>
        <a:prstGeom prst="rect">
          <a:avLst/>
        </a:prstGeom>
        <a:solidFill>
          <a:srgbClr val="F9F9F9"/>
        </a:solidFill>
        <a:ln>
          <a:noFill/>
        </a:ln>
      </xdr:spPr>
      <xdr:style>
        <a:lnRef idx="2">
          <a:schemeClr val="accent1">
            <a:shade val="50000"/>
          </a:schemeClr>
        </a:lnRef>
        <a:fillRef idx="1">
          <a:schemeClr val="accent1"/>
        </a:fillRef>
        <a:effectRef idx="0">
          <a:schemeClr val="accent1"/>
        </a:effectRef>
        <a:fontRef idx="minor">
          <a:schemeClr val="lt1"/>
        </a:fontRef>
      </xdr:style>
      <xdr:txBody>
        <a:bodyPr rtlCol="0" anchor="t"/>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pPr algn="l"/>
          <a:endParaRPr lang="en-US" sz="1100"/>
        </a:p>
      </xdr:txBody>
    </xdr:sp>
    <xdr:clientData/>
  </xdr:twoCellAnchor>
</xdr:wsDr>
</file>

<file path=xl/drawings/drawing2.xml><?xml version="1.0" encoding="utf-8"?>
<xdr:wsDr xmlns:xdr="http://schemas.openxmlformats.org/drawingml/2006/spreadsheetDrawing" xmlns:a="http://schemas.openxmlformats.org/drawingml/2006/main">
  <xdr:twoCellAnchor>
    <xdr:from>
      <xdr:col>1</xdr:col>
      <xdr:colOff>22860</xdr:colOff>
      <xdr:row>8</xdr:row>
      <xdr:rowOff>160020</xdr:rowOff>
    </xdr:from>
    <xdr:to>
      <xdr:col>4</xdr:col>
      <xdr:colOff>358140</xdr:colOff>
      <xdr:row>22</xdr:row>
      <xdr:rowOff>64770</xdr:rowOff>
    </xdr:to>
    <xdr:graphicFrame macro="">
      <xdr:nvGraphicFramePr>
        <xdr:cNvPr id="10" name="Chart 9"/>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5</xdr:col>
      <xdr:colOff>434340</xdr:colOff>
      <xdr:row>17</xdr:row>
      <xdr:rowOff>156210</xdr:rowOff>
    </xdr:from>
    <xdr:to>
      <xdr:col>10</xdr:col>
      <xdr:colOff>960120</xdr:colOff>
      <xdr:row>31</xdr:row>
      <xdr:rowOff>125730</xdr:rowOff>
    </xdr:to>
    <xdr:graphicFrame macro="">
      <xdr:nvGraphicFramePr>
        <xdr:cNvPr id="11" name="Chart 10"/>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2</xdr:col>
      <xdr:colOff>1093602</xdr:colOff>
      <xdr:row>41</xdr:row>
      <xdr:rowOff>122557</xdr:rowOff>
    </xdr:from>
    <xdr:to>
      <xdr:col>9</xdr:col>
      <xdr:colOff>748735</xdr:colOff>
      <xdr:row>55</xdr:row>
      <xdr:rowOff>41874</xdr:rowOff>
    </xdr:to>
    <xdr:graphicFrame macro="">
      <xdr:nvGraphicFramePr>
        <xdr:cNvPr id="12" name="Chart 11"/>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9</xdr:col>
      <xdr:colOff>800877</xdr:colOff>
      <xdr:row>39</xdr:row>
      <xdr:rowOff>132962</xdr:rowOff>
    </xdr:from>
    <xdr:to>
      <xdr:col>13</xdr:col>
      <xdr:colOff>357674</xdr:colOff>
      <xdr:row>53</xdr:row>
      <xdr:rowOff>154733</xdr:rowOff>
    </xdr:to>
    <xdr:graphicFrame macro="">
      <xdr:nvGraphicFramePr>
        <xdr:cNvPr id="2" name="Chart 1"/>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xdr:from>
      <xdr:col>15</xdr:col>
      <xdr:colOff>303245</xdr:colOff>
      <xdr:row>29</xdr:row>
      <xdr:rowOff>86308</xdr:rowOff>
    </xdr:from>
    <xdr:to>
      <xdr:col>19</xdr:col>
      <xdr:colOff>450980</xdr:colOff>
      <xdr:row>43</xdr:row>
      <xdr:rowOff>108080</xdr:rowOff>
    </xdr:to>
    <xdr:graphicFrame macro="">
      <xdr:nvGraphicFramePr>
        <xdr:cNvPr id="4" name="Chart 3"/>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5"/>
        </a:graphicData>
      </a:graphic>
    </xdr:graphicFrame>
    <xdr:clientData/>
  </xdr:twoCellAnchor>
</xdr:wsDr>
</file>

<file path=xl/drawings/drawing3.xml><?xml version="1.0" encoding="utf-8"?>
<xdr:wsDr xmlns:xdr="http://schemas.openxmlformats.org/drawingml/2006/spreadsheetDrawing" xmlns:a="http://schemas.openxmlformats.org/drawingml/2006/main">
  <xdr:twoCellAnchor>
    <xdr:from>
      <xdr:col>3</xdr:col>
      <xdr:colOff>22860</xdr:colOff>
      <xdr:row>8</xdr:row>
      <xdr:rowOff>160020</xdr:rowOff>
    </xdr:from>
    <xdr:to>
      <xdr:col>6</xdr:col>
      <xdr:colOff>358140</xdr:colOff>
      <xdr:row>22</xdr:row>
      <xdr:rowOff>64770</xdr:rowOff>
    </xdr:to>
    <xdr:graphicFrame macro="">
      <xdr:nvGraphicFramePr>
        <xdr:cNvPr id="2" name="Chart 1"/>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7</xdr:col>
      <xdr:colOff>434340</xdr:colOff>
      <xdr:row>17</xdr:row>
      <xdr:rowOff>156210</xdr:rowOff>
    </xdr:from>
    <xdr:to>
      <xdr:col>12</xdr:col>
      <xdr:colOff>960120</xdr:colOff>
      <xdr:row>31</xdr:row>
      <xdr:rowOff>125730</xdr:rowOff>
    </xdr:to>
    <xdr:graphicFrame macro="">
      <xdr:nvGraphicFramePr>
        <xdr:cNvPr id="3" name="Chart 2"/>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4</xdr:col>
      <xdr:colOff>811380</xdr:colOff>
      <xdr:row>41</xdr:row>
      <xdr:rowOff>150779</xdr:rowOff>
    </xdr:from>
    <xdr:to>
      <xdr:col>11</xdr:col>
      <xdr:colOff>466513</xdr:colOff>
      <xdr:row>55</xdr:row>
      <xdr:rowOff>70096</xdr:rowOff>
    </xdr:to>
    <xdr:graphicFrame macro="">
      <xdr:nvGraphicFramePr>
        <xdr:cNvPr id="4" name="Chart 3"/>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11</xdr:col>
      <xdr:colOff>894183</xdr:colOff>
      <xdr:row>43</xdr:row>
      <xdr:rowOff>179615</xdr:rowOff>
    </xdr:from>
    <xdr:to>
      <xdr:col>15</xdr:col>
      <xdr:colOff>450980</xdr:colOff>
      <xdr:row>57</xdr:row>
      <xdr:rowOff>201386</xdr:rowOff>
    </xdr:to>
    <xdr:graphicFrame macro="">
      <xdr:nvGraphicFramePr>
        <xdr:cNvPr id="5" name="Chart 4"/>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xdr:from>
      <xdr:col>34</xdr:col>
      <xdr:colOff>0</xdr:colOff>
      <xdr:row>26</xdr:row>
      <xdr:rowOff>169333</xdr:rowOff>
    </xdr:from>
    <xdr:to>
      <xdr:col>42</xdr:col>
      <xdr:colOff>187113</xdr:colOff>
      <xdr:row>42</xdr:row>
      <xdr:rowOff>1568</xdr:rowOff>
    </xdr:to>
    <xdr:graphicFrame macro="">
      <xdr:nvGraphicFramePr>
        <xdr:cNvPr id="7" name="Chart 6"/>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5"/>
        </a:graphicData>
      </a:graphic>
    </xdr:graphicFrame>
    <xdr:clientData/>
  </xdr:twoCellAnchor>
  <xdr:twoCellAnchor>
    <xdr:from>
      <xdr:col>34</xdr:col>
      <xdr:colOff>1</xdr:colOff>
      <xdr:row>14</xdr:row>
      <xdr:rowOff>271220</xdr:rowOff>
    </xdr:from>
    <xdr:to>
      <xdr:col>41</xdr:col>
      <xdr:colOff>0</xdr:colOff>
      <xdr:row>25</xdr:row>
      <xdr:rowOff>15240</xdr:rowOff>
    </xdr:to>
    <xdr:graphicFrame macro="">
      <xdr:nvGraphicFramePr>
        <xdr:cNvPr id="8" name="Chart 7"/>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6"/>
        </a:graphicData>
      </a:graphic>
    </xdr:graphicFrame>
    <xdr:clientData/>
  </xdr:twoCellAnchor>
  <xdr:twoCellAnchor>
    <xdr:from>
      <xdr:col>42</xdr:col>
      <xdr:colOff>355600</xdr:colOff>
      <xdr:row>26</xdr:row>
      <xdr:rowOff>36678</xdr:rowOff>
    </xdr:from>
    <xdr:to>
      <xdr:col>47</xdr:col>
      <xdr:colOff>30479</xdr:colOff>
      <xdr:row>42</xdr:row>
      <xdr:rowOff>45861</xdr:rowOff>
    </xdr:to>
    <xdr:graphicFrame macro="">
      <xdr:nvGraphicFramePr>
        <xdr:cNvPr id="9" name="Chart 8"/>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7"/>
        </a:graphicData>
      </a:graphic>
    </xdr:graphicFrame>
    <xdr:clientData/>
  </xdr:twoCellAnchor>
  <xdr:twoCellAnchor>
    <xdr:from>
      <xdr:col>42</xdr:col>
      <xdr:colOff>101600</xdr:colOff>
      <xdr:row>13</xdr:row>
      <xdr:rowOff>214163</xdr:rowOff>
    </xdr:from>
    <xdr:to>
      <xdr:col>44</xdr:col>
      <xdr:colOff>50800</xdr:colOff>
      <xdr:row>15</xdr:row>
      <xdr:rowOff>11288</xdr:rowOff>
    </xdr:to>
    <xdr:sp macro="" textlink="">
      <xdr:nvSpPr>
        <xdr:cNvPr id="12" name="Freeform 11"/>
        <xdr:cNvSpPr/>
      </xdr:nvSpPr>
      <xdr:spPr>
        <a:xfrm>
          <a:off x="39176960" y="3429803"/>
          <a:ext cx="1671320" cy="406725"/>
        </a:xfrm>
        <a:custGeom>
          <a:avLst/>
          <a:gdLst>
            <a:gd name="connsiteX0" fmla="*/ 0 w 1536700"/>
            <a:gd name="connsiteY0" fmla="*/ 92572 h 335045"/>
            <a:gd name="connsiteX1" fmla="*/ 228600 w 1536700"/>
            <a:gd name="connsiteY1" fmla="*/ 333872 h 335045"/>
            <a:gd name="connsiteX2" fmla="*/ 482600 w 1536700"/>
            <a:gd name="connsiteY2" fmla="*/ 3672 h 335045"/>
            <a:gd name="connsiteX3" fmla="*/ 546100 w 1536700"/>
            <a:gd name="connsiteY3" fmla="*/ 156072 h 335045"/>
            <a:gd name="connsiteX4" fmla="*/ 787400 w 1536700"/>
            <a:gd name="connsiteY4" fmla="*/ 143372 h 335045"/>
            <a:gd name="connsiteX5" fmla="*/ 977900 w 1536700"/>
            <a:gd name="connsiteY5" fmla="*/ 270372 h 335045"/>
            <a:gd name="connsiteX6" fmla="*/ 1104900 w 1536700"/>
            <a:gd name="connsiteY6" fmla="*/ 41772 h 335045"/>
            <a:gd name="connsiteX7" fmla="*/ 1308100 w 1536700"/>
            <a:gd name="connsiteY7" fmla="*/ 181472 h 335045"/>
            <a:gd name="connsiteX8" fmla="*/ 1536700 w 1536700"/>
            <a:gd name="connsiteY8" fmla="*/ 194172 h 335045"/>
          </a:gdLst>
          <a:ahLst/>
          <a:cxnLst>
            <a:cxn ang="0">
              <a:pos x="connsiteX0" y="connsiteY0"/>
            </a:cxn>
            <a:cxn ang="0">
              <a:pos x="connsiteX1" y="connsiteY1"/>
            </a:cxn>
            <a:cxn ang="0">
              <a:pos x="connsiteX2" y="connsiteY2"/>
            </a:cxn>
            <a:cxn ang="0">
              <a:pos x="connsiteX3" y="connsiteY3"/>
            </a:cxn>
            <a:cxn ang="0">
              <a:pos x="connsiteX4" y="connsiteY4"/>
            </a:cxn>
            <a:cxn ang="0">
              <a:pos x="connsiteX5" y="connsiteY5"/>
            </a:cxn>
            <a:cxn ang="0">
              <a:pos x="connsiteX6" y="connsiteY6"/>
            </a:cxn>
            <a:cxn ang="0">
              <a:pos x="connsiteX7" y="connsiteY7"/>
            </a:cxn>
            <a:cxn ang="0">
              <a:pos x="connsiteX8" y="connsiteY8"/>
            </a:cxn>
          </a:cxnLst>
          <a:rect l="l" t="t" r="r" b="b"/>
          <a:pathLst>
            <a:path w="1536700" h="335045">
              <a:moveTo>
                <a:pt x="0" y="92572"/>
              </a:moveTo>
              <a:cubicBezTo>
                <a:pt x="74083" y="220630"/>
                <a:pt x="148167" y="348689"/>
                <a:pt x="228600" y="333872"/>
              </a:cubicBezTo>
              <a:cubicBezTo>
                <a:pt x="309033" y="319055"/>
                <a:pt x="429683" y="33305"/>
                <a:pt x="482600" y="3672"/>
              </a:cubicBezTo>
              <a:cubicBezTo>
                <a:pt x="535517" y="-25961"/>
                <a:pt x="495300" y="132789"/>
                <a:pt x="546100" y="156072"/>
              </a:cubicBezTo>
              <a:cubicBezTo>
                <a:pt x="596900" y="179355"/>
                <a:pt x="715433" y="124322"/>
                <a:pt x="787400" y="143372"/>
              </a:cubicBezTo>
              <a:cubicBezTo>
                <a:pt x="859367" y="162422"/>
                <a:pt x="924983" y="287305"/>
                <a:pt x="977900" y="270372"/>
              </a:cubicBezTo>
              <a:cubicBezTo>
                <a:pt x="1030817" y="253439"/>
                <a:pt x="1049867" y="56589"/>
                <a:pt x="1104900" y="41772"/>
              </a:cubicBezTo>
              <a:cubicBezTo>
                <a:pt x="1159933" y="26955"/>
                <a:pt x="1236133" y="156072"/>
                <a:pt x="1308100" y="181472"/>
              </a:cubicBezTo>
              <a:cubicBezTo>
                <a:pt x="1380067" y="206872"/>
                <a:pt x="1458383" y="200522"/>
                <a:pt x="1536700" y="194172"/>
              </a:cubicBezTo>
            </a:path>
          </a:pathLst>
        </a:custGeom>
        <a:ln w="28575"/>
      </xdr:spPr>
      <xdr:style>
        <a:lnRef idx="3">
          <a:schemeClr val="accent2"/>
        </a:lnRef>
        <a:fillRef idx="0">
          <a:schemeClr val="accent2"/>
        </a:fillRef>
        <a:effectRef idx="2">
          <a:schemeClr val="accent2"/>
        </a:effectRef>
        <a:fontRef idx="minor">
          <a:schemeClr val="tx1"/>
        </a:fontRef>
      </xdr:style>
      <xdr:txBody>
        <a:bodyPr vertOverflow="clip" horzOverflow="clip" rtlCol="0" anchor="t"/>
        <a:lstStyle/>
        <a:p>
          <a:pPr algn="l"/>
          <a:endParaRPr lang="en-GB" sz="1100">
            <a:solidFill>
              <a:srgbClr val="FF0066"/>
            </a:solidFill>
          </a:endParaRPr>
        </a:p>
      </xdr:txBody>
    </xdr:sp>
    <xdr:clientData/>
  </xdr:twoCellAnchor>
  <xdr:twoCellAnchor>
    <xdr:from>
      <xdr:col>42</xdr:col>
      <xdr:colOff>152400</xdr:colOff>
      <xdr:row>21</xdr:row>
      <xdr:rowOff>47561</xdr:rowOff>
    </xdr:from>
    <xdr:to>
      <xdr:col>43</xdr:col>
      <xdr:colOff>596900</xdr:colOff>
      <xdr:row>23</xdr:row>
      <xdr:rowOff>232476</xdr:rowOff>
    </xdr:to>
    <xdr:sp macro="" textlink="">
      <xdr:nvSpPr>
        <xdr:cNvPr id="13" name="Freeform 12"/>
        <xdr:cNvSpPr/>
      </xdr:nvSpPr>
      <xdr:spPr>
        <a:xfrm rot="464116">
          <a:off x="39227760" y="5747321"/>
          <a:ext cx="1496060" cy="718315"/>
        </a:xfrm>
        <a:custGeom>
          <a:avLst/>
          <a:gdLst>
            <a:gd name="connsiteX0" fmla="*/ 0 w 1358900"/>
            <a:gd name="connsiteY0" fmla="*/ 535564 h 535564"/>
            <a:gd name="connsiteX1" fmla="*/ 50800 w 1358900"/>
            <a:gd name="connsiteY1" fmla="*/ 116464 h 535564"/>
            <a:gd name="connsiteX2" fmla="*/ 266700 w 1358900"/>
            <a:gd name="connsiteY2" fmla="*/ 421264 h 535564"/>
            <a:gd name="connsiteX3" fmla="*/ 355600 w 1358900"/>
            <a:gd name="connsiteY3" fmla="*/ 52964 h 535564"/>
            <a:gd name="connsiteX4" fmla="*/ 546100 w 1358900"/>
            <a:gd name="connsiteY4" fmla="*/ 27564 h 535564"/>
            <a:gd name="connsiteX5" fmla="*/ 609600 w 1358900"/>
            <a:gd name="connsiteY5" fmla="*/ 294264 h 535564"/>
            <a:gd name="connsiteX6" fmla="*/ 800100 w 1358900"/>
            <a:gd name="connsiteY6" fmla="*/ 65664 h 535564"/>
            <a:gd name="connsiteX7" fmla="*/ 1066800 w 1358900"/>
            <a:gd name="connsiteY7" fmla="*/ 230764 h 535564"/>
            <a:gd name="connsiteX8" fmla="*/ 1358900 w 1358900"/>
            <a:gd name="connsiteY8" fmla="*/ 14864 h 535564"/>
          </a:gdLst>
          <a:ahLst/>
          <a:cxnLst>
            <a:cxn ang="0">
              <a:pos x="connsiteX0" y="connsiteY0"/>
            </a:cxn>
            <a:cxn ang="0">
              <a:pos x="connsiteX1" y="connsiteY1"/>
            </a:cxn>
            <a:cxn ang="0">
              <a:pos x="connsiteX2" y="connsiteY2"/>
            </a:cxn>
            <a:cxn ang="0">
              <a:pos x="connsiteX3" y="connsiteY3"/>
            </a:cxn>
            <a:cxn ang="0">
              <a:pos x="connsiteX4" y="connsiteY4"/>
            </a:cxn>
            <a:cxn ang="0">
              <a:pos x="connsiteX5" y="connsiteY5"/>
            </a:cxn>
            <a:cxn ang="0">
              <a:pos x="connsiteX6" y="connsiteY6"/>
            </a:cxn>
            <a:cxn ang="0">
              <a:pos x="connsiteX7" y="connsiteY7"/>
            </a:cxn>
            <a:cxn ang="0">
              <a:pos x="connsiteX8" y="connsiteY8"/>
            </a:cxn>
          </a:cxnLst>
          <a:rect l="l" t="t" r="r" b="b"/>
          <a:pathLst>
            <a:path w="1358900" h="535564">
              <a:moveTo>
                <a:pt x="0" y="535564"/>
              </a:moveTo>
              <a:cubicBezTo>
                <a:pt x="3175" y="335539"/>
                <a:pt x="6350" y="135514"/>
                <a:pt x="50800" y="116464"/>
              </a:cubicBezTo>
              <a:cubicBezTo>
                <a:pt x="95250" y="97414"/>
                <a:pt x="215900" y="431847"/>
                <a:pt x="266700" y="421264"/>
              </a:cubicBezTo>
              <a:cubicBezTo>
                <a:pt x="317500" y="410681"/>
                <a:pt x="309033" y="118581"/>
                <a:pt x="355600" y="52964"/>
              </a:cubicBezTo>
              <a:cubicBezTo>
                <a:pt x="402167" y="-12653"/>
                <a:pt x="503767" y="-12653"/>
                <a:pt x="546100" y="27564"/>
              </a:cubicBezTo>
              <a:cubicBezTo>
                <a:pt x="588433" y="67781"/>
                <a:pt x="567267" y="287914"/>
                <a:pt x="609600" y="294264"/>
              </a:cubicBezTo>
              <a:cubicBezTo>
                <a:pt x="651933" y="300614"/>
                <a:pt x="723900" y="76247"/>
                <a:pt x="800100" y="65664"/>
              </a:cubicBezTo>
              <a:cubicBezTo>
                <a:pt x="876300" y="55081"/>
                <a:pt x="973667" y="239231"/>
                <a:pt x="1066800" y="230764"/>
              </a:cubicBezTo>
              <a:cubicBezTo>
                <a:pt x="1159933" y="222297"/>
                <a:pt x="1259416" y="118580"/>
                <a:pt x="1358900" y="14864"/>
              </a:cubicBezTo>
            </a:path>
          </a:pathLst>
        </a:custGeom>
        <a:ln w="28575"/>
      </xdr:spPr>
      <xdr:style>
        <a:lnRef idx="3">
          <a:schemeClr val="accent6"/>
        </a:lnRef>
        <a:fillRef idx="0">
          <a:schemeClr val="accent6"/>
        </a:fillRef>
        <a:effectRef idx="2">
          <a:schemeClr val="accent6"/>
        </a:effectRef>
        <a:fontRef idx="minor">
          <a:schemeClr val="tx1"/>
        </a:fontRef>
      </xdr:style>
      <xdr:txBody>
        <a:bodyPr vertOverflow="clip" horzOverflow="clip" rtlCol="0" anchor="t"/>
        <a:lstStyle/>
        <a:p>
          <a:pPr algn="l"/>
          <a:endParaRPr lang="en-GB" sz="1100"/>
        </a:p>
      </xdr:txBody>
    </xdr:sp>
    <xdr:clientData/>
  </xdr:twoCellAnchor>
  <xdr:twoCellAnchor>
    <xdr:from>
      <xdr:col>17</xdr:col>
      <xdr:colOff>1339517</xdr:colOff>
      <xdr:row>30</xdr:row>
      <xdr:rowOff>28073</xdr:rowOff>
    </xdr:from>
    <xdr:to>
      <xdr:col>21</xdr:col>
      <xdr:colOff>1195138</xdr:colOff>
      <xdr:row>43</xdr:row>
      <xdr:rowOff>164431</xdr:rowOff>
    </xdr:to>
    <xdr:graphicFrame macro="">
      <xdr:nvGraphicFramePr>
        <xdr:cNvPr id="21" name="Chart 20"/>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8"/>
        </a:graphicData>
      </a:graphic>
    </xdr:graphicFrame>
    <xdr:clientData/>
  </xdr:twoCellAnchor>
  <xdr:twoCellAnchor>
    <xdr:from>
      <xdr:col>48</xdr:col>
      <xdr:colOff>12915</xdr:colOff>
      <xdr:row>11</xdr:row>
      <xdr:rowOff>0</xdr:rowOff>
    </xdr:from>
    <xdr:to>
      <xdr:col>55</xdr:col>
      <xdr:colOff>0</xdr:colOff>
      <xdr:row>22</xdr:row>
      <xdr:rowOff>17484</xdr:rowOff>
    </xdr:to>
    <xdr:graphicFrame macro="">
      <xdr:nvGraphicFramePr>
        <xdr:cNvPr id="22" name="Chart 21"/>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9"/>
        </a:graphicData>
      </a:graphic>
    </xdr:graphicFrame>
    <xdr:clientData/>
  </xdr:twoCellAnchor>
  <xdr:twoCellAnchor editAs="oneCell">
    <xdr:from>
      <xdr:col>32</xdr:col>
      <xdr:colOff>137160</xdr:colOff>
      <xdr:row>11</xdr:row>
      <xdr:rowOff>0</xdr:rowOff>
    </xdr:from>
    <xdr:to>
      <xdr:col>33</xdr:col>
      <xdr:colOff>518159</xdr:colOff>
      <xdr:row>23</xdr:row>
      <xdr:rowOff>137160</xdr:rowOff>
    </xdr:to>
    <mc:AlternateContent xmlns:mc="http://schemas.openxmlformats.org/markup-compatibility/2006" xmlns:a14="http://schemas.microsoft.com/office/drawing/2010/main">
      <mc:Choice Requires="a14">
        <xdr:graphicFrame macro="">
          <xdr:nvGraphicFramePr>
            <xdr:cNvPr id="6" name="Month"/>
            <xdr:cNvGraphicFramePr/>
          </xdr:nvGraphicFramePr>
          <xdr:xfrm>
            <a:off x="0" y="0"/>
            <a:ext cx="0" cy="0"/>
          </xdr:xfrm>
          <a:graphic>
            <a:graphicData uri="http://schemas.microsoft.com/office/drawing/2010/slicer">
              <sle:slicer xmlns:sle="http://schemas.microsoft.com/office/drawing/2010/slicer" name="Month"/>
            </a:graphicData>
          </a:graphic>
        </xdr:graphicFrame>
      </mc:Choice>
      <mc:Fallback xmlns="">
        <xdr:sp macro="" textlink="">
          <xdr:nvSpPr>
            <xdr:cNvPr id="0" name=""/>
            <xdr:cNvSpPr>
              <a:spLocks noTextEdit="1"/>
            </xdr:cNvSpPr>
          </xdr:nvSpPr>
          <xdr:spPr>
            <a:xfrm>
              <a:off x="31979968" y="2403231"/>
              <a:ext cx="1245577" cy="3859237"/>
            </a:xfrm>
            <a:prstGeom prst="rect">
              <a:avLst/>
            </a:prstGeom>
            <a:solidFill>
              <a:prstClr val="white"/>
            </a:solidFill>
            <a:ln w="1">
              <a:solidFill>
                <a:prstClr val="green"/>
              </a:solidFill>
            </a:ln>
          </xdr:spPr>
          <xdr:txBody>
            <a:bodyPr vertOverflow="clip" horzOverflow="clip"/>
            <a:lstStyle/>
            <a:p>
              <a:r>
                <a:rPr lang="en-GB"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43</xdr:col>
      <xdr:colOff>747347</xdr:colOff>
      <xdr:row>9</xdr:row>
      <xdr:rowOff>29310</xdr:rowOff>
    </xdr:from>
    <xdr:to>
      <xdr:col>43</xdr:col>
      <xdr:colOff>981807</xdr:colOff>
      <xdr:row>10</xdr:row>
      <xdr:rowOff>43961</xdr:rowOff>
    </xdr:to>
    <xdr:pic>
      <xdr:nvPicPr>
        <xdr:cNvPr id="10" name="Picture 9"/>
        <xdr:cNvPicPr>
          <a:picLocks noChangeAspect="1"/>
        </xdr:cNvPicPr>
      </xdr:nvPicPr>
      <xdr:blipFill>
        <a:blip xmlns:r="http://schemas.openxmlformats.org/officeDocument/2006/relationships" r:embed="rId10" cstate="print">
          <a:extLst>
            <a:ext uri="{28A0092B-C50C-407E-A947-70E740481C1C}">
              <a14:useLocalDpi xmlns:a14="http://schemas.microsoft.com/office/drawing/2010/main" val="0"/>
            </a:ext>
          </a:extLst>
        </a:blip>
        <a:stretch>
          <a:fillRect/>
        </a:stretch>
      </xdr:blipFill>
      <xdr:spPr>
        <a:xfrm>
          <a:off x="40884232" y="1992925"/>
          <a:ext cx="234460" cy="234460"/>
        </a:xfrm>
        <a:prstGeom prst="rect">
          <a:avLst/>
        </a:prstGeom>
      </xdr:spPr>
    </xdr:pic>
    <xdr:clientData/>
  </xdr:twoCellAnchor>
  <xdr:twoCellAnchor editAs="oneCell">
    <xdr:from>
      <xdr:col>40</xdr:col>
      <xdr:colOff>391885</xdr:colOff>
      <xdr:row>9</xdr:row>
      <xdr:rowOff>54428</xdr:rowOff>
    </xdr:from>
    <xdr:to>
      <xdr:col>40</xdr:col>
      <xdr:colOff>631372</xdr:colOff>
      <xdr:row>10</xdr:row>
      <xdr:rowOff>78419</xdr:rowOff>
    </xdr:to>
    <xdr:pic>
      <xdr:nvPicPr>
        <xdr:cNvPr id="11" name="Picture 10"/>
        <xdr:cNvPicPr>
          <a:picLocks noChangeAspect="1"/>
        </xdr:cNvPicPr>
      </xdr:nvPicPr>
      <xdr:blipFill>
        <a:blip xmlns:r="http://schemas.openxmlformats.org/officeDocument/2006/relationships" r:embed="rId11" cstate="print">
          <a:extLst>
            <a:ext uri="{28A0092B-C50C-407E-A947-70E740481C1C}">
              <a14:useLocalDpi xmlns:a14="http://schemas.microsoft.com/office/drawing/2010/main" val="0"/>
            </a:ext>
          </a:extLst>
        </a:blip>
        <a:stretch>
          <a:fillRect/>
        </a:stretch>
      </xdr:blipFill>
      <xdr:spPr>
        <a:xfrm>
          <a:off x="39362742" y="1992085"/>
          <a:ext cx="239487" cy="241706"/>
        </a:xfrm>
        <a:prstGeom prst="rect">
          <a:avLst/>
        </a:prstGeom>
      </xdr:spPr>
    </xdr:pic>
    <xdr:clientData/>
  </xdr:twoCellAnchor>
  <xdr:twoCellAnchor editAs="oneCell">
    <xdr:from>
      <xdr:col>48</xdr:col>
      <xdr:colOff>371342</xdr:colOff>
      <xdr:row>9</xdr:row>
      <xdr:rowOff>54429</xdr:rowOff>
    </xdr:from>
    <xdr:to>
      <xdr:col>48</xdr:col>
      <xdr:colOff>606211</xdr:colOff>
      <xdr:row>10</xdr:row>
      <xdr:rowOff>81511</xdr:rowOff>
    </xdr:to>
    <xdr:pic>
      <xdr:nvPicPr>
        <xdr:cNvPr id="14" name="Picture 13"/>
        <xdr:cNvPicPr>
          <a:picLocks noChangeAspect="1"/>
        </xdr:cNvPicPr>
      </xdr:nvPicPr>
      <xdr:blipFill>
        <a:blip xmlns:r="http://schemas.openxmlformats.org/officeDocument/2006/relationships" r:embed="rId12" cstate="print">
          <a:extLst>
            <a:ext uri="{28A0092B-C50C-407E-A947-70E740481C1C}">
              <a14:useLocalDpi xmlns:a14="http://schemas.microsoft.com/office/drawing/2010/main" val="0"/>
            </a:ext>
          </a:extLst>
        </a:blip>
        <a:stretch>
          <a:fillRect/>
        </a:stretch>
      </xdr:blipFill>
      <xdr:spPr>
        <a:xfrm>
          <a:off x="43631171" y="1992086"/>
          <a:ext cx="234869" cy="244797"/>
        </a:xfrm>
        <a:prstGeom prst="rect">
          <a:avLst/>
        </a:prstGeom>
      </xdr:spPr>
    </xdr:pic>
    <xdr:clientData/>
  </xdr:twoCellAnchor>
  <xdr:twoCellAnchor editAs="oneCell">
    <xdr:from>
      <xdr:col>54</xdr:col>
      <xdr:colOff>65319</xdr:colOff>
      <xdr:row>8</xdr:row>
      <xdr:rowOff>163935</xdr:rowOff>
    </xdr:from>
    <xdr:to>
      <xdr:col>54</xdr:col>
      <xdr:colOff>576943</xdr:colOff>
      <xdr:row>10</xdr:row>
      <xdr:rowOff>91443</xdr:rowOff>
    </xdr:to>
    <xdr:pic>
      <xdr:nvPicPr>
        <xdr:cNvPr id="15" name="Picture 14"/>
        <xdr:cNvPicPr>
          <a:picLocks noChangeAspect="1"/>
        </xdr:cNvPicPr>
      </xdr:nvPicPr>
      <xdr:blipFill>
        <a:blip xmlns:r="http://schemas.openxmlformats.org/officeDocument/2006/relationships" r:embed="rId13" cstate="print">
          <a:extLst>
            <a:ext uri="{28A0092B-C50C-407E-A947-70E740481C1C}">
              <a14:useLocalDpi xmlns:a14="http://schemas.microsoft.com/office/drawing/2010/main" val="0"/>
            </a:ext>
          </a:extLst>
        </a:blip>
        <a:stretch>
          <a:fillRect/>
        </a:stretch>
      </xdr:blipFill>
      <xdr:spPr>
        <a:xfrm>
          <a:off x="47799176" y="1883878"/>
          <a:ext cx="511624" cy="362937"/>
        </a:xfrm>
        <a:prstGeom prst="rect">
          <a:avLst/>
        </a:prstGeom>
        <a:ln>
          <a:noFill/>
        </a:ln>
        <a:effectLst>
          <a:outerShdw blurRad="292100" dist="139700" dir="2700000" algn="tl" rotWithShape="0">
            <a:srgbClr val="333333">
              <a:alpha val="65000"/>
            </a:srgbClr>
          </a:outerShdw>
        </a:effectLst>
      </xdr:spPr>
    </xdr:pic>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_rels/pivotCacheDefinition3.xml.rels><?xml version="1.0" encoding="UTF-8" standalone="yes"?>
<Relationships xmlns="http://schemas.openxmlformats.org/package/2006/relationships"><Relationship Id="rId1" Type="http://schemas.openxmlformats.org/officeDocument/2006/relationships/pivotCacheRecords" Target="pivotCacheRecords3.xml"/></Relationships>
</file>

<file path=xl/pivotCache/_rels/pivotCacheDefinition4.xml.rels><?xml version="1.0" encoding="UTF-8" standalone="yes"?>
<Relationships xmlns="http://schemas.openxmlformats.org/package/2006/relationships"><Relationship Id="rId1" Type="http://schemas.openxmlformats.org/officeDocument/2006/relationships/pivotCacheRecords" Target="pivotCacheRecords4.xml"/></Relationships>
</file>

<file path=xl/pivotCache/pivotCacheDefinition1.xml><?xml version="1.0" encoding="utf-8"?>
<pivotCacheDefinition xmlns="http://schemas.openxmlformats.org/spreadsheetml/2006/main" xmlns:r="http://schemas.openxmlformats.org/officeDocument/2006/relationships" r:id="rId1" refreshedBy="HARRY HOOPER" refreshedDate="45412.581605324071" createdVersion="5" refreshedVersion="5" minRefreshableVersion="3" recordCount="12">
  <cacheSource type="worksheet">
    <worksheetSource name="Table8"/>
  </cacheSource>
  <cacheFields count="5">
    <cacheField name="Month" numFmtId="165">
      <sharedItems count="12">
        <s v="Jan"/>
        <s v="Feb"/>
        <s v="Mar"/>
        <s v="Apr"/>
        <s v="May"/>
        <s v="Jun"/>
        <s v="Jul"/>
        <s v="Sep"/>
        <s v="Oct"/>
        <s v="Nov"/>
        <s v="Aug"/>
        <s v="Dec"/>
      </sharedItems>
    </cacheField>
    <cacheField name="Income Goal" numFmtId="167">
      <sharedItems containsSemiMixedTypes="0" containsString="0" containsNumber="1" containsInteger="1" minValue="6000" maxValue="12000"/>
    </cacheField>
    <cacheField name="Actual income" numFmtId="0">
      <sharedItems containsSemiMixedTypes="0" containsString="0" containsNumber="1" containsInteger="1" minValue="4200" maxValue="9040"/>
    </cacheField>
    <cacheField name="a" numFmtId="9">
      <sharedItems containsSemiMixedTypes="0" containsString="0" containsNumber="1" minValue="0.35" maxValue="1.4"/>
    </cacheField>
    <cacheField name="% Goal" numFmtId="9">
      <sharedItems containsSemiMixedTypes="0" containsString="0" containsNumber="1" minValue="-0.65" maxValue="0.39999999999999991"/>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r:id="rId1" refreshedBy="HARRY HOOPER" refreshedDate="45412.581605902778" createdVersion="5" refreshedVersion="5" minRefreshableVersion="3" recordCount="300">
  <cacheSource type="worksheet">
    <worksheetSource name="Table1"/>
  </cacheSource>
  <cacheFields count="9">
    <cacheField name="Month" numFmtId="0">
      <sharedItems count="12">
        <s v="Jan"/>
        <s v="Feb"/>
        <s v="Mar"/>
        <s v="Apr"/>
        <s v="May"/>
        <s v="Jun"/>
        <s v="Jul"/>
        <s v="Sep"/>
        <s v="Oct"/>
        <s v="Nov"/>
        <s v="Aug"/>
        <s v="Dec"/>
      </sharedItems>
    </cacheField>
    <cacheField name="Main Type" numFmtId="0">
      <sharedItems count="2">
        <s v="Expenses"/>
        <s v="Income"/>
      </sharedItems>
    </cacheField>
    <cacheField name="Category" numFmtId="0">
      <sharedItems/>
    </cacheField>
    <cacheField name="Sub-category" numFmtId="0">
      <sharedItems count="23">
        <s v="Cleaning"/>
        <s v="Electric"/>
        <s v="Insurance"/>
        <s v="Internet"/>
        <s v="Water"/>
        <s v="Parking Fee"/>
        <s v="Rent"/>
        <s v="TV Subscription"/>
        <s v="Other"/>
        <s v="School loans"/>
        <s v="Shopping"/>
        <s v="Outing"/>
        <s v="Gas"/>
        <s v="vehicle insurance"/>
        <s v="Maintenance"/>
        <s v="Parking"/>
        <s v="Installment"/>
        <s v="Registration"/>
        <s v="Toll"/>
        <s v="Salary"/>
        <s v="My Shop"/>
        <s v="E-commerce"/>
        <s v="Google Adsecne"/>
      </sharedItems>
    </cacheField>
    <cacheField name="Amount" numFmtId="164">
      <sharedItems containsSemiMixedTypes="0" containsString="0" containsNumber="1" containsInteger="1" minValue="10" maxValue="6300"/>
    </cacheField>
    <cacheField name="Income" numFmtId="164">
      <sharedItems containsString="0" containsBlank="1" containsNumber="1" containsInteger="1" minValue="50" maxValue="6300"/>
    </cacheField>
    <cacheField name="Expenses" numFmtId="164">
      <sharedItems containsString="0" containsBlank="1" containsNumber="1" containsInteger="1" minValue="10" maxValue="700"/>
    </cacheField>
    <cacheField name="Bill Due Date" numFmtId="165">
      <sharedItems containsNonDate="0" containsDate="1" containsString="0" containsBlank="1" minDate="2023-01-02T00:00:00" maxDate="2023-12-10T00:00:00" count="97">
        <d v="2023-01-07T00:00:00"/>
        <d v="2023-01-02T00:00:00"/>
        <d v="2023-01-03T00:00:00"/>
        <d v="2023-01-04T00:00:00"/>
        <d v="2023-01-05T00:00:00"/>
        <d v="2023-01-06T00:00:00"/>
        <d v="2023-01-08T00:00:00"/>
        <d v="2023-01-09T00:00:00"/>
        <m/>
        <d v="2023-02-07T00:00:00"/>
        <d v="2023-02-02T00:00:00"/>
        <d v="2023-02-03T00:00:00"/>
        <d v="2023-02-04T00:00:00"/>
        <d v="2023-02-05T00:00:00"/>
        <d v="2023-02-06T00:00:00"/>
        <d v="2023-02-08T00:00:00"/>
        <d v="2023-02-09T00:00:00"/>
        <d v="2023-03-06T00:00:00"/>
        <d v="2023-03-07T00:00:00"/>
        <d v="2023-03-08T00:00:00"/>
        <d v="2023-03-09T00:00:00"/>
        <d v="2023-03-04T00:00:00"/>
        <d v="2023-03-05T00:00:00"/>
        <d v="2023-03-03T00:00:00"/>
        <d v="2023-04-03T00:00:00"/>
        <d v="2023-04-05T00:00:00"/>
        <d v="2023-04-07T00:00:00"/>
        <d v="2023-04-09T00:00:00"/>
        <d v="2023-04-04T00:00:00"/>
        <d v="2023-04-06T00:00:00"/>
        <d v="2023-04-08T00:00:00"/>
        <d v="2023-04-01T00:00:00"/>
        <d v="2023-05-01T00:00:00"/>
        <d v="2023-05-09T00:00:00"/>
        <d v="2023-05-03T00:00:00"/>
        <d v="2023-05-04T00:00:00"/>
        <d v="2023-05-06T00:00:00"/>
        <d v="2023-05-07T00:00:00"/>
        <d v="2023-05-08T00:00:00"/>
        <d v="2023-05-05T00:00:00"/>
        <d v="2023-06-07T00:00:00"/>
        <d v="2023-06-02T00:00:00"/>
        <d v="2023-06-03T00:00:00"/>
        <d v="2023-06-04T00:00:00"/>
        <d v="2023-06-05T00:00:00"/>
        <d v="2023-06-06T00:00:00"/>
        <d v="2023-06-08T00:00:00"/>
        <d v="2023-06-09T00:00:00"/>
        <d v="2023-07-07T00:00:00"/>
        <d v="2023-07-02T00:00:00"/>
        <d v="2023-07-03T00:00:00"/>
        <d v="2023-07-04T00:00:00"/>
        <d v="2023-07-05T00:00:00"/>
        <d v="2023-07-06T00:00:00"/>
        <d v="2023-07-08T00:00:00"/>
        <d v="2023-07-09T00:00:00"/>
        <d v="2023-09-09T00:00:00"/>
        <d v="2023-09-05T00:00:00"/>
        <d v="2023-09-08T00:00:00"/>
        <d v="2023-09-04T00:00:00"/>
        <d v="2023-09-06T00:00:00"/>
        <d v="2023-09-07T00:00:00"/>
        <d v="2023-09-03T00:00:00"/>
        <d v="2023-09-01T00:00:00"/>
        <d v="2023-10-01T00:00:00"/>
        <d v="2023-10-03T00:00:00"/>
        <d v="2023-10-04T00:00:00"/>
        <d v="2023-10-06T00:00:00"/>
        <d v="2023-10-07T00:00:00"/>
        <d v="2023-10-08T00:00:00"/>
        <d v="2023-10-09T00:00:00"/>
        <d v="2023-10-05T00:00:00"/>
        <d v="2023-11-08T00:00:00"/>
        <d v="2023-11-03T00:00:00"/>
        <d v="2023-11-04T00:00:00"/>
        <d v="2023-11-06T00:00:00"/>
        <d v="2023-11-07T00:00:00"/>
        <d v="2023-11-09T00:00:00"/>
        <d v="2023-11-05T00:00:00"/>
        <d v="2023-08-01T00:00:00"/>
        <d v="2023-08-07T00:00:00"/>
        <d v="2023-08-02T00:00:00"/>
        <d v="2023-08-04T00:00:00"/>
        <d v="2023-08-05T00:00:00"/>
        <d v="2023-08-06T00:00:00"/>
        <d v="2023-08-08T00:00:00"/>
        <d v="2023-08-09T00:00:00"/>
        <d v="2023-08-03T00:00:00"/>
        <d v="2023-12-01T00:00:00"/>
        <d v="2023-12-07T00:00:00"/>
        <d v="2023-12-02T00:00:00"/>
        <d v="2023-12-04T00:00:00"/>
        <d v="2023-12-05T00:00:00"/>
        <d v="2023-12-06T00:00:00"/>
        <d v="2023-12-08T00:00:00"/>
        <d v="2023-12-09T00:00:00"/>
        <d v="2023-12-03T00:00:00"/>
      </sharedItems>
    </cacheField>
    <cacheField name="Status" numFmtId="166">
      <sharedItems containsBlank="1" count="3">
        <s v=" Paid "/>
        <s v=" Late "/>
        <m/>
      </sharedItems>
    </cacheField>
  </cacheFields>
  <extLst>
    <ext xmlns:x14="http://schemas.microsoft.com/office/spreadsheetml/2009/9/main" uri="{725AE2AE-9491-48be-B2B4-4EB974FC3084}">
      <x14:pivotCacheDefinition pivotCacheId="1"/>
    </ext>
  </extLst>
</pivotCacheDefinition>
</file>

<file path=xl/pivotCache/pivotCacheDefinition3.xml><?xml version="1.0" encoding="utf-8"?>
<pivotCacheDefinition xmlns="http://schemas.openxmlformats.org/spreadsheetml/2006/main" xmlns:r="http://schemas.openxmlformats.org/officeDocument/2006/relationships" r:id="rId1" refreshedBy="HARRY HOOPER" refreshedDate="45412.581607175925" createdVersion="5" refreshedVersion="5" minRefreshableVersion="3" recordCount="5">
  <cacheSource type="worksheet">
    <worksheetSource ref="P1:Q6" sheet="Spreadsheet"/>
  </cacheSource>
  <cacheFields count="2">
    <cacheField name="Assets" numFmtId="0">
      <sharedItems count="5">
        <s v="Gold"/>
        <s v="Bonds"/>
        <s v="Stock "/>
        <s v="Warehouse"/>
        <s v="Land"/>
      </sharedItems>
    </cacheField>
    <cacheField name="Amount" numFmtId="167">
      <sharedItems containsSemiMixedTypes="0" containsString="0" containsNumber="1" containsInteger="1" minValue="2700" maxValue="29700"/>
    </cacheField>
  </cacheFields>
  <extLst>
    <ext xmlns:x14="http://schemas.microsoft.com/office/spreadsheetml/2009/9/main" uri="{725AE2AE-9491-48be-B2B4-4EB974FC3084}">
      <x14:pivotCacheDefinition/>
    </ext>
  </extLst>
</pivotCacheDefinition>
</file>

<file path=xl/pivotCache/pivotCacheDefinition4.xml><?xml version="1.0" encoding="utf-8"?>
<pivotCacheDefinition xmlns="http://schemas.openxmlformats.org/spreadsheetml/2006/main" xmlns:r="http://schemas.openxmlformats.org/officeDocument/2006/relationships" r:id="rId1" refreshedBy="HARRY HOOPER" refreshedDate="45412.581607754626" createdVersion="5" refreshedVersion="5" minRefreshableVersion="3" recordCount="5">
  <cacheSource type="worksheet">
    <worksheetSource name="Table2"/>
  </cacheSource>
  <cacheFields count="2">
    <cacheField name="Parameter" numFmtId="0">
      <sharedItems count="5">
        <s v="Total Assets"/>
        <s v="Total Income"/>
        <s v="Total Expenditure"/>
        <s v="Profit"/>
        <s v="Net Worth"/>
      </sharedItems>
    </cacheField>
    <cacheField name="Amount" numFmtId="168">
      <sharedItems containsSemiMixedTypes="0" containsString="0" containsNumber="1" containsInteger="1" minValue="-45750" maxValue="86925"/>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count="12">
  <r>
    <x v="0"/>
    <n v="6000"/>
    <n v="6956"/>
    <n v="1.1593333333333333"/>
    <n v="0.15933333333333333"/>
  </r>
  <r>
    <x v="1"/>
    <n v="6000"/>
    <n v="8400"/>
    <n v="1.4"/>
    <n v="0.39999999999999991"/>
  </r>
  <r>
    <x v="2"/>
    <n v="6000"/>
    <n v="7012"/>
    <n v="1.1686666666666667"/>
    <n v="0.16866666666666674"/>
  </r>
  <r>
    <x v="3"/>
    <n v="9000"/>
    <n v="7650"/>
    <n v="0.85"/>
    <n v="-0.15000000000000002"/>
  </r>
  <r>
    <x v="4"/>
    <n v="9000"/>
    <n v="6950"/>
    <n v="0.77222222222222225"/>
    <n v="-0.22777777777777775"/>
  </r>
  <r>
    <x v="5"/>
    <n v="9000"/>
    <n v="7076"/>
    <n v="0.78622222222222227"/>
    <n v="-0.21377777777777773"/>
  </r>
  <r>
    <x v="6"/>
    <n v="9000"/>
    <n v="9040"/>
    <n v="1.0044444444444445"/>
    <n v="4.4444444444444731E-3"/>
  </r>
  <r>
    <x v="7"/>
    <n v="12000"/>
    <n v="5970"/>
    <n v="0.4975"/>
    <n v="-0.50249999999999995"/>
  </r>
  <r>
    <x v="8"/>
    <n v="12000"/>
    <n v="8400"/>
    <n v="0.7"/>
    <n v="-0.30000000000000004"/>
  </r>
  <r>
    <x v="9"/>
    <n v="12000"/>
    <n v="7740"/>
    <n v="0.64500000000000002"/>
    <n v="-0.35499999999999998"/>
  </r>
  <r>
    <x v="10"/>
    <n v="12000"/>
    <n v="4200"/>
    <n v="0.35"/>
    <n v="-0.65"/>
  </r>
  <r>
    <x v="11"/>
    <n v="12000"/>
    <n v="7531"/>
    <n v="0.62758333333333338"/>
    <n v="-0.37241666666666662"/>
  </r>
</pivotCacheRecords>
</file>

<file path=xl/pivotCache/pivotCacheRecords2.xml><?xml version="1.0" encoding="utf-8"?>
<pivotCacheRecords xmlns="http://schemas.openxmlformats.org/spreadsheetml/2006/main" xmlns:r="http://schemas.openxmlformats.org/officeDocument/2006/relationships" count="300">
  <r>
    <x v="0"/>
    <x v="0"/>
    <s v="Housing"/>
    <x v="0"/>
    <n v="400"/>
    <m/>
    <n v="400"/>
    <x v="0"/>
    <x v="0"/>
  </r>
  <r>
    <x v="0"/>
    <x v="0"/>
    <s v="Housing"/>
    <x v="1"/>
    <n v="200"/>
    <m/>
    <n v="200"/>
    <x v="1"/>
    <x v="1"/>
  </r>
  <r>
    <x v="0"/>
    <x v="0"/>
    <s v="Housing"/>
    <x v="2"/>
    <n v="400"/>
    <m/>
    <n v="400"/>
    <x v="1"/>
    <x v="0"/>
  </r>
  <r>
    <x v="0"/>
    <x v="0"/>
    <s v="Housing"/>
    <x v="3"/>
    <n v="250"/>
    <m/>
    <n v="250"/>
    <x v="2"/>
    <x v="0"/>
  </r>
  <r>
    <x v="0"/>
    <x v="0"/>
    <s v="Housing"/>
    <x v="4"/>
    <n v="400"/>
    <m/>
    <n v="400"/>
    <x v="3"/>
    <x v="0"/>
  </r>
  <r>
    <x v="0"/>
    <x v="0"/>
    <s v="Housing"/>
    <x v="5"/>
    <n v="180"/>
    <m/>
    <n v="180"/>
    <x v="4"/>
    <x v="0"/>
  </r>
  <r>
    <x v="0"/>
    <x v="0"/>
    <s v="Housing"/>
    <x v="6"/>
    <n v="400"/>
    <m/>
    <n v="400"/>
    <x v="5"/>
    <x v="0"/>
  </r>
  <r>
    <x v="0"/>
    <x v="0"/>
    <s v="Housing"/>
    <x v="7"/>
    <n v="600"/>
    <m/>
    <n v="600"/>
    <x v="0"/>
    <x v="1"/>
  </r>
  <r>
    <x v="0"/>
    <x v="0"/>
    <s v="Housing"/>
    <x v="8"/>
    <n v="400"/>
    <m/>
    <n v="400"/>
    <x v="6"/>
    <x v="0"/>
  </r>
  <r>
    <x v="0"/>
    <x v="0"/>
    <s v="Personal"/>
    <x v="9"/>
    <n v="350"/>
    <m/>
    <n v="350"/>
    <x v="7"/>
    <x v="0"/>
  </r>
  <r>
    <x v="0"/>
    <x v="0"/>
    <s v="Personal"/>
    <x v="10"/>
    <n v="400"/>
    <m/>
    <n v="400"/>
    <x v="3"/>
    <x v="0"/>
  </r>
  <r>
    <x v="0"/>
    <x v="0"/>
    <s v="Personal"/>
    <x v="11"/>
    <n v="70"/>
    <m/>
    <n v="70"/>
    <x v="4"/>
    <x v="0"/>
  </r>
  <r>
    <x v="0"/>
    <x v="0"/>
    <s v="Transportation"/>
    <x v="0"/>
    <n v="400"/>
    <m/>
    <n v="400"/>
    <x v="5"/>
    <x v="0"/>
  </r>
  <r>
    <x v="0"/>
    <x v="0"/>
    <s v="Transportation"/>
    <x v="12"/>
    <n v="10"/>
    <m/>
    <n v="10"/>
    <x v="0"/>
    <x v="0"/>
  </r>
  <r>
    <x v="0"/>
    <x v="0"/>
    <s v="Transportation"/>
    <x v="13"/>
    <n v="400"/>
    <m/>
    <n v="400"/>
    <x v="2"/>
    <x v="0"/>
  </r>
  <r>
    <x v="0"/>
    <x v="0"/>
    <s v="Transportation"/>
    <x v="14"/>
    <n v="180"/>
    <m/>
    <n v="180"/>
    <x v="3"/>
    <x v="0"/>
  </r>
  <r>
    <x v="0"/>
    <x v="0"/>
    <s v="Transportation"/>
    <x v="15"/>
    <n v="400"/>
    <m/>
    <n v="400"/>
    <x v="4"/>
    <x v="0"/>
  </r>
  <r>
    <x v="0"/>
    <x v="0"/>
    <s v="Transportation"/>
    <x v="16"/>
    <n v="216"/>
    <m/>
    <n v="216"/>
    <x v="5"/>
    <x v="0"/>
  </r>
  <r>
    <x v="0"/>
    <x v="0"/>
    <s v="Transportation"/>
    <x v="17"/>
    <n v="200"/>
    <m/>
    <n v="200"/>
    <x v="0"/>
    <x v="0"/>
  </r>
  <r>
    <x v="0"/>
    <x v="0"/>
    <s v="Transportation"/>
    <x v="18"/>
    <n v="700"/>
    <m/>
    <n v="700"/>
    <x v="6"/>
    <x v="0"/>
  </r>
  <r>
    <x v="0"/>
    <x v="0"/>
    <s v="Transportation"/>
    <x v="8"/>
    <n v="400"/>
    <m/>
    <n v="400"/>
    <x v="7"/>
    <x v="0"/>
  </r>
  <r>
    <x v="0"/>
    <x v="1"/>
    <s v="Main Income"/>
    <x v="19"/>
    <n v="5000"/>
    <n v="5000"/>
    <m/>
    <x v="8"/>
    <x v="2"/>
  </r>
  <r>
    <x v="0"/>
    <x v="1"/>
    <s v="Main Income"/>
    <x v="20"/>
    <n v="400"/>
    <n v="400"/>
    <m/>
    <x v="8"/>
    <x v="2"/>
  </r>
  <r>
    <x v="0"/>
    <x v="1"/>
    <s v="Side Income"/>
    <x v="21"/>
    <n v="400"/>
    <n v="400"/>
    <m/>
    <x v="8"/>
    <x v="2"/>
  </r>
  <r>
    <x v="0"/>
    <x v="1"/>
    <s v="Side Income"/>
    <x v="22"/>
    <n v="400"/>
    <n v="400"/>
    <m/>
    <x v="8"/>
    <x v="2"/>
  </r>
  <r>
    <x v="1"/>
    <x v="0"/>
    <s v="Housing"/>
    <x v="0"/>
    <n v="400"/>
    <m/>
    <n v="400"/>
    <x v="9"/>
    <x v="0"/>
  </r>
  <r>
    <x v="1"/>
    <x v="0"/>
    <s v="Housing"/>
    <x v="1"/>
    <n v="400"/>
    <m/>
    <n v="400"/>
    <x v="10"/>
    <x v="0"/>
  </r>
  <r>
    <x v="1"/>
    <x v="0"/>
    <s v="Housing"/>
    <x v="2"/>
    <n v="400"/>
    <m/>
    <n v="400"/>
    <x v="10"/>
    <x v="0"/>
  </r>
  <r>
    <x v="1"/>
    <x v="0"/>
    <s v="Housing"/>
    <x v="3"/>
    <n v="400"/>
    <m/>
    <n v="400"/>
    <x v="11"/>
    <x v="0"/>
  </r>
  <r>
    <x v="1"/>
    <x v="0"/>
    <s v="Housing"/>
    <x v="4"/>
    <n v="400"/>
    <m/>
    <n v="400"/>
    <x v="12"/>
    <x v="0"/>
  </r>
  <r>
    <x v="1"/>
    <x v="0"/>
    <s v="Housing"/>
    <x v="5"/>
    <n v="400"/>
    <m/>
    <n v="400"/>
    <x v="13"/>
    <x v="0"/>
  </r>
  <r>
    <x v="1"/>
    <x v="0"/>
    <s v="Housing"/>
    <x v="6"/>
    <n v="400"/>
    <m/>
    <n v="400"/>
    <x v="14"/>
    <x v="0"/>
  </r>
  <r>
    <x v="1"/>
    <x v="0"/>
    <s v="Housing"/>
    <x v="7"/>
    <n v="400"/>
    <m/>
    <n v="400"/>
    <x v="9"/>
    <x v="0"/>
  </r>
  <r>
    <x v="1"/>
    <x v="0"/>
    <s v="Housing"/>
    <x v="8"/>
    <n v="400"/>
    <m/>
    <n v="400"/>
    <x v="15"/>
    <x v="0"/>
  </r>
  <r>
    <x v="1"/>
    <x v="0"/>
    <s v="Personal"/>
    <x v="9"/>
    <n v="400"/>
    <m/>
    <n v="400"/>
    <x v="16"/>
    <x v="0"/>
  </r>
  <r>
    <x v="1"/>
    <x v="0"/>
    <s v="Personal"/>
    <x v="10"/>
    <n v="400"/>
    <m/>
    <n v="400"/>
    <x v="12"/>
    <x v="0"/>
  </r>
  <r>
    <x v="1"/>
    <x v="0"/>
    <s v="Personal"/>
    <x v="11"/>
    <n v="400"/>
    <m/>
    <n v="400"/>
    <x v="13"/>
    <x v="0"/>
  </r>
  <r>
    <x v="1"/>
    <x v="0"/>
    <s v="Transportation"/>
    <x v="0"/>
    <n v="400"/>
    <m/>
    <n v="400"/>
    <x v="14"/>
    <x v="0"/>
  </r>
  <r>
    <x v="1"/>
    <x v="0"/>
    <s v="Transportation"/>
    <x v="12"/>
    <n v="400"/>
    <m/>
    <n v="400"/>
    <x v="9"/>
    <x v="0"/>
  </r>
  <r>
    <x v="1"/>
    <x v="0"/>
    <s v="Transportation"/>
    <x v="13"/>
    <n v="400"/>
    <m/>
    <n v="400"/>
    <x v="11"/>
    <x v="0"/>
  </r>
  <r>
    <x v="1"/>
    <x v="0"/>
    <s v="Transportation"/>
    <x v="14"/>
    <n v="400"/>
    <m/>
    <n v="400"/>
    <x v="12"/>
    <x v="0"/>
  </r>
  <r>
    <x v="1"/>
    <x v="0"/>
    <s v="Transportation"/>
    <x v="15"/>
    <n v="400"/>
    <m/>
    <n v="400"/>
    <x v="13"/>
    <x v="0"/>
  </r>
  <r>
    <x v="1"/>
    <x v="0"/>
    <s v="Transportation"/>
    <x v="16"/>
    <n v="400"/>
    <m/>
    <n v="400"/>
    <x v="14"/>
    <x v="0"/>
  </r>
  <r>
    <x v="1"/>
    <x v="0"/>
    <s v="Transportation"/>
    <x v="17"/>
    <n v="400"/>
    <m/>
    <n v="400"/>
    <x v="9"/>
    <x v="0"/>
  </r>
  <r>
    <x v="1"/>
    <x v="0"/>
    <s v="Transportation"/>
    <x v="18"/>
    <n v="400"/>
    <m/>
    <n v="400"/>
    <x v="15"/>
    <x v="0"/>
  </r>
  <r>
    <x v="1"/>
    <x v="0"/>
    <s v="Transportation"/>
    <x v="8"/>
    <n v="400"/>
    <m/>
    <n v="400"/>
    <x v="16"/>
    <x v="0"/>
  </r>
  <r>
    <x v="1"/>
    <x v="1"/>
    <s v="Main Income"/>
    <x v="19"/>
    <n v="123"/>
    <n v="123"/>
    <m/>
    <x v="8"/>
    <x v="2"/>
  </r>
  <r>
    <x v="1"/>
    <x v="1"/>
    <s v="Main Income"/>
    <x v="20"/>
    <n v="456"/>
    <n v="456"/>
    <m/>
    <x v="8"/>
    <x v="2"/>
  </r>
  <r>
    <x v="1"/>
    <x v="1"/>
    <s v="Side Income"/>
    <x v="21"/>
    <n v="2800"/>
    <n v="2800"/>
    <m/>
    <x v="8"/>
    <x v="2"/>
  </r>
  <r>
    <x v="1"/>
    <x v="1"/>
    <s v="Side Income"/>
    <x v="22"/>
    <n v="4200"/>
    <n v="4200"/>
    <m/>
    <x v="8"/>
    <x v="2"/>
  </r>
  <r>
    <x v="2"/>
    <x v="0"/>
    <s v="Housing"/>
    <x v="0"/>
    <n v="400"/>
    <m/>
    <n v="400"/>
    <x v="17"/>
    <x v="0"/>
  </r>
  <r>
    <x v="2"/>
    <x v="0"/>
    <s v="Housing"/>
    <x v="1"/>
    <n v="10"/>
    <m/>
    <n v="10"/>
    <x v="18"/>
    <x v="0"/>
  </r>
  <r>
    <x v="2"/>
    <x v="0"/>
    <s v="Housing"/>
    <x v="2"/>
    <n v="400"/>
    <m/>
    <n v="400"/>
    <x v="19"/>
    <x v="0"/>
  </r>
  <r>
    <x v="2"/>
    <x v="0"/>
    <s v="Housing"/>
    <x v="3"/>
    <n v="180"/>
    <m/>
    <n v="180"/>
    <x v="20"/>
    <x v="0"/>
  </r>
  <r>
    <x v="2"/>
    <x v="0"/>
    <s v="Housing"/>
    <x v="4"/>
    <n v="400"/>
    <m/>
    <n v="400"/>
    <x v="21"/>
    <x v="0"/>
  </r>
  <r>
    <x v="2"/>
    <x v="0"/>
    <s v="Housing"/>
    <x v="5"/>
    <n v="216"/>
    <m/>
    <n v="216"/>
    <x v="22"/>
    <x v="0"/>
  </r>
  <r>
    <x v="2"/>
    <x v="0"/>
    <s v="Housing"/>
    <x v="6"/>
    <n v="200"/>
    <m/>
    <n v="200"/>
    <x v="17"/>
    <x v="1"/>
  </r>
  <r>
    <x v="2"/>
    <x v="0"/>
    <s v="Housing"/>
    <x v="7"/>
    <n v="700"/>
    <m/>
    <n v="700"/>
    <x v="18"/>
    <x v="0"/>
  </r>
  <r>
    <x v="2"/>
    <x v="0"/>
    <s v="Housing"/>
    <x v="8"/>
    <n v="400"/>
    <m/>
    <n v="400"/>
    <x v="19"/>
    <x v="1"/>
  </r>
  <r>
    <x v="2"/>
    <x v="0"/>
    <s v="Personal"/>
    <x v="9"/>
    <n v="400"/>
    <m/>
    <n v="400"/>
    <x v="20"/>
    <x v="0"/>
  </r>
  <r>
    <x v="2"/>
    <x v="0"/>
    <s v="Personal"/>
    <x v="10"/>
    <n v="400"/>
    <m/>
    <n v="400"/>
    <x v="21"/>
    <x v="0"/>
  </r>
  <r>
    <x v="2"/>
    <x v="0"/>
    <s v="Personal"/>
    <x v="11"/>
    <n v="400"/>
    <m/>
    <n v="400"/>
    <x v="22"/>
    <x v="0"/>
  </r>
  <r>
    <x v="2"/>
    <x v="0"/>
    <s v="Transportation"/>
    <x v="0"/>
    <n v="400"/>
    <m/>
    <n v="400"/>
    <x v="17"/>
    <x v="1"/>
  </r>
  <r>
    <x v="2"/>
    <x v="0"/>
    <s v="Transportation"/>
    <x v="12"/>
    <n v="10"/>
    <m/>
    <n v="10"/>
    <x v="18"/>
    <x v="0"/>
  </r>
  <r>
    <x v="2"/>
    <x v="0"/>
    <s v="Transportation"/>
    <x v="13"/>
    <n v="400"/>
    <m/>
    <n v="400"/>
    <x v="23"/>
    <x v="0"/>
  </r>
  <r>
    <x v="2"/>
    <x v="0"/>
    <s v="Transportation"/>
    <x v="14"/>
    <n v="180"/>
    <m/>
    <n v="180"/>
    <x v="21"/>
    <x v="1"/>
  </r>
  <r>
    <x v="2"/>
    <x v="0"/>
    <s v="Transportation"/>
    <x v="15"/>
    <n v="400"/>
    <m/>
    <n v="400"/>
    <x v="17"/>
    <x v="0"/>
  </r>
  <r>
    <x v="2"/>
    <x v="0"/>
    <s v="Transportation"/>
    <x v="16"/>
    <n v="216"/>
    <m/>
    <n v="216"/>
    <x v="18"/>
    <x v="0"/>
  </r>
  <r>
    <x v="2"/>
    <x v="0"/>
    <s v="Transportation"/>
    <x v="17"/>
    <n v="200"/>
    <m/>
    <n v="200"/>
    <x v="19"/>
    <x v="0"/>
  </r>
  <r>
    <x v="2"/>
    <x v="0"/>
    <s v="Transportation"/>
    <x v="18"/>
    <n v="700"/>
    <m/>
    <n v="700"/>
    <x v="20"/>
    <x v="0"/>
  </r>
  <r>
    <x v="2"/>
    <x v="0"/>
    <s v="Transportation"/>
    <x v="8"/>
    <n v="400"/>
    <m/>
    <n v="400"/>
    <x v="21"/>
    <x v="0"/>
  </r>
  <r>
    <x v="2"/>
    <x v="1"/>
    <s v="Main Income"/>
    <x v="19"/>
    <n v="400"/>
    <n v="400"/>
    <m/>
    <x v="8"/>
    <x v="2"/>
  </r>
  <r>
    <x v="2"/>
    <x v="1"/>
    <s v="Main Income"/>
    <x v="20"/>
    <n v="120"/>
    <n v="120"/>
    <m/>
    <x v="8"/>
    <x v="2"/>
  </r>
  <r>
    <x v="2"/>
    <x v="1"/>
    <s v="Side Income"/>
    <x v="21"/>
    <n v="330"/>
    <n v="330"/>
    <m/>
    <x v="8"/>
    <x v="2"/>
  </r>
  <r>
    <x v="2"/>
    <x v="1"/>
    <s v="Side Income"/>
    <x v="22"/>
    <n v="2580"/>
    <n v="2580"/>
    <m/>
    <x v="8"/>
    <x v="2"/>
  </r>
  <r>
    <x v="3"/>
    <x v="0"/>
    <s v="Housing"/>
    <x v="0"/>
    <n v="400"/>
    <m/>
    <n v="400"/>
    <x v="24"/>
    <x v="0"/>
  </r>
  <r>
    <x v="3"/>
    <x v="0"/>
    <s v="Housing"/>
    <x v="1"/>
    <n v="400"/>
    <m/>
    <n v="400"/>
    <x v="25"/>
    <x v="0"/>
  </r>
  <r>
    <x v="3"/>
    <x v="0"/>
    <s v="Housing"/>
    <x v="2"/>
    <n v="400"/>
    <m/>
    <n v="400"/>
    <x v="26"/>
    <x v="0"/>
  </r>
  <r>
    <x v="3"/>
    <x v="0"/>
    <s v="Housing"/>
    <x v="3"/>
    <n v="400"/>
    <m/>
    <n v="400"/>
    <x v="27"/>
    <x v="0"/>
  </r>
  <r>
    <x v="3"/>
    <x v="0"/>
    <s v="Housing"/>
    <x v="4"/>
    <n v="400"/>
    <m/>
    <n v="400"/>
    <x v="28"/>
    <x v="0"/>
  </r>
  <r>
    <x v="3"/>
    <x v="0"/>
    <s v="Housing"/>
    <x v="5"/>
    <n v="200"/>
    <m/>
    <n v="200"/>
    <x v="25"/>
    <x v="0"/>
  </r>
  <r>
    <x v="3"/>
    <x v="0"/>
    <s v="Housing"/>
    <x v="6"/>
    <n v="400"/>
    <m/>
    <n v="400"/>
    <x v="29"/>
    <x v="0"/>
  </r>
  <r>
    <x v="3"/>
    <x v="0"/>
    <s v="Housing"/>
    <x v="7"/>
    <n v="250"/>
    <m/>
    <n v="250"/>
    <x v="26"/>
    <x v="0"/>
  </r>
  <r>
    <x v="3"/>
    <x v="0"/>
    <s v="Housing"/>
    <x v="8"/>
    <n v="400"/>
    <m/>
    <n v="400"/>
    <x v="30"/>
    <x v="0"/>
  </r>
  <r>
    <x v="3"/>
    <x v="0"/>
    <s v="Personal"/>
    <x v="9"/>
    <n v="180"/>
    <m/>
    <n v="180"/>
    <x v="27"/>
    <x v="0"/>
  </r>
  <r>
    <x v="3"/>
    <x v="0"/>
    <s v="Personal"/>
    <x v="10"/>
    <n v="400"/>
    <m/>
    <n v="400"/>
    <x v="28"/>
    <x v="0"/>
  </r>
  <r>
    <x v="3"/>
    <x v="0"/>
    <s v="Personal"/>
    <x v="11"/>
    <n v="600"/>
    <m/>
    <n v="600"/>
    <x v="25"/>
    <x v="0"/>
  </r>
  <r>
    <x v="3"/>
    <x v="0"/>
    <s v="Transportation"/>
    <x v="0"/>
    <n v="400"/>
    <m/>
    <n v="400"/>
    <x v="31"/>
    <x v="0"/>
  </r>
  <r>
    <x v="3"/>
    <x v="0"/>
    <s v="Transportation"/>
    <x v="12"/>
    <n v="350"/>
    <m/>
    <n v="350"/>
    <x v="31"/>
    <x v="0"/>
  </r>
  <r>
    <x v="3"/>
    <x v="0"/>
    <s v="Transportation"/>
    <x v="13"/>
    <n v="400"/>
    <m/>
    <n v="400"/>
    <x v="31"/>
    <x v="0"/>
  </r>
  <r>
    <x v="3"/>
    <x v="0"/>
    <s v="Transportation"/>
    <x v="14"/>
    <n v="70"/>
    <m/>
    <n v="70"/>
    <x v="31"/>
    <x v="0"/>
  </r>
  <r>
    <x v="3"/>
    <x v="0"/>
    <s v="Transportation"/>
    <x v="15"/>
    <n v="400"/>
    <m/>
    <n v="400"/>
    <x v="25"/>
    <x v="0"/>
  </r>
  <r>
    <x v="3"/>
    <x v="0"/>
    <s v="Transportation"/>
    <x v="16"/>
    <n v="400"/>
    <m/>
    <n v="400"/>
    <x v="29"/>
    <x v="0"/>
  </r>
  <r>
    <x v="3"/>
    <x v="0"/>
    <s v="Transportation"/>
    <x v="17"/>
    <n v="400"/>
    <m/>
    <n v="400"/>
    <x v="26"/>
    <x v="0"/>
  </r>
  <r>
    <x v="3"/>
    <x v="0"/>
    <s v="Transportation"/>
    <x v="18"/>
    <n v="400"/>
    <m/>
    <n v="400"/>
    <x v="30"/>
    <x v="0"/>
  </r>
  <r>
    <x v="3"/>
    <x v="0"/>
    <s v="Transportation"/>
    <x v="8"/>
    <n v="400"/>
    <m/>
    <n v="400"/>
    <x v="27"/>
    <x v="0"/>
  </r>
  <r>
    <x v="3"/>
    <x v="1"/>
    <s v="Main Income"/>
    <x v="19"/>
    <n v="400"/>
    <n v="400"/>
    <m/>
    <x v="8"/>
    <x v="2"/>
  </r>
  <r>
    <x v="3"/>
    <x v="1"/>
    <s v="Main Income"/>
    <x v="20"/>
    <n v="69"/>
    <n v="69"/>
    <m/>
    <x v="8"/>
    <x v="2"/>
  </r>
  <r>
    <x v="3"/>
    <x v="1"/>
    <s v="Side Income"/>
    <x v="21"/>
    <n v="400"/>
    <n v="400"/>
    <m/>
    <x v="8"/>
    <x v="2"/>
  </r>
  <r>
    <x v="3"/>
    <x v="1"/>
    <s v="Side Income"/>
    <x v="22"/>
    <n v="400"/>
    <n v="400"/>
    <m/>
    <x v="8"/>
    <x v="2"/>
  </r>
  <r>
    <x v="4"/>
    <x v="0"/>
    <s v="Housing"/>
    <x v="0"/>
    <n v="400"/>
    <m/>
    <n v="400"/>
    <x v="32"/>
    <x v="0"/>
  </r>
  <r>
    <x v="4"/>
    <x v="0"/>
    <s v="Housing"/>
    <x v="1"/>
    <n v="200"/>
    <m/>
    <n v="200"/>
    <x v="33"/>
    <x v="0"/>
  </r>
  <r>
    <x v="4"/>
    <x v="0"/>
    <s v="Housing"/>
    <x v="2"/>
    <n v="400"/>
    <m/>
    <n v="400"/>
    <x v="34"/>
    <x v="0"/>
  </r>
  <r>
    <x v="4"/>
    <x v="0"/>
    <s v="Housing"/>
    <x v="3"/>
    <n v="250"/>
    <m/>
    <n v="250"/>
    <x v="35"/>
    <x v="0"/>
  </r>
  <r>
    <x v="4"/>
    <x v="0"/>
    <s v="Housing"/>
    <x v="4"/>
    <n v="400"/>
    <m/>
    <n v="400"/>
    <x v="36"/>
    <x v="0"/>
  </r>
  <r>
    <x v="4"/>
    <x v="0"/>
    <s v="Housing"/>
    <x v="5"/>
    <n v="200"/>
    <m/>
    <n v="200"/>
    <x v="37"/>
    <x v="0"/>
  </r>
  <r>
    <x v="4"/>
    <x v="0"/>
    <s v="Housing"/>
    <x v="6"/>
    <n v="400"/>
    <m/>
    <n v="400"/>
    <x v="36"/>
    <x v="0"/>
  </r>
  <r>
    <x v="4"/>
    <x v="0"/>
    <s v="Housing"/>
    <x v="7"/>
    <n v="250"/>
    <m/>
    <n v="250"/>
    <x v="37"/>
    <x v="0"/>
  </r>
  <r>
    <x v="4"/>
    <x v="0"/>
    <s v="Housing"/>
    <x v="8"/>
    <n v="400"/>
    <m/>
    <n v="400"/>
    <x v="38"/>
    <x v="0"/>
  </r>
  <r>
    <x v="4"/>
    <x v="0"/>
    <s v="Personal"/>
    <x v="9"/>
    <n v="400"/>
    <m/>
    <n v="400"/>
    <x v="33"/>
    <x v="0"/>
  </r>
  <r>
    <x v="4"/>
    <x v="0"/>
    <s v="Personal"/>
    <x v="10"/>
    <n v="200"/>
    <m/>
    <n v="200"/>
    <x v="35"/>
    <x v="0"/>
  </r>
  <r>
    <x v="4"/>
    <x v="0"/>
    <s v="Personal"/>
    <x v="11"/>
    <n v="400"/>
    <m/>
    <n v="400"/>
    <x v="39"/>
    <x v="0"/>
  </r>
  <r>
    <x v="4"/>
    <x v="0"/>
    <s v="Transportation"/>
    <x v="0"/>
    <n v="250"/>
    <m/>
    <n v="250"/>
    <x v="36"/>
    <x v="0"/>
  </r>
  <r>
    <x v="4"/>
    <x v="0"/>
    <s v="Transportation"/>
    <x v="12"/>
    <n v="400"/>
    <m/>
    <n v="400"/>
    <x v="37"/>
    <x v="0"/>
  </r>
  <r>
    <x v="4"/>
    <x v="0"/>
    <s v="Transportation"/>
    <x v="13"/>
    <n v="180"/>
    <m/>
    <n v="180"/>
    <x v="34"/>
    <x v="0"/>
  </r>
  <r>
    <x v="4"/>
    <x v="0"/>
    <s v="Transportation"/>
    <x v="14"/>
    <n v="400"/>
    <m/>
    <n v="400"/>
    <x v="35"/>
    <x v="0"/>
  </r>
  <r>
    <x v="4"/>
    <x v="0"/>
    <s v="Transportation"/>
    <x v="15"/>
    <n v="600"/>
    <m/>
    <n v="600"/>
    <x v="36"/>
    <x v="0"/>
  </r>
  <r>
    <x v="4"/>
    <x v="0"/>
    <s v="Transportation"/>
    <x v="16"/>
    <n v="400"/>
    <m/>
    <n v="400"/>
    <x v="37"/>
    <x v="0"/>
  </r>
  <r>
    <x v="4"/>
    <x v="0"/>
    <s v="Transportation"/>
    <x v="17"/>
    <n v="350"/>
    <m/>
    <n v="350"/>
    <x v="38"/>
    <x v="0"/>
  </r>
  <r>
    <x v="4"/>
    <x v="0"/>
    <s v="Transportation"/>
    <x v="18"/>
    <n v="400"/>
    <m/>
    <n v="400"/>
    <x v="33"/>
    <x v="0"/>
  </r>
  <r>
    <x v="4"/>
    <x v="0"/>
    <s v="Transportation"/>
    <x v="8"/>
    <n v="70"/>
    <m/>
    <n v="70"/>
    <x v="35"/>
    <x v="0"/>
  </r>
  <r>
    <x v="4"/>
    <x v="1"/>
    <s v="Main Income"/>
    <x v="19"/>
    <n v="400"/>
    <n v="400"/>
    <m/>
    <x v="8"/>
    <x v="2"/>
  </r>
  <r>
    <x v="4"/>
    <x v="1"/>
    <s v="Main Income"/>
    <x v="20"/>
    <n v="100"/>
    <n v="100"/>
    <m/>
    <x v="8"/>
    <x v="2"/>
  </r>
  <r>
    <x v="4"/>
    <x v="1"/>
    <s v="Side Income"/>
    <x v="21"/>
    <n v="400"/>
    <n v="400"/>
    <m/>
    <x v="8"/>
    <x v="2"/>
  </r>
  <r>
    <x v="4"/>
    <x v="1"/>
    <s v="Side Income"/>
    <x v="22"/>
    <n v="400"/>
    <n v="400"/>
    <m/>
    <x v="8"/>
    <x v="2"/>
  </r>
  <r>
    <x v="5"/>
    <x v="0"/>
    <s v="Housing"/>
    <x v="0"/>
    <n v="322"/>
    <m/>
    <n v="322"/>
    <x v="40"/>
    <x v="0"/>
  </r>
  <r>
    <x v="5"/>
    <x v="0"/>
    <s v="Housing"/>
    <x v="1"/>
    <n v="322"/>
    <m/>
    <n v="322"/>
    <x v="41"/>
    <x v="0"/>
  </r>
  <r>
    <x v="5"/>
    <x v="0"/>
    <s v="Housing"/>
    <x v="2"/>
    <n v="322"/>
    <m/>
    <n v="322"/>
    <x v="41"/>
    <x v="0"/>
  </r>
  <r>
    <x v="5"/>
    <x v="0"/>
    <s v="Housing"/>
    <x v="3"/>
    <n v="322"/>
    <m/>
    <n v="322"/>
    <x v="42"/>
    <x v="0"/>
  </r>
  <r>
    <x v="5"/>
    <x v="0"/>
    <s v="Housing"/>
    <x v="4"/>
    <n v="322"/>
    <m/>
    <n v="322"/>
    <x v="43"/>
    <x v="0"/>
  </r>
  <r>
    <x v="5"/>
    <x v="0"/>
    <s v="Housing"/>
    <x v="5"/>
    <n v="322"/>
    <m/>
    <n v="322"/>
    <x v="44"/>
    <x v="0"/>
  </r>
  <r>
    <x v="5"/>
    <x v="0"/>
    <s v="Housing"/>
    <x v="6"/>
    <n v="322"/>
    <m/>
    <n v="322"/>
    <x v="45"/>
    <x v="0"/>
  </r>
  <r>
    <x v="5"/>
    <x v="0"/>
    <s v="Housing"/>
    <x v="7"/>
    <n v="322"/>
    <m/>
    <n v="322"/>
    <x v="40"/>
    <x v="0"/>
  </r>
  <r>
    <x v="5"/>
    <x v="0"/>
    <s v="Housing"/>
    <x v="8"/>
    <n v="400"/>
    <m/>
    <n v="400"/>
    <x v="46"/>
    <x v="0"/>
  </r>
  <r>
    <x v="5"/>
    <x v="0"/>
    <s v="Personal"/>
    <x v="9"/>
    <n v="400"/>
    <m/>
    <n v="400"/>
    <x v="47"/>
    <x v="0"/>
  </r>
  <r>
    <x v="5"/>
    <x v="0"/>
    <s v="Personal"/>
    <x v="10"/>
    <n v="400"/>
    <m/>
    <n v="400"/>
    <x v="43"/>
    <x v="0"/>
  </r>
  <r>
    <x v="5"/>
    <x v="0"/>
    <s v="Personal"/>
    <x v="11"/>
    <n v="260"/>
    <m/>
    <n v="260"/>
    <x v="44"/>
    <x v="0"/>
  </r>
  <r>
    <x v="5"/>
    <x v="0"/>
    <s v="Transportation"/>
    <x v="0"/>
    <n v="260"/>
    <m/>
    <n v="260"/>
    <x v="45"/>
    <x v="0"/>
  </r>
  <r>
    <x v="5"/>
    <x v="0"/>
    <s v="Transportation"/>
    <x v="12"/>
    <n v="260"/>
    <m/>
    <n v="260"/>
    <x v="40"/>
    <x v="0"/>
  </r>
  <r>
    <x v="5"/>
    <x v="0"/>
    <s v="Transportation"/>
    <x v="13"/>
    <n v="260"/>
    <m/>
    <n v="260"/>
    <x v="42"/>
    <x v="0"/>
  </r>
  <r>
    <x v="5"/>
    <x v="0"/>
    <s v="Transportation"/>
    <x v="14"/>
    <n v="260"/>
    <m/>
    <n v="260"/>
    <x v="43"/>
    <x v="0"/>
  </r>
  <r>
    <x v="5"/>
    <x v="0"/>
    <s v="Transportation"/>
    <x v="15"/>
    <n v="400"/>
    <m/>
    <n v="400"/>
    <x v="44"/>
    <x v="0"/>
  </r>
  <r>
    <x v="5"/>
    <x v="0"/>
    <s v="Transportation"/>
    <x v="16"/>
    <n v="400"/>
    <m/>
    <n v="400"/>
    <x v="45"/>
    <x v="0"/>
  </r>
  <r>
    <x v="5"/>
    <x v="0"/>
    <s v="Transportation"/>
    <x v="17"/>
    <n v="400"/>
    <m/>
    <n v="400"/>
    <x v="40"/>
    <x v="0"/>
  </r>
  <r>
    <x v="5"/>
    <x v="0"/>
    <s v="Transportation"/>
    <x v="18"/>
    <n v="400"/>
    <m/>
    <n v="400"/>
    <x v="46"/>
    <x v="0"/>
  </r>
  <r>
    <x v="5"/>
    <x v="0"/>
    <s v="Transportation"/>
    <x v="8"/>
    <n v="400"/>
    <m/>
    <n v="400"/>
    <x v="47"/>
    <x v="0"/>
  </r>
  <r>
    <x v="5"/>
    <x v="1"/>
    <s v="Main Income"/>
    <x v="19"/>
    <n v="600"/>
    <n v="600"/>
    <m/>
    <x v="8"/>
    <x v="2"/>
  </r>
  <r>
    <x v="5"/>
    <x v="1"/>
    <s v="Main Income"/>
    <x v="20"/>
    <n v="400"/>
    <n v="400"/>
    <m/>
    <x v="8"/>
    <x v="2"/>
  </r>
  <r>
    <x v="5"/>
    <x v="1"/>
    <s v="Side Income"/>
    <x v="21"/>
    <n v="305"/>
    <n v="305"/>
    <m/>
    <x v="8"/>
    <x v="2"/>
  </r>
  <r>
    <x v="5"/>
    <x v="1"/>
    <s v="Side Income"/>
    <x v="22"/>
    <n v="400"/>
    <n v="400"/>
    <m/>
    <x v="8"/>
    <x v="2"/>
  </r>
  <r>
    <x v="6"/>
    <x v="0"/>
    <s v="Housing"/>
    <x v="0"/>
    <n v="400"/>
    <m/>
    <n v="400"/>
    <x v="48"/>
    <x v="0"/>
  </r>
  <r>
    <x v="6"/>
    <x v="0"/>
    <s v="Housing"/>
    <x v="1"/>
    <n v="400"/>
    <m/>
    <n v="400"/>
    <x v="49"/>
    <x v="0"/>
  </r>
  <r>
    <x v="6"/>
    <x v="0"/>
    <s v="Housing"/>
    <x v="2"/>
    <n v="400"/>
    <m/>
    <n v="400"/>
    <x v="49"/>
    <x v="0"/>
  </r>
  <r>
    <x v="6"/>
    <x v="0"/>
    <s v="Housing"/>
    <x v="3"/>
    <n v="400"/>
    <m/>
    <n v="400"/>
    <x v="50"/>
    <x v="0"/>
  </r>
  <r>
    <x v="6"/>
    <x v="0"/>
    <s v="Housing"/>
    <x v="4"/>
    <n v="100"/>
    <m/>
    <n v="100"/>
    <x v="51"/>
    <x v="0"/>
  </r>
  <r>
    <x v="6"/>
    <x v="0"/>
    <s v="Housing"/>
    <x v="5"/>
    <n v="100"/>
    <m/>
    <n v="100"/>
    <x v="52"/>
    <x v="0"/>
  </r>
  <r>
    <x v="6"/>
    <x v="0"/>
    <s v="Housing"/>
    <x v="6"/>
    <n v="100"/>
    <m/>
    <n v="100"/>
    <x v="53"/>
    <x v="0"/>
  </r>
  <r>
    <x v="6"/>
    <x v="0"/>
    <s v="Housing"/>
    <x v="7"/>
    <n v="100"/>
    <m/>
    <n v="100"/>
    <x v="48"/>
    <x v="0"/>
  </r>
  <r>
    <x v="6"/>
    <x v="0"/>
    <s v="Housing"/>
    <x v="8"/>
    <n v="630"/>
    <m/>
    <n v="630"/>
    <x v="54"/>
    <x v="0"/>
  </r>
  <r>
    <x v="6"/>
    <x v="0"/>
    <s v="Personal"/>
    <x v="9"/>
    <n v="630"/>
    <m/>
    <n v="630"/>
    <x v="55"/>
    <x v="0"/>
  </r>
  <r>
    <x v="6"/>
    <x v="0"/>
    <s v="Personal"/>
    <x v="10"/>
    <n v="630"/>
    <m/>
    <n v="630"/>
    <x v="51"/>
    <x v="0"/>
  </r>
  <r>
    <x v="6"/>
    <x v="0"/>
    <s v="Personal"/>
    <x v="11"/>
    <n v="630"/>
    <m/>
    <n v="630"/>
    <x v="52"/>
    <x v="0"/>
  </r>
  <r>
    <x v="6"/>
    <x v="0"/>
    <s v="Transportation"/>
    <x v="0"/>
    <n v="630"/>
    <m/>
    <n v="630"/>
    <x v="53"/>
    <x v="0"/>
  </r>
  <r>
    <x v="6"/>
    <x v="0"/>
    <s v="Transportation"/>
    <x v="12"/>
    <n v="630"/>
    <m/>
    <n v="630"/>
    <x v="48"/>
    <x v="0"/>
  </r>
  <r>
    <x v="6"/>
    <x v="0"/>
    <s v="Transportation"/>
    <x v="13"/>
    <n v="630"/>
    <m/>
    <n v="630"/>
    <x v="50"/>
    <x v="0"/>
  </r>
  <r>
    <x v="6"/>
    <x v="0"/>
    <s v="Transportation"/>
    <x v="14"/>
    <n v="630"/>
    <m/>
    <n v="630"/>
    <x v="51"/>
    <x v="0"/>
  </r>
  <r>
    <x v="6"/>
    <x v="0"/>
    <s v="Transportation"/>
    <x v="15"/>
    <n v="400"/>
    <m/>
    <n v="400"/>
    <x v="52"/>
    <x v="0"/>
  </r>
  <r>
    <x v="6"/>
    <x v="0"/>
    <s v="Transportation"/>
    <x v="16"/>
    <n v="400"/>
    <m/>
    <n v="400"/>
    <x v="53"/>
    <x v="0"/>
  </r>
  <r>
    <x v="6"/>
    <x v="0"/>
    <s v="Transportation"/>
    <x v="17"/>
    <n v="400"/>
    <m/>
    <n v="400"/>
    <x v="48"/>
    <x v="0"/>
  </r>
  <r>
    <x v="6"/>
    <x v="0"/>
    <s v="Transportation"/>
    <x v="18"/>
    <n v="400"/>
    <m/>
    <n v="400"/>
    <x v="54"/>
    <x v="0"/>
  </r>
  <r>
    <x v="6"/>
    <x v="0"/>
    <s v="Transportation"/>
    <x v="8"/>
    <n v="400"/>
    <m/>
    <n v="400"/>
    <x v="55"/>
    <x v="0"/>
  </r>
  <r>
    <x v="6"/>
    <x v="1"/>
    <s v="Main Income"/>
    <x v="19"/>
    <n v="400"/>
    <n v="400"/>
    <m/>
    <x v="8"/>
    <x v="2"/>
  </r>
  <r>
    <x v="6"/>
    <x v="1"/>
    <s v="Main Income"/>
    <x v="20"/>
    <n v="777"/>
    <n v="777"/>
    <m/>
    <x v="8"/>
    <x v="2"/>
  </r>
  <r>
    <x v="6"/>
    <x v="1"/>
    <s v="Side Income"/>
    <x v="21"/>
    <n v="55"/>
    <n v="55"/>
    <m/>
    <x v="8"/>
    <x v="2"/>
  </r>
  <r>
    <x v="6"/>
    <x v="1"/>
    <s v="Side Income"/>
    <x v="22"/>
    <n v="400"/>
    <n v="400"/>
    <m/>
    <x v="8"/>
    <x v="2"/>
  </r>
  <r>
    <x v="7"/>
    <x v="0"/>
    <s v="Housing"/>
    <x v="0"/>
    <n v="400"/>
    <m/>
    <n v="400"/>
    <x v="56"/>
    <x v="0"/>
  </r>
  <r>
    <x v="7"/>
    <x v="0"/>
    <s v="Housing"/>
    <x v="1"/>
    <n v="400"/>
    <m/>
    <n v="400"/>
    <x v="57"/>
    <x v="0"/>
  </r>
  <r>
    <x v="7"/>
    <x v="0"/>
    <s v="Housing"/>
    <x v="2"/>
    <n v="400"/>
    <m/>
    <n v="400"/>
    <x v="58"/>
    <x v="0"/>
  </r>
  <r>
    <x v="7"/>
    <x v="0"/>
    <s v="Housing"/>
    <x v="3"/>
    <n v="400"/>
    <m/>
    <n v="400"/>
    <x v="59"/>
    <x v="0"/>
  </r>
  <r>
    <x v="7"/>
    <x v="0"/>
    <s v="Housing"/>
    <x v="4"/>
    <n v="400"/>
    <m/>
    <n v="400"/>
    <x v="60"/>
    <x v="0"/>
  </r>
  <r>
    <x v="7"/>
    <x v="0"/>
    <s v="Housing"/>
    <x v="5"/>
    <n v="400"/>
    <m/>
    <n v="400"/>
    <x v="61"/>
    <x v="0"/>
  </r>
  <r>
    <x v="7"/>
    <x v="0"/>
    <s v="Housing"/>
    <x v="6"/>
    <n v="400"/>
    <m/>
    <n v="400"/>
    <x v="62"/>
    <x v="0"/>
  </r>
  <r>
    <x v="7"/>
    <x v="0"/>
    <s v="Housing"/>
    <x v="7"/>
    <n v="400"/>
    <m/>
    <n v="400"/>
    <x v="61"/>
    <x v="0"/>
  </r>
  <r>
    <x v="7"/>
    <x v="0"/>
    <s v="Housing"/>
    <x v="8"/>
    <n v="400"/>
    <m/>
    <n v="400"/>
    <x v="58"/>
    <x v="0"/>
  </r>
  <r>
    <x v="7"/>
    <x v="0"/>
    <s v="Personal"/>
    <x v="9"/>
    <n v="400"/>
    <m/>
    <n v="400"/>
    <x v="59"/>
    <x v="0"/>
  </r>
  <r>
    <x v="7"/>
    <x v="0"/>
    <s v="Personal"/>
    <x v="10"/>
    <n v="400"/>
    <m/>
    <n v="400"/>
    <x v="59"/>
    <x v="0"/>
  </r>
  <r>
    <x v="7"/>
    <x v="0"/>
    <s v="Personal"/>
    <x v="11"/>
    <n v="400"/>
    <m/>
    <n v="400"/>
    <x v="63"/>
    <x v="0"/>
  </r>
  <r>
    <x v="7"/>
    <x v="0"/>
    <s v="Transportation"/>
    <x v="0"/>
    <n v="400"/>
    <m/>
    <n v="400"/>
    <x v="60"/>
    <x v="0"/>
  </r>
  <r>
    <x v="7"/>
    <x v="0"/>
    <s v="Transportation"/>
    <x v="12"/>
    <n v="400"/>
    <m/>
    <n v="400"/>
    <x v="63"/>
    <x v="0"/>
  </r>
  <r>
    <x v="7"/>
    <x v="0"/>
    <s v="Transportation"/>
    <x v="13"/>
    <n v="400"/>
    <m/>
    <n v="400"/>
    <x v="62"/>
    <x v="0"/>
  </r>
  <r>
    <x v="7"/>
    <x v="0"/>
    <s v="Transportation"/>
    <x v="14"/>
    <n v="400"/>
    <m/>
    <n v="400"/>
    <x v="59"/>
    <x v="0"/>
  </r>
  <r>
    <x v="7"/>
    <x v="0"/>
    <s v="Transportation"/>
    <x v="15"/>
    <n v="400"/>
    <m/>
    <n v="400"/>
    <x v="60"/>
    <x v="0"/>
  </r>
  <r>
    <x v="7"/>
    <x v="0"/>
    <s v="Transportation"/>
    <x v="16"/>
    <n v="400"/>
    <m/>
    <n v="400"/>
    <x v="61"/>
    <x v="0"/>
  </r>
  <r>
    <x v="7"/>
    <x v="0"/>
    <s v="Transportation"/>
    <x v="17"/>
    <n v="400"/>
    <m/>
    <n v="400"/>
    <x v="58"/>
    <x v="0"/>
  </r>
  <r>
    <x v="7"/>
    <x v="0"/>
    <s v="Transportation"/>
    <x v="18"/>
    <n v="400"/>
    <m/>
    <n v="400"/>
    <x v="56"/>
    <x v="0"/>
  </r>
  <r>
    <x v="7"/>
    <x v="0"/>
    <s v="Transportation"/>
    <x v="8"/>
    <n v="400"/>
    <m/>
    <n v="400"/>
    <x v="59"/>
    <x v="0"/>
  </r>
  <r>
    <x v="7"/>
    <x v="1"/>
    <s v="Main Income"/>
    <x v="19"/>
    <n v="400"/>
    <n v="400"/>
    <m/>
    <x v="8"/>
    <x v="2"/>
  </r>
  <r>
    <x v="7"/>
    <x v="1"/>
    <s v="Main Income"/>
    <x v="20"/>
    <n v="1000"/>
    <n v="1000"/>
    <m/>
    <x v="8"/>
    <x v="2"/>
  </r>
  <r>
    <x v="7"/>
    <x v="1"/>
    <s v="Side Income"/>
    <x v="21"/>
    <n v="230"/>
    <n v="230"/>
    <m/>
    <x v="8"/>
    <x v="2"/>
  </r>
  <r>
    <x v="7"/>
    <x v="1"/>
    <s v="Side Income"/>
    <x v="22"/>
    <n v="400"/>
    <n v="400"/>
    <m/>
    <x v="8"/>
    <x v="2"/>
  </r>
  <r>
    <x v="8"/>
    <x v="0"/>
    <s v="Housing"/>
    <x v="0"/>
    <n v="400"/>
    <m/>
    <n v="400"/>
    <x v="64"/>
    <x v="0"/>
  </r>
  <r>
    <x v="8"/>
    <x v="0"/>
    <s v="Housing"/>
    <x v="1"/>
    <n v="400"/>
    <m/>
    <n v="400"/>
    <x v="65"/>
    <x v="0"/>
  </r>
  <r>
    <x v="8"/>
    <x v="0"/>
    <s v="Housing"/>
    <x v="2"/>
    <n v="400"/>
    <m/>
    <n v="400"/>
    <x v="64"/>
    <x v="0"/>
  </r>
  <r>
    <x v="8"/>
    <x v="0"/>
    <s v="Housing"/>
    <x v="3"/>
    <n v="450"/>
    <m/>
    <n v="450"/>
    <x v="66"/>
    <x v="0"/>
  </r>
  <r>
    <x v="8"/>
    <x v="0"/>
    <s v="Housing"/>
    <x v="4"/>
    <n v="450"/>
    <m/>
    <n v="450"/>
    <x v="67"/>
    <x v="0"/>
  </r>
  <r>
    <x v="8"/>
    <x v="0"/>
    <s v="Housing"/>
    <x v="5"/>
    <n v="450"/>
    <m/>
    <n v="450"/>
    <x v="68"/>
    <x v="0"/>
  </r>
  <r>
    <x v="8"/>
    <x v="0"/>
    <s v="Housing"/>
    <x v="6"/>
    <n v="450"/>
    <m/>
    <n v="450"/>
    <x v="67"/>
    <x v="0"/>
  </r>
  <r>
    <x v="8"/>
    <x v="0"/>
    <s v="Housing"/>
    <x v="7"/>
    <n v="450"/>
    <m/>
    <n v="450"/>
    <x v="68"/>
    <x v="0"/>
  </r>
  <r>
    <x v="8"/>
    <x v="0"/>
    <s v="Housing"/>
    <x v="8"/>
    <n v="400"/>
    <m/>
    <n v="400"/>
    <x v="69"/>
    <x v="0"/>
  </r>
  <r>
    <x v="8"/>
    <x v="0"/>
    <s v="Personal"/>
    <x v="9"/>
    <n v="400"/>
    <m/>
    <n v="400"/>
    <x v="70"/>
    <x v="0"/>
  </r>
  <r>
    <x v="8"/>
    <x v="0"/>
    <s v="Personal"/>
    <x v="10"/>
    <n v="270"/>
    <m/>
    <n v="270"/>
    <x v="66"/>
    <x v="0"/>
  </r>
  <r>
    <x v="8"/>
    <x v="0"/>
    <s v="Personal"/>
    <x v="11"/>
    <n v="270"/>
    <m/>
    <n v="270"/>
    <x v="71"/>
    <x v="0"/>
  </r>
  <r>
    <x v="8"/>
    <x v="0"/>
    <s v="Transportation"/>
    <x v="0"/>
    <n v="270"/>
    <m/>
    <n v="270"/>
    <x v="67"/>
    <x v="0"/>
  </r>
  <r>
    <x v="8"/>
    <x v="0"/>
    <s v="Transportation"/>
    <x v="12"/>
    <n v="270"/>
    <m/>
    <n v="270"/>
    <x v="68"/>
    <x v="0"/>
  </r>
  <r>
    <x v="8"/>
    <x v="0"/>
    <s v="Transportation"/>
    <x v="13"/>
    <n v="270"/>
    <m/>
    <n v="270"/>
    <x v="65"/>
    <x v="0"/>
  </r>
  <r>
    <x v="8"/>
    <x v="0"/>
    <s v="Transportation"/>
    <x v="14"/>
    <n v="270"/>
    <m/>
    <n v="270"/>
    <x v="66"/>
    <x v="0"/>
  </r>
  <r>
    <x v="8"/>
    <x v="0"/>
    <s v="Transportation"/>
    <x v="15"/>
    <n v="270"/>
    <m/>
    <n v="270"/>
    <x v="67"/>
    <x v="0"/>
  </r>
  <r>
    <x v="8"/>
    <x v="0"/>
    <s v="Transportation"/>
    <x v="16"/>
    <n v="400"/>
    <m/>
    <n v="400"/>
    <x v="68"/>
    <x v="0"/>
  </r>
  <r>
    <x v="8"/>
    <x v="0"/>
    <s v="Transportation"/>
    <x v="17"/>
    <n v="400"/>
    <m/>
    <n v="400"/>
    <x v="69"/>
    <x v="0"/>
  </r>
  <r>
    <x v="8"/>
    <x v="0"/>
    <s v="Transportation"/>
    <x v="18"/>
    <n v="400"/>
    <m/>
    <n v="400"/>
    <x v="70"/>
    <x v="0"/>
  </r>
  <r>
    <x v="8"/>
    <x v="0"/>
    <s v="Transportation"/>
    <x v="8"/>
    <n v="400"/>
    <m/>
    <n v="400"/>
    <x v="66"/>
    <x v="0"/>
  </r>
  <r>
    <x v="8"/>
    <x v="1"/>
    <s v="Main Income"/>
    <x v="19"/>
    <n v="6300"/>
    <n v="6300"/>
    <m/>
    <x v="8"/>
    <x v="2"/>
  </r>
  <r>
    <x v="8"/>
    <x v="1"/>
    <s v="Main Income"/>
    <x v="20"/>
    <n v="400"/>
    <n v="400"/>
    <m/>
    <x v="8"/>
    <x v="2"/>
  </r>
  <r>
    <x v="8"/>
    <x v="1"/>
    <s v="Side Income"/>
    <x v="21"/>
    <n v="980"/>
    <n v="980"/>
    <m/>
    <x v="8"/>
    <x v="2"/>
  </r>
  <r>
    <x v="8"/>
    <x v="1"/>
    <s v="Side Income"/>
    <x v="22"/>
    <n v="4200"/>
    <n v="4200"/>
    <m/>
    <x v="8"/>
    <x v="2"/>
  </r>
  <r>
    <x v="9"/>
    <x v="0"/>
    <s v="Housing"/>
    <x v="0"/>
    <n v="400"/>
    <m/>
    <n v="400"/>
    <x v="72"/>
    <x v="0"/>
  </r>
  <r>
    <x v="9"/>
    <x v="0"/>
    <s v="Housing"/>
    <x v="1"/>
    <n v="400"/>
    <m/>
    <n v="400"/>
    <x v="73"/>
    <x v="0"/>
  </r>
  <r>
    <x v="9"/>
    <x v="0"/>
    <s v="Housing"/>
    <x v="2"/>
    <n v="400"/>
    <m/>
    <n v="400"/>
    <x v="74"/>
    <x v="0"/>
  </r>
  <r>
    <x v="9"/>
    <x v="0"/>
    <s v="Housing"/>
    <x v="3"/>
    <n v="120"/>
    <m/>
    <n v="120"/>
    <x v="74"/>
    <x v="0"/>
  </r>
  <r>
    <x v="9"/>
    <x v="0"/>
    <s v="Housing"/>
    <x v="4"/>
    <n v="120"/>
    <m/>
    <n v="120"/>
    <x v="75"/>
    <x v="0"/>
  </r>
  <r>
    <x v="9"/>
    <x v="0"/>
    <s v="Housing"/>
    <x v="5"/>
    <n v="120"/>
    <m/>
    <n v="120"/>
    <x v="76"/>
    <x v="0"/>
  </r>
  <r>
    <x v="9"/>
    <x v="0"/>
    <s v="Housing"/>
    <x v="6"/>
    <n v="120"/>
    <m/>
    <n v="120"/>
    <x v="75"/>
    <x v="0"/>
  </r>
  <r>
    <x v="9"/>
    <x v="0"/>
    <s v="Housing"/>
    <x v="7"/>
    <n v="120"/>
    <m/>
    <n v="120"/>
    <x v="76"/>
    <x v="0"/>
  </r>
  <r>
    <x v="9"/>
    <x v="0"/>
    <s v="Housing"/>
    <x v="8"/>
    <n v="120"/>
    <m/>
    <n v="120"/>
    <x v="72"/>
    <x v="0"/>
  </r>
  <r>
    <x v="9"/>
    <x v="0"/>
    <s v="Personal"/>
    <x v="9"/>
    <n v="120"/>
    <m/>
    <n v="120"/>
    <x v="77"/>
    <x v="0"/>
  </r>
  <r>
    <x v="9"/>
    <x v="0"/>
    <s v="Personal"/>
    <x v="10"/>
    <n v="120"/>
    <m/>
    <n v="120"/>
    <x v="74"/>
    <x v="0"/>
  </r>
  <r>
    <x v="9"/>
    <x v="0"/>
    <s v="Personal"/>
    <x v="11"/>
    <n v="120"/>
    <m/>
    <n v="120"/>
    <x v="78"/>
    <x v="0"/>
  </r>
  <r>
    <x v="9"/>
    <x v="0"/>
    <s v="Transportation"/>
    <x v="0"/>
    <n v="120"/>
    <m/>
    <n v="120"/>
    <x v="75"/>
    <x v="0"/>
  </r>
  <r>
    <x v="9"/>
    <x v="0"/>
    <s v="Transportation"/>
    <x v="12"/>
    <n v="120"/>
    <m/>
    <n v="120"/>
    <x v="76"/>
    <x v="0"/>
  </r>
  <r>
    <x v="9"/>
    <x v="0"/>
    <s v="Transportation"/>
    <x v="13"/>
    <n v="120"/>
    <m/>
    <n v="120"/>
    <x v="73"/>
    <x v="0"/>
  </r>
  <r>
    <x v="9"/>
    <x v="0"/>
    <s v="Transportation"/>
    <x v="14"/>
    <n v="120"/>
    <m/>
    <n v="120"/>
    <x v="74"/>
    <x v="0"/>
  </r>
  <r>
    <x v="9"/>
    <x v="0"/>
    <s v="Transportation"/>
    <x v="15"/>
    <n v="120"/>
    <m/>
    <n v="120"/>
    <x v="75"/>
    <x v="0"/>
  </r>
  <r>
    <x v="9"/>
    <x v="0"/>
    <s v="Transportation"/>
    <x v="16"/>
    <n v="120"/>
    <m/>
    <n v="120"/>
    <x v="76"/>
    <x v="0"/>
  </r>
  <r>
    <x v="9"/>
    <x v="0"/>
    <s v="Transportation"/>
    <x v="17"/>
    <n v="400"/>
    <m/>
    <n v="400"/>
    <x v="72"/>
    <x v="0"/>
  </r>
  <r>
    <x v="9"/>
    <x v="0"/>
    <s v="Transportation"/>
    <x v="18"/>
    <n v="400"/>
    <m/>
    <n v="400"/>
    <x v="77"/>
    <x v="0"/>
  </r>
  <r>
    <x v="9"/>
    <x v="0"/>
    <s v="Transportation"/>
    <x v="8"/>
    <n v="400"/>
    <m/>
    <n v="400"/>
    <x v="74"/>
    <x v="0"/>
  </r>
  <r>
    <x v="9"/>
    <x v="1"/>
    <s v="Main Income"/>
    <x v="19"/>
    <n v="200"/>
    <n v="200"/>
    <m/>
    <x v="8"/>
    <x v="2"/>
  </r>
  <r>
    <x v="9"/>
    <x v="1"/>
    <s v="Main Income"/>
    <x v="20"/>
    <n v="200"/>
    <n v="200"/>
    <m/>
    <x v="8"/>
    <x v="2"/>
  </r>
  <r>
    <x v="9"/>
    <x v="1"/>
    <s v="Side Income"/>
    <x v="21"/>
    <n v="400"/>
    <n v="400"/>
    <m/>
    <x v="8"/>
    <x v="2"/>
  </r>
  <r>
    <x v="9"/>
    <x v="1"/>
    <s v="Side Income"/>
    <x v="22"/>
    <n v="400"/>
    <n v="400"/>
    <m/>
    <x v="8"/>
    <x v="2"/>
  </r>
  <r>
    <x v="10"/>
    <x v="0"/>
    <s v="Housing"/>
    <x v="0"/>
    <n v="400"/>
    <m/>
    <n v="400"/>
    <x v="79"/>
    <x v="0"/>
  </r>
  <r>
    <x v="10"/>
    <x v="0"/>
    <s v="Housing"/>
    <x v="1"/>
    <n v="400"/>
    <m/>
    <n v="400"/>
    <x v="80"/>
    <x v="0"/>
  </r>
  <r>
    <x v="10"/>
    <x v="0"/>
    <s v="Housing"/>
    <x v="2"/>
    <n v="400"/>
    <m/>
    <n v="400"/>
    <x v="81"/>
    <x v="0"/>
  </r>
  <r>
    <x v="10"/>
    <x v="0"/>
    <s v="Housing"/>
    <x v="3"/>
    <n v="400"/>
    <m/>
    <n v="400"/>
    <x v="82"/>
    <x v="0"/>
  </r>
  <r>
    <x v="10"/>
    <x v="0"/>
    <s v="Housing"/>
    <x v="4"/>
    <n v="250"/>
    <m/>
    <n v="250"/>
    <x v="82"/>
    <x v="0"/>
  </r>
  <r>
    <x v="10"/>
    <x v="0"/>
    <s v="Housing"/>
    <x v="5"/>
    <n v="250"/>
    <m/>
    <n v="250"/>
    <x v="83"/>
    <x v="1"/>
  </r>
  <r>
    <x v="10"/>
    <x v="0"/>
    <s v="Housing"/>
    <x v="6"/>
    <n v="250"/>
    <m/>
    <n v="250"/>
    <x v="84"/>
    <x v="0"/>
  </r>
  <r>
    <x v="10"/>
    <x v="0"/>
    <s v="Housing"/>
    <x v="7"/>
    <n v="250"/>
    <m/>
    <n v="250"/>
    <x v="80"/>
    <x v="0"/>
  </r>
  <r>
    <x v="10"/>
    <x v="0"/>
    <s v="Housing"/>
    <x v="8"/>
    <n v="250"/>
    <m/>
    <n v="250"/>
    <x v="85"/>
    <x v="1"/>
  </r>
  <r>
    <x v="10"/>
    <x v="0"/>
    <s v="Personal"/>
    <x v="9"/>
    <n v="400"/>
    <m/>
    <n v="400"/>
    <x v="86"/>
    <x v="0"/>
  </r>
  <r>
    <x v="10"/>
    <x v="0"/>
    <s v="Personal"/>
    <x v="10"/>
    <n v="120"/>
    <m/>
    <n v="120"/>
    <x v="82"/>
    <x v="0"/>
  </r>
  <r>
    <x v="10"/>
    <x v="0"/>
    <s v="Personal"/>
    <x v="11"/>
    <n v="120"/>
    <m/>
    <n v="120"/>
    <x v="83"/>
    <x v="1"/>
  </r>
  <r>
    <x v="10"/>
    <x v="0"/>
    <s v="Transportation"/>
    <x v="0"/>
    <n v="120"/>
    <m/>
    <n v="120"/>
    <x v="84"/>
    <x v="0"/>
  </r>
  <r>
    <x v="10"/>
    <x v="0"/>
    <s v="Transportation"/>
    <x v="12"/>
    <n v="120"/>
    <m/>
    <n v="120"/>
    <x v="80"/>
    <x v="0"/>
  </r>
  <r>
    <x v="10"/>
    <x v="0"/>
    <s v="Transportation"/>
    <x v="13"/>
    <n v="120"/>
    <m/>
    <n v="120"/>
    <x v="87"/>
    <x v="1"/>
  </r>
  <r>
    <x v="10"/>
    <x v="0"/>
    <s v="Transportation"/>
    <x v="14"/>
    <n v="120"/>
    <m/>
    <n v="120"/>
    <x v="82"/>
    <x v="0"/>
  </r>
  <r>
    <x v="10"/>
    <x v="0"/>
    <s v="Transportation"/>
    <x v="15"/>
    <n v="400"/>
    <m/>
    <n v="400"/>
    <x v="83"/>
    <x v="0"/>
  </r>
  <r>
    <x v="10"/>
    <x v="0"/>
    <s v="Transportation"/>
    <x v="16"/>
    <n v="400"/>
    <m/>
    <n v="400"/>
    <x v="84"/>
    <x v="1"/>
  </r>
  <r>
    <x v="10"/>
    <x v="0"/>
    <s v="Transportation"/>
    <x v="17"/>
    <n v="400"/>
    <m/>
    <n v="400"/>
    <x v="80"/>
    <x v="0"/>
  </r>
  <r>
    <x v="10"/>
    <x v="0"/>
    <s v="Transportation"/>
    <x v="18"/>
    <n v="400"/>
    <m/>
    <n v="400"/>
    <x v="85"/>
    <x v="0"/>
  </r>
  <r>
    <x v="10"/>
    <x v="0"/>
    <s v="Transportation"/>
    <x v="8"/>
    <n v="400"/>
    <m/>
    <n v="400"/>
    <x v="86"/>
    <x v="0"/>
  </r>
  <r>
    <x v="10"/>
    <x v="1"/>
    <s v="Main Income"/>
    <x v="19"/>
    <n v="400"/>
    <n v="400"/>
    <m/>
    <x v="8"/>
    <x v="2"/>
  </r>
  <r>
    <x v="10"/>
    <x v="1"/>
    <s v="Main Income"/>
    <x v="20"/>
    <n v="50"/>
    <n v="50"/>
    <m/>
    <x v="8"/>
    <x v="2"/>
  </r>
  <r>
    <x v="10"/>
    <x v="1"/>
    <s v="Side Income"/>
    <x v="21"/>
    <n v="800"/>
    <n v="800"/>
    <m/>
    <x v="8"/>
    <x v="2"/>
  </r>
  <r>
    <x v="10"/>
    <x v="1"/>
    <s v="Side Income"/>
    <x v="22"/>
    <n v="400"/>
    <n v="400"/>
    <m/>
    <x v="8"/>
    <x v="2"/>
  </r>
  <r>
    <x v="11"/>
    <x v="0"/>
    <s v="Housing"/>
    <x v="0"/>
    <n v="400"/>
    <m/>
    <n v="400"/>
    <x v="88"/>
    <x v="0"/>
  </r>
  <r>
    <x v="11"/>
    <x v="0"/>
    <s v="Housing"/>
    <x v="1"/>
    <n v="400"/>
    <m/>
    <n v="400"/>
    <x v="89"/>
    <x v="1"/>
  </r>
  <r>
    <x v="11"/>
    <x v="0"/>
    <s v="Housing"/>
    <x v="2"/>
    <n v="400"/>
    <m/>
    <n v="400"/>
    <x v="90"/>
    <x v="0"/>
  </r>
  <r>
    <x v="11"/>
    <x v="0"/>
    <s v="Housing"/>
    <x v="3"/>
    <n v="400"/>
    <m/>
    <n v="400"/>
    <x v="91"/>
    <x v="0"/>
  </r>
  <r>
    <x v="11"/>
    <x v="0"/>
    <s v="Housing"/>
    <x v="4"/>
    <n v="400"/>
    <m/>
    <n v="400"/>
    <x v="91"/>
    <x v="1"/>
  </r>
  <r>
    <x v="11"/>
    <x v="0"/>
    <s v="Housing"/>
    <x v="5"/>
    <n v="250"/>
    <m/>
    <n v="250"/>
    <x v="92"/>
    <x v="0"/>
  </r>
  <r>
    <x v="11"/>
    <x v="0"/>
    <s v="Housing"/>
    <x v="6"/>
    <n v="369"/>
    <m/>
    <n v="369"/>
    <x v="93"/>
    <x v="0"/>
  </r>
  <r>
    <x v="11"/>
    <x v="0"/>
    <s v="Housing"/>
    <x v="7"/>
    <n v="400"/>
    <m/>
    <n v="400"/>
    <x v="89"/>
    <x v="1"/>
  </r>
  <r>
    <x v="11"/>
    <x v="0"/>
    <s v="Housing"/>
    <x v="8"/>
    <n v="400"/>
    <m/>
    <n v="400"/>
    <x v="94"/>
    <x v="0"/>
  </r>
  <r>
    <x v="11"/>
    <x v="0"/>
    <s v="Personal"/>
    <x v="9"/>
    <n v="452"/>
    <m/>
    <n v="452"/>
    <x v="95"/>
    <x v="0"/>
  </r>
  <r>
    <x v="11"/>
    <x v="0"/>
    <s v="Personal"/>
    <x v="10"/>
    <n v="400"/>
    <m/>
    <n v="400"/>
    <x v="91"/>
    <x v="0"/>
  </r>
  <r>
    <x v="11"/>
    <x v="0"/>
    <s v="Personal"/>
    <x v="11"/>
    <n v="700"/>
    <m/>
    <n v="700"/>
    <x v="92"/>
    <x v="0"/>
  </r>
  <r>
    <x v="11"/>
    <x v="0"/>
    <s v="Transportation"/>
    <x v="0"/>
    <n v="70"/>
    <m/>
    <n v="70"/>
    <x v="93"/>
    <x v="0"/>
  </r>
  <r>
    <x v="11"/>
    <x v="0"/>
    <s v="Transportation"/>
    <x v="12"/>
    <n v="10"/>
    <m/>
    <n v="10"/>
    <x v="89"/>
    <x v="0"/>
  </r>
  <r>
    <x v="11"/>
    <x v="0"/>
    <s v="Transportation"/>
    <x v="13"/>
    <n v="400"/>
    <m/>
    <n v="400"/>
    <x v="96"/>
    <x v="0"/>
  </r>
  <r>
    <x v="11"/>
    <x v="0"/>
    <s v="Transportation"/>
    <x v="14"/>
    <n v="152"/>
    <m/>
    <n v="152"/>
    <x v="91"/>
    <x v="0"/>
  </r>
  <r>
    <x v="11"/>
    <x v="0"/>
    <s v="Transportation"/>
    <x v="15"/>
    <n v="400"/>
    <m/>
    <n v="400"/>
    <x v="92"/>
    <x v="0"/>
  </r>
  <r>
    <x v="11"/>
    <x v="0"/>
    <s v="Transportation"/>
    <x v="16"/>
    <n v="328"/>
    <m/>
    <n v="328"/>
    <x v="93"/>
    <x v="0"/>
  </r>
  <r>
    <x v="11"/>
    <x v="0"/>
    <s v="Transportation"/>
    <x v="17"/>
    <n v="400"/>
    <m/>
    <n v="400"/>
    <x v="89"/>
    <x v="0"/>
  </r>
  <r>
    <x v="11"/>
    <x v="0"/>
    <s v="Transportation"/>
    <x v="18"/>
    <n v="400"/>
    <m/>
    <n v="400"/>
    <x v="94"/>
    <x v="0"/>
  </r>
  <r>
    <x v="11"/>
    <x v="0"/>
    <s v="Transportation"/>
    <x v="8"/>
    <n v="400"/>
    <m/>
    <n v="400"/>
    <x v="95"/>
    <x v="0"/>
  </r>
  <r>
    <x v="11"/>
    <x v="1"/>
    <s v="Main Income"/>
    <x v="19"/>
    <n v="400"/>
    <n v="400"/>
    <m/>
    <x v="8"/>
    <x v="2"/>
  </r>
  <r>
    <x v="11"/>
    <x v="1"/>
    <s v="Main Income"/>
    <x v="20"/>
    <n v="200"/>
    <n v="200"/>
    <m/>
    <x v="8"/>
    <x v="2"/>
  </r>
  <r>
    <x v="11"/>
    <x v="1"/>
    <s v="Side Income"/>
    <x v="21"/>
    <n v="600"/>
    <n v="600"/>
    <m/>
    <x v="8"/>
    <x v="2"/>
  </r>
  <r>
    <x v="11"/>
    <x v="1"/>
    <s v="Side Income"/>
    <x v="22"/>
    <n v="100"/>
    <n v="100"/>
    <m/>
    <x v="8"/>
    <x v="2"/>
  </r>
</pivotCacheRecords>
</file>

<file path=xl/pivotCache/pivotCacheRecords3.xml><?xml version="1.0" encoding="utf-8"?>
<pivotCacheRecords xmlns="http://schemas.openxmlformats.org/spreadsheetml/2006/main" xmlns:r="http://schemas.openxmlformats.org/officeDocument/2006/relationships" count="5">
  <r>
    <x v="0"/>
    <n v="29700"/>
  </r>
  <r>
    <x v="1"/>
    <n v="5000"/>
  </r>
  <r>
    <x v="2"/>
    <n v="10700"/>
  </r>
  <r>
    <x v="3"/>
    <n v="15700"/>
  </r>
  <r>
    <x v="4"/>
    <n v="2700"/>
  </r>
</pivotCacheRecords>
</file>

<file path=xl/pivotCache/pivotCacheRecords4.xml><?xml version="1.0" encoding="utf-8"?>
<pivotCacheRecords xmlns="http://schemas.openxmlformats.org/spreadsheetml/2006/main" xmlns:r="http://schemas.openxmlformats.org/officeDocument/2006/relationships" count="5">
  <r>
    <x v="0"/>
    <n v="63800"/>
  </r>
  <r>
    <x v="1"/>
    <n v="41175"/>
  </r>
  <r>
    <x v="2"/>
    <n v="86925"/>
  </r>
  <r>
    <x v="3"/>
    <n v="-45750"/>
  </r>
  <r>
    <x v="4"/>
    <n v="18050"/>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1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1.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12.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13.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1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5.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pivotTable1.xml><?xml version="1.0" encoding="utf-8"?>
<pivotTableDefinition xmlns="http://schemas.openxmlformats.org/spreadsheetml/2006/main" name="PivotTable3" cacheId="1" applyNumberFormats="0" applyBorderFormats="0" applyFontFormats="0" applyPatternFormats="0" applyAlignmentFormats="0" applyWidthHeightFormats="1" dataCaption="Values" updatedVersion="5" minRefreshableVersion="3" useAutoFormatting="1" itemPrintTitles="1" createdVersion="5" indent="0" outline="1" outlineData="1" multipleFieldFilters="0" chartFormat="30">
  <location ref="G3:J17" firstHeaderRow="1" firstDataRow="2" firstDataCol="1"/>
  <pivotFields count="9">
    <pivotField axis="axisRow" showAll="0">
      <items count="13">
        <item x="0"/>
        <item x="1"/>
        <item x="2"/>
        <item x="3"/>
        <item x="4"/>
        <item x="5"/>
        <item x="6"/>
        <item x="10"/>
        <item x="7"/>
        <item x="8"/>
        <item x="9"/>
        <item x="11"/>
        <item t="default"/>
      </items>
    </pivotField>
    <pivotField axis="axisCol" showAll="0">
      <items count="3">
        <item x="0"/>
        <item x="1"/>
        <item t="default"/>
      </items>
    </pivotField>
    <pivotField showAll="0"/>
    <pivotField showAll="0"/>
    <pivotField dataField="1" numFmtId="164" showAll="0"/>
    <pivotField showAll="0" defaultSubtotal="0"/>
    <pivotField showAll="0" defaultSubtotal="0"/>
    <pivotField showAll="0"/>
    <pivotField showAll="0"/>
  </pivotFields>
  <rowFields count="1">
    <field x="0"/>
  </rowFields>
  <rowItems count="13">
    <i>
      <x/>
    </i>
    <i>
      <x v="1"/>
    </i>
    <i>
      <x v="2"/>
    </i>
    <i>
      <x v="3"/>
    </i>
    <i>
      <x v="4"/>
    </i>
    <i>
      <x v="5"/>
    </i>
    <i>
      <x v="6"/>
    </i>
    <i>
      <x v="7"/>
    </i>
    <i>
      <x v="8"/>
    </i>
    <i>
      <x v="9"/>
    </i>
    <i>
      <x v="10"/>
    </i>
    <i>
      <x v="11"/>
    </i>
    <i t="grand">
      <x/>
    </i>
  </rowItems>
  <colFields count="1">
    <field x="1"/>
  </colFields>
  <colItems count="3">
    <i>
      <x/>
    </i>
    <i>
      <x v="1"/>
    </i>
    <i t="grand">
      <x/>
    </i>
  </colItems>
  <dataFields count="1">
    <dataField name="Sum of Amount" fld="4" baseField="0" baseItem="0"/>
  </dataFields>
  <chartFormats count="2">
    <chartFormat chart="0" format="0" series="1">
      <pivotArea type="data" outline="0" fieldPosition="0">
        <references count="2">
          <reference field="4294967294" count="1" selected="0">
            <x v="0"/>
          </reference>
          <reference field="1" count="1" selected="0">
            <x v="0"/>
          </reference>
        </references>
      </pivotArea>
    </chartFormat>
    <chartFormat chart="0" format="1" series="1">
      <pivotArea type="data" outline="0" fieldPosition="0">
        <references count="2">
          <reference field="4294967294" count="1" selected="0">
            <x v="0"/>
          </reference>
          <reference field="1"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Lst>
</pivotTableDefinition>
</file>

<file path=xl/pivotTables/pivotTable2.xml><?xml version="1.0" encoding="utf-8"?>
<pivotTableDefinition xmlns="http://schemas.openxmlformats.org/spreadsheetml/2006/main" name="PivotTable1" cacheId="2" applyNumberFormats="0" applyBorderFormats="0" applyFontFormats="0" applyPatternFormats="0" applyAlignmentFormats="0" applyWidthHeightFormats="1" dataCaption="Values" updatedVersion="5" minRefreshableVersion="3" useAutoFormatting="1" itemPrintTitles="1" createdVersion="5" indent="0" outline="1" outlineData="1" multipleFieldFilters="0" chartFormat="48">
  <location ref="B2:C8" firstHeaderRow="1" firstDataRow="1" firstDataCol="1"/>
  <pivotFields count="2">
    <pivotField axis="axisRow" showAll="0" sortType="ascending">
      <items count="6">
        <item x="1"/>
        <item x="0"/>
        <item x="4"/>
        <item x="2"/>
        <item x="3"/>
        <item t="default"/>
      </items>
    </pivotField>
    <pivotField dataField="1" numFmtId="167" showAll="0" sumSubtotal="1"/>
  </pivotFields>
  <rowFields count="1">
    <field x="0"/>
  </rowFields>
  <rowItems count="6">
    <i>
      <x/>
    </i>
    <i>
      <x v="1"/>
    </i>
    <i>
      <x v="2"/>
    </i>
    <i>
      <x v="3"/>
    </i>
    <i>
      <x v="4"/>
    </i>
    <i t="grand">
      <x/>
    </i>
  </rowItems>
  <colItems count="1">
    <i/>
  </colItems>
  <dataFields count="1">
    <dataField name="Sum of Amount" fld="1" baseField="0" baseItem="0"/>
  </dataFields>
  <chartFormats count="7">
    <chartFormat chart="41" format="0" series="1">
      <pivotArea type="data" outline="0" fieldPosition="0">
        <references count="1">
          <reference field="4294967294" count="1" selected="0">
            <x v="0"/>
          </reference>
        </references>
      </pivotArea>
    </chartFormat>
    <chartFormat chart="41" format="1">
      <pivotArea type="data" outline="0" fieldPosition="0">
        <references count="2">
          <reference field="4294967294" count="1" selected="0">
            <x v="0"/>
          </reference>
          <reference field="0" count="1" selected="0">
            <x v="0"/>
          </reference>
        </references>
      </pivotArea>
    </chartFormat>
    <chartFormat chart="41" format="2">
      <pivotArea type="data" outline="0" fieldPosition="0">
        <references count="2">
          <reference field="4294967294" count="1" selected="0">
            <x v="0"/>
          </reference>
          <reference field="0" count="1" selected="0">
            <x v="1"/>
          </reference>
        </references>
      </pivotArea>
    </chartFormat>
    <chartFormat chart="41" format="3">
      <pivotArea type="data" outline="0" fieldPosition="0">
        <references count="2">
          <reference field="4294967294" count="1" selected="0">
            <x v="0"/>
          </reference>
          <reference field="0" count="1" selected="0">
            <x v="2"/>
          </reference>
        </references>
      </pivotArea>
    </chartFormat>
    <chartFormat chart="41" format="4">
      <pivotArea type="data" outline="0" fieldPosition="0">
        <references count="2">
          <reference field="4294967294" count="1" selected="0">
            <x v="0"/>
          </reference>
          <reference field="0" count="1" selected="0">
            <x v="3"/>
          </reference>
        </references>
      </pivotArea>
    </chartFormat>
    <chartFormat chart="41" format="5">
      <pivotArea type="data" outline="0" fieldPosition="0">
        <references count="2">
          <reference field="4294967294" count="1" selected="0">
            <x v="0"/>
          </reference>
          <reference field="0" count="1" selected="0">
            <x v="4"/>
          </reference>
        </references>
      </pivotArea>
    </chartFormat>
    <chartFormat chart="0" format="1"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Lst>
</pivotTableDefinition>
</file>

<file path=xl/pivotTables/pivotTable3.xml><?xml version="1.0" encoding="utf-8"?>
<pivotTableDefinition xmlns="http://schemas.openxmlformats.org/spreadsheetml/2006/main" name="PivotTable2" cacheId="1" applyNumberFormats="0" applyBorderFormats="0" applyFontFormats="0" applyPatternFormats="0" applyAlignmentFormats="0" applyWidthHeightFormats="1" dataCaption="Values" updatedVersion="5" minRefreshableVersion="3" useAutoFormatting="1" itemPrintTitles="1" createdVersion="5" indent="0" outline="1" outlineData="1" multipleFieldFilters="0" chartFormat="30">
  <location ref="K34:M39" firstHeaderRow="1" firstDataRow="2" firstDataCol="1"/>
  <pivotFields count="9">
    <pivotField showAll="0">
      <items count="13">
        <item x="0"/>
        <item x="1"/>
        <item x="2"/>
        <item x="3"/>
        <item x="4"/>
        <item x="5"/>
        <item x="6"/>
        <item x="10"/>
        <item x="7"/>
        <item x="8"/>
        <item x="9"/>
        <item x="11"/>
        <item t="default"/>
      </items>
    </pivotField>
    <pivotField axis="axisCol" showAll="0" sortType="descending">
      <items count="3">
        <item h="1" x="1"/>
        <item x="0"/>
        <item t="default"/>
      </items>
    </pivotField>
    <pivotField showAll="0"/>
    <pivotField axis="axisRow" showAll="0" sortType="ascending">
      <items count="24">
        <item x="0"/>
        <item h="1" x="21"/>
        <item h="1" x="1"/>
        <item h="1" x="12"/>
        <item h="1" x="22"/>
        <item h="1" x="16"/>
        <item x="2"/>
        <item h="1" x="3"/>
        <item h="1" x="14"/>
        <item h="1" x="20"/>
        <item h="1" x="8"/>
        <item h="1" x="11"/>
        <item h="1" x="15"/>
        <item h="1" x="5"/>
        <item h="1" x="17"/>
        <item h="1" x="6"/>
        <item h="1" x="19"/>
        <item h="1" x="9"/>
        <item h="1" x="10"/>
        <item x="18"/>
        <item h="1" x="7"/>
        <item h="1" x="13"/>
        <item h="1" x="4"/>
        <item t="default"/>
      </items>
      <autoSortScope>
        <pivotArea dataOnly="0" outline="0" fieldPosition="0">
          <references count="1">
            <reference field="4294967294" count="1" selected="0">
              <x v="0"/>
            </reference>
          </references>
        </pivotArea>
      </autoSortScope>
    </pivotField>
    <pivotField dataField="1" numFmtId="164" showAll="0" maxSubtotal="1"/>
    <pivotField showAll="0" defaultSubtotal="0"/>
    <pivotField showAll="0" defaultSubtotal="0"/>
    <pivotField showAll="0"/>
    <pivotField showAll="0"/>
  </pivotFields>
  <rowFields count="1">
    <field x="3"/>
  </rowFields>
  <rowItems count="4">
    <i>
      <x v="6"/>
    </i>
    <i>
      <x v="19"/>
    </i>
    <i>
      <x/>
    </i>
    <i t="grand">
      <x/>
    </i>
  </rowItems>
  <colFields count="1">
    <field x="1"/>
  </colFields>
  <colItems count="2">
    <i>
      <x v="1"/>
    </i>
    <i t="grand">
      <x/>
    </i>
  </colItems>
  <dataFields count="1">
    <dataField name="Sum of Amount" fld="4" baseField="0" baseItem="0"/>
  </dataFields>
  <chartFormats count="7">
    <chartFormat chart="25" format="0" series="1">
      <pivotArea type="data" outline="0" fieldPosition="0">
        <references count="2">
          <reference field="4294967294" count="1" selected="0">
            <x v="0"/>
          </reference>
          <reference field="1" count="1" selected="0">
            <x v="0"/>
          </reference>
        </references>
      </pivotArea>
    </chartFormat>
    <chartFormat chart="25" format="1">
      <pivotArea type="data" outline="0" fieldPosition="0">
        <references count="3">
          <reference field="4294967294" count="1" selected="0">
            <x v="0"/>
          </reference>
          <reference field="1" count="1" selected="0">
            <x v="0"/>
          </reference>
          <reference field="3" count="1" selected="0">
            <x v="16"/>
          </reference>
        </references>
      </pivotArea>
    </chartFormat>
    <chartFormat chart="25" format="2">
      <pivotArea type="data" outline="0" fieldPosition="0">
        <references count="3">
          <reference field="4294967294" count="1" selected="0">
            <x v="0"/>
          </reference>
          <reference field="1" count="1" selected="0">
            <x v="0"/>
          </reference>
          <reference field="3" count="1" selected="0">
            <x v="4"/>
          </reference>
        </references>
      </pivotArea>
    </chartFormat>
    <chartFormat chart="25" format="3">
      <pivotArea type="data" outline="0" fieldPosition="0">
        <references count="3">
          <reference field="4294967294" count="1" selected="0">
            <x v="0"/>
          </reference>
          <reference field="1" count="1" selected="0">
            <x v="0"/>
          </reference>
          <reference field="3" count="1" selected="0">
            <x v="1"/>
          </reference>
        </references>
      </pivotArea>
    </chartFormat>
    <chartFormat chart="25" format="4">
      <pivotArea type="data" outline="0" fieldPosition="0">
        <references count="3">
          <reference field="4294967294" count="1" selected="0">
            <x v="0"/>
          </reference>
          <reference field="1" count="1" selected="0">
            <x v="0"/>
          </reference>
          <reference field="3" count="1" selected="0">
            <x v="9"/>
          </reference>
        </references>
      </pivotArea>
    </chartFormat>
    <chartFormat chart="29" format="0" series="1">
      <pivotArea type="data" outline="0" fieldPosition="0">
        <references count="2">
          <reference field="4294967294" count="1" selected="0">
            <x v="0"/>
          </reference>
          <reference field="1" count="1" selected="0">
            <x v="1"/>
          </reference>
        </references>
      </pivotArea>
    </chartFormat>
    <chartFormat chart="29" format="1" series="1">
      <pivotArea type="data" outline="0" fieldPosition="0">
        <references count="2">
          <reference field="4294967294" count="1" selected="0">
            <x v="0"/>
          </reference>
          <reference field="1"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Lst>
</pivotTableDefinition>
</file>

<file path=xl/pivotTables/pivotTable4.xml><?xml version="1.0" encoding="utf-8"?>
<pivotTableDefinition xmlns="http://schemas.openxmlformats.org/spreadsheetml/2006/main" name="PivotTable4" cacheId="3" applyNumberFormats="0" applyBorderFormats="0" applyFontFormats="0" applyPatternFormats="0" applyAlignmentFormats="0" applyWidthHeightFormats="1" dataCaption="Values" updatedVersion="5" minRefreshableVersion="3" useAutoFormatting="1" itemPrintTitles="1" createdVersion="5" indent="0" outline="1" outlineData="1" multipleFieldFilters="0">
  <location ref="L3:M9" firstHeaderRow="1" firstDataRow="1" firstDataCol="1"/>
  <pivotFields count="2">
    <pivotField axis="axisRow" showAll="0">
      <items count="6">
        <item x="4"/>
        <item x="3"/>
        <item x="0"/>
        <item x="2"/>
        <item x="1"/>
        <item t="default"/>
      </items>
    </pivotField>
    <pivotField dataField="1" numFmtId="168" showAll="0"/>
  </pivotFields>
  <rowFields count="1">
    <field x="0"/>
  </rowFields>
  <rowItems count="6">
    <i>
      <x/>
    </i>
    <i>
      <x v="1"/>
    </i>
    <i>
      <x v="2"/>
    </i>
    <i>
      <x v="3"/>
    </i>
    <i>
      <x v="4"/>
    </i>
    <i t="grand">
      <x/>
    </i>
  </rowItems>
  <colItems count="1">
    <i/>
  </colItems>
  <dataFields count="1">
    <dataField name="Sum of Amount" fld="1"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Lst>
</pivotTableDefinition>
</file>

<file path=xl/pivotTables/pivotTable5.xml><?xml version="1.0" encoding="utf-8"?>
<pivotTableDefinition xmlns="http://schemas.openxmlformats.org/spreadsheetml/2006/main" name="PivotTable13" cacheId="0" applyNumberFormats="0" applyBorderFormats="0" applyFontFormats="0" applyPatternFormats="0" applyAlignmentFormats="0" applyWidthHeightFormats="1" dataCaption="Values" updatedVersion="5" minRefreshableVersion="3" useAutoFormatting="1" itemPrintTitles="1" createdVersion="5" indent="0" outline="1" outlineData="1" multipleFieldFilters="0" chartFormat="1">
  <location ref="X2:Z15" firstHeaderRow="0" firstDataRow="1" firstDataCol="1"/>
  <pivotFields count="5">
    <pivotField axis="axisRow" showAll="0">
      <items count="13">
        <item x="0"/>
        <item x="1"/>
        <item x="2"/>
        <item x="3"/>
        <item x="4"/>
        <item x="5"/>
        <item x="6"/>
        <item x="10"/>
        <item x="7"/>
        <item x="8"/>
        <item x="9"/>
        <item x="11"/>
        <item t="default"/>
      </items>
    </pivotField>
    <pivotField dataField="1" numFmtId="167" showAll="0"/>
    <pivotField dataField="1" showAll="0"/>
    <pivotField numFmtId="9" showAll="0"/>
    <pivotField numFmtId="9" showAll="0"/>
  </pivotFields>
  <rowFields count="1">
    <field x="0"/>
  </rowFields>
  <rowItems count="13">
    <i>
      <x/>
    </i>
    <i>
      <x v="1"/>
    </i>
    <i>
      <x v="2"/>
    </i>
    <i>
      <x v="3"/>
    </i>
    <i>
      <x v="4"/>
    </i>
    <i>
      <x v="5"/>
    </i>
    <i>
      <x v="6"/>
    </i>
    <i>
      <x v="7"/>
    </i>
    <i>
      <x v="8"/>
    </i>
    <i>
      <x v="9"/>
    </i>
    <i>
      <x v="10"/>
    </i>
    <i>
      <x v="11"/>
    </i>
    <i t="grand">
      <x/>
    </i>
  </rowItems>
  <colFields count="1">
    <field x="-2"/>
  </colFields>
  <colItems count="2">
    <i>
      <x/>
    </i>
    <i i="1">
      <x v="1"/>
    </i>
  </colItems>
  <dataFields count="2">
    <dataField name="Sum of Actual income" fld="2" baseField="0" baseItem="0"/>
    <dataField name="Sum of Income Goal" fld="1" baseField="0" baseItem="0"/>
  </dataFields>
  <formats count="1">
    <format dxfId="16">
      <pivotArea collapsedLevelsAreSubtotals="1" fieldPosition="0">
        <references count="1">
          <reference field="0" count="0"/>
        </references>
      </pivotArea>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Lst>
</pivotTableDefinition>
</file>

<file path=xl/pivotTables/pivotTable6.xml><?xml version="1.0" encoding="utf-8"?>
<pivotTableDefinition xmlns="http://schemas.openxmlformats.org/spreadsheetml/2006/main" name="PivotTable6" cacheId="1" applyNumberFormats="0" applyBorderFormats="0" applyFontFormats="0" applyPatternFormats="0" applyAlignmentFormats="0" applyWidthHeightFormats="1" dataCaption="Values" updatedVersion="5" minRefreshableVersion="3" useAutoFormatting="1" itemPrintTitles="1" createdVersion="5" indent="0" outline="1" outlineData="1" multipleFieldFilters="0" chartFormat="31">
  <location ref="G34:I40" firstHeaderRow="1" firstDataRow="2" firstDataCol="1"/>
  <pivotFields count="9">
    <pivotField showAll="0">
      <items count="13">
        <item x="0"/>
        <item x="1"/>
        <item x="2"/>
        <item x="3"/>
        <item x="4"/>
        <item x="5"/>
        <item x="6"/>
        <item x="10"/>
        <item x="7"/>
        <item x="8"/>
        <item x="9"/>
        <item x="11"/>
        <item t="default"/>
      </items>
    </pivotField>
    <pivotField axis="axisCol" showAll="0" sortType="descending">
      <items count="3">
        <item x="1"/>
        <item h="1" x="0"/>
        <item t="default"/>
      </items>
    </pivotField>
    <pivotField showAll="0"/>
    <pivotField axis="axisRow" showAll="0" sortType="ascending">
      <items count="24">
        <item x="0"/>
        <item x="21"/>
        <item x="1"/>
        <item x="12"/>
        <item x="22"/>
        <item x="16"/>
        <item x="2"/>
        <item x="3"/>
        <item x="14"/>
        <item x="20"/>
        <item x="8"/>
        <item x="11"/>
        <item x="15"/>
        <item x="5"/>
        <item x="17"/>
        <item x="6"/>
        <item x="19"/>
        <item x="9"/>
        <item x="10"/>
        <item x="18"/>
        <item x="7"/>
        <item x="13"/>
        <item x="4"/>
        <item t="default"/>
      </items>
      <autoSortScope>
        <pivotArea dataOnly="0" outline="0" fieldPosition="0">
          <references count="1">
            <reference field="4294967294" count="1" selected="0">
              <x v="0"/>
            </reference>
          </references>
        </pivotArea>
      </autoSortScope>
    </pivotField>
    <pivotField dataField="1" numFmtId="164" showAll="0" maxSubtotal="1"/>
    <pivotField showAll="0" defaultSubtotal="0"/>
    <pivotField showAll="0" defaultSubtotal="0"/>
    <pivotField showAll="0"/>
    <pivotField showAll="0"/>
  </pivotFields>
  <rowFields count="1">
    <field x="3"/>
  </rowFields>
  <rowItems count="5">
    <i>
      <x v="9"/>
    </i>
    <i>
      <x v="1"/>
    </i>
    <i>
      <x v="4"/>
    </i>
    <i>
      <x v="16"/>
    </i>
    <i t="grand">
      <x/>
    </i>
  </rowItems>
  <colFields count="1">
    <field x="1"/>
  </colFields>
  <colItems count="2">
    <i>
      <x/>
    </i>
    <i t="grand">
      <x/>
    </i>
  </colItems>
  <dataFields count="1">
    <dataField name="Sum of Amount" fld="4" baseField="0" baseItem="0"/>
  </dataFields>
  <chartFormats count="5">
    <chartFormat chart="25" format="0" series="1">
      <pivotArea type="data" outline="0" fieldPosition="0">
        <references count="2">
          <reference field="4294967294" count="1" selected="0">
            <x v="0"/>
          </reference>
          <reference field="1" count="1" selected="0">
            <x v="0"/>
          </reference>
        </references>
      </pivotArea>
    </chartFormat>
    <chartFormat chart="25" format="1">
      <pivotArea type="data" outline="0" fieldPosition="0">
        <references count="3">
          <reference field="4294967294" count="1" selected="0">
            <x v="0"/>
          </reference>
          <reference field="1" count="1" selected="0">
            <x v="0"/>
          </reference>
          <reference field="3" count="1" selected="0">
            <x v="16"/>
          </reference>
        </references>
      </pivotArea>
    </chartFormat>
    <chartFormat chart="25" format="2">
      <pivotArea type="data" outline="0" fieldPosition="0">
        <references count="3">
          <reference field="4294967294" count="1" selected="0">
            <x v="0"/>
          </reference>
          <reference field="1" count="1" selected="0">
            <x v="0"/>
          </reference>
          <reference field="3" count="1" selected="0">
            <x v="4"/>
          </reference>
        </references>
      </pivotArea>
    </chartFormat>
    <chartFormat chart="25" format="3">
      <pivotArea type="data" outline="0" fieldPosition="0">
        <references count="3">
          <reference field="4294967294" count="1" selected="0">
            <x v="0"/>
          </reference>
          <reference field="1" count="1" selected="0">
            <x v="0"/>
          </reference>
          <reference field="3" count="1" selected="0">
            <x v="1"/>
          </reference>
        </references>
      </pivotArea>
    </chartFormat>
    <chartFormat chart="25" format="4">
      <pivotArea type="data" outline="0" fieldPosition="0">
        <references count="3">
          <reference field="4294967294" count="1" selected="0">
            <x v="0"/>
          </reference>
          <reference field="1" count="1" selected="0">
            <x v="0"/>
          </reference>
          <reference field="3" count="1" selected="0">
            <x v="9"/>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Lst>
</pivotTableDefinition>
</file>

<file path=xl/pivotTables/pivotTable7.xml><?xml version="1.0" encoding="utf-8"?>
<pivotTableDefinition xmlns="http://schemas.openxmlformats.org/spreadsheetml/2006/main" name="PivotTable12" cacheId="0" applyNumberFormats="0" applyBorderFormats="0" applyFontFormats="0" applyPatternFormats="0" applyAlignmentFormats="0" applyWidthHeightFormats="1" dataCaption="Values" updatedVersion="5" minRefreshableVersion="3" useAutoFormatting="1" itemPrintTitles="1" createdVersion="5" indent="0" outline="1" outlineData="1" multipleFieldFilters="0" chartFormat="1">
  <location ref="S16:T29" firstHeaderRow="1" firstDataRow="1" firstDataCol="1"/>
  <pivotFields count="5">
    <pivotField axis="axisRow" showAll="0">
      <items count="13">
        <item x="0"/>
        <item x="1"/>
        <item x="2"/>
        <item x="3"/>
        <item x="4"/>
        <item x="5"/>
        <item x="6"/>
        <item x="10"/>
        <item x="7"/>
        <item x="8"/>
        <item x="9"/>
        <item x="11"/>
        <item t="default"/>
      </items>
    </pivotField>
    <pivotField numFmtId="167" showAll="0"/>
    <pivotField showAll="0"/>
    <pivotField numFmtId="9" showAll="0"/>
    <pivotField dataField="1" numFmtId="9" showAll="0"/>
  </pivotFields>
  <rowFields count="1">
    <field x="0"/>
  </rowFields>
  <rowItems count="13">
    <i>
      <x/>
    </i>
    <i>
      <x v="1"/>
    </i>
    <i>
      <x v="2"/>
    </i>
    <i>
      <x v="3"/>
    </i>
    <i>
      <x v="4"/>
    </i>
    <i>
      <x v="5"/>
    </i>
    <i>
      <x v="6"/>
    </i>
    <i>
      <x v="7"/>
    </i>
    <i>
      <x v="8"/>
    </i>
    <i>
      <x v="9"/>
    </i>
    <i>
      <x v="10"/>
    </i>
    <i>
      <x v="11"/>
    </i>
    <i t="grand">
      <x/>
    </i>
  </rowItems>
  <colItems count="1">
    <i/>
  </colItems>
  <dataFields count="1">
    <dataField name="Sum of % Goal" fld="4" baseField="0" baseItem="0"/>
  </dataFields>
  <formats count="1">
    <format dxfId="17">
      <pivotArea collapsedLevelsAreSubtotals="1" fieldPosition="0">
        <references count="1">
          <reference field="0" count="0"/>
        </references>
      </pivotArea>
    </format>
  </formats>
  <chartFormats count="1">
    <chartFormat chart="0" format="0"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Lst>
</pivotTableDefinition>
</file>

<file path=xl/pivotTables/pivotTable8.xml><?xml version="1.0" encoding="utf-8"?>
<pivotTableDefinition xmlns="http://schemas.openxmlformats.org/spreadsheetml/2006/main" name="PivotTable4" cacheId="3" applyNumberFormats="0" applyBorderFormats="0" applyFontFormats="0" applyPatternFormats="0" applyAlignmentFormats="0" applyWidthHeightFormats="1" dataCaption="Values" updatedVersion="5" minRefreshableVersion="3" useAutoFormatting="1" itemPrintTitles="1" createdVersion="5" indent="0" outline="1" outlineData="1" multipleFieldFilters="0">
  <location ref="N3:O9" firstHeaderRow="1" firstDataRow="1" firstDataCol="1"/>
  <pivotFields count="2">
    <pivotField axis="axisRow" showAll="0">
      <items count="6">
        <item x="4"/>
        <item x="3"/>
        <item x="0"/>
        <item x="2"/>
        <item x="1"/>
        <item t="default"/>
      </items>
    </pivotField>
    <pivotField dataField="1" numFmtId="168" showAll="0"/>
  </pivotFields>
  <rowFields count="1">
    <field x="0"/>
  </rowFields>
  <rowItems count="6">
    <i>
      <x/>
    </i>
    <i>
      <x v="1"/>
    </i>
    <i>
      <x v="2"/>
    </i>
    <i>
      <x v="3"/>
    </i>
    <i>
      <x v="4"/>
    </i>
    <i t="grand">
      <x/>
    </i>
  </rowItems>
  <colItems count="1">
    <i/>
  </colItems>
  <dataFields count="1">
    <dataField name="Sum of Amount" fld="1"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Lst>
</pivotTableDefinition>
</file>

<file path=xl/pivotTables/pivotTable9.xml><?xml version="1.0" encoding="utf-8"?>
<pivotTableDefinition xmlns="http://schemas.openxmlformats.org/spreadsheetml/2006/main" name="PivotTable10" cacheId="1" applyNumberFormats="0" applyBorderFormats="0" applyFontFormats="0" applyPatternFormats="0" applyAlignmentFormats="0" applyWidthHeightFormats="1" dataCaption="Values" updatedVersion="5" minRefreshableVersion="3" useAutoFormatting="1" itemPrintTitles="1" createdVersion="5" indent="0" outline="1" outlineData="1" multipleFieldFilters="0">
  <location ref="BH32:BH58" firstHeaderRow="1" firstDataRow="1" firstDataCol="1" rowPageCount="1" colPageCount="1"/>
  <pivotFields count="9">
    <pivotField showAll="0">
      <items count="13">
        <item x="0"/>
        <item x="1"/>
        <item x="2"/>
        <item x="3"/>
        <item x="4"/>
        <item x="5"/>
        <item x="6"/>
        <item x="10"/>
        <item x="7"/>
        <item x="8"/>
        <item x="9"/>
        <item x="11"/>
        <item t="default"/>
      </items>
    </pivotField>
    <pivotField showAll="0"/>
    <pivotField showAll="0"/>
    <pivotField axis="axisRow" showAll="0">
      <items count="24">
        <item x="0"/>
        <item x="21"/>
        <item x="1"/>
        <item x="12"/>
        <item x="22"/>
        <item x="16"/>
        <item x="2"/>
        <item x="3"/>
        <item x="14"/>
        <item x="20"/>
        <item x="8"/>
        <item x="11"/>
        <item x="15"/>
        <item x="5"/>
        <item x="17"/>
        <item x="6"/>
        <item x="19"/>
        <item x="9"/>
        <item x="10"/>
        <item x="18"/>
        <item x="7"/>
        <item x="13"/>
        <item x="4"/>
        <item t="default"/>
      </items>
    </pivotField>
    <pivotField numFmtId="164" showAll="0"/>
    <pivotField showAll="0"/>
    <pivotField showAll="0"/>
    <pivotField axis="axisRow" showAll="0">
      <items count="98">
        <item x="1"/>
        <item x="2"/>
        <item x="3"/>
        <item x="4"/>
        <item x="5"/>
        <item x="0"/>
        <item x="6"/>
        <item x="7"/>
        <item x="10"/>
        <item x="11"/>
        <item x="12"/>
        <item x="13"/>
        <item x="14"/>
        <item x="9"/>
        <item x="15"/>
        <item x="16"/>
        <item x="23"/>
        <item x="21"/>
        <item x="22"/>
        <item x="17"/>
        <item x="18"/>
        <item x="19"/>
        <item x="20"/>
        <item x="31"/>
        <item x="24"/>
        <item x="28"/>
        <item x="25"/>
        <item x="29"/>
        <item x="26"/>
        <item x="30"/>
        <item x="27"/>
        <item x="32"/>
        <item x="34"/>
        <item x="35"/>
        <item x="39"/>
        <item x="36"/>
        <item x="37"/>
        <item x="38"/>
        <item x="33"/>
        <item x="41"/>
        <item x="42"/>
        <item x="43"/>
        <item x="44"/>
        <item x="45"/>
        <item x="40"/>
        <item x="46"/>
        <item x="47"/>
        <item x="49"/>
        <item x="50"/>
        <item x="51"/>
        <item x="52"/>
        <item x="53"/>
        <item x="48"/>
        <item x="54"/>
        <item x="55"/>
        <item x="79"/>
        <item x="81"/>
        <item x="87"/>
        <item x="82"/>
        <item x="83"/>
        <item x="84"/>
        <item x="80"/>
        <item x="85"/>
        <item x="86"/>
        <item x="63"/>
        <item x="62"/>
        <item x="59"/>
        <item x="57"/>
        <item x="60"/>
        <item x="61"/>
        <item x="58"/>
        <item x="56"/>
        <item x="64"/>
        <item x="65"/>
        <item x="66"/>
        <item x="71"/>
        <item x="67"/>
        <item x="68"/>
        <item x="69"/>
        <item x="70"/>
        <item x="73"/>
        <item x="74"/>
        <item x="78"/>
        <item x="75"/>
        <item x="76"/>
        <item x="72"/>
        <item x="77"/>
        <item x="88"/>
        <item x="90"/>
        <item x="96"/>
        <item x="91"/>
        <item x="92"/>
        <item x="93"/>
        <item x="89"/>
        <item x="94"/>
        <item x="95"/>
        <item x="8"/>
        <item t="default"/>
      </items>
    </pivotField>
    <pivotField axis="axisPage" multipleItemSelectionAllowed="1" showAll="0">
      <items count="4">
        <item x="1"/>
        <item h="1" x="0"/>
        <item h="1" x="2"/>
        <item t="default"/>
      </items>
    </pivotField>
  </pivotFields>
  <rowFields count="2">
    <field x="7"/>
    <field x="3"/>
  </rowFields>
  <rowItems count="26">
    <i>
      <x/>
    </i>
    <i r="1">
      <x v="2"/>
    </i>
    <i>
      <x v="5"/>
    </i>
    <i r="1">
      <x v="20"/>
    </i>
    <i>
      <x v="17"/>
    </i>
    <i r="1">
      <x v="8"/>
    </i>
    <i>
      <x v="19"/>
    </i>
    <i r="1">
      <x/>
    </i>
    <i r="1">
      <x v="15"/>
    </i>
    <i>
      <x v="21"/>
    </i>
    <i r="1">
      <x v="10"/>
    </i>
    <i>
      <x v="57"/>
    </i>
    <i r="1">
      <x v="21"/>
    </i>
    <i>
      <x v="59"/>
    </i>
    <i r="1">
      <x v="11"/>
    </i>
    <i r="1">
      <x v="13"/>
    </i>
    <i>
      <x v="60"/>
    </i>
    <i r="1">
      <x v="5"/>
    </i>
    <i>
      <x v="62"/>
    </i>
    <i r="1">
      <x v="10"/>
    </i>
    <i>
      <x v="90"/>
    </i>
    <i r="1">
      <x v="22"/>
    </i>
    <i>
      <x v="93"/>
    </i>
    <i r="1">
      <x v="2"/>
    </i>
    <i r="1">
      <x v="20"/>
    </i>
    <i t="grand">
      <x/>
    </i>
  </rowItems>
  <colItems count="1">
    <i/>
  </colItems>
  <pageFields count="1">
    <pageField fld="8" hier="-1"/>
  </pageFields>
  <pivotTableStyleInfo name="PivotStyleLight16" showRowHeaders="1" showColHeaders="1" showRowStripes="0" showColStripes="0" showLastColumn="1"/>
  <filters count="1">
    <filter fld="7" type="lastYear" evalOrder="-1" id="2">
      <autoFilter ref="A1">
        <filterColumn colId="0">
          <dynamicFilter type="lastYear" val="44927" maxVal="45292"/>
        </filterColumn>
      </autoFilter>
    </filter>
  </filters>
  <extLst>
    <ext xmlns:x14="http://schemas.microsoft.com/office/spreadsheetml/2009/9/main" uri="{962EF5D1-5CA2-4c93-8EF4-DBF5C05439D2}">
      <x14:pivotTableDefinition xmlns:xm="http://schemas.microsoft.com/office/excel/2006/main" hideValuesRow="1"/>
    </ext>
  </extLst>
</pivotTableDefinition>
</file>

<file path=xl/pivotTables/pivotTable10.xml><?xml version="1.0" encoding="utf-8"?>
<pivotTableDefinition xmlns="http://schemas.openxmlformats.org/spreadsheetml/2006/main" name="PivotTable13" cacheId="0" applyNumberFormats="0" applyBorderFormats="0" applyFontFormats="0" applyPatternFormats="0" applyAlignmentFormats="0" applyWidthHeightFormats="1" dataCaption="Values" updatedVersion="5" minRefreshableVersion="3" useAutoFormatting="1" itemPrintTitles="1" createdVersion="5" indent="0" outline="1" outlineData="1" multipleFieldFilters="0" chartFormat="1">
  <location ref="Z2:AB15" firstHeaderRow="0" firstDataRow="1" firstDataCol="1"/>
  <pivotFields count="5">
    <pivotField axis="axisRow" showAll="0">
      <items count="13">
        <item x="0"/>
        <item x="1"/>
        <item x="2"/>
        <item x="3"/>
        <item x="4"/>
        <item x="5"/>
        <item x="6"/>
        <item x="10"/>
        <item x="7"/>
        <item x="8"/>
        <item x="9"/>
        <item x="11"/>
        <item t="default"/>
      </items>
    </pivotField>
    <pivotField dataField="1" numFmtId="167" showAll="0"/>
    <pivotField dataField="1" showAll="0"/>
    <pivotField numFmtId="9" showAll="0"/>
    <pivotField numFmtId="9" showAll="0"/>
  </pivotFields>
  <rowFields count="1">
    <field x="0"/>
  </rowFields>
  <rowItems count="13">
    <i>
      <x/>
    </i>
    <i>
      <x v="1"/>
    </i>
    <i>
      <x v="2"/>
    </i>
    <i>
      <x v="3"/>
    </i>
    <i>
      <x v="4"/>
    </i>
    <i>
      <x v="5"/>
    </i>
    <i>
      <x v="6"/>
    </i>
    <i>
      <x v="7"/>
    </i>
    <i>
      <x v="8"/>
    </i>
    <i>
      <x v="9"/>
    </i>
    <i>
      <x v="10"/>
    </i>
    <i>
      <x v="11"/>
    </i>
    <i t="grand">
      <x/>
    </i>
  </rowItems>
  <colFields count="1">
    <field x="-2"/>
  </colFields>
  <colItems count="2">
    <i>
      <x/>
    </i>
    <i i="1">
      <x v="1"/>
    </i>
  </colItems>
  <dataFields count="2">
    <dataField name="Sum of Actual income" fld="2" baseField="0" baseItem="0"/>
    <dataField name="Sum of Income Goal" fld="1" baseField="0" baseItem="0"/>
  </dataFields>
  <formats count="1">
    <format dxfId="7">
      <pivotArea collapsedLevelsAreSubtotals="1" fieldPosition="0">
        <references count="1">
          <reference field="0" count="0"/>
        </references>
      </pivotArea>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Lst>
</pivotTableDefinition>
</file>

<file path=xl/pivotTables/pivotTable11.xml><?xml version="1.0" encoding="utf-8"?>
<pivotTableDefinition xmlns="http://schemas.openxmlformats.org/spreadsheetml/2006/main" name="PivotTable1" cacheId="2" applyNumberFormats="0" applyBorderFormats="0" applyFontFormats="0" applyPatternFormats="0" applyAlignmentFormats="0" applyWidthHeightFormats="1" dataCaption="Values" updatedVersion="5" minRefreshableVersion="3" useAutoFormatting="1" itemPrintTitles="1" createdVersion="5" indent="0" outline="1" outlineData="1" multipleFieldFilters="0" chartFormat="52">
  <location ref="D2:E8" firstHeaderRow="1" firstDataRow="1" firstDataCol="1"/>
  <pivotFields count="2">
    <pivotField axis="axisRow" showAll="0" sortType="ascending">
      <items count="6">
        <item x="1"/>
        <item x="0"/>
        <item x="4"/>
        <item x="2"/>
        <item x="3"/>
        <item t="default"/>
      </items>
    </pivotField>
    <pivotField dataField="1" numFmtId="167" showAll="0" sumSubtotal="1"/>
  </pivotFields>
  <rowFields count="1">
    <field x="0"/>
  </rowFields>
  <rowItems count="6">
    <i>
      <x/>
    </i>
    <i>
      <x v="1"/>
    </i>
    <i>
      <x v="2"/>
    </i>
    <i>
      <x v="3"/>
    </i>
    <i>
      <x v="4"/>
    </i>
    <i t="grand">
      <x/>
    </i>
  </rowItems>
  <colItems count="1">
    <i/>
  </colItems>
  <dataFields count="1">
    <dataField name="Sum of Amount" fld="1" baseField="0" baseItem="0"/>
  </dataFields>
  <chartFormats count="31">
    <chartFormat chart="41" format="0" series="1">
      <pivotArea type="data" outline="0" fieldPosition="0">
        <references count="1">
          <reference field="4294967294" count="1" selected="0">
            <x v="0"/>
          </reference>
        </references>
      </pivotArea>
    </chartFormat>
    <chartFormat chart="41" format="1">
      <pivotArea type="data" outline="0" fieldPosition="0">
        <references count="2">
          <reference field="4294967294" count="1" selected="0">
            <x v="0"/>
          </reference>
          <reference field="0" count="1" selected="0">
            <x v="0"/>
          </reference>
        </references>
      </pivotArea>
    </chartFormat>
    <chartFormat chart="41" format="2">
      <pivotArea type="data" outline="0" fieldPosition="0">
        <references count="2">
          <reference field="4294967294" count="1" selected="0">
            <x v="0"/>
          </reference>
          <reference field="0" count="1" selected="0">
            <x v="1"/>
          </reference>
        </references>
      </pivotArea>
    </chartFormat>
    <chartFormat chart="41" format="3">
      <pivotArea type="data" outline="0" fieldPosition="0">
        <references count="2">
          <reference field="4294967294" count="1" selected="0">
            <x v="0"/>
          </reference>
          <reference field="0" count="1" selected="0">
            <x v="2"/>
          </reference>
        </references>
      </pivotArea>
    </chartFormat>
    <chartFormat chart="41" format="4">
      <pivotArea type="data" outline="0" fieldPosition="0">
        <references count="2">
          <reference field="4294967294" count="1" selected="0">
            <x v="0"/>
          </reference>
          <reference field="0" count="1" selected="0">
            <x v="3"/>
          </reference>
        </references>
      </pivotArea>
    </chartFormat>
    <chartFormat chart="41" format="5">
      <pivotArea type="data" outline="0" fieldPosition="0">
        <references count="2">
          <reference field="4294967294" count="1" selected="0">
            <x v="0"/>
          </reference>
          <reference field="0" count="1" selected="0">
            <x v="4"/>
          </reference>
        </references>
      </pivotArea>
    </chartFormat>
    <chartFormat chart="0" format="1" series="1">
      <pivotArea type="data" outline="0" fieldPosition="0">
        <references count="1">
          <reference field="4294967294" count="1" selected="0">
            <x v="0"/>
          </reference>
        </references>
      </pivotArea>
    </chartFormat>
    <chartFormat chart="47" format="12" series="1">
      <pivotArea type="data" outline="0" fieldPosition="0">
        <references count="1">
          <reference field="4294967294" count="1" selected="0">
            <x v="0"/>
          </reference>
        </references>
      </pivotArea>
    </chartFormat>
    <chartFormat chart="47" format="13">
      <pivotArea type="data" outline="0" fieldPosition="0">
        <references count="2">
          <reference field="4294967294" count="1" selected="0">
            <x v="0"/>
          </reference>
          <reference field="0" count="1" selected="0">
            <x v="0"/>
          </reference>
        </references>
      </pivotArea>
    </chartFormat>
    <chartFormat chart="47" format="14">
      <pivotArea type="data" outline="0" fieldPosition="0">
        <references count="2">
          <reference field="4294967294" count="1" selected="0">
            <x v="0"/>
          </reference>
          <reference field="0" count="1" selected="0">
            <x v="1"/>
          </reference>
        </references>
      </pivotArea>
    </chartFormat>
    <chartFormat chart="47" format="15">
      <pivotArea type="data" outline="0" fieldPosition="0">
        <references count="2">
          <reference field="4294967294" count="1" selected="0">
            <x v="0"/>
          </reference>
          <reference field="0" count="1" selected="0">
            <x v="2"/>
          </reference>
        </references>
      </pivotArea>
    </chartFormat>
    <chartFormat chart="47" format="16">
      <pivotArea type="data" outline="0" fieldPosition="0">
        <references count="2">
          <reference field="4294967294" count="1" selected="0">
            <x v="0"/>
          </reference>
          <reference field="0" count="1" selected="0">
            <x v="3"/>
          </reference>
        </references>
      </pivotArea>
    </chartFormat>
    <chartFormat chart="47" format="17">
      <pivotArea type="data" outline="0" fieldPosition="0">
        <references count="2">
          <reference field="4294967294" count="1" selected="0">
            <x v="0"/>
          </reference>
          <reference field="0" count="1" selected="0">
            <x v="4"/>
          </reference>
        </references>
      </pivotArea>
    </chartFormat>
    <chartFormat chart="48" format="6" series="1">
      <pivotArea type="data" outline="0" fieldPosition="0">
        <references count="1">
          <reference field="4294967294" count="1" selected="0">
            <x v="0"/>
          </reference>
        </references>
      </pivotArea>
    </chartFormat>
    <chartFormat chart="48" format="7">
      <pivotArea type="data" outline="0" fieldPosition="0">
        <references count="2">
          <reference field="4294967294" count="1" selected="0">
            <x v="0"/>
          </reference>
          <reference field="0" count="1" selected="0">
            <x v="0"/>
          </reference>
        </references>
      </pivotArea>
    </chartFormat>
    <chartFormat chart="48" format="8">
      <pivotArea type="data" outline="0" fieldPosition="0">
        <references count="2">
          <reference field="4294967294" count="1" selected="0">
            <x v="0"/>
          </reference>
          <reference field="0" count="1" selected="0">
            <x v="1"/>
          </reference>
        </references>
      </pivotArea>
    </chartFormat>
    <chartFormat chart="48" format="9">
      <pivotArea type="data" outline="0" fieldPosition="0">
        <references count="2">
          <reference field="4294967294" count="1" selected="0">
            <x v="0"/>
          </reference>
          <reference field="0" count="1" selected="0">
            <x v="2"/>
          </reference>
        </references>
      </pivotArea>
    </chartFormat>
    <chartFormat chart="48" format="10">
      <pivotArea type="data" outline="0" fieldPosition="0">
        <references count="2">
          <reference field="4294967294" count="1" selected="0">
            <x v="0"/>
          </reference>
          <reference field="0" count="1" selected="0">
            <x v="3"/>
          </reference>
        </references>
      </pivotArea>
    </chartFormat>
    <chartFormat chart="48" format="11">
      <pivotArea type="data" outline="0" fieldPosition="0">
        <references count="2">
          <reference field="4294967294" count="1" selected="0">
            <x v="0"/>
          </reference>
          <reference field="0" count="1" selected="0">
            <x v="4"/>
          </reference>
        </references>
      </pivotArea>
    </chartFormat>
    <chartFormat chart="50" format="12" series="1">
      <pivotArea type="data" outline="0" fieldPosition="0">
        <references count="1">
          <reference field="4294967294" count="1" selected="0">
            <x v="0"/>
          </reference>
        </references>
      </pivotArea>
    </chartFormat>
    <chartFormat chart="50" format="13">
      <pivotArea type="data" outline="0" fieldPosition="0">
        <references count="2">
          <reference field="4294967294" count="1" selected="0">
            <x v="0"/>
          </reference>
          <reference field="0" count="1" selected="0">
            <x v="0"/>
          </reference>
        </references>
      </pivotArea>
    </chartFormat>
    <chartFormat chart="50" format="14">
      <pivotArea type="data" outline="0" fieldPosition="0">
        <references count="2">
          <reference field="4294967294" count="1" selected="0">
            <x v="0"/>
          </reference>
          <reference field="0" count="1" selected="0">
            <x v="1"/>
          </reference>
        </references>
      </pivotArea>
    </chartFormat>
    <chartFormat chart="50" format="15">
      <pivotArea type="data" outline="0" fieldPosition="0">
        <references count="2">
          <reference field="4294967294" count="1" selected="0">
            <x v="0"/>
          </reference>
          <reference field="0" count="1" selected="0">
            <x v="2"/>
          </reference>
        </references>
      </pivotArea>
    </chartFormat>
    <chartFormat chart="50" format="16">
      <pivotArea type="data" outline="0" fieldPosition="0">
        <references count="2">
          <reference field="4294967294" count="1" selected="0">
            <x v="0"/>
          </reference>
          <reference field="0" count="1" selected="0">
            <x v="3"/>
          </reference>
        </references>
      </pivotArea>
    </chartFormat>
    <chartFormat chart="50" format="17">
      <pivotArea type="data" outline="0" fieldPosition="0">
        <references count="2">
          <reference field="4294967294" count="1" selected="0">
            <x v="0"/>
          </reference>
          <reference field="0" count="1" selected="0">
            <x v="4"/>
          </reference>
        </references>
      </pivotArea>
    </chartFormat>
    <chartFormat chart="51" format="18" series="1">
      <pivotArea type="data" outline="0" fieldPosition="0">
        <references count="1">
          <reference field="4294967294" count="1" selected="0">
            <x v="0"/>
          </reference>
        </references>
      </pivotArea>
    </chartFormat>
    <chartFormat chart="51" format="19">
      <pivotArea type="data" outline="0" fieldPosition="0">
        <references count="2">
          <reference field="4294967294" count="1" selected="0">
            <x v="0"/>
          </reference>
          <reference field="0" count="1" selected="0">
            <x v="0"/>
          </reference>
        </references>
      </pivotArea>
    </chartFormat>
    <chartFormat chart="51" format="20">
      <pivotArea type="data" outline="0" fieldPosition="0">
        <references count="2">
          <reference field="4294967294" count="1" selected="0">
            <x v="0"/>
          </reference>
          <reference field="0" count="1" selected="0">
            <x v="1"/>
          </reference>
        </references>
      </pivotArea>
    </chartFormat>
    <chartFormat chart="51" format="21">
      <pivotArea type="data" outline="0" fieldPosition="0">
        <references count="2">
          <reference field="4294967294" count="1" selected="0">
            <x v="0"/>
          </reference>
          <reference field="0" count="1" selected="0">
            <x v="2"/>
          </reference>
        </references>
      </pivotArea>
    </chartFormat>
    <chartFormat chart="51" format="22">
      <pivotArea type="data" outline="0" fieldPosition="0">
        <references count="2">
          <reference field="4294967294" count="1" selected="0">
            <x v="0"/>
          </reference>
          <reference field="0" count="1" selected="0">
            <x v="3"/>
          </reference>
        </references>
      </pivotArea>
    </chartFormat>
    <chartFormat chart="51" format="23">
      <pivotArea type="data" outline="0" fieldPosition="0">
        <references count="2">
          <reference field="4294967294" count="1" selected="0">
            <x v="0"/>
          </reference>
          <reference field="0" count="1" selected="0">
            <x v="4"/>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Lst>
</pivotTableDefinition>
</file>

<file path=xl/pivotTables/pivotTable12.xml><?xml version="1.0" encoding="utf-8"?>
<pivotTableDefinition xmlns="http://schemas.openxmlformats.org/spreadsheetml/2006/main" name="PivotTable3" cacheId="1" applyNumberFormats="0" applyBorderFormats="0" applyFontFormats="0" applyPatternFormats="0" applyAlignmentFormats="0" applyWidthHeightFormats="1" dataCaption="Values" updatedVersion="5" minRefreshableVersion="3" useAutoFormatting="1" itemPrintTitles="1" createdVersion="5" indent="0" outline="1" outlineData="1" multipleFieldFilters="0" chartFormat="33">
  <location ref="I3:L17" firstHeaderRow="1" firstDataRow="2" firstDataCol="1"/>
  <pivotFields count="9">
    <pivotField axis="axisRow" showAll="0">
      <items count="13">
        <item x="0"/>
        <item x="1"/>
        <item x="2"/>
        <item x="3"/>
        <item x="4"/>
        <item x="5"/>
        <item x="6"/>
        <item x="10"/>
        <item x="7"/>
        <item x="8"/>
        <item x="9"/>
        <item x="11"/>
        <item t="default"/>
      </items>
    </pivotField>
    <pivotField axis="axisCol" showAll="0">
      <items count="3">
        <item x="0"/>
        <item x="1"/>
        <item t="default"/>
      </items>
    </pivotField>
    <pivotField showAll="0"/>
    <pivotField showAll="0"/>
    <pivotField dataField="1" numFmtId="164" showAll="0"/>
    <pivotField showAll="0" defaultSubtotal="0"/>
    <pivotField showAll="0" defaultSubtotal="0"/>
    <pivotField showAll="0"/>
    <pivotField showAll="0"/>
  </pivotFields>
  <rowFields count="1">
    <field x="0"/>
  </rowFields>
  <rowItems count="13">
    <i>
      <x/>
    </i>
    <i>
      <x v="1"/>
    </i>
    <i>
      <x v="2"/>
    </i>
    <i>
      <x v="3"/>
    </i>
    <i>
      <x v="4"/>
    </i>
    <i>
      <x v="5"/>
    </i>
    <i>
      <x v="6"/>
    </i>
    <i>
      <x v="7"/>
    </i>
    <i>
      <x v="8"/>
    </i>
    <i>
      <x v="9"/>
    </i>
    <i>
      <x v="10"/>
    </i>
    <i>
      <x v="11"/>
    </i>
    <i t="grand">
      <x/>
    </i>
  </rowItems>
  <colFields count="1">
    <field x="1"/>
  </colFields>
  <colItems count="3">
    <i>
      <x/>
    </i>
    <i>
      <x v="1"/>
    </i>
    <i t="grand">
      <x/>
    </i>
  </colItems>
  <dataFields count="1">
    <dataField name="Sum of Amount" fld="4" baseField="0" baseItem="0"/>
  </dataFields>
  <chartFormats count="8">
    <chartFormat chart="0" format="0" series="1">
      <pivotArea type="data" outline="0" fieldPosition="0">
        <references count="2">
          <reference field="4294967294" count="1" selected="0">
            <x v="0"/>
          </reference>
          <reference field="1" count="1" selected="0">
            <x v="0"/>
          </reference>
        </references>
      </pivotArea>
    </chartFormat>
    <chartFormat chart="0" format="1" series="1">
      <pivotArea type="data" outline="0" fieldPosition="0">
        <references count="2">
          <reference field="4294967294" count="1" selected="0">
            <x v="0"/>
          </reference>
          <reference field="1" count="1" selected="0">
            <x v="1"/>
          </reference>
        </references>
      </pivotArea>
    </chartFormat>
    <chartFormat chart="29" format="4" series="1">
      <pivotArea type="data" outline="0" fieldPosition="0">
        <references count="2">
          <reference field="4294967294" count="1" selected="0">
            <x v="0"/>
          </reference>
          <reference field="1" count="1" selected="0">
            <x v="1"/>
          </reference>
        </references>
      </pivotArea>
    </chartFormat>
    <chartFormat chart="29" format="5" series="1">
      <pivotArea type="data" outline="0" fieldPosition="0">
        <references count="2">
          <reference field="4294967294" count="1" selected="0">
            <x v="0"/>
          </reference>
          <reference field="1" count="1" selected="0">
            <x v="0"/>
          </reference>
        </references>
      </pivotArea>
    </chartFormat>
    <chartFormat chart="30" format="2" series="1">
      <pivotArea type="data" outline="0" fieldPosition="0">
        <references count="2">
          <reference field="4294967294" count="1" selected="0">
            <x v="0"/>
          </reference>
          <reference field="1" count="1" selected="0">
            <x v="1"/>
          </reference>
        </references>
      </pivotArea>
    </chartFormat>
    <chartFormat chart="30" format="3" series="1">
      <pivotArea type="data" outline="0" fieldPosition="0">
        <references count="2">
          <reference field="4294967294" count="1" selected="0">
            <x v="0"/>
          </reference>
          <reference field="1" count="1" selected="0">
            <x v="0"/>
          </reference>
        </references>
      </pivotArea>
    </chartFormat>
    <chartFormat chart="32" format="6" series="1">
      <pivotArea type="data" outline="0" fieldPosition="0">
        <references count="2">
          <reference field="4294967294" count="1" selected="0">
            <x v="0"/>
          </reference>
          <reference field="1" count="1" selected="0">
            <x v="1"/>
          </reference>
        </references>
      </pivotArea>
    </chartFormat>
    <chartFormat chart="32" format="7" series="1">
      <pivotArea type="data" outline="0" fieldPosition="0">
        <references count="2">
          <reference field="4294967294" count="1" selected="0">
            <x v="0"/>
          </reference>
          <reference field="1"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Lst>
</pivotTableDefinition>
</file>

<file path=xl/pivotTables/pivotTable13.xml><?xml version="1.0" encoding="utf-8"?>
<pivotTableDefinition xmlns="http://schemas.openxmlformats.org/spreadsheetml/2006/main" name="PivotTable2" cacheId="1" applyNumberFormats="0" applyBorderFormats="0" applyFontFormats="0" applyPatternFormats="0" applyAlignmentFormats="0" applyWidthHeightFormats="1" dataCaption="Values" updatedVersion="5" minRefreshableVersion="3" useAutoFormatting="1" itemPrintTitles="1" createdVersion="5" indent="0" outline="1" outlineData="1" multipleFieldFilters="0" chartFormat="31">
  <location ref="M34:O40" firstHeaderRow="1" firstDataRow="2" firstDataCol="1"/>
  <pivotFields count="9">
    <pivotField showAll="0">
      <items count="13">
        <item x="0"/>
        <item x="1"/>
        <item x="2"/>
        <item x="3"/>
        <item x="4"/>
        <item x="5"/>
        <item x="6"/>
        <item x="10"/>
        <item x="7"/>
        <item x="8"/>
        <item x="9"/>
        <item x="11"/>
        <item t="default"/>
      </items>
    </pivotField>
    <pivotField axis="axisCol" showAll="0" sortType="descending">
      <items count="3">
        <item h="1" x="1"/>
        <item x="0"/>
        <item t="default"/>
      </items>
    </pivotField>
    <pivotField showAll="0"/>
    <pivotField axis="axisRow" showAll="0" measureFilter="1" sortType="ascending">
      <items count="24">
        <item x="0"/>
        <item x="21"/>
        <item x="1"/>
        <item x="12"/>
        <item x="22"/>
        <item x="16"/>
        <item x="2"/>
        <item x="3"/>
        <item x="14"/>
        <item x="20"/>
        <item x="8"/>
        <item x="11"/>
        <item x="15"/>
        <item x="5"/>
        <item x="17"/>
        <item x="6"/>
        <item x="19"/>
        <item x="9"/>
        <item x="10"/>
        <item x="18"/>
        <item x="7"/>
        <item x="13"/>
        <item x="4"/>
        <item t="default"/>
      </items>
      <autoSortScope>
        <pivotArea dataOnly="0" outline="0" fieldPosition="0">
          <references count="1">
            <reference field="4294967294" count="1" selected="0">
              <x v="0"/>
            </reference>
          </references>
        </pivotArea>
      </autoSortScope>
    </pivotField>
    <pivotField dataField="1" numFmtId="164" showAll="0" maxSubtotal="1"/>
    <pivotField showAll="0" defaultSubtotal="0"/>
    <pivotField showAll="0" defaultSubtotal="0"/>
    <pivotField showAll="0"/>
    <pivotField showAll="0"/>
  </pivotFields>
  <rowFields count="1">
    <field x="3"/>
  </rowFields>
  <rowItems count="5">
    <i>
      <x v="6"/>
    </i>
    <i>
      <x v="19"/>
    </i>
    <i>
      <x/>
    </i>
    <i>
      <x v="10"/>
    </i>
    <i t="grand">
      <x/>
    </i>
  </rowItems>
  <colFields count="1">
    <field x="1"/>
  </colFields>
  <colItems count="2">
    <i>
      <x v="1"/>
    </i>
    <i t="grand">
      <x/>
    </i>
  </colItems>
  <dataFields count="1">
    <dataField name="Sum of Amount" fld="4" baseField="0" baseItem="0"/>
  </dataFields>
  <chartFormats count="8">
    <chartFormat chart="25" format="0" series="1">
      <pivotArea type="data" outline="0" fieldPosition="0">
        <references count="2">
          <reference field="4294967294" count="1" selected="0">
            <x v="0"/>
          </reference>
          <reference field="1" count="1" selected="0">
            <x v="0"/>
          </reference>
        </references>
      </pivotArea>
    </chartFormat>
    <chartFormat chart="25" format="1">
      <pivotArea type="data" outline="0" fieldPosition="0">
        <references count="3">
          <reference field="4294967294" count="1" selected="0">
            <x v="0"/>
          </reference>
          <reference field="1" count="1" selected="0">
            <x v="0"/>
          </reference>
          <reference field="3" count="1" selected="0">
            <x v="16"/>
          </reference>
        </references>
      </pivotArea>
    </chartFormat>
    <chartFormat chart="25" format="2">
      <pivotArea type="data" outline="0" fieldPosition="0">
        <references count="3">
          <reference field="4294967294" count="1" selected="0">
            <x v="0"/>
          </reference>
          <reference field="1" count="1" selected="0">
            <x v="0"/>
          </reference>
          <reference field="3" count="1" selected="0">
            <x v="4"/>
          </reference>
        </references>
      </pivotArea>
    </chartFormat>
    <chartFormat chart="25" format="3">
      <pivotArea type="data" outline="0" fieldPosition="0">
        <references count="3">
          <reference field="4294967294" count="1" selected="0">
            <x v="0"/>
          </reference>
          <reference field="1" count="1" selected="0">
            <x v="0"/>
          </reference>
          <reference field="3" count="1" selected="0">
            <x v="1"/>
          </reference>
        </references>
      </pivotArea>
    </chartFormat>
    <chartFormat chart="25" format="4">
      <pivotArea type="data" outline="0" fieldPosition="0">
        <references count="3">
          <reference field="4294967294" count="1" selected="0">
            <x v="0"/>
          </reference>
          <reference field="1" count="1" selected="0">
            <x v="0"/>
          </reference>
          <reference field="3" count="1" selected="0">
            <x v="9"/>
          </reference>
        </references>
      </pivotArea>
    </chartFormat>
    <chartFormat chart="29" format="0" series="1">
      <pivotArea type="data" outline="0" fieldPosition="0">
        <references count="2">
          <reference field="4294967294" count="1" selected="0">
            <x v="0"/>
          </reference>
          <reference field="1" count="1" selected="0">
            <x v="1"/>
          </reference>
        </references>
      </pivotArea>
    </chartFormat>
    <chartFormat chart="29" format="1" series="1">
      <pivotArea type="data" outline="0" fieldPosition="0">
        <references count="2">
          <reference field="4294967294" count="1" selected="0">
            <x v="0"/>
          </reference>
          <reference field="1" count="1" selected="0">
            <x v="0"/>
          </reference>
        </references>
      </pivotArea>
    </chartFormat>
    <chartFormat chart="30" format="2" series="1">
      <pivotArea type="data" outline="0" fieldPosition="0">
        <references count="2">
          <reference field="4294967294" count="1" selected="0">
            <x v="0"/>
          </reference>
          <reference field="1" count="1" selected="0">
            <x v="1"/>
          </reference>
        </references>
      </pivotArea>
    </chartFormat>
  </chartFormats>
  <pivotTableStyleInfo name="PivotStyleLight16" showRowHeaders="1" showColHeaders="1" showRowStripes="0" showColStripes="0" showLastColumn="1"/>
  <filters count="1">
    <filter fld="3" type="count" evalOrder="-1" id="1" iMeasureFld="0">
      <autoFilter ref="A1">
        <filterColumn colId="0">
          <top10 val="4" filterVal="4"/>
        </filterColumn>
      </autoFilter>
    </filter>
  </filters>
  <extLst>
    <ext xmlns:x14="http://schemas.microsoft.com/office/spreadsheetml/2009/9/main" uri="{962EF5D1-5CA2-4c93-8EF4-DBF5C05439D2}">
      <x14:pivotTableDefinition xmlns:xm="http://schemas.microsoft.com/office/excel/2006/main" hideValuesRow="1"/>
    </ext>
  </extLst>
</pivotTableDefinition>
</file>

<file path=xl/pivotTables/pivotTable14.xml><?xml version="1.0" encoding="utf-8"?>
<pivotTableDefinition xmlns="http://schemas.openxmlformats.org/spreadsheetml/2006/main" name="PivotTable12" cacheId="0" applyNumberFormats="0" applyBorderFormats="0" applyFontFormats="0" applyPatternFormats="0" applyAlignmentFormats="0" applyWidthHeightFormats="1" dataCaption="Values" updatedVersion="5" minRefreshableVersion="3" useAutoFormatting="1" itemPrintTitles="1" createdVersion="5" indent="0" outline="1" outlineData="1" multipleFieldFilters="0" chartFormat="7">
  <location ref="U16:V29" firstHeaderRow="1" firstDataRow="1" firstDataCol="1"/>
  <pivotFields count="5">
    <pivotField axis="axisRow" showAll="0">
      <items count="13">
        <item x="0"/>
        <item x="1"/>
        <item x="2"/>
        <item x="3"/>
        <item x="4"/>
        <item x="5"/>
        <item x="6"/>
        <item x="10"/>
        <item x="7"/>
        <item x="8"/>
        <item x="9"/>
        <item x="11"/>
        <item t="default"/>
      </items>
    </pivotField>
    <pivotField numFmtId="167" showAll="0"/>
    <pivotField showAll="0"/>
    <pivotField numFmtId="9" showAll="0"/>
    <pivotField dataField="1" numFmtId="9" showAll="0"/>
  </pivotFields>
  <rowFields count="1">
    <field x="0"/>
  </rowFields>
  <rowItems count="13">
    <i>
      <x/>
    </i>
    <i>
      <x v="1"/>
    </i>
    <i>
      <x v="2"/>
    </i>
    <i>
      <x v="3"/>
    </i>
    <i>
      <x v="4"/>
    </i>
    <i>
      <x v="5"/>
    </i>
    <i>
      <x v="6"/>
    </i>
    <i>
      <x v="7"/>
    </i>
    <i>
      <x v="8"/>
    </i>
    <i>
      <x v="9"/>
    </i>
    <i>
      <x v="10"/>
    </i>
    <i>
      <x v="11"/>
    </i>
    <i t="grand">
      <x/>
    </i>
  </rowItems>
  <colItems count="1">
    <i/>
  </colItems>
  <dataFields count="1">
    <dataField name="Sum of % Goal" fld="4" baseField="0" baseItem="0"/>
  </dataFields>
  <formats count="1">
    <format dxfId="8">
      <pivotArea collapsedLevelsAreSubtotals="1" fieldPosition="0">
        <references count="1">
          <reference field="0" count="0"/>
        </references>
      </pivotArea>
    </format>
  </formats>
  <chartFormats count="13">
    <chartFormat chart="0" format="0" series="1">
      <pivotArea type="data" outline="0" fieldPosition="0">
        <references count="1">
          <reference field="4294967294" count="1" selected="0">
            <x v="0"/>
          </reference>
        </references>
      </pivotArea>
    </chartFormat>
    <chartFormat chart="1" format="0" series="1">
      <pivotArea type="data" outline="0" fieldPosition="0">
        <references count="1">
          <reference field="4294967294" count="1" selected="0">
            <x v="0"/>
          </reference>
        </references>
      </pivotArea>
    </chartFormat>
    <chartFormat chart="5" format="2" series="1">
      <pivotArea type="data" outline="0" fieldPosition="0">
        <references count="1">
          <reference field="4294967294" count="1" selected="0">
            <x v="0"/>
          </reference>
        </references>
      </pivotArea>
    </chartFormat>
    <chartFormat chart="5" format="3">
      <pivotArea type="data" outline="0" fieldPosition="0">
        <references count="2">
          <reference field="4294967294" count="1" selected="0">
            <x v="0"/>
          </reference>
          <reference field="0" count="1" selected="0">
            <x v="0"/>
          </reference>
        </references>
      </pivotArea>
    </chartFormat>
    <chartFormat chart="5" format="4">
      <pivotArea type="data" outline="0" fieldPosition="0">
        <references count="2">
          <reference field="4294967294" count="1" selected="0">
            <x v="0"/>
          </reference>
          <reference field="0" count="1" selected="0">
            <x v="2"/>
          </reference>
        </references>
      </pivotArea>
    </chartFormat>
    <chartFormat chart="5" format="5">
      <pivotArea type="data" outline="0" fieldPosition="0">
        <references count="2">
          <reference field="4294967294" count="1" selected="0">
            <x v="0"/>
          </reference>
          <reference field="0" count="1" selected="0">
            <x v="3"/>
          </reference>
        </references>
      </pivotArea>
    </chartFormat>
    <chartFormat chart="5" format="6">
      <pivotArea type="data" outline="0" fieldPosition="0">
        <references count="2">
          <reference field="4294967294" count="1" selected="0">
            <x v="0"/>
          </reference>
          <reference field="0" count="1" selected="0">
            <x v="4"/>
          </reference>
        </references>
      </pivotArea>
    </chartFormat>
    <chartFormat chart="5" format="7">
      <pivotArea type="data" outline="0" fieldPosition="0">
        <references count="2">
          <reference field="4294967294" count="1" selected="0">
            <x v="0"/>
          </reference>
          <reference field="0" count="1" selected="0">
            <x v="5"/>
          </reference>
        </references>
      </pivotArea>
    </chartFormat>
    <chartFormat chart="5" format="8">
      <pivotArea type="data" outline="0" fieldPosition="0">
        <references count="2">
          <reference field="4294967294" count="1" selected="0">
            <x v="0"/>
          </reference>
          <reference field="0" count="1" selected="0">
            <x v="7"/>
          </reference>
        </references>
      </pivotArea>
    </chartFormat>
    <chartFormat chart="5" format="9">
      <pivotArea type="data" outline="0" fieldPosition="0">
        <references count="2">
          <reference field="4294967294" count="1" selected="0">
            <x v="0"/>
          </reference>
          <reference field="0" count="1" selected="0">
            <x v="8"/>
          </reference>
        </references>
      </pivotArea>
    </chartFormat>
    <chartFormat chart="5" format="10">
      <pivotArea type="data" outline="0" fieldPosition="0">
        <references count="2">
          <reference field="4294967294" count="1" selected="0">
            <x v="0"/>
          </reference>
          <reference field="0" count="1" selected="0">
            <x v="9"/>
          </reference>
        </references>
      </pivotArea>
    </chartFormat>
    <chartFormat chart="5" format="11">
      <pivotArea type="data" outline="0" fieldPosition="0">
        <references count="2">
          <reference field="4294967294" count="1" selected="0">
            <x v="0"/>
          </reference>
          <reference field="0" count="1" selected="0">
            <x v="10"/>
          </reference>
        </references>
      </pivotArea>
    </chartFormat>
    <chartFormat chart="5" format="12">
      <pivotArea type="data" outline="0" fieldPosition="0">
        <references count="2">
          <reference field="4294967294" count="1" selected="0">
            <x v="0"/>
          </reference>
          <reference field="0" count="1" selected="0">
            <x v="1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Lst>
</pivotTableDefinition>
</file>

<file path=xl/pivotTables/pivotTable15.xml><?xml version="1.0" encoding="utf-8"?>
<pivotTableDefinition xmlns="http://schemas.openxmlformats.org/spreadsheetml/2006/main" name="PivotTable6" cacheId="1" applyNumberFormats="0" applyBorderFormats="0" applyFontFormats="0" applyPatternFormats="0" applyAlignmentFormats="0" applyWidthHeightFormats="1" dataCaption="Values" updatedVersion="5" minRefreshableVersion="3" useAutoFormatting="1" itemPrintTitles="1" createdVersion="5" indent="0" outline="1" outlineData="1" multipleFieldFilters="0" chartFormat="38">
  <location ref="I34:K40" firstHeaderRow="1" firstDataRow="2" firstDataCol="1"/>
  <pivotFields count="9">
    <pivotField showAll="0">
      <items count="13">
        <item x="0"/>
        <item x="1"/>
        <item x="2"/>
        <item x="3"/>
        <item x="4"/>
        <item x="5"/>
        <item x="6"/>
        <item x="10"/>
        <item x="7"/>
        <item x="8"/>
        <item x="9"/>
        <item x="11"/>
        <item t="default"/>
      </items>
    </pivotField>
    <pivotField axis="axisCol" showAll="0" sortType="descending">
      <items count="3">
        <item x="1"/>
        <item h="1" x="0"/>
        <item t="default"/>
      </items>
    </pivotField>
    <pivotField showAll="0"/>
    <pivotField axis="axisRow" showAll="0" sortType="ascending">
      <items count="24">
        <item x="0"/>
        <item x="21"/>
        <item x="1"/>
        <item x="12"/>
        <item x="22"/>
        <item x="16"/>
        <item x="2"/>
        <item x="3"/>
        <item x="14"/>
        <item x="20"/>
        <item x="8"/>
        <item x="11"/>
        <item x="15"/>
        <item x="5"/>
        <item x="17"/>
        <item x="6"/>
        <item x="19"/>
        <item x="9"/>
        <item x="10"/>
        <item x="18"/>
        <item x="7"/>
        <item x="13"/>
        <item x="4"/>
        <item t="default"/>
      </items>
      <autoSortScope>
        <pivotArea dataOnly="0" outline="0" fieldPosition="0">
          <references count="1">
            <reference field="4294967294" count="1" selected="0">
              <x v="0"/>
            </reference>
          </references>
        </pivotArea>
      </autoSortScope>
    </pivotField>
    <pivotField dataField="1" numFmtId="164" showAll="0" maxSubtotal="1"/>
    <pivotField showAll="0" defaultSubtotal="0"/>
    <pivotField showAll="0" defaultSubtotal="0"/>
    <pivotField showAll="0"/>
    <pivotField showAll="0"/>
  </pivotFields>
  <rowFields count="1">
    <field x="3"/>
  </rowFields>
  <rowItems count="5">
    <i>
      <x v="9"/>
    </i>
    <i>
      <x v="1"/>
    </i>
    <i>
      <x v="4"/>
    </i>
    <i>
      <x v="16"/>
    </i>
    <i t="grand">
      <x/>
    </i>
  </rowItems>
  <colFields count="1">
    <field x="1"/>
  </colFields>
  <colItems count="2">
    <i>
      <x/>
    </i>
    <i t="grand">
      <x/>
    </i>
  </colItems>
  <dataFields count="1">
    <dataField name="Sum of Amount" fld="4" baseField="0" baseItem="0"/>
  </dataFields>
  <chartFormats count="20">
    <chartFormat chart="25" format="0" series="1">
      <pivotArea type="data" outline="0" fieldPosition="0">
        <references count="2">
          <reference field="4294967294" count="1" selected="0">
            <x v="0"/>
          </reference>
          <reference field="1" count="1" selected="0">
            <x v="0"/>
          </reference>
        </references>
      </pivotArea>
    </chartFormat>
    <chartFormat chart="25" format="1">
      <pivotArea type="data" outline="0" fieldPosition="0">
        <references count="3">
          <reference field="4294967294" count="1" selected="0">
            <x v="0"/>
          </reference>
          <reference field="1" count="1" selected="0">
            <x v="0"/>
          </reference>
          <reference field="3" count="1" selected="0">
            <x v="16"/>
          </reference>
        </references>
      </pivotArea>
    </chartFormat>
    <chartFormat chart="25" format="2">
      <pivotArea type="data" outline="0" fieldPosition="0">
        <references count="3">
          <reference field="4294967294" count="1" selected="0">
            <x v="0"/>
          </reference>
          <reference field="1" count="1" selected="0">
            <x v="0"/>
          </reference>
          <reference field="3" count="1" selected="0">
            <x v="4"/>
          </reference>
        </references>
      </pivotArea>
    </chartFormat>
    <chartFormat chart="25" format="3">
      <pivotArea type="data" outline="0" fieldPosition="0">
        <references count="3">
          <reference field="4294967294" count="1" selected="0">
            <x v="0"/>
          </reference>
          <reference field="1" count="1" selected="0">
            <x v="0"/>
          </reference>
          <reference field="3" count="1" selected="0">
            <x v="1"/>
          </reference>
        </references>
      </pivotArea>
    </chartFormat>
    <chartFormat chart="25" format="4">
      <pivotArea type="data" outline="0" fieldPosition="0">
        <references count="3">
          <reference field="4294967294" count="1" selected="0">
            <x v="0"/>
          </reference>
          <reference field="1" count="1" selected="0">
            <x v="0"/>
          </reference>
          <reference field="3" count="1" selected="0">
            <x v="9"/>
          </reference>
        </references>
      </pivotArea>
    </chartFormat>
    <chartFormat chart="30" format="10" series="1">
      <pivotArea type="data" outline="0" fieldPosition="0">
        <references count="2">
          <reference field="4294967294" count="1" selected="0">
            <x v="0"/>
          </reference>
          <reference field="1" count="1" selected="0">
            <x v="0"/>
          </reference>
        </references>
      </pivotArea>
    </chartFormat>
    <chartFormat chart="30" format="11">
      <pivotArea type="data" outline="0" fieldPosition="0">
        <references count="3">
          <reference field="4294967294" count="1" selected="0">
            <x v="0"/>
          </reference>
          <reference field="1" count="1" selected="0">
            <x v="0"/>
          </reference>
          <reference field="3" count="1" selected="0">
            <x v="9"/>
          </reference>
        </references>
      </pivotArea>
    </chartFormat>
    <chartFormat chart="30" format="12">
      <pivotArea type="data" outline="0" fieldPosition="0">
        <references count="3">
          <reference field="4294967294" count="1" selected="0">
            <x v="0"/>
          </reference>
          <reference field="1" count="1" selected="0">
            <x v="0"/>
          </reference>
          <reference field="3" count="1" selected="0">
            <x v="1"/>
          </reference>
        </references>
      </pivotArea>
    </chartFormat>
    <chartFormat chart="30" format="13">
      <pivotArea type="data" outline="0" fieldPosition="0">
        <references count="3">
          <reference field="4294967294" count="1" selected="0">
            <x v="0"/>
          </reference>
          <reference field="1" count="1" selected="0">
            <x v="0"/>
          </reference>
          <reference field="3" count="1" selected="0">
            <x v="4"/>
          </reference>
        </references>
      </pivotArea>
    </chartFormat>
    <chartFormat chart="30" format="14">
      <pivotArea type="data" outline="0" fieldPosition="0">
        <references count="3">
          <reference field="4294967294" count="1" selected="0">
            <x v="0"/>
          </reference>
          <reference field="1" count="1" selected="0">
            <x v="0"/>
          </reference>
          <reference field="3" count="1" selected="0">
            <x v="16"/>
          </reference>
        </references>
      </pivotArea>
    </chartFormat>
    <chartFormat chart="31" format="20" series="1">
      <pivotArea type="data" outline="0" fieldPosition="0">
        <references count="2">
          <reference field="4294967294" count="1" selected="0">
            <x v="0"/>
          </reference>
          <reference field="1" count="1" selected="0">
            <x v="0"/>
          </reference>
        </references>
      </pivotArea>
    </chartFormat>
    <chartFormat chart="31" format="21">
      <pivotArea type="data" outline="0" fieldPosition="0">
        <references count="3">
          <reference field="4294967294" count="1" selected="0">
            <x v="0"/>
          </reference>
          <reference field="1" count="1" selected="0">
            <x v="0"/>
          </reference>
          <reference field="3" count="1" selected="0">
            <x v="9"/>
          </reference>
        </references>
      </pivotArea>
    </chartFormat>
    <chartFormat chart="31" format="22">
      <pivotArea type="data" outline="0" fieldPosition="0">
        <references count="3">
          <reference field="4294967294" count="1" selected="0">
            <x v="0"/>
          </reference>
          <reference field="1" count="1" selected="0">
            <x v="0"/>
          </reference>
          <reference field="3" count="1" selected="0">
            <x v="1"/>
          </reference>
        </references>
      </pivotArea>
    </chartFormat>
    <chartFormat chart="31" format="23">
      <pivotArea type="data" outline="0" fieldPosition="0">
        <references count="3">
          <reference field="4294967294" count="1" selected="0">
            <x v="0"/>
          </reference>
          <reference field="1" count="1" selected="0">
            <x v="0"/>
          </reference>
          <reference field="3" count="1" selected="0">
            <x v="4"/>
          </reference>
        </references>
      </pivotArea>
    </chartFormat>
    <chartFormat chart="31" format="24">
      <pivotArea type="data" outline="0" fieldPosition="0">
        <references count="3">
          <reference field="4294967294" count="1" selected="0">
            <x v="0"/>
          </reference>
          <reference field="1" count="1" selected="0">
            <x v="0"/>
          </reference>
          <reference field="3" count="1" selected="0">
            <x v="16"/>
          </reference>
        </references>
      </pivotArea>
    </chartFormat>
    <chartFormat chart="35" format="30" series="1">
      <pivotArea type="data" outline="0" fieldPosition="0">
        <references count="2">
          <reference field="4294967294" count="1" selected="0">
            <x v="0"/>
          </reference>
          <reference field="1" count="1" selected="0">
            <x v="0"/>
          </reference>
        </references>
      </pivotArea>
    </chartFormat>
    <chartFormat chart="35" format="31">
      <pivotArea type="data" outline="0" fieldPosition="0">
        <references count="3">
          <reference field="4294967294" count="1" selected="0">
            <x v="0"/>
          </reference>
          <reference field="1" count="1" selected="0">
            <x v="0"/>
          </reference>
          <reference field="3" count="1" selected="0">
            <x v="9"/>
          </reference>
        </references>
      </pivotArea>
    </chartFormat>
    <chartFormat chart="35" format="32">
      <pivotArea type="data" outline="0" fieldPosition="0">
        <references count="3">
          <reference field="4294967294" count="1" selected="0">
            <x v="0"/>
          </reference>
          <reference field="1" count="1" selected="0">
            <x v="0"/>
          </reference>
          <reference field="3" count="1" selected="0">
            <x v="1"/>
          </reference>
        </references>
      </pivotArea>
    </chartFormat>
    <chartFormat chart="35" format="33">
      <pivotArea type="data" outline="0" fieldPosition="0">
        <references count="3">
          <reference field="4294967294" count="1" selected="0">
            <x v="0"/>
          </reference>
          <reference field="1" count="1" selected="0">
            <x v="0"/>
          </reference>
          <reference field="3" count="1" selected="0">
            <x v="4"/>
          </reference>
        </references>
      </pivotArea>
    </chartFormat>
    <chartFormat chart="35" format="34">
      <pivotArea type="data" outline="0" fieldPosition="0">
        <references count="3">
          <reference field="4294967294" count="1" selected="0">
            <x v="0"/>
          </reference>
          <reference field="1" count="1" selected="0">
            <x v="0"/>
          </reference>
          <reference field="3" count="1" selected="0">
            <x v="16"/>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mc:Ignorable="x" name="Slicer_Month" sourceName="Month">
  <pivotTables>
    <pivotTable tabId="11" name="PivotTable6"/>
    <pivotTable tabId="2" name="PivotTable2"/>
    <pivotTable tabId="2" name="PivotTable3"/>
    <pivotTable tabId="2" name="PivotTable6"/>
    <pivotTable tabId="11" name="PivotTable2"/>
    <pivotTable tabId="11" name="PivotTable3"/>
    <pivotTable tabId="11" name="PivotTable10"/>
  </pivotTables>
  <data>
    <tabular pivotCacheId="1">
      <items count="12">
        <i x="0" s="1"/>
        <i x="1" s="1"/>
        <i x="2" s="1"/>
        <i x="3" s="1"/>
        <i x="4" s="1"/>
        <i x="5" s="1"/>
        <i x="6" s="1"/>
        <i x="10" s="1"/>
        <i x="7" s="1"/>
        <i x="8" s="1"/>
        <i x="9" s="1"/>
        <i x="11" s="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mc:Ignorable="x">
  <slicer name="Month" cache="Slicer_Month" caption="Month" rowHeight="260350"/>
</slicers>
</file>

<file path=xl/tables/table1.xml><?xml version="1.0" encoding="utf-8"?>
<table xmlns="http://schemas.openxmlformats.org/spreadsheetml/2006/main" id="1" name="Table1" displayName="Table1" ref="A1:I301" headerRowDxfId="42" dataDxfId="41" totalsRowDxfId="39" tableBorderDxfId="40">
  <autoFilter ref="A1:I301"/>
  <sortState ref="A2:G301">
    <sortCondition ref="A2:A301" customList="Jan,Feb,Mar,Apr,May,Jun,Jul,Sep,Oct,Nov,Aug,Dec"/>
  </sortState>
  <tableColumns count="9">
    <tableColumn id="1" name="Month" totalsRowLabel="Total" dataDxfId="38" totalsRowDxfId="37"/>
    <tableColumn id="2" name="Main Type" dataDxfId="36" totalsRowDxfId="35"/>
    <tableColumn id="3" name="Category" dataDxfId="34" totalsRowDxfId="33"/>
    <tableColumn id="4" name="Sub-category" dataDxfId="32" totalsRowDxfId="31"/>
    <tableColumn id="5" name="Amount" dataDxfId="30" totalsRowDxfId="29"/>
    <tableColumn id="8" name="Income" dataDxfId="28" totalsRowDxfId="27"/>
    <tableColumn id="9" name="Expenses" dataDxfId="26" totalsRowDxfId="25"/>
    <tableColumn id="7" name="Status" totalsRowFunction="count" dataDxfId="24" totalsRowDxfId="23"/>
    <tableColumn id="6" name="Bill Due Date" dataDxfId="22" totalsRowDxfId="21"/>
  </tableColumns>
  <tableStyleInfo name="TableStyleMedium2" showFirstColumn="0" showLastColumn="0" showRowStripes="1" showColumnStripes="0"/>
</table>
</file>

<file path=xl/tables/table2.xml><?xml version="1.0" encoding="utf-8"?>
<table xmlns="http://schemas.openxmlformats.org/spreadsheetml/2006/main" id="2" name="Table2" displayName="Table2" ref="P22:Q27" totalsRowShown="0" headerRowDxfId="20">
  <autoFilter ref="P22:Q27"/>
  <tableColumns count="2">
    <tableColumn id="1" name="Parameter" dataDxfId="19"/>
    <tableColumn id="2" name="Amount" dataDxfId="18"/>
  </tableColumns>
  <tableStyleInfo name="TableStyleLight9" showFirstColumn="0" showLastColumn="0" showRowStripes="1" showColumnStripes="0"/>
</table>
</file>

<file path=xl/tables/table3.xml><?xml version="1.0" encoding="utf-8"?>
<table xmlns="http://schemas.openxmlformats.org/spreadsheetml/2006/main" id="3" name="Table3" displayName="Table3" ref="O16:Q28" totalsRowShown="0">
  <autoFilter ref="O16:Q28"/>
  <tableColumns count="3">
    <tableColumn id="1" name="Month" dataDxfId="15">
      <calculatedColumnFormula>G5</calculatedColumnFormula>
    </tableColumn>
    <tableColumn id="2" name="Actual Income" dataDxfId="14">
      <calculatedColumnFormula>H5</calculatedColumnFormula>
    </tableColumn>
    <tableColumn id="3" name="Income Goal" dataDxfId="13"/>
  </tableColumns>
  <tableStyleInfo name="TableStyleMedium2" showFirstColumn="0" showLastColumn="0" showRowStripes="1" showColumnStripes="0"/>
</table>
</file>

<file path=xl/tables/table4.xml><?xml version="1.0" encoding="utf-8"?>
<table xmlns="http://schemas.openxmlformats.org/spreadsheetml/2006/main" id="8" name="Table8" displayName="Table8" ref="O2:S14" totalsRowShown="0">
  <autoFilter ref="O2:S14"/>
  <tableColumns count="5">
    <tableColumn id="1" name="Month" dataDxfId="12"/>
    <tableColumn id="2" name="Income Goal" dataDxfId="11"/>
    <tableColumn id="3" name="Actual income">
      <calculatedColumnFormula>P17</calculatedColumnFormula>
    </tableColumn>
    <tableColumn id="4" name="a" dataDxfId="10" dataCellStyle="Percent">
      <calculatedColumnFormula>(Q3/P3)*100%</calculatedColumnFormula>
    </tableColumn>
    <tableColumn id="5" name="% Goal" dataDxfId="9">
      <calculatedColumnFormula>R3-100%</calculatedColumnFormula>
    </tableColumn>
  </tableColumns>
  <tableStyleInfo name="TableStyleMedium2" showFirstColumn="0" showLastColumn="0" showRowStripes="1" showColumnStripes="0"/>
</table>
</file>

<file path=xl/tables/table5.xml><?xml version="1.0" encoding="utf-8"?>
<table xmlns="http://schemas.openxmlformats.org/spreadsheetml/2006/main" id="4" name="Table35" displayName="Table35" ref="Q16:S28" totalsRowShown="0">
  <autoFilter ref="Q16:S28"/>
  <tableColumns count="3">
    <tableColumn id="1" name="Month" dataDxfId="6">
      <calculatedColumnFormula>I5</calculatedColumnFormula>
    </tableColumn>
    <tableColumn id="2" name="Actual Income" dataDxfId="5">
      <calculatedColumnFormula>J5</calculatedColumnFormula>
    </tableColumn>
    <tableColumn id="3" name="Income Goal" dataDxfId="4"/>
  </tableColumns>
  <tableStyleInfo name="TableStyleMedium2" showFirstColumn="0" showLastColumn="0" showRowStripes="1" showColumnStripes="0"/>
</table>
</file>

<file path=xl/tables/table6.xml><?xml version="1.0" encoding="utf-8"?>
<table xmlns="http://schemas.openxmlformats.org/spreadsheetml/2006/main" id="5" name="Table86" displayName="Table86" ref="Q2:U14" totalsRowShown="0">
  <autoFilter ref="Q2:U14"/>
  <tableColumns count="5">
    <tableColumn id="1" name="Month" dataDxfId="3"/>
    <tableColumn id="2" name="Income Goal" dataDxfId="2"/>
    <tableColumn id="3" name="Actual income">
      <calculatedColumnFormula>R17</calculatedColumnFormula>
    </tableColumn>
    <tableColumn id="4" name="a" dataDxfId="1" dataCellStyle="Percent">
      <calculatedColumnFormula>(S3/R3)*100%</calculatedColumnFormula>
    </tableColumn>
    <tableColumn id="5" name="% Goal" dataDxfId="0">
      <calculatedColumnFormula>T3-100%</calculatedColumnFormula>
    </tableColumn>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table" Target="../tables/table1.xml"/><Relationship Id="rId2" Type="http://schemas.openxmlformats.org/officeDocument/2006/relationships/drawing" Target="../drawings/drawing1.xml"/><Relationship Id="rId1" Type="http://schemas.openxmlformats.org/officeDocument/2006/relationships/printerSettings" Target="../printerSettings/printerSettings1.bin"/><Relationship Id="rId4" Type="http://schemas.openxmlformats.org/officeDocument/2006/relationships/table" Target="../tables/table2.xml"/></Relationships>
</file>

<file path=xl/worksheets/_rels/sheet2.xml.rels><?xml version="1.0" encoding="UTF-8" standalone="yes"?>
<Relationships xmlns="http://schemas.openxmlformats.org/package/2006/relationships"><Relationship Id="rId8" Type="http://schemas.openxmlformats.org/officeDocument/2006/relationships/drawing" Target="../drawings/drawing2.xml"/><Relationship Id="rId3" Type="http://schemas.openxmlformats.org/officeDocument/2006/relationships/pivotTable" Target="../pivotTables/pivotTable3.xml"/><Relationship Id="rId7" Type="http://schemas.openxmlformats.org/officeDocument/2006/relationships/pivotTable" Target="../pivotTables/pivotTable7.xml"/><Relationship Id="rId2" Type="http://schemas.openxmlformats.org/officeDocument/2006/relationships/pivotTable" Target="../pivotTables/pivotTable2.xml"/><Relationship Id="rId1" Type="http://schemas.openxmlformats.org/officeDocument/2006/relationships/pivotTable" Target="../pivotTables/pivotTable1.xml"/><Relationship Id="rId6" Type="http://schemas.openxmlformats.org/officeDocument/2006/relationships/pivotTable" Target="../pivotTables/pivotTable6.xml"/><Relationship Id="rId5" Type="http://schemas.openxmlformats.org/officeDocument/2006/relationships/pivotTable" Target="../pivotTables/pivotTable5.xml"/><Relationship Id="rId10" Type="http://schemas.openxmlformats.org/officeDocument/2006/relationships/table" Target="../tables/table4.xml"/><Relationship Id="rId4" Type="http://schemas.openxmlformats.org/officeDocument/2006/relationships/pivotTable" Target="../pivotTables/pivotTable4.xml"/><Relationship Id="rId9" Type="http://schemas.openxmlformats.org/officeDocument/2006/relationships/table" Target="../tables/table3.xml"/></Relationships>
</file>

<file path=xl/worksheets/_rels/sheet3.xml.rels><?xml version="1.0" encoding="UTF-8" standalone="yes"?>
<Relationships xmlns="http://schemas.openxmlformats.org/package/2006/relationships"><Relationship Id="rId8" Type="http://schemas.openxmlformats.org/officeDocument/2006/relationships/pivotTable" Target="../pivotTables/pivotTable15.xml"/><Relationship Id="rId13" Type="http://schemas.microsoft.com/office/2007/relationships/slicer" Target="../slicers/slicer1.xml"/><Relationship Id="rId3" Type="http://schemas.openxmlformats.org/officeDocument/2006/relationships/pivotTable" Target="../pivotTables/pivotTable10.xml"/><Relationship Id="rId7" Type="http://schemas.openxmlformats.org/officeDocument/2006/relationships/pivotTable" Target="../pivotTables/pivotTable14.xml"/><Relationship Id="rId12" Type="http://schemas.openxmlformats.org/officeDocument/2006/relationships/table" Target="../tables/table6.xml"/><Relationship Id="rId2" Type="http://schemas.openxmlformats.org/officeDocument/2006/relationships/pivotTable" Target="../pivotTables/pivotTable9.xml"/><Relationship Id="rId1" Type="http://schemas.openxmlformats.org/officeDocument/2006/relationships/pivotTable" Target="../pivotTables/pivotTable8.xml"/><Relationship Id="rId6" Type="http://schemas.openxmlformats.org/officeDocument/2006/relationships/pivotTable" Target="../pivotTables/pivotTable13.xml"/><Relationship Id="rId11" Type="http://schemas.openxmlformats.org/officeDocument/2006/relationships/table" Target="../tables/table5.xml"/><Relationship Id="rId5" Type="http://schemas.openxmlformats.org/officeDocument/2006/relationships/pivotTable" Target="../pivotTables/pivotTable12.xml"/><Relationship Id="rId10" Type="http://schemas.openxmlformats.org/officeDocument/2006/relationships/drawing" Target="../drawings/drawing3.xml"/><Relationship Id="rId4" Type="http://schemas.openxmlformats.org/officeDocument/2006/relationships/pivotTable" Target="../pivotTables/pivotTable11.xml"/><Relationship Id="rId9"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Q304"/>
  <sheetViews>
    <sheetView showGridLines="0" zoomScale="59" zoomScaleNormal="59" workbookViewId="0">
      <selection activeCell="H1" sqref="H1"/>
    </sheetView>
  </sheetViews>
  <sheetFormatPr defaultColWidth="10.796875" defaultRowHeight="15.6"/>
  <cols>
    <col min="1" max="1" width="14" style="1" bestFit="1" customWidth="1"/>
    <col min="2" max="2" width="18.19921875" style="1" bestFit="1" customWidth="1"/>
    <col min="3" max="3" width="16.296875" style="1" bestFit="1" customWidth="1"/>
    <col min="4" max="4" width="21.5" style="1" bestFit="1" customWidth="1"/>
    <col min="5" max="5" width="15.5" style="1" bestFit="1" customWidth="1"/>
    <col min="6" max="7" width="15.5" style="1" customWidth="1"/>
    <col min="8" max="8" width="13.296875" style="1" bestFit="1" customWidth="1"/>
    <col min="9" max="9" width="20.796875" style="1" bestFit="1" customWidth="1"/>
    <col min="11" max="12" width="8" style="1" customWidth="1"/>
    <col min="13" max="13" width="10.796875" style="1"/>
    <col min="14" max="14" width="16.296875" style="1" customWidth="1"/>
    <col min="15" max="16" width="7.796875" style="1" customWidth="1"/>
    <col min="17" max="17" width="17.296875" style="1" customWidth="1"/>
    <col min="18" max="18" width="15.296875" style="1" customWidth="1"/>
    <col min="19" max="16384" width="10.796875" style="1"/>
  </cols>
  <sheetData>
    <row r="1" spans="1:17" s="23" customFormat="1" ht="30" customHeight="1">
      <c r="A1" s="22" t="s">
        <v>0</v>
      </c>
      <c r="B1" s="22" t="s">
        <v>1</v>
      </c>
      <c r="C1" s="22" t="s">
        <v>2</v>
      </c>
      <c r="D1" s="22" t="s">
        <v>3</v>
      </c>
      <c r="E1" s="22" t="s">
        <v>4</v>
      </c>
      <c r="F1" s="22" t="s">
        <v>32</v>
      </c>
      <c r="G1" s="22" t="s">
        <v>8</v>
      </c>
      <c r="H1" s="22" t="s">
        <v>6</v>
      </c>
      <c r="I1" s="22" t="s">
        <v>5</v>
      </c>
      <c r="L1" s="24" t="s">
        <v>0</v>
      </c>
      <c r="M1" s="24" t="s">
        <v>56</v>
      </c>
      <c r="P1" s="24" t="s">
        <v>57</v>
      </c>
      <c r="Q1" s="24" t="s">
        <v>4</v>
      </c>
    </row>
    <row r="2" spans="1:17" ht="17.399999999999999">
      <c r="A2" s="2" t="s">
        <v>43</v>
      </c>
      <c r="B2" s="2" t="s">
        <v>8</v>
      </c>
      <c r="C2" s="2" t="s">
        <v>9</v>
      </c>
      <c r="D2" s="2" t="s">
        <v>10</v>
      </c>
      <c r="E2" s="3">
        <v>400</v>
      </c>
      <c r="F2" s="3"/>
      <c r="G2" s="3">
        <f>E2</f>
        <v>400</v>
      </c>
      <c r="H2" s="5" t="s">
        <v>11</v>
      </c>
      <c r="I2" s="4">
        <v>44933</v>
      </c>
      <c r="J2" s="1"/>
      <c r="L2" s="6" t="s">
        <v>43</v>
      </c>
      <c r="M2" s="7">
        <v>6000</v>
      </c>
      <c r="P2" s="8" t="s">
        <v>51</v>
      </c>
      <c r="Q2" s="9">
        <v>29700</v>
      </c>
    </row>
    <row r="3" spans="1:17" ht="17.399999999999999">
      <c r="A3" s="8" t="s">
        <v>43</v>
      </c>
      <c r="B3" s="8" t="s">
        <v>8</v>
      </c>
      <c r="C3" s="8" t="s">
        <v>9</v>
      </c>
      <c r="D3" s="8" t="s">
        <v>12</v>
      </c>
      <c r="E3" s="10">
        <v>200</v>
      </c>
      <c r="F3" s="10"/>
      <c r="G3" s="3">
        <f t="shared" ref="G3:G22" si="0">E3</f>
        <v>200</v>
      </c>
      <c r="H3" s="11" t="s">
        <v>40</v>
      </c>
      <c r="I3" s="6">
        <v>44928</v>
      </c>
      <c r="J3" s="1"/>
      <c r="L3" s="6" t="s">
        <v>42</v>
      </c>
      <c r="M3" s="7">
        <v>6000</v>
      </c>
      <c r="P3" s="8" t="s">
        <v>52</v>
      </c>
      <c r="Q3" s="9">
        <v>5000</v>
      </c>
    </row>
    <row r="4" spans="1:17" ht="17.399999999999999">
      <c r="A4" s="8" t="s">
        <v>43</v>
      </c>
      <c r="B4" s="8" t="s">
        <v>8</v>
      </c>
      <c r="C4" s="8" t="s">
        <v>9</v>
      </c>
      <c r="D4" s="8" t="s">
        <v>13</v>
      </c>
      <c r="E4" s="10">
        <v>400</v>
      </c>
      <c r="F4" s="10"/>
      <c r="G4" s="3">
        <f t="shared" si="0"/>
        <v>400</v>
      </c>
      <c r="H4" s="11" t="s">
        <v>11</v>
      </c>
      <c r="I4" s="6">
        <v>44928</v>
      </c>
      <c r="J4" s="1"/>
      <c r="L4" s="6" t="s">
        <v>46</v>
      </c>
      <c r="M4" s="7">
        <v>6000</v>
      </c>
      <c r="P4" s="8" t="s">
        <v>53</v>
      </c>
      <c r="Q4" s="9">
        <v>10700</v>
      </c>
    </row>
    <row r="5" spans="1:17" ht="17.399999999999999">
      <c r="A5" s="8" t="s">
        <v>43</v>
      </c>
      <c r="B5" s="8" t="s">
        <v>8</v>
      </c>
      <c r="C5" s="8" t="s">
        <v>9</v>
      </c>
      <c r="D5" s="8" t="s">
        <v>14</v>
      </c>
      <c r="E5" s="10">
        <v>250</v>
      </c>
      <c r="F5" s="10"/>
      <c r="G5" s="3">
        <f t="shared" si="0"/>
        <v>250</v>
      </c>
      <c r="H5" s="11" t="s">
        <v>11</v>
      </c>
      <c r="I5" s="6">
        <v>44929</v>
      </c>
      <c r="J5" s="1"/>
      <c r="L5" s="6" t="s">
        <v>7</v>
      </c>
      <c r="M5" s="7">
        <v>9000</v>
      </c>
      <c r="P5" s="8" t="s">
        <v>54</v>
      </c>
      <c r="Q5" s="9">
        <v>15700</v>
      </c>
    </row>
    <row r="6" spans="1:17" ht="17.399999999999999">
      <c r="A6" s="8" t="s">
        <v>43</v>
      </c>
      <c r="B6" s="8" t="s">
        <v>8</v>
      </c>
      <c r="C6" s="8" t="s">
        <v>9</v>
      </c>
      <c r="D6" s="8" t="s">
        <v>15</v>
      </c>
      <c r="E6" s="10">
        <v>400</v>
      </c>
      <c r="F6" s="10"/>
      <c r="G6" s="3">
        <f t="shared" si="0"/>
        <v>400</v>
      </c>
      <c r="H6" s="11" t="s">
        <v>11</v>
      </c>
      <c r="I6" s="6">
        <v>44930</v>
      </c>
      <c r="J6" s="1"/>
      <c r="L6" s="6" t="s">
        <v>47</v>
      </c>
      <c r="M6" s="7">
        <v>9000</v>
      </c>
      <c r="P6" s="8" t="s">
        <v>55</v>
      </c>
      <c r="Q6" s="9">
        <v>2700</v>
      </c>
    </row>
    <row r="7" spans="1:17" ht="17.399999999999999">
      <c r="A7" s="8" t="s">
        <v>43</v>
      </c>
      <c r="B7" s="8" t="s">
        <v>8</v>
      </c>
      <c r="C7" s="8" t="s">
        <v>9</v>
      </c>
      <c r="D7" s="8" t="s">
        <v>16</v>
      </c>
      <c r="E7" s="10">
        <v>180</v>
      </c>
      <c r="F7" s="10"/>
      <c r="G7" s="3">
        <f t="shared" si="0"/>
        <v>180</v>
      </c>
      <c r="H7" s="11" t="s">
        <v>11</v>
      </c>
      <c r="I7" s="6">
        <v>44931</v>
      </c>
      <c r="J7" s="1"/>
      <c r="L7" s="6" t="s">
        <v>45</v>
      </c>
      <c r="M7" s="7">
        <v>9000</v>
      </c>
    </row>
    <row r="8" spans="1:17" ht="17.399999999999999">
      <c r="A8" s="8" t="s">
        <v>43</v>
      </c>
      <c r="B8" s="8" t="s">
        <v>8</v>
      </c>
      <c r="C8" s="8" t="s">
        <v>9</v>
      </c>
      <c r="D8" s="8" t="s">
        <v>17</v>
      </c>
      <c r="E8" s="10">
        <v>400</v>
      </c>
      <c r="F8" s="10"/>
      <c r="G8" s="3">
        <f t="shared" si="0"/>
        <v>400</v>
      </c>
      <c r="H8" s="11" t="s">
        <v>11</v>
      </c>
      <c r="I8" s="6">
        <v>44932</v>
      </c>
      <c r="J8" s="1"/>
      <c r="L8" s="6" t="s">
        <v>44</v>
      </c>
      <c r="M8" s="7">
        <v>9000</v>
      </c>
    </row>
    <row r="9" spans="1:17" ht="17.399999999999999">
      <c r="A9" s="8" t="s">
        <v>43</v>
      </c>
      <c r="B9" s="8" t="s">
        <v>8</v>
      </c>
      <c r="C9" s="8" t="s">
        <v>9</v>
      </c>
      <c r="D9" s="8" t="s">
        <v>18</v>
      </c>
      <c r="E9" s="10">
        <v>600</v>
      </c>
      <c r="F9" s="10"/>
      <c r="G9" s="3">
        <f t="shared" si="0"/>
        <v>600</v>
      </c>
      <c r="H9" s="11" t="s">
        <v>40</v>
      </c>
      <c r="I9" s="6">
        <v>44933</v>
      </c>
      <c r="J9" s="1"/>
      <c r="L9" s="6" t="s">
        <v>50</v>
      </c>
      <c r="M9" s="7">
        <v>12000</v>
      </c>
    </row>
    <row r="10" spans="1:17" ht="17.399999999999999">
      <c r="A10" s="8" t="s">
        <v>43</v>
      </c>
      <c r="B10" s="8" t="s">
        <v>8</v>
      </c>
      <c r="C10" s="8" t="s">
        <v>9</v>
      </c>
      <c r="D10" s="8" t="s">
        <v>19</v>
      </c>
      <c r="E10" s="10">
        <v>400</v>
      </c>
      <c r="F10" s="10"/>
      <c r="G10" s="3">
        <f t="shared" si="0"/>
        <v>400</v>
      </c>
      <c r="H10" s="11" t="s">
        <v>11</v>
      </c>
      <c r="I10" s="6">
        <v>44934</v>
      </c>
      <c r="J10" s="1"/>
      <c r="L10" s="6" t="s">
        <v>49</v>
      </c>
      <c r="M10" s="7">
        <v>12000</v>
      </c>
    </row>
    <row r="11" spans="1:17" ht="17.399999999999999">
      <c r="A11" s="8" t="s">
        <v>43</v>
      </c>
      <c r="B11" s="8" t="s">
        <v>8</v>
      </c>
      <c r="C11" s="8" t="s">
        <v>20</v>
      </c>
      <c r="D11" s="8" t="s">
        <v>21</v>
      </c>
      <c r="E11" s="10">
        <v>350</v>
      </c>
      <c r="F11" s="10"/>
      <c r="G11" s="3">
        <f t="shared" si="0"/>
        <v>350</v>
      </c>
      <c r="H11" s="11" t="s">
        <v>11</v>
      </c>
      <c r="I11" s="6">
        <v>44935</v>
      </c>
      <c r="J11" s="1"/>
      <c r="L11" s="6" t="s">
        <v>48</v>
      </c>
      <c r="M11" s="7">
        <v>12000</v>
      </c>
    </row>
    <row r="12" spans="1:17" ht="17.399999999999999">
      <c r="A12" s="8" t="s">
        <v>43</v>
      </c>
      <c r="B12" s="8" t="s">
        <v>8</v>
      </c>
      <c r="C12" s="8" t="s">
        <v>20</v>
      </c>
      <c r="D12" s="8" t="s">
        <v>22</v>
      </c>
      <c r="E12" s="10">
        <v>400</v>
      </c>
      <c r="F12" s="10"/>
      <c r="G12" s="3">
        <f t="shared" si="0"/>
        <v>400</v>
      </c>
      <c r="H12" s="11" t="s">
        <v>11</v>
      </c>
      <c r="I12" s="6">
        <v>44930</v>
      </c>
      <c r="J12" s="1"/>
      <c r="L12" s="6" t="s">
        <v>39</v>
      </c>
      <c r="M12" s="7">
        <v>12000</v>
      </c>
    </row>
    <row r="13" spans="1:17" ht="17.399999999999999">
      <c r="A13" s="8" t="s">
        <v>43</v>
      </c>
      <c r="B13" s="8" t="s">
        <v>8</v>
      </c>
      <c r="C13" s="8" t="s">
        <v>20</v>
      </c>
      <c r="D13" s="8" t="s">
        <v>23</v>
      </c>
      <c r="E13" s="10">
        <v>70</v>
      </c>
      <c r="F13" s="10"/>
      <c r="G13" s="3">
        <f t="shared" si="0"/>
        <v>70</v>
      </c>
      <c r="H13" s="11" t="s">
        <v>11</v>
      </c>
      <c r="I13" s="6">
        <v>44931</v>
      </c>
      <c r="J13" s="1"/>
      <c r="L13" s="6" t="s">
        <v>41</v>
      </c>
      <c r="M13" s="7">
        <v>12000</v>
      </c>
    </row>
    <row r="14" spans="1:17" ht="17.399999999999999">
      <c r="A14" s="8" t="s">
        <v>43</v>
      </c>
      <c r="B14" s="8" t="s">
        <v>8</v>
      </c>
      <c r="C14" s="8" t="s">
        <v>24</v>
      </c>
      <c r="D14" s="8" t="s">
        <v>10</v>
      </c>
      <c r="E14" s="10">
        <v>400</v>
      </c>
      <c r="F14" s="10"/>
      <c r="G14" s="3">
        <f t="shared" si="0"/>
        <v>400</v>
      </c>
      <c r="H14" s="11" t="s">
        <v>11</v>
      </c>
      <c r="I14" s="6">
        <v>44932</v>
      </c>
      <c r="J14" s="1"/>
    </row>
    <row r="15" spans="1:17" ht="17.399999999999999">
      <c r="A15" s="8" t="s">
        <v>43</v>
      </c>
      <c r="B15" s="8" t="s">
        <v>8</v>
      </c>
      <c r="C15" s="8" t="s">
        <v>24</v>
      </c>
      <c r="D15" s="8" t="s">
        <v>25</v>
      </c>
      <c r="E15" s="10">
        <v>10</v>
      </c>
      <c r="F15" s="10"/>
      <c r="G15" s="3">
        <f t="shared" si="0"/>
        <v>10</v>
      </c>
      <c r="H15" s="11" t="s">
        <v>11</v>
      </c>
      <c r="I15" s="6">
        <v>44933</v>
      </c>
      <c r="J15" s="1"/>
    </row>
    <row r="16" spans="1:17" ht="18" thickBot="1">
      <c r="A16" s="8" t="s">
        <v>43</v>
      </c>
      <c r="B16" s="8" t="s">
        <v>8</v>
      </c>
      <c r="C16" s="8" t="s">
        <v>24</v>
      </c>
      <c r="D16" s="8" t="s">
        <v>26</v>
      </c>
      <c r="E16" s="10">
        <v>400</v>
      </c>
      <c r="F16" s="10"/>
      <c r="G16" s="3">
        <f t="shared" si="0"/>
        <v>400</v>
      </c>
      <c r="H16" s="11" t="s">
        <v>11</v>
      </c>
      <c r="I16" s="6">
        <v>44929</v>
      </c>
      <c r="J16" s="1"/>
    </row>
    <row r="17" spans="1:17" ht="18" thickBot="1">
      <c r="A17" s="8" t="s">
        <v>43</v>
      </c>
      <c r="B17" s="8" t="s">
        <v>8</v>
      </c>
      <c r="C17" s="8" t="s">
        <v>24</v>
      </c>
      <c r="D17" s="8" t="s">
        <v>27</v>
      </c>
      <c r="E17" s="10">
        <v>180</v>
      </c>
      <c r="F17" s="10"/>
      <c r="G17" s="3">
        <f t="shared" si="0"/>
        <v>180</v>
      </c>
      <c r="H17" s="11" t="s">
        <v>11</v>
      </c>
      <c r="I17" s="6">
        <v>44930</v>
      </c>
      <c r="J17" s="1"/>
      <c r="P17" s="54"/>
    </row>
    <row r="18" spans="1:17" ht="17.399999999999999">
      <c r="A18" s="8" t="s">
        <v>43</v>
      </c>
      <c r="B18" s="8" t="s">
        <v>8</v>
      </c>
      <c r="C18" s="8" t="s">
        <v>24</v>
      </c>
      <c r="D18" s="8" t="s">
        <v>28</v>
      </c>
      <c r="E18" s="10">
        <v>400</v>
      </c>
      <c r="F18" s="10"/>
      <c r="G18" s="3">
        <f t="shared" si="0"/>
        <v>400</v>
      </c>
      <c r="H18" s="11" t="s">
        <v>11</v>
      </c>
      <c r="I18" s="6">
        <v>44931</v>
      </c>
      <c r="J18" s="1"/>
    </row>
    <row r="19" spans="1:17" ht="17.399999999999999">
      <c r="A19" s="8" t="s">
        <v>43</v>
      </c>
      <c r="B19" s="8" t="s">
        <v>8</v>
      </c>
      <c r="C19" s="8" t="s">
        <v>24</v>
      </c>
      <c r="D19" s="8" t="s">
        <v>29</v>
      </c>
      <c r="E19" s="10">
        <v>216</v>
      </c>
      <c r="F19" s="10"/>
      <c r="G19" s="3">
        <f t="shared" si="0"/>
        <v>216</v>
      </c>
      <c r="H19" s="11" t="s">
        <v>11</v>
      </c>
      <c r="I19" s="6">
        <v>44932</v>
      </c>
      <c r="J19" s="1"/>
    </row>
    <row r="20" spans="1:17" ht="17.399999999999999">
      <c r="A20" s="8" t="s">
        <v>43</v>
      </c>
      <c r="B20" s="8" t="s">
        <v>8</v>
      </c>
      <c r="C20" s="8" t="s">
        <v>24</v>
      </c>
      <c r="D20" s="8" t="s">
        <v>30</v>
      </c>
      <c r="E20" s="10">
        <v>200</v>
      </c>
      <c r="F20" s="10"/>
      <c r="G20" s="3">
        <f t="shared" si="0"/>
        <v>200</v>
      </c>
      <c r="H20" s="11" t="s">
        <v>11</v>
      </c>
      <c r="I20" s="6">
        <v>44933</v>
      </c>
      <c r="J20" s="1"/>
    </row>
    <row r="21" spans="1:17" ht="17.399999999999999">
      <c r="A21" s="8" t="s">
        <v>43</v>
      </c>
      <c r="B21" s="8" t="s">
        <v>8</v>
      </c>
      <c r="C21" s="8" t="s">
        <v>24</v>
      </c>
      <c r="D21" s="8" t="s">
        <v>31</v>
      </c>
      <c r="E21" s="10">
        <v>700</v>
      </c>
      <c r="F21" s="10"/>
      <c r="G21" s="3">
        <f t="shared" si="0"/>
        <v>700</v>
      </c>
      <c r="H21" s="11" t="s">
        <v>11</v>
      </c>
      <c r="I21" s="6">
        <v>44934</v>
      </c>
      <c r="J21" s="1"/>
    </row>
    <row r="22" spans="1:17" ht="17.399999999999999">
      <c r="A22" s="8" t="s">
        <v>43</v>
      </c>
      <c r="B22" s="8" t="s">
        <v>8</v>
      </c>
      <c r="C22" s="8" t="s">
        <v>24</v>
      </c>
      <c r="D22" s="8" t="s">
        <v>19</v>
      </c>
      <c r="E22" s="10">
        <v>400</v>
      </c>
      <c r="F22" s="10"/>
      <c r="G22" s="3">
        <f t="shared" si="0"/>
        <v>400</v>
      </c>
      <c r="H22" s="11" t="s">
        <v>11</v>
      </c>
      <c r="I22" s="6">
        <v>44935</v>
      </c>
      <c r="J22" s="1"/>
      <c r="M22" s="12"/>
      <c r="P22" s="1" t="s">
        <v>68</v>
      </c>
      <c r="Q22" s="1" t="s">
        <v>4</v>
      </c>
    </row>
    <row r="23" spans="1:17" ht="17.399999999999999">
      <c r="A23" s="8" t="s">
        <v>43</v>
      </c>
      <c r="B23" s="8" t="s">
        <v>32</v>
      </c>
      <c r="C23" s="8" t="s">
        <v>33</v>
      </c>
      <c r="D23" s="8" t="s">
        <v>34</v>
      </c>
      <c r="E23" s="13">
        <v>5000</v>
      </c>
      <c r="F23" s="13">
        <f>E23</f>
        <v>5000</v>
      </c>
      <c r="G23" s="13"/>
      <c r="H23" s="11"/>
      <c r="I23" s="6"/>
      <c r="J23" s="1"/>
      <c r="M23" s="12"/>
      <c r="P23" s="1" t="s">
        <v>63</v>
      </c>
      <c r="Q23" s="29">
        <f>SUM(Q2:Q6)</f>
        <v>63800</v>
      </c>
    </row>
    <row r="24" spans="1:17" ht="17.399999999999999">
      <c r="A24" s="8" t="s">
        <v>43</v>
      </c>
      <c r="B24" s="8" t="s">
        <v>32</v>
      </c>
      <c r="C24" s="8" t="s">
        <v>33</v>
      </c>
      <c r="D24" s="8" t="s">
        <v>35</v>
      </c>
      <c r="E24" s="13">
        <v>400</v>
      </c>
      <c r="F24" s="13">
        <f t="shared" ref="F24:F26" si="1">E24</f>
        <v>400</v>
      </c>
      <c r="G24" s="13"/>
      <c r="H24" s="11"/>
      <c r="I24" s="6"/>
      <c r="J24" s="1"/>
      <c r="M24" s="12"/>
      <c r="P24" s="1" t="s">
        <v>64</v>
      </c>
      <c r="Q24" s="29">
        <f>SUM(F2:F301)</f>
        <v>41175</v>
      </c>
    </row>
    <row r="25" spans="1:17" ht="17.399999999999999">
      <c r="A25" s="8" t="s">
        <v>43</v>
      </c>
      <c r="B25" s="8" t="s">
        <v>32</v>
      </c>
      <c r="C25" s="8" t="s">
        <v>36</v>
      </c>
      <c r="D25" s="8" t="s">
        <v>37</v>
      </c>
      <c r="E25" s="13">
        <v>400</v>
      </c>
      <c r="F25" s="13">
        <f t="shared" si="1"/>
        <v>400</v>
      </c>
      <c r="G25" s="13"/>
      <c r="H25" s="11"/>
      <c r="I25" s="6"/>
      <c r="J25" s="1"/>
      <c r="M25" s="12"/>
      <c r="P25" s="1" t="s">
        <v>65</v>
      </c>
      <c r="Q25" s="29">
        <f>SUM(G2:G301)</f>
        <v>86925</v>
      </c>
    </row>
    <row r="26" spans="1:17" ht="18" thickBot="1">
      <c r="A26" s="14" t="s">
        <v>43</v>
      </c>
      <c r="B26" s="14" t="s">
        <v>32</v>
      </c>
      <c r="C26" s="14" t="s">
        <v>36</v>
      </c>
      <c r="D26" s="14" t="s">
        <v>38</v>
      </c>
      <c r="E26" s="15">
        <v>400</v>
      </c>
      <c r="F26" s="13">
        <f t="shared" si="1"/>
        <v>400</v>
      </c>
      <c r="G26" s="15"/>
      <c r="H26" s="17"/>
      <c r="I26" s="16"/>
      <c r="J26" s="1"/>
      <c r="M26" s="12"/>
      <c r="P26" s="1" t="s">
        <v>66</v>
      </c>
      <c r="Q26" s="30">
        <f>Q24-Q25</f>
        <v>-45750</v>
      </c>
    </row>
    <row r="27" spans="1:17" ht="17.399999999999999">
      <c r="A27" s="2" t="s">
        <v>42</v>
      </c>
      <c r="B27" s="2" t="s">
        <v>8</v>
      </c>
      <c r="C27" s="2" t="s">
        <v>9</v>
      </c>
      <c r="D27" s="2" t="s">
        <v>10</v>
      </c>
      <c r="E27" s="3">
        <v>400</v>
      </c>
      <c r="F27" s="3"/>
      <c r="G27" s="3">
        <f>E27</f>
        <v>400</v>
      </c>
      <c r="H27" s="5" t="s">
        <v>11</v>
      </c>
      <c r="I27" s="4">
        <v>44964</v>
      </c>
      <c r="J27" s="1"/>
      <c r="M27" s="12"/>
      <c r="P27" s="1" t="s">
        <v>67</v>
      </c>
      <c r="Q27" s="29">
        <f>Q23+Q26</f>
        <v>18050</v>
      </c>
    </row>
    <row r="28" spans="1:17" ht="17.399999999999999">
      <c r="A28" s="8" t="s">
        <v>42</v>
      </c>
      <c r="B28" s="8" t="s">
        <v>8</v>
      </c>
      <c r="C28" s="8" t="s">
        <v>9</v>
      </c>
      <c r="D28" s="8" t="s">
        <v>12</v>
      </c>
      <c r="E28" s="10">
        <v>400</v>
      </c>
      <c r="F28" s="10"/>
      <c r="G28" s="3">
        <f t="shared" ref="G28:G47" si="2">E28</f>
        <v>400</v>
      </c>
      <c r="H28" s="11" t="s">
        <v>11</v>
      </c>
      <c r="I28" s="6">
        <v>44959</v>
      </c>
      <c r="J28" s="1"/>
      <c r="M28" s="12"/>
    </row>
    <row r="29" spans="1:17" ht="17.399999999999999">
      <c r="A29" s="8" t="s">
        <v>42</v>
      </c>
      <c r="B29" s="8" t="s">
        <v>8</v>
      </c>
      <c r="C29" s="8" t="s">
        <v>9</v>
      </c>
      <c r="D29" s="8" t="s">
        <v>13</v>
      </c>
      <c r="E29" s="10">
        <v>400</v>
      </c>
      <c r="F29" s="10"/>
      <c r="G29" s="3">
        <f t="shared" si="2"/>
        <v>400</v>
      </c>
      <c r="H29" s="11" t="s">
        <v>11</v>
      </c>
      <c r="I29" s="6">
        <v>44959</v>
      </c>
      <c r="J29" s="1"/>
      <c r="M29" s="12"/>
    </row>
    <row r="30" spans="1:17" ht="17.399999999999999">
      <c r="A30" s="8" t="s">
        <v>42</v>
      </c>
      <c r="B30" s="8" t="s">
        <v>8</v>
      </c>
      <c r="C30" s="8" t="s">
        <v>9</v>
      </c>
      <c r="D30" s="8" t="s">
        <v>14</v>
      </c>
      <c r="E30" s="10">
        <v>400</v>
      </c>
      <c r="F30" s="10"/>
      <c r="G30" s="3">
        <f t="shared" si="2"/>
        <v>400</v>
      </c>
      <c r="H30" s="11" t="s">
        <v>11</v>
      </c>
      <c r="I30" s="6">
        <v>44960</v>
      </c>
      <c r="J30" s="1"/>
      <c r="M30" s="12"/>
    </row>
    <row r="31" spans="1:17" ht="17.399999999999999">
      <c r="A31" s="8" t="s">
        <v>42</v>
      </c>
      <c r="B31" s="8" t="s">
        <v>8</v>
      </c>
      <c r="C31" s="8" t="s">
        <v>9</v>
      </c>
      <c r="D31" s="8" t="s">
        <v>15</v>
      </c>
      <c r="E31" s="10">
        <v>400</v>
      </c>
      <c r="F31" s="10"/>
      <c r="G31" s="3">
        <f t="shared" si="2"/>
        <v>400</v>
      </c>
      <c r="H31" s="11" t="s">
        <v>11</v>
      </c>
      <c r="I31" s="6">
        <v>44961</v>
      </c>
      <c r="J31" s="1"/>
      <c r="M31" s="12"/>
    </row>
    <row r="32" spans="1:17" ht="17.399999999999999">
      <c r="A32" s="8" t="s">
        <v>42</v>
      </c>
      <c r="B32" s="8" t="s">
        <v>8</v>
      </c>
      <c r="C32" s="8" t="s">
        <v>9</v>
      </c>
      <c r="D32" s="8" t="s">
        <v>16</v>
      </c>
      <c r="E32" s="10">
        <v>400</v>
      </c>
      <c r="F32" s="10"/>
      <c r="G32" s="3">
        <f t="shared" si="2"/>
        <v>400</v>
      </c>
      <c r="H32" s="11" t="s">
        <v>11</v>
      </c>
      <c r="I32" s="6">
        <v>44962</v>
      </c>
      <c r="J32" s="1"/>
      <c r="M32" s="12"/>
    </row>
    <row r="33" spans="1:14" ht="17.399999999999999">
      <c r="A33" s="8" t="s">
        <v>42</v>
      </c>
      <c r="B33" s="8" t="s">
        <v>8</v>
      </c>
      <c r="C33" s="8" t="s">
        <v>9</v>
      </c>
      <c r="D33" s="8" t="s">
        <v>17</v>
      </c>
      <c r="E33" s="10">
        <v>400</v>
      </c>
      <c r="F33" s="10"/>
      <c r="G33" s="3">
        <f t="shared" si="2"/>
        <v>400</v>
      </c>
      <c r="H33" s="11" t="s">
        <v>11</v>
      </c>
      <c r="I33" s="6">
        <v>44963</v>
      </c>
      <c r="J33" s="1"/>
      <c r="M33" s="12"/>
    </row>
    <row r="34" spans="1:14" ht="17.399999999999999">
      <c r="A34" s="8" t="s">
        <v>42</v>
      </c>
      <c r="B34" s="8" t="s">
        <v>8</v>
      </c>
      <c r="C34" s="8" t="s">
        <v>9</v>
      </c>
      <c r="D34" s="8" t="s">
        <v>18</v>
      </c>
      <c r="E34" s="10">
        <v>400</v>
      </c>
      <c r="F34" s="10"/>
      <c r="G34" s="3">
        <f t="shared" si="2"/>
        <v>400</v>
      </c>
      <c r="H34" s="11" t="s">
        <v>11</v>
      </c>
      <c r="I34" s="6">
        <v>44964</v>
      </c>
      <c r="J34" s="1"/>
      <c r="M34" s="12"/>
    </row>
    <row r="35" spans="1:14" ht="17.399999999999999">
      <c r="A35" s="8" t="s">
        <v>42</v>
      </c>
      <c r="B35" s="8" t="s">
        <v>8</v>
      </c>
      <c r="C35" s="8" t="s">
        <v>9</v>
      </c>
      <c r="D35" s="8" t="s">
        <v>19</v>
      </c>
      <c r="E35" s="10">
        <v>400</v>
      </c>
      <c r="F35" s="10"/>
      <c r="G35" s="3">
        <f t="shared" si="2"/>
        <v>400</v>
      </c>
      <c r="H35" s="11" t="s">
        <v>11</v>
      </c>
      <c r="I35" s="6">
        <v>44965</v>
      </c>
      <c r="J35" s="1"/>
      <c r="M35" s="12"/>
    </row>
    <row r="36" spans="1:14" ht="17.399999999999999">
      <c r="A36" s="8" t="s">
        <v>42</v>
      </c>
      <c r="B36" s="8" t="s">
        <v>8</v>
      </c>
      <c r="C36" s="8" t="s">
        <v>20</v>
      </c>
      <c r="D36" s="8" t="s">
        <v>21</v>
      </c>
      <c r="E36" s="10">
        <v>400</v>
      </c>
      <c r="F36" s="10"/>
      <c r="G36" s="3">
        <f t="shared" si="2"/>
        <v>400</v>
      </c>
      <c r="H36" s="11" t="s">
        <v>11</v>
      </c>
      <c r="I36" s="6">
        <v>44966</v>
      </c>
      <c r="J36" s="1"/>
      <c r="M36" s="12"/>
    </row>
    <row r="37" spans="1:14" ht="17.399999999999999">
      <c r="A37" s="8" t="s">
        <v>42</v>
      </c>
      <c r="B37" s="8" t="s">
        <v>8</v>
      </c>
      <c r="C37" s="8" t="s">
        <v>20</v>
      </c>
      <c r="D37" s="8" t="s">
        <v>22</v>
      </c>
      <c r="E37" s="10">
        <v>400</v>
      </c>
      <c r="F37" s="10"/>
      <c r="G37" s="3">
        <f t="shared" si="2"/>
        <v>400</v>
      </c>
      <c r="H37" s="11" t="s">
        <v>11</v>
      </c>
      <c r="I37" s="6">
        <v>44961</v>
      </c>
      <c r="J37" s="1"/>
      <c r="M37" s="12"/>
    </row>
    <row r="38" spans="1:14" ht="17.399999999999999">
      <c r="A38" s="8" t="s">
        <v>42</v>
      </c>
      <c r="B38" s="8" t="s">
        <v>8</v>
      </c>
      <c r="C38" s="8" t="s">
        <v>20</v>
      </c>
      <c r="D38" s="8" t="s">
        <v>23</v>
      </c>
      <c r="E38" s="10">
        <v>400</v>
      </c>
      <c r="F38" s="10"/>
      <c r="G38" s="3">
        <f t="shared" si="2"/>
        <v>400</v>
      </c>
      <c r="H38" s="11" t="s">
        <v>11</v>
      </c>
      <c r="I38" s="6">
        <v>44962</v>
      </c>
      <c r="J38" s="1"/>
      <c r="M38" s="12"/>
    </row>
    <row r="39" spans="1:14" ht="17.399999999999999">
      <c r="A39" s="8" t="s">
        <v>42</v>
      </c>
      <c r="B39" s="8" t="s">
        <v>8</v>
      </c>
      <c r="C39" s="8" t="s">
        <v>24</v>
      </c>
      <c r="D39" s="8" t="s">
        <v>10</v>
      </c>
      <c r="E39" s="10">
        <v>400</v>
      </c>
      <c r="F39" s="10"/>
      <c r="G39" s="3">
        <f t="shared" si="2"/>
        <v>400</v>
      </c>
      <c r="H39" s="11" t="s">
        <v>11</v>
      </c>
      <c r="I39" s="6">
        <v>44963</v>
      </c>
      <c r="J39" s="1"/>
      <c r="M39" s="12"/>
    </row>
    <row r="40" spans="1:14" ht="17.399999999999999">
      <c r="A40" s="8" t="s">
        <v>42</v>
      </c>
      <c r="B40" s="8" t="s">
        <v>8</v>
      </c>
      <c r="C40" s="8" t="s">
        <v>24</v>
      </c>
      <c r="D40" s="8" t="s">
        <v>25</v>
      </c>
      <c r="E40" s="10">
        <v>400</v>
      </c>
      <c r="F40" s="10"/>
      <c r="G40" s="3">
        <f t="shared" si="2"/>
        <v>400</v>
      </c>
      <c r="H40" s="11" t="s">
        <v>11</v>
      </c>
      <c r="I40" s="6">
        <v>44964</v>
      </c>
      <c r="J40" s="1"/>
      <c r="M40" s="12"/>
      <c r="N40" s="55" t="b">
        <f t="array" ref="N40">IFERROR(INDEX($I$2:$I$301, SMALL(IF($H$2:$H$301="Late", ROW($H$2:$H$301)-ROW($H$2)+1), ROW(1:1))), "")
=IFERROR(INDEX($I$2:$I$301, SMALL(IF($H$2:$H$301="Late", ROW($H$2:$H$301)-ROW($H$2)+1), ROW(1:1))), "")</f>
        <v>1</v>
      </c>
    </row>
    <row r="41" spans="1:14" ht="17.399999999999999">
      <c r="A41" s="8" t="s">
        <v>42</v>
      </c>
      <c r="B41" s="8" t="s">
        <v>8</v>
      </c>
      <c r="C41" s="8" t="s">
        <v>24</v>
      </c>
      <c r="D41" s="8" t="s">
        <v>26</v>
      </c>
      <c r="E41" s="10">
        <v>400</v>
      </c>
      <c r="F41" s="10"/>
      <c r="G41" s="3">
        <f t="shared" si="2"/>
        <v>400</v>
      </c>
      <c r="H41" s="11" t="s">
        <v>11</v>
      </c>
      <c r="I41" s="6">
        <v>44960</v>
      </c>
      <c r="J41" s="1"/>
      <c r="M41" s="12"/>
      <c r="N41" s="55" t="b">
        <f t="array" ref="N41">IFERROR(INDEX($I$2:$I$301, SMALL(IF($H$2:$H$301="Late", ROW($H$2:$H$301)-ROW($H$2)+1), ROW(2:2))), "")
=IFERROR(INDEX($I$2:$I$301, SMALL(IF($H$2:$H$301="Late", ROW($H$2:$H$301)-ROW($H$2)+1), ROW(2:2))), "")</f>
        <v>1</v>
      </c>
    </row>
    <row r="42" spans="1:14" ht="17.399999999999999">
      <c r="A42" s="8" t="s">
        <v>42</v>
      </c>
      <c r="B42" s="8" t="s">
        <v>8</v>
      </c>
      <c r="C42" s="8" t="s">
        <v>24</v>
      </c>
      <c r="D42" s="8" t="s">
        <v>27</v>
      </c>
      <c r="E42" s="10">
        <v>400</v>
      </c>
      <c r="F42" s="10"/>
      <c r="G42" s="3">
        <f t="shared" si="2"/>
        <v>400</v>
      </c>
      <c r="H42" s="11" t="s">
        <v>11</v>
      </c>
      <c r="I42" s="6">
        <v>44961</v>
      </c>
      <c r="J42" s="1"/>
      <c r="M42" s="12"/>
      <c r="N42" s="55" t="b">
        <f t="array" ref="N42">IFERROR(INDEX($I$2:$I$301, SMALL(IF($H$2:$H$301="Late", ROW($H$2:$H$301)-ROW($H$2)+1), ROW(3:3))), "")
=IFERROR(INDEX($I$2:$I$301, SMALL(IF($H$2:$H$301="Late", ROW($H$2:$H$301)-ROW($H$2)+1), ROW(3:3))), "")</f>
        <v>1</v>
      </c>
    </row>
    <row r="43" spans="1:14" ht="17.399999999999999">
      <c r="A43" s="8" t="s">
        <v>42</v>
      </c>
      <c r="B43" s="8" t="s">
        <v>8</v>
      </c>
      <c r="C43" s="8" t="s">
        <v>24</v>
      </c>
      <c r="D43" s="8" t="s">
        <v>28</v>
      </c>
      <c r="E43" s="10">
        <v>400</v>
      </c>
      <c r="F43" s="10"/>
      <c r="G43" s="3">
        <f t="shared" si="2"/>
        <v>400</v>
      </c>
      <c r="H43" s="11" t="s">
        <v>11</v>
      </c>
      <c r="I43" s="6">
        <v>44962</v>
      </c>
      <c r="J43" s="1"/>
      <c r="M43" s="12"/>
      <c r="N43" s="55" t="b">
        <f t="array" ref="N43">IFERROR(INDEX($I$2:$I$301, SMALL(IF($H$2:$H$301="Late", ROW($H$2:$H$301)-ROW($H$2)+1), ROW(4:4))), "")
=IFERROR(INDEX($I$2:$I$301, SMALL(IF($H$2:$H$301="Late", ROW($H$2:$H$301)-ROW($H$2)+1), ROW(4:4))), "")</f>
        <v>1</v>
      </c>
    </row>
    <row r="44" spans="1:14" ht="17.399999999999999">
      <c r="A44" s="8" t="s">
        <v>42</v>
      </c>
      <c r="B44" s="8" t="s">
        <v>8</v>
      </c>
      <c r="C44" s="8" t="s">
        <v>24</v>
      </c>
      <c r="D44" s="8" t="s">
        <v>29</v>
      </c>
      <c r="E44" s="10">
        <v>400</v>
      </c>
      <c r="F44" s="10"/>
      <c r="G44" s="3">
        <f t="shared" si="2"/>
        <v>400</v>
      </c>
      <c r="H44" s="11" t="s">
        <v>11</v>
      </c>
      <c r="I44" s="6">
        <v>44963</v>
      </c>
      <c r="J44" s="1"/>
      <c r="M44" s="12"/>
      <c r="N44" s="55" t="b">
        <f t="array" ref="N44">IFERROR(INDEX($I$2:$I$301, SMALL(IF($H$2:$H$301="Late", ROW($H$2:$H$301)-ROW($H$2)+1), ROW(5:5))), "")
=IFERROR(INDEX($I$2:$I$301, SMALL(IF($H$2:$H$301="Late", ROW($H$2:$H$301)-ROW($H$2)+1), ROW(5:5))), "")</f>
        <v>1</v>
      </c>
    </row>
    <row r="45" spans="1:14" ht="17.399999999999999">
      <c r="A45" s="8" t="s">
        <v>42</v>
      </c>
      <c r="B45" s="8" t="s">
        <v>8</v>
      </c>
      <c r="C45" s="8" t="s">
        <v>24</v>
      </c>
      <c r="D45" s="8" t="s">
        <v>30</v>
      </c>
      <c r="E45" s="10">
        <v>400</v>
      </c>
      <c r="F45" s="10"/>
      <c r="G45" s="3">
        <f t="shared" si="2"/>
        <v>400</v>
      </c>
      <c r="H45" s="11" t="s">
        <v>11</v>
      </c>
      <c r="I45" s="6">
        <v>44964</v>
      </c>
      <c r="J45" s="1"/>
      <c r="M45" s="12"/>
      <c r="N45" s="55" t="b">
        <f t="array" ref="N45">IFERROR(INDEX($I$2:$I$301, SMALL(IF($H$2:$H$301="Late", ROW($H$2:$H$301)-ROW($H$2)+1), ROW(6:6))), "")
=IFERROR(INDEX($I$2:$I$301, SMALL(IF($H$2:$H$301="Late", ROW($H$2:$H$301)-ROW($H$2)+1), ROW(6:6))), "")</f>
        <v>1</v>
      </c>
    </row>
    <row r="46" spans="1:14" ht="17.399999999999999">
      <c r="A46" s="8" t="s">
        <v>42</v>
      </c>
      <c r="B46" s="8" t="s">
        <v>8</v>
      </c>
      <c r="C46" s="8" t="s">
        <v>24</v>
      </c>
      <c r="D46" s="8" t="s">
        <v>31</v>
      </c>
      <c r="E46" s="10">
        <v>400</v>
      </c>
      <c r="F46" s="10"/>
      <c r="G46" s="3">
        <f t="shared" si="2"/>
        <v>400</v>
      </c>
      <c r="H46" s="11" t="s">
        <v>11</v>
      </c>
      <c r="I46" s="6">
        <v>44965</v>
      </c>
      <c r="J46" s="1"/>
      <c r="M46" s="12"/>
      <c r="N46" s="55" t="b">
        <f t="array" ref="N46">IFERROR(INDEX($I$2:$I$301, SMALL(IF($H$2:$H$301="Late", ROW($H$2:$H$301)-ROW($H$2)+1), ROW(7:7))), "")
=IFERROR(INDEX($I$2:$I$301, SMALL(IF($H$2:$H$301="Late", ROW($H$2:$H$301)-ROW($H$2)+1), ROW(7:7))), "")</f>
        <v>1</v>
      </c>
    </row>
    <row r="47" spans="1:14" ht="17.399999999999999">
      <c r="A47" s="8" t="s">
        <v>42</v>
      </c>
      <c r="B47" s="8" t="s">
        <v>8</v>
      </c>
      <c r="C47" s="8" t="s">
        <v>24</v>
      </c>
      <c r="D47" s="8" t="s">
        <v>19</v>
      </c>
      <c r="E47" s="10">
        <v>400</v>
      </c>
      <c r="F47" s="10"/>
      <c r="G47" s="3">
        <f t="shared" si="2"/>
        <v>400</v>
      </c>
      <c r="H47" s="11" t="s">
        <v>11</v>
      </c>
      <c r="I47" s="6">
        <v>44966</v>
      </c>
      <c r="J47" s="1"/>
      <c r="M47" s="12"/>
      <c r="N47" s="55" t="b">
        <f t="array" ref="N47">IFERROR(INDEX($I$2:$I$301, SMALL(IF($H$2:$H$301="Late", ROW($H$2:$H$301)-ROW($H$2)+1), ROW(8:8))), "")
=IFERROR(INDEX($I$2:$I$301, SMALL(IF($H$2:$H$301="Late", ROW($H$2:$H$301)-ROW($H$2)+1), ROW(8:8))), "")</f>
        <v>1</v>
      </c>
    </row>
    <row r="48" spans="1:14" ht="17.399999999999999">
      <c r="A48" s="8" t="s">
        <v>42</v>
      </c>
      <c r="B48" s="8" t="s">
        <v>32</v>
      </c>
      <c r="C48" s="8" t="s">
        <v>33</v>
      </c>
      <c r="D48" s="8" t="s">
        <v>34</v>
      </c>
      <c r="E48" s="13">
        <v>123</v>
      </c>
      <c r="F48" s="13">
        <f>E48</f>
        <v>123</v>
      </c>
      <c r="G48" s="13"/>
      <c r="H48" s="11"/>
      <c r="I48" s="6"/>
      <c r="J48" s="1"/>
      <c r="M48" s="12"/>
      <c r="N48" s="55" t="b">
        <f t="array" ref="N48">IFERROR(INDEX($I$2:$I$301, SMALL(IF($H$2:$H$301="Late", ROW($H$2:$H$301)-ROW($H$2)+1), ROW(9:9))), "")
=IFERROR(INDEX($I$2:$I$301, SMALL(IF($H$2:$H$301="Late", ROW($H$2:$H$301)-ROW($H$2)+1), ROW(9:9))), "")</f>
        <v>1</v>
      </c>
    </row>
    <row r="49" spans="1:14" ht="17.399999999999999">
      <c r="A49" s="8" t="s">
        <v>42</v>
      </c>
      <c r="B49" s="8" t="s">
        <v>32</v>
      </c>
      <c r="C49" s="8" t="s">
        <v>33</v>
      </c>
      <c r="D49" s="8" t="s">
        <v>35</v>
      </c>
      <c r="E49" s="13">
        <v>456</v>
      </c>
      <c r="F49" s="13">
        <f t="shared" ref="F49:F51" si="3">E49</f>
        <v>456</v>
      </c>
      <c r="G49" s="13"/>
      <c r="H49" s="11"/>
      <c r="I49" s="6"/>
      <c r="J49" s="1"/>
      <c r="M49" s="12"/>
      <c r="N49" s="55" t="b">
        <f t="array" ref="N49">IFERROR(INDEX($I$2:$I$301, SMALL(IF($H$2:$H$301="Late", ROW($H$2:$H$301)-ROW($H$2)+1), ROW(10:10))), "")
=IFERROR(INDEX($I$2:$I$301, SMALL(IF($H$2:$H$301="Late", ROW($H$2:$H$301)-ROW($H$2)+1), ROW(10:10))), "")</f>
        <v>1</v>
      </c>
    </row>
    <row r="50" spans="1:14" ht="17.399999999999999">
      <c r="A50" s="8" t="s">
        <v>42</v>
      </c>
      <c r="B50" s="8" t="s">
        <v>32</v>
      </c>
      <c r="C50" s="8" t="s">
        <v>36</v>
      </c>
      <c r="D50" s="8" t="s">
        <v>37</v>
      </c>
      <c r="E50" s="13">
        <v>2800</v>
      </c>
      <c r="F50" s="13">
        <f t="shared" si="3"/>
        <v>2800</v>
      </c>
      <c r="G50" s="13"/>
      <c r="H50" s="11"/>
      <c r="I50" s="6"/>
      <c r="J50" s="1"/>
      <c r="M50" s="12"/>
      <c r="N50" s="55" t="b">
        <f t="array" ref="N50">IFERROR(INDEX($I$2:$I$301, SMALL(IF($H$2:$H$301="Late", ROW($H$2:$H$301)-ROW($H$2)+1), ROW(11:11))), "")
=IFERROR(INDEX($I$2:$I$301, SMALL(IF($H$2:$H$301="Late", ROW($H$2:$H$301)-ROW($H$2)+1), ROW(11:11))), "")</f>
        <v>1</v>
      </c>
    </row>
    <row r="51" spans="1:14" ht="18" thickBot="1">
      <c r="A51" s="14" t="s">
        <v>42</v>
      </c>
      <c r="B51" s="14" t="s">
        <v>32</v>
      </c>
      <c r="C51" s="14" t="s">
        <v>36</v>
      </c>
      <c r="D51" s="14" t="s">
        <v>38</v>
      </c>
      <c r="E51" s="15">
        <v>4200</v>
      </c>
      <c r="F51" s="13">
        <f t="shared" si="3"/>
        <v>4200</v>
      </c>
      <c r="G51" s="15"/>
      <c r="H51" s="17"/>
      <c r="I51" s="16"/>
      <c r="J51" s="1"/>
      <c r="M51" s="12"/>
      <c r="N51" s="55" t="b">
        <f t="array" ref="N51">IFERROR(INDEX($I$2:$I$301, SMALL(IF($H$2:$H$301="Late", ROW($H$2:$H$301)-ROW($H$2)+1), ROW(12:12))), "")
=IFERROR(INDEX($I$2:$I$301, SMALL(IF($H$2:$H$301="Late", ROW($H$2:$H$301)-ROW($H$2)+1), ROW(12:12))), "")</f>
        <v>1</v>
      </c>
    </row>
    <row r="52" spans="1:14" ht="17.399999999999999">
      <c r="A52" s="2" t="s">
        <v>46</v>
      </c>
      <c r="B52" s="2" t="s">
        <v>8</v>
      </c>
      <c r="C52" s="2" t="s">
        <v>9</v>
      </c>
      <c r="D52" s="2" t="s">
        <v>10</v>
      </c>
      <c r="E52" s="10">
        <v>400</v>
      </c>
      <c r="F52" s="10"/>
      <c r="G52" s="10">
        <f>E52</f>
        <v>400</v>
      </c>
      <c r="H52" s="5" t="s">
        <v>11</v>
      </c>
      <c r="I52" s="4">
        <v>44991</v>
      </c>
      <c r="J52" s="1"/>
      <c r="M52" s="12"/>
    </row>
    <row r="53" spans="1:14" ht="17.399999999999999">
      <c r="A53" s="8" t="s">
        <v>46</v>
      </c>
      <c r="B53" s="8" t="s">
        <v>8</v>
      </c>
      <c r="C53" s="8" t="s">
        <v>9</v>
      </c>
      <c r="D53" s="8" t="s">
        <v>12</v>
      </c>
      <c r="E53" s="10">
        <v>10</v>
      </c>
      <c r="F53" s="10"/>
      <c r="G53" s="10">
        <f t="shared" ref="G53:G72" si="4">E53</f>
        <v>10</v>
      </c>
      <c r="H53" s="11" t="s">
        <v>11</v>
      </c>
      <c r="I53" s="6">
        <v>44992</v>
      </c>
      <c r="J53" s="1"/>
      <c r="M53" s="12"/>
    </row>
    <row r="54" spans="1:14" ht="17.399999999999999">
      <c r="A54" s="8" t="s">
        <v>46</v>
      </c>
      <c r="B54" s="8" t="s">
        <v>8</v>
      </c>
      <c r="C54" s="8" t="s">
        <v>9</v>
      </c>
      <c r="D54" s="8" t="s">
        <v>13</v>
      </c>
      <c r="E54" s="10">
        <v>400</v>
      </c>
      <c r="F54" s="10"/>
      <c r="G54" s="10">
        <f t="shared" si="4"/>
        <v>400</v>
      </c>
      <c r="H54" s="11" t="s">
        <v>11</v>
      </c>
      <c r="I54" s="6">
        <v>44993</v>
      </c>
      <c r="J54" s="1"/>
      <c r="M54" s="12"/>
    </row>
    <row r="55" spans="1:14" ht="17.399999999999999">
      <c r="A55" s="8" t="s">
        <v>46</v>
      </c>
      <c r="B55" s="8" t="s">
        <v>8</v>
      </c>
      <c r="C55" s="8" t="s">
        <v>9</v>
      </c>
      <c r="D55" s="8" t="s">
        <v>14</v>
      </c>
      <c r="E55" s="10">
        <v>180</v>
      </c>
      <c r="F55" s="10"/>
      <c r="G55" s="10">
        <f t="shared" si="4"/>
        <v>180</v>
      </c>
      <c r="H55" s="11" t="s">
        <v>11</v>
      </c>
      <c r="I55" s="6">
        <v>44994</v>
      </c>
      <c r="J55" s="1"/>
      <c r="M55" s="12"/>
    </row>
    <row r="56" spans="1:14" ht="17.399999999999999">
      <c r="A56" s="8" t="s">
        <v>46</v>
      </c>
      <c r="B56" s="8" t="s">
        <v>8</v>
      </c>
      <c r="C56" s="8" t="s">
        <v>9</v>
      </c>
      <c r="D56" s="8" t="s">
        <v>15</v>
      </c>
      <c r="E56" s="10">
        <v>400</v>
      </c>
      <c r="F56" s="10"/>
      <c r="G56" s="10">
        <f t="shared" si="4"/>
        <v>400</v>
      </c>
      <c r="H56" s="11" t="s">
        <v>11</v>
      </c>
      <c r="I56" s="6">
        <v>44989</v>
      </c>
      <c r="J56" s="1"/>
      <c r="M56" s="12"/>
    </row>
    <row r="57" spans="1:14" ht="17.399999999999999">
      <c r="A57" s="8" t="s">
        <v>46</v>
      </c>
      <c r="B57" s="8" t="s">
        <v>8</v>
      </c>
      <c r="C57" s="8" t="s">
        <v>9</v>
      </c>
      <c r="D57" s="8" t="s">
        <v>16</v>
      </c>
      <c r="E57" s="10">
        <v>216</v>
      </c>
      <c r="F57" s="10"/>
      <c r="G57" s="10">
        <f t="shared" si="4"/>
        <v>216</v>
      </c>
      <c r="H57" s="11" t="s">
        <v>11</v>
      </c>
      <c r="I57" s="6">
        <v>44990</v>
      </c>
      <c r="J57" s="1"/>
      <c r="M57" s="12"/>
    </row>
    <row r="58" spans="1:14" ht="17.399999999999999">
      <c r="A58" s="8" t="s">
        <v>46</v>
      </c>
      <c r="B58" s="8" t="s">
        <v>8</v>
      </c>
      <c r="C58" s="8" t="s">
        <v>9</v>
      </c>
      <c r="D58" s="8" t="s">
        <v>17</v>
      </c>
      <c r="E58" s="10">
        <v>200</v>
      </c>
      <c r="F58" s="10"/>
      <c r="G58" s="10">
        <f t="shared" si="4"/>
        <v>200</v>
      </c>
      <c r="H58" s="11" t="s">
        <v>40</v>
      </c>
      <c r="I58" s="6">
        <v>44991</v>
      </c>
      <c r="J58" s="1"/>
      <c r="M58" s="12"/>
    </row>
    <row r="59" spans="1:14" ht="17.399999999999999">
      <c r="A59" s="8" t="s">
        <v>46</v>
      </c>
      <c r="B59" s="8" t="s">
        <v>8</v>
      </c>
      <c r="C59" s="8" t="s">
        <v>9</v>
      </c>
      <c r="D59" s="8" t="s">
        <v>18</v>
      </c>
      <c r="E59" s="10">
        <v>700</v>
      </c>
      <c r="F59" s="10"/>
      <c r="G59" s="10">
        <f t="shared" si="4"/>
        <v>700</v>
      </c>
      <c r="H59" s="11" t="s">
        <v>11</v>
      </c>
      <c r="I59" s="6">
        <v>44992</v>
      </c>
      <c r="J59" s="1"/>
      <c r="M59" s="12"/>
    </row>
    <row r="60" spans="1:14" ht="17.399999999999999">
      <c r="A60" s="8" t="s">
        <v>46</v>
      </c>
      <c r="B60" s="8" t="s">
        <v>8</v>
      </c>
      <c r="C60" s="8" t="s">
        <v>9</v>
      </c>
      <c r="D60" s="8" t="s">
        <v>19</v>
      </c>
      <c r="E60" s="10">
        <v>400</v>
      </c>
      <c r="F60" s="10"/>
      <c r="G60" s="10">
        <f t="shared" si="4"/>
        <v>400</v>
      </c>
      <c r="H60" s="11" t="s">
        <v>40</v>
      </c>
      <c r="I60" s="6">
        <v>44993</v>
      </c>
      <c r="J60" s="1"/>
      <c r="M60" s="12"/>
    </row>
    <row r="61" spans="1:14" ht="17.399999999999999">
      <c r="A61" s="8" t="s">
        <v>46</v>
      </c>
      <c r="B61" s="8" t="s">
        <v>8</v>
      </c>
      <c r="C61" s="8" t="s">
        <v>20</v>
      </c>
      <c r="D61" s="8" t="s">
        <v>21</v>
      </c>
      <c r="E61" s="10">
        <v>400</v>
      </c>
      <c r="F61" s="10"/>
      <c r="G61" s="10">
        <f t="shared" si="4"/>
        <v>400</v>
      </c>
      <c r="H61" s="11" t="s">
        <v>11</v>
      </c>
      <c r="I61" s="6">
        <v>44994</v>
      </c>
      <c r="J61" s="1"/>
      <c r="M61" s="12"/>
    </row>
    <row r="62" spans="1:14" ht="17.399999999999999">
      <c r="A62" s="8" t="s">
        <v>46</v>
      </c>
      <c r="B62" s="8" t="s">
        <v>8</v>
      </c>
      <c r="C62" s="8" t="s">
        <v>20</v>
      </c>
      <c r="D62" s="8" t="s">
        <v>22</v>
      </c>
      <c r="E62" s="10">
        <v>400</v>
      </c>
      <c r="F62" s="10"/>
      <c r="G62" s="10">
        <f t="shared" si="4"/>
        <v>400</v>
      </c>
      <c r="H62" s="11" t="s">
        <v>11</v>
      </c>
      <c r="I62" s="6">
        <v>44989</v>
      </c>
      <c r="J62" s="1"/>
      <c r="M62" s="12"/>
    </row>
    <row r="63" spans="1:14" ht="17.399999999999999">
      <c r="A63" s="8" t="s">
        <v>46</v>
      </c>
      <c r="B63" s="8" t="s">
        <v>8</v>
      </c>
      <c r="C63" s="8" t="s">
        <v>20</v>
      </c>
      <c r="D63" s="8" t="s">
        <v>23</v>
      </c>
      <c r="E63" s="10">
        <v>400</v>
      </c>
      <c r="F63" s="10"/>
      <c r="G63" s="10">
        <f t="shared" si="4"/>
        <v>400</v>
      </c>
      <c r="H63" s="11" t="s">
        <v>11</v>
      </c>
      <c r="I63" s="6">
        <v>44990</v>
      </c>
      <c r="J63" s="1"/>
      <c r="M63" s="12"/>
    </row>
    <row r="64" spans="1:14" ht="17.399999999999999">
      <c r="A64" s="8" t="s">
        <v>46</v>
      </c>
      <c r="B64" s="8" t="s">
        <v>8</v>
      </c>
      <c r="C64" s="8" t="s">
        <v>24</v>
      </c>
      <c r="D64" s="8" t="s">
        <v>10</v>
      </c>
      <c r="E64" s="10">
        <v>400</v>
      </c>
      <c r="F64" s="10"/>
      <c r="G64" s="10">
        <f t="shared" si="4"/>
        <v>400</v>
      </c>
      <c r="H64" s="11" t="s">
        <v>40</v>
      </c>
      <c r="I64" s="6">
        <v>44991</v>
      </c>
      <c r="J64" s="1"/>
      <c r="M64" s="12"/>
    </row>
    <row r="65" spans="1:13" ht="17.399999999999999">
      <c r="A65" s="8" t="s">
        <v>46</v>
      </c>
      <c r="B65" s="8" t="s">
        <v>8</v>
      </c>
      <c r="C65" s="8" t="s">
        <v>24</v>
      </c>
      <c r="D65" s="8" t="s">
        <v>25</v>
      </c>
      <c r="E65" s="10">
        <v>10</v>
      </c>
      <c r="F65" s="10"/>
      <c r="G65" s="10">
        <f t="shared" si="4"/>
        <v>10</v>
      </c>
      <c r="H65" s="11" t="s">
        <v>11</v>
      </c>
      <c r="I65" s="6">
        <v>44992</v>
      </c>
      <c r="J65" s="1"/>
      <c r="M65" s="12"/>
    </row>
    <row r="66" spans="1:13" ht="17.399999999999999">
      <c r="A66" s="8" t="s">
        <v>46</v>
      </c>
      <c r="B66" s="8" t="s">
        <v>8</v>
      </c>
      <c r="C66" s="8" t="s">
        <v>24</v>
      </c>
      <c r="D66" s="8" t="s">
        <v>26</v>
      </c>
      <c r="E66" s="10">
        <v>400</v>
      </c>
      <c r="F66" s="10"/>
      <c r="G66" s="10">
        <f t="shared" si="4"/>
        <v>400</v>
      </c>
      <c r="H66" s="11" t="s">
        <v>11</v>
      </c>
      <c r="I66" s="6">
        <v>44988</v>
      </c>
      <c r="J66" s="1"/>
      <c r="M66" s="12"/>
    </row>
    <row r="67" spans="1:13" ht="17.399999999999999">
      <c r="A67" s="8" t="s">
        <v>46</v>
      </c>
      <c r="B67" s="8" t="s">
        <v>8</v>
      </c>
      <c r="C67" s="8" t="s">
        <v>24</v>
      </c>
      <c r="D67" s="8" t="s">
        <v>27</v>
      </c>
      <c r="E67" s="10">
        <v>180</v>
      </c>
      <c r="F67" s="10"/>
      <c r="G67" s="10">
        <f t="shared" si="4"/>
        <v>180</v>
      </c>
      <c r="H67" s="11" t="s">
        <v>40</v>
      </c>
      <c r="I67" s="6">
        <v>44989</v>
      </c>
      <c r="J67" s="1"/>
      <c r="M67" s="12"/>
    </row>
    <row r="68" spans="1:13" ht="17.399999999999999">
      <c r="A68" s="8" t="s">
        <v>46</v>
      </c>
      <c r="B68" s="8" t="s">
        <v>8</v>
      </c>
      <c r="C68" s="8" t="s">
        <v>24</v>
      </c>
      <c r="D68" s="8" t="s">
        <v>28</v>
      </c>
      <c r="E68" s="10">
        <v>400</v>
      </c>
      <c r="F68" s="10"/>
      <c r="G68" s="10">
        <f t="shared" si="4"/>
        <v>400</v>
      </c>
      <c r="H68" s="11" t="s">
        <v>11</v>
      </c>
      <c r="I68" s="6">
        <v>44991</v>
      </c>
      <c r="J68" s="1"/>
      <c r="M68" s="12"/>
    </row>
    <row r="69" spans="1:13" ht="17.399999999999999">
      <c r="A69" s="8" t="s">
        <v>46</v>
      </c>
      <c r="B69" s="8" t="s">
        <v>8</v>
      </c>
      <c r="C69" s="8" t="s">
        <v>24</v>
      </c>
      <c r="D69" s="8" t="s">
        <v>29</v>
      </c>
      <c r="E69" s="10">
        <v>216</v>
      </c>
      <c r="F69" s="10"/>
      <c r="G69" s="10">
        <f t="shared" si="4"/>
        <v>216</v>
      </c>
      <c r="H69" s="11" t="s">
        <v>11</v>
      </c>
      <c r="I69" s="6">
        <v>44992</v>
      </c>
      <c r="J69" s="1"/>
      <c r="M69" s="12"/>
    </row>
    <row r="70" spans="1:13" ht="17.399999999999999">
      <c r="A70" s="8" t="s">
        <v>46</v>
      </c>
      <c r="B70" s="8" t="s">
        <v>8</v>
      </c>
      <c r="C70" s="8" t="s">
        <v>24</v>
      </c>
      <c r="D70" s="8" t="s">
        <v>30</v>
      </c>
      <c r="E70" s="10">
        <v>200</v>
      </c>
      <c r="F70" s="10"/>
      <c r="G70" s="10">
        <f t="shared" si="4"/>
        <v>200</v>
      </c>
      <c r="H70" s="11" t="s">
        <v>11</v>
      </c>
      <c r="I70" s="6">
        <v>44993</v>
      </c>
      <c r="J70" s="1"/>
      <c r="M70" s="12"/>
    </row>
    <row r="71" spans="1:13" ht="17.399999999999999">
      <c r="A71" s="8" t="s">
        <v>46</v>
      </c>
      <c r="B71" s="8" t="s">
        <v>8</v>
      </c>
      <c r="C71" s="8" t="s">
        <v>24</v>
      </c>
      <c r="D71" s="8" t="s">
        <v>31</v>
      </c>
      <c r="E71" s="10">
        <v>700</v>
      </c>
      <c r="F71" s="10"/>
      <c r="G71" s="10">
        <f t="shared" si="4"/>
        <v>700</v>
      </c>
      <c r="H71" s="11" t="s">
        <v>11</v>
      </c>
      <c r="I71" s="6">
        <v>44994</v>
      </c>
      <c r="J71" s="1"/>
      <c r="M71" s="12"/>
    </row>
    <row r="72" spans="1:13" ht="17.399999999999999">
      <c r="A72" s="8" t="s">
        <v>46</v>
      </c>
      <c r="B72" s="8" t="s">
        <v>8</v>
      </c>
      <c r="C72" s="8" t="s">
        <v>24</v>
      </c>
      <c r="D72" s="8" t="s">
        <v>19</v>
      </c>
      <c r="E72" s="10">
        <v>400</v>
      </c>
      <c r="F72" s="10"/>
      <c r="G72" s="10">
        <f t="shared" si="4"/>
        <v>400</v>
      </c>
      <c r="H72" s="11" t="s">
        <v>11</v>
      </c>
      <c r="I72" s="6">
        <v>44989</v>
      </c>
      <c r="J72" s="1"/>
      <c r="M72" s="12"/>
    </row>
    <row r="73" spans="1:13" ht="17.399999999999999">
      <c r="A73" s="8" t="s">
        <v>46</v>
      </c>
      <c r="B73" s="8" t="s">
        <v>32</v>
      </c>
      <c r="C73" s="8" t="s">
        <v>33</v>
      </c>
      <c r="D73" s="8" t="s">
        <v>34</v>
      </c>
      <c r="E73" s="13">
        <v>400</v>
      </c>
      <c r="F73" s="13">
        <f>E73</f>
        <v>400</v>
      </c>
      <c r="G73" s="13"/>
      <c r="H73" s="11"/>
      <c r="I73" s="6"/>
      <c r="J73" s="1"/>
      <c r="M73" s="12"/>
    </row>
    <row r="74" spans="1:13" ht="17.399999999999999">
      <c r="A74" s="8" t="s">
        <v>46</v>
      </c>
      <c r="B74" s="8" t="s">
        <v>32</v>
      </c>
      <c r="C74" s="8" t="s">
        <v>33</v>
      </c>
      <c r="D74" s="8" t="s">
        <v>35</v>
      </c>
      <c r="E74" s="13">
        <v>120</v>
      </c>
      <c r="F74" s="13">
        <f t="shared" ref="F74:F76" si="5">E74</f>
        <v>120</v>
      </c>
      <c r="G74" s="13"/>
      <c r="H74" s="11"/>
      <c r="I74" s="6"/>
      <c r="J74" s="1"/>
      <c r="M74" s="12"/>
    </row>
    <row r="75" spans="1:13" ht="17.399999999999999">
      <c r="A75" s="8" t="s">
        <v>46</v>
      </c>
      <c r="B75" s="8" t="s">
        <v>32</v>
      </c>
      <c r="C75" s="8" t="s">
        <v>36</v>
      </c>
      <c r="D75" s="8" t="s">
        <v>37</v>
      </c>
      <c r="E75" s="13">
        <v>330</v>
      </c>
      <c r="F75" s="13">
        <f t="shared" si="5"/>
        <v>330</v>
      </c>
      <c r="G75" s="13"/>
      <c r="H75" s="11"/>
      <c r="I75" s="6"/>
      <c r="J75" s="1"/>
      <c r="M75" s="12"/>
    </row>
    <row r="76" spans="1:13" ht="18" thickBot="1">
      <c r="A76" s="14" t="s">
        <v>46</v>
      </c>
      <c r="B76" s="14" t="s">
        <v>32</v>
      </c>
      <c r="C76" s="14" t="s">
        <v>36</v>
      </c>
      <c r="D76" s="14" t="s">
        <v>38</v>
      </c>
      <c r="E76" s="15">
        <v>2580</v>
      </c>
      <c r="F76" s="13">
        <f t="shared" si="5"/>
        <v>2580</v>
      </c>
      <c r="G76" s="15"/>
      <c r="H76" s="17"/>
      <c r="I76" s="16"/>
      <c r="J76" s="1"/>
      <c r="M76" s="12"/>
    </row>
    <row r="77" spans="1:13" ht="17.399999999999999">
      <c r="A77" s="2" t="s">
        <v>7</v>
      </c>
      <c r="B77" s="2" t="s">
        <v>8</v>
      </c>
      <c r="C77" s="2" t="s">
        <v>9</v>
      </c>
      <c r="D77" s="2" t="s">
        <v>10</v>
      </c>
      <c r="E77" s="3">
        <v>400</v>
      </c>
      <c r="F77" s="3"/>
      <c r="G77" s="3">
        <f>E77</f>
        <v>400</v>
      </c>
      <c r="H77" s="5" t="s">
        <v>11</v>
      </c>
      <c r="I77" s="4">
        <v>45019</v>
      </c>
      <c r="J77" s="1"/>
      <c r="M77" s="12"/>
    </row>
    <row r="78" spans="1:13" ht="17.399999999999999">
      <c r="A78" s="8" t="s">
        <v>7</v>
      </c>
      <c r="B78" s="8" t="s">
        <v>8</v>
      </c>
      <c r="C78" s="8" t="s">
        <v>9</v>
      </c>
      <c r="D78" s="8" t="s">
        <v>12</v>
      </c>
      <c r="E78" s="10">
        <v>400</v>
      </c>
      <c r="F78" s="10"/>
      <c r="G78" s="3">
        <f t="shared" ref="G78:G97" si="6">E78</f>
        <v>400</v>
      </c>
      <c r="H78" s="11" t="s">
        <v>11</v>
      </c>
      <c r="I78" s="6">
        <v>45021</v>
      </c>
      <c r="J78" s="1"/>
      <c r="M78" s="12"/>
    </row>
    <row r="79" spans="1:13" ht="17.399999999999999">
      <c r="A79" s="8" t="s">
        <v>7</v>
      </c>
      <c r="B79" s="8" t="s">
        <v>8</v>
      </c>
      <c r="C79" s="8" t="s">
        <v>9</v>
      </c>
      <c r="D79" s="8" t="s">
        <v>13</v>
      </c>
      <c r="E79" s="10">
        <v>400</v>
      </c>
      <c r="F79" s="10"/>
      <c r="G79" s="3">
        <f t="shared" si="6"/>
        <v>400</v>
      </c>
      <c r="H79" s="11" t="s">
        <v>11</v>
      </c>
      <c r="I79" s="6">
        <v>45023</v>
      </c>
      <c r="J79" s="1"/>
      <c r="M79" s="12"/>
    </row>
    <row r="80" spans="1:13" ht="17.399999999999999">
      <c r="A80" s="8" t="s">
        <v>7</v>
      </c>
      <c r="B80" s="8" t="s">
        <v>8</v>
      </c>
      <c r="C80" s="8" t="s">
        <v>9</v>
      </c>
      <c r="D80" s="8" t="s">
        <v>14</v>
      </c>
      <c r="E80" s="10">
        <v>400</v>
      </c>
      <c r="F80" s="10"/>
      <c r="G80" s="3">
        <f t="shared" si="6"/>
        <v>400</v>
      </c>
      <c r="H80" s="11" t="s">
        <v>11</v>
      </c>
      <c r="I80" s="6">
        <v>45025</v>
      </c>
      <c r="J80" s="1"/>
      <c r="M80" s="12"/>
    </row>
    <row r="81" spans="1:13" ht="17.399999999999999">
      <c r="A81" s="8" t="s">
        <v>7</v>
      </c>
      <c r="B81" s="8" t="s">
        <v>8</v>
      </c>
      <c r="C81" s="8" t="s">
        <v>9</v>
      </c>
      <c r="D81" s="8" t="s">
        <v>15</v>
      </c>
      <c r="E81" s="3">
        <v>400</v>
      </c>
      <c r="F81" s="3"/>
      <c r="G81" s="3">
        <f t="shared" si="6"/>
        <v>400</v>
      </c>
      <c r="H81" s="11" t="s">
        <v>11</v>
      </c>
      <c r="I81" s="6">
        <v>45020</v>
      </c>
      <c r="J81" s="1"/>
      <c r="M81" s="12"/>
    </row>
    <row r="82" spans="1:13" ht="17.399999999999999">
      <c r="A82" s="8" t="s">
        <v>7</v>
      </c>
      <c r="B82" s="8" t="s">
        <v>8</v>
      </c>
      <c r="C82" s="8" t="s">
        <v>9</v>
      </c>
      <c r="D82" s="8" t="s">
        <v>16</v>
      </c>
      <c r="E82" s="10">
        <v>200</v>
      </c>
      <c r="F82" s="10"/>
      <c r="G82" s="3">
        <f t="shared" si="6"/>
        <v>200</v>
      </c>
      <c r="H82" s="11" t="s">
        <v>11</v>
      </c>
      <c r="I82" s="6">
        <v>45021</v>
      </c>
      <c r="J82" s="1"/>
      <c r="M82" s="12"/>
    </row>
    <row r="83" spans="1:13" ht="17.399999999999999">
      <c r="A83" s="8" t="s">
        <v>7</v>
      </c>
      <c r="B83" s="8" t="s">
        <v>8</v>
      </c>
      <c r="C83" s="8" t="s">
        <v>9</v>
      </c>
      <c r="D83" s="8" t="s">
        <v>17</v>
      </c>
      <c r="E83" s="10">
        <v>400</v>
      </c>
      <c r="F83" s="10"/>
      <c r="G83" s="3">
        <f t="shared" si="6"/>
        <v>400</v>
      </c>
      <c r="H83" s="11" t="s">
        <v>11</v>
      </c>
      <c r="I83" s="6">
        <v>45022</v>
      </c>
      <c r="J83" s="1"/>
      <c r="M83" s="12"/>
    </row>
    <row r="84" spans="1:13" ht="17.399999999999999">
      <c r="A84" s="8" t="s">
        <v>7</v>
      </c>
      <c r="B84" s="8" t="s">
        <v>8</v>
      </c>
      <c r="C84" s="8" t="s">
        <v>9</v>
      </c>
      <c r="D84" s="8" t="s">
        <v>18</v>
      </c>
      <c r="E84" s="10">
        <v>250</v>
      </c>
      <c r="F84" s="10"/>
      <c r="G84" s="3">
        <f t="shared" si="6"/>
        <v>250</v>
      </c>
      <c r="H84" s="11" t="s">
        <v>11</v>
      </c>
      <c r="I84" s="6">
        <v>45023</v>
      </c>
      <c r="J84" s="1"/>
      <c r="M84" s="12"/>
    </row>
    <row r="85" spans="1:13" ht="17.399999999999999">
      <c r="A85" s="8" t="s">
        <v>7</v>
      </c>
      <c r="B85" s="8" t="s">
        <v>8</v>
      </c>
      <c r="C85" s="8" t="s">
        <v>9</v>
      </c>
      <c r="D85" s="8" t="s">
        <v>19</v>
      </c>
      <c r="E85" s="10">
        <v>400</v>
      </c>
      <c r="F85" s="10"/>
      <c r="G85" s="3">
        <f t="shared" si="6"/>
        <v>400</v>
      </c>
      <c r="H85" s="11" t="s">
        <v>11</v>
      </c>
      <c r="I85" s="6">
        <v>45024</v>
      </c>
      <c r="J85" s="1"/>
      <c r="M85" s="12"/>
    </row>
    <row r="86" spans="1:13" ht="17.399999999999999">
      <c r="A86" s="8" t="s">
        <v>7</v>
      </c>
      <c r="B86" s="8" t="s">
        <v>8</v>
      </c>
      <c r="C86" s="8" t="s">
        <v>20</v>
      </c>
      <c r="D86" s="8" t="s">
        <v>21</v>
      </c>
      <c r="E86" s="10">
        <v>180</v>
      </c>
      <c r="F86" s="10"/>
      <c r="G86" s="3">
        <f t="shared" si="6"/>
        <v>180</v>
      </c>
      <c r="H86" s="11" t="s">
        <v>11</v>
      </c>
      <c r="I86" s="6">
        <v>45025</v>
      </c>
      <c r="J86" s="1"/>
      <c r="M86" s="12"/>
    </row>
    <row r="87" spans="1:13" ht="17.399999999999999">
      <c r="A87" s="8" t="s">
        <v>7</v>
      </c>
      <c r="B87" s="8" t="s">
        <v>8</v>
      </c>
      <c r="C87" s="8" t="s">
        <v>20</v>
      </c>
      <c r="D87" s="8" t="s">
        <v>22</v>
      </c>
      <c r="E87" s="10">
        <v>400</v>
      </c>
      <c r="F87" s="10"/>
      <c r="G87" s="3">
        <f t="shared" si="6"/>
        <v>400</v>
      </c>
      <c r="H87" s="11" t="s">
        <v>11</v>
      </c>
      <c r="I87" s="6">
        <v>45020</v>
      </c>
      <c r="J87" s="1"/>
      <c r="M87" s="12"/>
    </row>
    <row r="88" spans="1:13" ht="17.399999999999999">
      <c r="A88" s="8" t="s">
        <v>7</v>
      </c>
      <c r="B88" s="8" t="s">
        <v>8</v>
      </c>
      <c r="C88" s="8" t="s">
        <v>20</v>
      </c>
      <c r="D88" s="8" t="s">
        <v>23</v>
      </c>
      <c r="E88" s="10">
        <v>600</v>
      </c>
      <c r="F88" s="10"/>
      <c r="G88" s="3">
        <f t="shared" si="6"/>
        <v>600</v>
      </c>
      <c r="H88" s="11" t="s">
        <v>11</v>
      </c>
      <c r="I88" s="6">
        <v>45021</v>
      </c>
      <c r="J88" s="1"/>
      <c r="M88" s="12"/>
    </row>
    <row r="89" spans="1:13" ht="17.399999999999999">
      <c r="A89" s="8" t="s">
        <v>7</v>
      </c>
      <c r="B89" s="8" t="s">
        <v>8</v>
      </c>
      <c r="C89" s="8" t="s">
        <v>24</v>
      </c>
      <c r="D89" s="8" t="s">
        <v>10</v>
      </c>
      <c r="E89" s="10">
        <v>400</v>
      </c>
      <c r="F89" s="10"/>
      <c r="G89" s="3">
        <f t="shared" si="6"/>
        <v>400</v>
      </c>
      <c r="H89" s="11" t="s">
        <v>11</v>
      </c>
      <c r="I89" s="6">
        <v>45017</v>
      </c>
      <c r="J89" s="1"/>
      <c r="M89" s="12"/>
    </row>
    <row r="90" spans="1:13" ht="17.399999999999999">
      <c r="A90" s="8" t="s">
        <v>7</v>
      </c>
      <c r="B90" s="8" t="s">
        <v>8</v>
      </c>
      <c r="C90" s="8" t="s">
        <v>24</v>
      </c>
      <c r="D90" s="8" t="s">
        <v>25</v>
      </c>
      <c r="E90" s="10">
        <v>350</v>
      </c>
      <c r="F90" s="10"/>
      <c r="G90" s="3">
        <f t="shared" si="6"/>
        <v>350</v>
      </c>
      <c r="H90" s="11" t="s">
        <v>11</v>
      </c>
      <c r="I90" s="6">
        <v>45017</v>
      </c>
      <c r="J90" s="1"/>
      <c r="M90" s="12"/>
    </row>
    <row r="91" spans="1:13" ht="17.399999999999999">
      <c r="A91" s="8" t="s">
        <v>7</v>
      </c>
      <c r="B91" s="8" t="s">
        <v>8</v>
      </c>
      <c r="C91" s="8" t="s">
        <v>24</v>
      </c>
      <c r="D91" s="8" t="s">
        <v>26</v>
      </c>
      <c r="E91" s="10">
        <v>400</v>
      </c>
      <c r="F91" s="10"/>
      <c r="G91" s="3">
        <f t="shared" si="6"/>
        <v>400</v>
      </c>
      <c r="H91" s="11" t="s">
        <v>11</v>
      </c>
      <c r="I91" s="6">
        <v>45017</v>
      </c>
      <c r="J91" s="1"/>
      <c r="M91" s="12"/>
    </row>
    <row r="92" spans="1:13" ht="17.399999999999999">
      <c r="A92" s="8" t="s">
        <v>7</v>
      </c>
      <c r="B92" s="8" t="s">
        <v>8</v>
      </c>
      <c r="C92" s="8" t="s">
        <v>24</v>
      </c>
      <c r="D92" s="8" t="s">
        <v>27</v>
      </c>
      <c r="E92" s="10">
        <v>70</v>
      </c>
      <c r="F92" s="10"/>
      <c r="G92" s="3">
        <f t="shared" si="6"/>
        <v>70</v>
      </c>
      <c r="H92" s="11" t="s">
        <v>11</v>
      </c>
      <c r="I92" s="6">
        <v>45017</v>
      </c>
      <c r="J92" s="1"/>
      <c r="M92" s="12"/>
    </row>
    <row r="93" spans="1:13" ht="17.399999999999999">
      <c r="A93" s="8" t="s">
        <v>7</v>
      </c>
      <c r="B93" s="8" t="s">
        <v>8</v>
      </c>
      <c r="C93" s="8" t="s">
        <v>24</v>
      </c>
      <c r="D93" s="8" t="s">
        <v>28</v>
      </c>
      <c r="E93" s="10">
        <v>400</v>
      </c>
      <c r="F93" s="10"/>
      <c r="G93" s="3">
        <f t="shared" si="6"/>
        <v>400</v>
      </c>
      <c r="H93" s="11" t="s">
        <v>11</v>
      </c>
      <c r="I93" s="6">
        <v>45021</v>
      </c>
      <c r="J93" s="1"/>
      <c r="M93" s="12"/>
    </row>
    <row r="94" spans="1:13" ht="17.399999999999999">
      <c r="A94" s="8" t="s">
        <v>7</v>
      </c>
      <c r="B94" s="8" t="s">
        <v>8</v>
      </c>
      <c r="C94" s="8" t="s">
        <v>24</v>
      </c>
      <c r="D94" s="8" t="s">
        <v>29</v>
      </c>
      <c r="E94" s="10">
        <v>400</v>
      </c>
      <c r="F94" s="10"/>
      <c r="G94" s="3">
        <f t="shared" si="6"/>
        <v>400</v>
      </c>
      <c r="H94" s="11" t="s">
        <v>11</v>
      </c>
      <c r="I94" s="6">
        <v>45022</v>
      </c>
      <c r="J94" s="1"/>
      <c r="M94" s="12"/>
    </row>
    <row r="95" spans="1:13" ht="17.399999999999999">
      <c r="A95" s="8" t="s">
        <v>7</v>
      </c>
      <c r="B95" s="8" t="s">
        <v>8</v>
      </c>
      <c r="C95" s="8" t="s">
        <v>24</v>
      </c>
      <c r="D95" s="8" t="s">
        <v>30</v>
      </c>
      <c r="E95" s="10">
        <v>400</v>
      </c>
      <c r="F95" s="10"/>
      <c r="G95" s="3">
        <f t="shared" si="6"/>
        <v>400</v>
      </c>
      <c r="H95" s="11" t="s">
        <v>11</v>
      </c>
      <c r="I95" s="6">
        <v>45023</v>
      </c>
      <c r="J95" s="1"/>
      <c r="M95" s="12"/>
    </row>
    <row r="96" spans="1:13" ht="17.399999999999999">
      <c r="A96" s="8" t="s">
        <v>7</v>
      </c>
      <c r="B96" s="8" t="s">
        <v>8</v>
      </c>
      <c r="C96" s="8" t="s">
        <v>24</v>
      </c>
      <c r="D96" s="8" t="s">
        <v>31</v>
      </c>
      <c r="E96" s="10">
        <v>400</v>
      </c>
      <c r="F96" s="10"/>
      <c r="G96" s="3">
        <f t="shared" si="6"/>
        <v>400</v>
      </c>
      <c r="H96" s="11" t="s">
        <v>11</v>
      </c>
      <c r="I96" s="6">
        <v>45024</v>
      </c>
      <c r="J96" s="1"/>
      <c r="M96" s="12"/>
    </row>
    <row r="97" spans="1:13" ht="17.399999999999999">
      <c r="A97" s="8" t="s">
        <v>7</v>
      </c>
      <c r="B97" s="8" t="s">
        <v>8</v>
      </c>
      <c r="C97" s="8" t="s">
        <v>24</v>
      </c>
      <c r="D97" s="8" t="s">
        <v>19</v>
      </c>
      <c r="E97" s="10">
        <v>400</v>
      </c>
      <c r="F97" s="10"/>
      <c r="G97" s="3">
        <f t="shared" si="6"/>
        <v>400</v>
      </c>
      <c r="H97" s="11" t="s">
        <v>11</v>
      </c>
      <c r="I97" s="6">
        <v>45025</v>
      </c>
      <c r="J97" s="1"/>
      <c r="M97" s="12"/>
    </row>
    <row r="98" spans="1:13" ht="17.399999999999999">
      <c r="A98" s="8" t="s">
        <v>7</v>
      </c>
      <c r="B98" s="8" t="s">
        <v>32</v>
      </c>
      <c r="C98" s="8" t="s">
        <v>33</v>
      </c>
      <c r="D98" s="8" t="s">
        <v>34</v>
      </c>
      <c r="E98" s="13">
        <v>400</v>
      </c>
      <c r="F98" s="13">
        <f>E98</f>
        <v>400</v>
      </c>
      <c r="G98" s="13"/>
      <c r="H98" s="11"/>
      <c r="I98" s="6"/>
      <c r="J98" s="1"/>
      <c r="M98" s="12"/>
    </row>
    <row r="99" spans="1:13" ht="17.399999999999999">
      <c r="A99" s="8" t="s">
        <v>7</v>
      </c>
      <c r="B99" s="8" t="s">
        <v>32</v>
      </c>
      <c r="C99" s="8" t="s">
        <v>33</v>
      </c>
      <c r="D99" s="8" t="s">
        <v>35</v>
      </c>
      <c r="E99" s="13">
        <v>69</v>
      </c>
      <c r="F99" s="13">
        <f t="shared" ref="F99:F101" si="7">E99</f>
        <v>69</v>
      </c>
      <c r="G99" s="13"/>
      <c r="H99" s="11"/>
      <c r="I99" s="6"/>
      <c r="J99" s="1"/>
      <c r="M99" s="12"/>
    </row>
    <row r="100" spans="1:13" ht="17.399999999999999">
      <c r="A100" s="8" t="s">
        <v>7</v>
      </c>
      <c r="B100" s="8" t="s">
        <v>32</v>
      </c>
      <c r="C100" s="8" t="s">
        <v>36</v>
      </c>
      <c r="D100" s="8" t="s">
        <v>37</v>
      </c>
      <c r="E100" s="13">
        <v>400</v>
      </c>
      <c r="F100" s="13">
        <f t="shared" si="7"/>
        <v>400</v>
      </c>
      <c r="G100" s="13"/>
      <c r="H100" s="11"/>
      <c r="I100" s="6"/>
      <c r="J100" s="1"/>
      <c r="M100" s="12"/>
    </row>
    <row r="101" spans="1:13" ht="18" thickBot="1">
      <c r="A101" s="14" t="s">
        <v>7</v>
      </c>
      <c r="B101" s="14" t="s">
        <v>32</v>
      </c>
      <c r="C101" s="14" t="s">
        <v>36</v>
      </c>
      <c r="D101" s="14" t="s">
        <v>38</v>
      </c>
      <c r="E101" s="15">
        <v>400</v>
      </c>
      <c r="F101" s="13">
        <f t="shared" si="7"/>
        <v>400</v>
      </c>
      <c r="G101" s="15"/>
      <c r="H101" s="17"/>
      <c r="I101" s="16"/>
      <c r="J101" s="1"/>
      <c r="M101" s="12"/>
    </row>
    <row r="102" spans="1:13" ht="17.399999999999999">
      <c r="A102" s="2" t="s">
        <v>47</v>
      </c>
      <c r="B102" s="2" t="s">
        <v>8</v>
      </c>
      <c r="C102" s="2" t="s">
        <v>9</v>
      </c>
      <c r="D102" s="2" t="s">
        <v>10</v>
      </c>
      <c r="E102" s="3">
        <v>400</v>
      </c>
      <c r="F102" s="3"/>
      <c r="G102" s="3">
        <f>E102</f>
        <v>400</v>
      </c>
      <c r="H102" s="5" t="s">
        <v>11</v>
      </c>
      <c r="I102" s="4">
        <v>45047</v>
      </c>
      <c r="J102" s="1"/>
      <c r="M102" s="12"/>
    </row>
    <row r="103" spans="1:13" ht="17.399999999999999">
      <c r="A103" s="8" t="s">
        <v>47</v>
      </c>
      <c r="B103" s="8" t="s">
        <v>8</v>
      </c>
      <c r="C103" s="8" t="s">
        <v>9</v>
      </c>
      <c r="D103" s="8" t="s">
        <v>12</v>
      </c>
      <c r="E103" s="10">
        <v>200</v>
      </c>
      <c r="F103" s="10"/>
      <c r="G103" s="3">
        <f t="shared" ref="G103:G122" si="8">E103</f>
        <v>200</v>
      </c>
      <c r="H103" s="11" t="s">
        <v>11</v>
      </c>
      <c r="I103" s="6">
        <v>45055</v>
      </c>
      <c r="J103" s="1"/>
      <c r="M103" s="12"/>
    </row>
    <row r="104" spans="1:13" ht="17.399999999999999">
      <c r="A104" s="8" t="s">
        <v>47</v>
      </c>
      <c r="B104" s="8" t="s">
        <v>8</v>
      </c>
      <c r="C104" s="8" t="s">
        <v>9</v>
      </c>
      <c r="D104" s="8" t="s">
        <v>13</v>
      </c>
      <c r="E104" s="10">
        <v>400</v>
      </c>
      <c r="F104" s="10"/>
      <c r="G104" s="3">
        <f t="shared" si="8"/>
        <v>400</v>
      </c>
      <c r="H104" s="11" t="s">
        <v>11</v>
      </c>
      <c r="I104" s="6">
        <v>45049</v>
      </c>
      <c r="J104" s="1"/>
      <c r="M104" s="12"/>
    </row>
    <row r="105" spans="1:13" ht="17.399999999999999">
      <c r="A105" s="8" t="s">
        <v>47</v>
      </c>
      <c r="B105" s="8" t="s">
        <v>8</v>
      </c>
      <c r="C105" s="8" t="s">
        <v>9</v>
      </c>
      <c r="D105" s="8" t="s">
        <v>14</v>
      </c>
      <c r="E105" s="10">
        <v>250</v>
      </c>
      <c r="F105" s="10"/>
      <c r="G105" s="3">
        <f t="shared" si="8"/>
        <v>250</v>
      </c>
      <c r="H105" s="11" t="s">
        <v>11</v>
      </c>
      <c r="I105" s="6">
        <v>45050</v>
      </c>
      <c r="J105" s="1"/>
      <c r="M105" s="12"/>
    </row>
    <row r="106" spans="1:13" ht="17.399999999999999">
      <c r="A106" s="8" t="s">
        <v>47</v>
      </c>
      <c r="B106" s="8" t="s">
        <v>8</v>
      </c>
      <c r="C106" s="8" t="s">
        <v>9</v>
      </c>
      <c r="D106" s="8" t="s">
        <v>15</v>
      </c>
      <c r="E106" s="3">
        <v>400</v>
      </c>
      <c r="F106" s="3"/>
      <c r="G106" s="3">
        <f t="shared" si="8"/>
        <v>400</v>
      </c>
      <c r="H106" s="11" t="s">
        <v>11</v>
      </c>
      <c r="I106" s="6">
        <v>45052</v>
      </c>
      <c r="J106" s="1"/>
      <c r="M106" s="12"/>
    </row>
    <row r="107" spans="1:13" ht="17.399999999999999">
      <c r="A107" s="8" t="s">
        <v>47</v>
      </c>
      <c r="B107" s="8" t="s">
        <v>8</v>
      </c>
      <c r="C107" s="8" t="s">
        <v>9</v>
      </c>
      <c r="D107" s="8" t="s">
        <v>16</v>
      </c>
      <c r="E107" s="10">
        <v>200</v>
      </c>
      <c r="F107" s="10"/>
      <c r="G107" s="3">
        <f t="shared" si="8"/>
        <v>200</v>
      </c>
      <c r="H107" s="11" t="s">
        <v>11</v>
      </c>
      <c r="I107" s="6">
        <v>45053</v>
      </c>
      <c r="J107" s="1"/>
      <c r="M107" s="12"/>
    </row>
    <row r="108" spans="1:13" ht="17.399999999999999">
      <c r="A108" s="8" t="s">
        <v>47</v>
      </c>
      <c r="B108" s="8" t="s">
        <v>8</v>
      </c>
      <c r="C108" s="8" t="s">
        <v>9</v>
      </c>
      <c r="D108" s="8" t="s">
        <v>17</v>
      </c>
      <c r="E108" s="10">
        <v>400</v>
      </c>
      <c r="F108" s="10"/>
      <c r="G108" s="3">
        <f t="shared" si="8"/>
        <v>400</v>
      </c>
      <c r="H108" s="11" t="s">
        <v>11</v>
      </c>
      <c r="I108" s="6">
        <v>45052</v>
      </c>
      <c r="J108" s="1"/>
      <c r="M108" s="12"/>
    </row>
    <row r="109" spans="1:13" ht="17.399999999999999">
      <c r="A109" s="8" t="s">
        <v>47</v>
      </c>
      <c r="B109" s="8" t="s">
        <v>8</v>
      </c>
      <c r="C109" s="8" t="s">
        <v>9</v>
      </c>
      <c r="D109" s="8" t="s">
        <v>18</v>
      </c>
      <c r="E109" s="10">
        <v>250</v>
      </c>
      <c r="F109" s="10"/>
      <c r="G109" s="3">
        <f t="shared" si="8"/>
        <v>250</v>
      </c>
      <c r="H109" s="11" t="s">
        <v>11</v>
      </c>
      <c r="I109" s="6">
        <v>45053</v>
      </c>
      <c r="J109" s="1"/>
      <c r="M109" s="12"/>
    </row>
    <row r="110" spans="1:13" ht="17.399999999999999">
      <c r="A110" s="8" t="s">
        <v>47</v>
      </c>
      <c r="B110" s="8" t="s">
        <v>8</v>
      </c>
      <c r="C110" s="8" t="s">
        <v>9</v>
      </c>
      <c r="D110" s="8" t="s">
        <v>19</v>
      </c>
      <c r="E110" s="10">
        <v>400</v>
      </c>
      <c r="F110" s="10"/>
      <c r="G110" s="3">
        <f t="shared" si="8"/>
        <v>400</v>
      </c>
      <c r="H110" s="11" t="s">
        <v>11</v>
      </c>
      <c r="I110" s="6">
        <v>45054</v>
      </c>
      <c r="J110" s="1"/>
      <c r="M110" s="12"/>
    </row>
    <row r="111" spans="1:13" ht="17.399999999999999">
      <c r="A111" s="8" t="s">
        <v>47</v>
      </c>
      <c r="B111" s="8" t="s">
        <v>8</v>
      </c>
      <c r="C111" s="8" t="s">
        <v>20</v>
      </c>
      <c r="D111" s="8" t="s">
        <v>21</v>
      </c>
      <c r="E111" s="3">
        <v>400</v>
      </c>
      <c r="F111" s="3"/>
      <c r="G111" s="3">
        <f t="shared" si="8"/>
        <v>400</v>
      </c>
      <c r="H111" s="11" t="s">
        <v>11</v>
      </c>
      <c r="I111" s="6">
        <v>45055</v>
      </c>
      <c r="J111" s="1"/>
      <c r="M111" s="12"/>
    </row>
    <row r="112" spans="1:13" ht="17.399999999999999">
      <c r="A112" s="8" t="s">
        <v>47</v>
      </c>
      <c r="B112" s="8" t="s">
        <v>8</v>
      </c>
      <c r="C112" s="8" t="s">
        <v>20</v>
      </c>
      <c r="D112" s="8" t="s">
        <v>22</v>
      </c>
      <c r="E112" s="10">
        <v>200</v>
      </c>
      <c r="F112" s="10"/>
      <c r="G112" s="3">
        <f t="shared" si="8"/>
        <v>200</v>
      </c>
      <c r="H112" s="11" t="s">
        <v>11</v>
      </c>
      <c r="I112" s="6">
        <v>45050</v>
      </c>
      <c r="J112" s="1"/>
      <c r="M112" s="12"/>
    </row>
    <row r="113" spans="1:13" ht="17.399999999999999">
      <c r="A113" s="8" t="s">
        <v>47</v>
      </c>
      <c r="B113" s="8" t="s">
        <v>8</v>
      </c>
      <c r="C113" s="8" t="s">
        <v>20</v>
      </c>
      <c r="D113" s="8" t="s">
        <v>23</v>
      </c>
      <c r="E113" s="10">
        <v>400</v>
      </c>
      <c r="F113" s="10"/>
      <c r="G113" s="3">
        <f t="shared" si="8"/>
        <v>400</v>
      </c>
      <c r="H113" s="11" t="s">
        <v>11</v>
      </c>
      <c r="I113" s="6">
        <v>45051</v>
      </c>
      <c r="J113" s="1"/>
      <c r="M113" s="12"/>
    </row>
    <row r="114" spans="1:13" ht="17.399999999999999">
      <c r="A114" s="8" t="s">
        <v>47</v>
      </c>
      <c r="B114" s="8" t="s">
        <v>8</v>
      </c>
      <c r="C114" s="8" t="s">
        <v>24</v>
      </c>
      <c r="D114" s="8" t="s">
        <v>10</v>
      </c>
      <c r="E114" s="10">
        <v>250</v>
      </c>
      <c r="F114" s="10"/>
      <c r="G114" s="3">
        <f t="shared" si="8"/>
        <v>250</v>
      </c>
      <c r="H114" s="11" t="s">
        <v>11</v>
      </c>
      <c r="I114" s="6">
        <v>45052</v>
      </c>
      <c r="J114" s="1"/>
      <c r="M114" s="12"/>
    </row>
    <row r="115" spans="1:13" ht="17.399999999999999">
      <c r="A115" s="8" t="s">
        <v>47</v>
      </c>
      <c r="B115" s="8" t="s">
        <v>8</v>
      </c>
      <c r="C115" s="8" t="s">
        <v>24</v>
      </c>
      <c r="D115" s="8" t="s">
        <v>25</v>
      </c>
      <c r="E115" s="10">
        <v>400</v>
      </c>
      <c r="F115" s="10"/>
      <c r="G115" s="3">
        <f t="shared" si="8"/>
        <v>400</v>
      </c>
      <c r="H115" s="11" t="s">
        <v>11</v>
      </c>
      <c r="I115" s="6">
        <v>45053</v>
      </c>
      <c r="J115" s="1"/>
      <c r="M115" s="12"/>
    </row>
    <row r="116" spans="1:13" ht="17.399999999999999">
      <c r="A116" s="8" t="s">
        <v>47</v>
      </c>
      <c r="B116" s="8" t="s">
        <v>8</v>
      </c>
      <c r="C116" s="8" t="s">
        <v>24</v>
      </c>
      <c r="D116" s="8" t="s">
        <v>26</v>
      </c>
      <c r="E116" s="10">
        <v>180</v>
      </c>
      <c r="F116" s="10"/>
      <c r="G116" s="3">
        <f t="shared" si="8"/>
        <v>180</v>
      </c>
      <c r="H116" s="11" t="s">
        <v>11</v>
      </c>
      <c r="I116" s="6">
        <v>45049</v>
      </c>
      <c r="J116" s="1"/>
      <c r="M116" s="12"/>
    </row>
    <row r="117" spans="1:13" ht="17.399999999999999">
      <c r="A117" s="8" t="s">
        <v>47</v>
      </c>
      <c r="B117" s="8" t="s">
        <v>8</v>
      </c>
      <c r="C117" s="8" t="s">
        <v>24</v>
      </c>
      <c r="D117" s="8" t="s">
        <v>27</v>
      </c>
      <c r="E117" s="10">
        <v>400</v>
      </c>
      <c r="F117" s="10"/>
      <c r="G117" s="3">
        <f t="shared" si="8"/>
        <v>400</v>
      </c>
      <c r="H117" s="11" t="s">
        <v>11</v>
      </c>
      <c r="I117" s="6">
        <v>45050</v>
      </c>
      <c r="J117" s="1"/>
      <c r="M117" s="12"/>
    </row>
    <row r="118" spans="1:13" ht="17.399999999999999">
      <c r="A118" s="8" t="s">
        <v>47</v>
      </c>
      <c r="B118" s="8" t="s">
        <v>8</v>
      </c>
      <c r="C118" s="8" t="s">
        <v>24</v>
      </c>
      <c r="D118" s="8" t="s">
        <v>28</v>
      </c>
      <c r="E118" s="10">
        <v>600</v>
      </c>
      <c r="F118" s="10"/>
      <c r="G118" s="3">
        <f t="shared" si="8"/>
        <v>600</v>
      </c>
      <c r="H118" s="11" t="s">
        <v>11</v>
      </c>
      <c r="I118" s="6">
        <v>45052</v>
      </c>
      <c r="J118" s="1"/>
      <c r="M118" s="12"/>
    </row>
    <row r="119" spans="1:13" ht="17.399999999999999">
      <c r="A119" s="8" t="s">
        <v>47</v>
      </c>
      <c r="B119" s="8" t="s">
        <v>8</v>
      </c>
      <c r="C119" s="8" t="s">
        <v>24</v>
      </c>
      <c r="D119" s="8" t="s">
        <v>29</v>
      </c>
      <c r="E119" s="10">
        <v>400</v>
      </c>
      <c r="F119" s="10"/>
      <c r="G119" s="3">
        <f t="shared" si="8"/>
        <v>400</v>
      </c>
      <c r="H119" s="11" t="s">
        <v>11</v>
      </c>
      <c r="I119" s="6">
        <v>45053</v>
      </c>
      <c r="J119" s="1"/>
      <c r="M119" s="12"/>
    </row>
    <row r="120" spans="1:13" ht="17.399999999999999">
      <c r="A120" s="8" t="s">
        <v>47</v>
      </c>
      <c r="B120" s="8" t="s">
        <v>8</v>
      </c>
      <c r="C120" s="8" t="s">
        <v>24</v>
      </c>
      <c r="D120" s="8" t="s">
        <v>30</v>
      </c>
      <c r="E120" s="10">
        <v>350</v>
      </c>
      <c r="F120" s="10"/>
      <c r="G120" s="3">
        <f t="shared" si="8"/>
        <v>350</v>
      </c>
      <c r="H120" s="11" t="s">
        <v>11</v>
      </c>
      <c r="I120" s="6">
        <v>45054</v>
      </c>
      <c r="J120" s="1"/>
      <c r="M120" s="12"/>
    </row>
    <row r="121" spans="1:13" ht="17.399999999999999">
      <c r="A121" s="8" t="s">
        <v>47</v>
      </c>
      <c r="B121" s="8" t="s">
        <v>8</v>
      </c>
      <c r="C121" s="8" t="s">
        <v>24</v>
      </c>
      <c r="D121" s="8" t="s">
        <v>31</v>
      </c>
      <c r="E121" s="10">
        <v>400</v>
      </c>
      <c r="F121" s="10"/>
      <c r="G121" s="3">
        <f t="shared" si="8"/>
        <v>400</v>
      </c>
      <c r="H121" s="11" t="s">
        <v>11</v>
      </c>
      <c r="I121" s="6">
        <v>45055</v>
      </c>
      <c r="J121" s="1"/>
      <c r="M121" s="12"/>
    </row>
    <row r="122" spans="1:13" ht="17.399999999999999">
      <c r="A122" s="8" t="s">
        <v>47</v>
      </c>
      <c r="B122" s="8" t="s">
        <v>8</v>
      </c>
      <c r="C122" s="8" t="s">
        <v>24</v>
      </c>
      <c r="D122" s="8" t="s">
        <v>19</v>
      </c>
      <c r="E122" s="10">
        <v>70</v>
      </c>
      <c r="F122" s="10"/>
      <c r="G122" s="3">
        <f t="shared" si="8"/>
        <v>70</v>
      </c>
      <c r="H122" s="11" t="s">
        <v>11</v>
      </c>
      <c r="I122" s="6">
        <v>45050</v>
      </c>
      <c r="J122" s="1"/>
      <c r="M122" s="12"/>
    </row>
    <row r="123" spans="1:13" ht="17.399999999999999">
      <c r="A123" s="8" t="s">
        <v>47</v>
      </c>
      <c r="B123" s="8" t="s">
        <v>32</v>
      </c>
      <c r="C123" s="8" t="s">
        <v>33</v>
      </c>
      <c r="D123" s="8" t="s">
        <v>34</v>
      </c>
      <c r="E123" s="13">
        <v>400</v>
      </c>
      <c r="F123" s="13">
        <f>E123</f>
        <v>400</v>
      </c>
      <c r="G123" s="13"/>
      <c r="H123" s="11"/>
      <c r="I123" s="6"/>
      <c r="J123" s="1"/>
      <c r="M123" s="12"/>
    </row>
    <row r="124" spans="1:13" ht="17.399999999999999">
      <c r="A124" s="8" t="s">
        <v>47</v>
      </c>
      <c r="B124" s="8" t="s">
        <v>32</v>
      </c>
      <c r="C124" s="8" t="s">
        <v>33</v>
      </c>
      <c r="D124" s="8" t="s">
        <v>35</v>
      </c>
      <c r="E124" s="13">
        <v>100</v>
      </c>
      <c r="F124" s="13">
        <f t="shared" ref="F124:F126" si="9">E124</f>
        <v>100</v>
      </c>
      <c r="G124" s="13"/>
      <c r="H124" s="11"/>
      <c r="I124" s="6"/>
      <c r="J124" s="1"/>
      <c r="M124" s="12"/>
    </row>
    <row r="125" spans="1:13" ht="17.399999999999999">
      <c r="A125" s="8" t="s">
        <v>47</v>
      </c>
      <c r="B125" s="8" t="s">
        <v>32</v>
      </c>
      <c r="C125" s="8" t="s">
        <v>36</v>
      </c>
      <c r="D125" s="8" t="s">
        <v>37</v>
      </c>
      <c r="E125" s="13">
        <v>400</v>
      </c>
      <c r="F125" s="13">
        <f t="shared" si="9"/>
        <v>400</v>
      </c>
      <c r="G125" s="13"/>
      <c r="H125" s="11"/>
      <c r="I125" s="6"/>
      <c r="J125" s="1"/>
      <c r="M125" s="12"/>
    </row>
    <row r="126" spans="1:13" ht="18" thickBot="1">
      <c r="A126" s="14" t="s">
        <v>47</v>
      </c>
      <c r="B126" s="14" t="s">
        <v>32</v>
      </c>
      <c r="C126" s="14" t="s">
        <v>36</v>
      </c>
      <c r="D126" s="14" t="s">
        <v>38</v>
      </c>
      <c r="E126" s="15">
        <v>400</v>
      </c>
      <c r="F126" s="13">
        <f t="shared" si="9"/>
        <v>400</v>
      </c>
      <c r="G126" s="15"/>
      <c r="H126" s="17"/>
      <c r="I126" s="16"/>
      <c r="J126" s="1"/>
      <c r="M126" s="12"/>
    </row>
    <row r="127" spans="1:13" ht="17.399999999999999">
      <c r="A127" s="2" t="s">
        <v>45</v>
      </c>
      <c r="B127" s="2" t="s">
        <v>8</v>
      </c>
      <c r="C127" s="2" t="s">
        <v>9</v>
      </c>
      <c r="D127" s="2" t="s">
        <v>10</v>
      </c>
      <c r="E127" s="3">
        <v>322</v>
      </c>
      <c r="F127" s="3"/>
      <c r="G127" s="3">
        <f>E127</f>
        <v>322</v>
      </c>
      <c r="H127" s="5" t="s">
        <v>11</v>
      </c>
      <c r="I127" s="4">
        <v>45084</v>
      </c>
      <c r="J127" s="1"/>
      <c r="M127" s="12"/>
    </row>
    <row r="128" spans="1:13" ht="17.399999999999999">
      <c r="A128" s="8" t="s">
        <v>45</v>
      </c>
      <c r="B128" s="8" t="s">
        <v>8</v>
      </c>
      <c r="C128" s="8" t="s">
        <v>9</v>
      </c>
      <c r="D128" s="8" t="s">
        <v>12</v>
      </c>
      <c r="E128" s="3">
        <v>322</v>
      </c>
      <c r="F128" s="3"/>
      <c r="G128" s="3">
        <f t="shared" ref="G128:G147" si="10">E128</f>
        <v>322</v>
      </c>
      <c r="H128" s="11" t="s">
        <v>11</v>
      </c>
      <c r="I128" s="6">
        <v>45079</v>
      </c>
      <c r="J128" s="1"/>
      <c r="M128" s="12"/>
    </row>
    <row r="129" spans="1:13" ht="17.399999999999999">
      <c r="A129" s="8" t="s">
        <v>45</v>
      </c>
      <c r="B129" s="8" t="s">
        <v>8</v>
      </c>
      <c r="C129" s="8" t="s">
        <v>9</v>
      </c>
      <c r="D129" s="8" t="s">
        <v>13</v>
      </c>
      <c r="E129" s="3">
        <v>322</v>
      </c>
      <c r="F129" s="3"/>
      <c r="G129" s="3">
        <f t="shared" si="10"/>
        <v>322</v>
      </c>
      <c r="H129" s="11" t="s">
        <v>11</v>
      </c>
      <c r="I129" s="6">
        <v>45079</v>
      </c>
      <c r="J129" s="1"/>
      <c r="M129" s="12"/>
    </row>
    <row r="130" spans="1:13" ht="17.399999999999999">
      <c r="A130" s="8" t="s">
        <v>45</v>
      </c>
      <c r="B130" s="8" t="s">
        <v>8</v>
      </c>
      <c r="C130" s="8" t="s">
        <v>9</v>
      </c>
      <c r="D130" s="8" t="s">
        <v>14</v>
      </c>
      <c r="E130" s="3">
        <v>322</v>
      </c>
      <c r="F130" s="3"/>
      <c r="G130" s="3">
        <f t="shared" si="10"/>
        <v>322</v>
      </c>
      <c r="H130" s="11" t="s">
        <v>11</v>
      </c>
      <c r="I130" s="6">
        <v>45080</v>
      </c>
      <c r="J130" s="1"/>
      <c r="M130" s="12"/>
    </row>
    <row r="131" spans="1:13" ht="17.399999999999999">
      <c r="A131" s="8" t="s">
        <v>45</v>
      </c>
      <c r="B131" s="8" t="s">
        <v>8</v>
      </c>
      <c r="C131" s="8" t="s">
        <v>9</v>
      </c>
      <c r="D131" s="8" t="s">
        <v>15</v>
      </c>
      <c r="E131" s="3">
        <v>322</v>
      </c>
      <c r="F131" s="3"/>
      <c r="G131" s="3">
        <f t="shared" si="10"/>
        <v>322</v>
      </c>
      <c r="H131" s="11" t="s">
        <v>11</v>
      </c>
      <c r="I131" s="6">
        <v>45081</v>
      </c>
      <c r="J131" s="1"/>
      <c r="M131" s="12"/>
    </row>
    <row r="132" spans="1:13" ht="17.399999999999999">
      <c r="A132" s="8" t="s">
        <v>45</v>
      </c>
      <c r="B132" s="8" t="s">
        <v>8</v>
      </c>
      <c r="C132" s="8" t="s">
        <v>9</v>
      </c>
      <c r="D132" s="8" t="s">
        <v>16</v>
      </c>
      <c r="E132" s="3">
        <v>322</v>
      </c>
      <c r="F132" s="3"/>
      <c r="G132" s="3">
        <f t="shared" si="10"/>
        <v>322</v>
      </c>
      <c r="H132" s="11" t="s">
        <v>11</v>
      </c>
      <c r="I132" s="6">
        <v>45082</v>
      </c>
      <c r="J132" s="1"/>
      <c r="M132" s="12"/>
    </row>
    <row r="133" spans="1:13" ht="17.399999999999999">
      <c r="A133" s="8" t="s">
        <v>45</v>
      </c>
      <c r="B133" s="8" t="s">
        <v>8</v>
      </c>
      <c r="C133" s="8" t="s">
        <v>9</v>
      </c>
      <c r="D133" s="8" t="s">
        <v>17</v>
      </c>
      <c r="E133" s="3">
        <v>322</v>
      </c>
      <c r="F133" s="3"/>
      <c r="G133" s="3">
        <f t="shared" si="10"/>
        <v>322</v>
      </c>
      <c r="H133" s="11" t="s">
        <v>11</v>
      </c>
      <c r="I133" s="6">
        <v>45083</v>
      </c>
      <c r="J133" s="1"/>
      <c r="M133" s="12"/>
    </row>
    <row r="134" spans="1:13" ht="17.399999999999999">
      <c r="A134" s="8" t="s">
        <v>45</v>
      </c>
      <c r="B134" s="8" t="s">
        <v>8</v>
      </c>
      <c r="C134" s="8" t="s">
        <v>9</v>
      </c>
      <c r="D134" s="8" t="s">
        <v>18</v>
      </c>
      <c r="E134" s="3">
        <v>322</v>
      </c>
      <c r="F134" s="3"/>
      <c r="G134" s="3">
        <f t="shared" si="10"/>
        <v>322</v>
      </c>
      <c r="H134" s="11" t="s">
        <v>11</v>
      </c>
      <c r="I134" s="6">
        <v>45084</v>
      </c>
      <c r="J134" s="1"/>
      <c r="M134" s="12"/>
    </row>
    <row r="135" spans="1:13" ht="17.399999999999999">
      <c r="A135" s="8" t="s">
        <v>45</v>
      </c>
      <c r="B135" s="8" t="s">
        <v>8</v>
      </c>
      <c r="C135" s="8" t="s">
        <v>9</v>
      </c>
      <c r="D135" s="8" t="s">
        <v>19</v>
      </c>
      <c r="E135" s="10">
        <v>400</v>
      </c>
      <c r="F135" s="10"/>
      <c r="G135" s="3">
        <f t="shared" si="10"/>
        <v>400</v>
      </c>
      <c r="H135" s="11" t="s">
        <v>11</v>
      </c>
      <c r="I135" s="6">
        <v>45085</v>
      </c>
      <c r="J135" s="1"/>
      <c r="M135" s="12"/>
    </row>
    <row r="136" spans="1:13" ht="17.399999999999999">
      <c r="A136" s="8" t="s">
        <v>45</v>
      </c>
      <c r="B136" s="8" t="s">
        <v>8</v>
      </c>
      <c r="C136" s="8" t="s">
        <v>20</v>
      </c>
      <c r="D136" s="8" t="s">
        <v>21</v>
      </c>
      <c r="E136" s="10">
        <v>400</v>
      </c>
      <c r="F136" s="10"/>
      <c r="G136" s="3">
        <f t="shared" si="10"/>
        <v>400</v>
      </c>
      <c r="H136" s="11" t="s">
        <v>11</v>
      </c>
      <c r="I136" s="6">
        <v>45086</v>
      </c>
      <c r="J136" s="1"/>
      <c r="M136" s="12"/>
    </row>
    <row r="137" spans="1:13" ht="17.399999999999999">
      <c r="A137" s="8" t="s">
        <v>45</v>
      </c>
      <c r="B137" s="8" t="s">
        <v>8</v>
      </c>
      <c r="C137" s="8" t="s">
        <v>20</v>
      </c>
      <c r="D137" s="8" t="s">
        <v>22</v>
      </c>
      <c r="E137" s="10">
        <v>400</v>
      </c>
      <c r="F137" s="10"/>
      <c r="G137" s="3">
        <f t="shared" si="10"/>
        <v>400</v>
      </c>
      <c r="H137" s="11" t="s">
        <v>11</v>
      </c>
      <c r="I137" s="6">
        <v>45081</v>
      </c>
      <c r="J137" s="1"/>
      <c r="M137" s="12"/>
    </row>
    <row r="138" spans="1:13" ht="17.399999999999999">
      <c r="A138" s="8" t="s">
        <v>45</v>
      </c>
      <c r="B138" s="8" t="s">
        <v>8</v>
      </c>
      <c r="C138" s="8" t="s">
        <v>20</v>
      </c>
      <c r="D138" s="8" t="s">
        <v>23</v>
      </c>
      <c r="E138" s="10">
        <v>260</v>
      </c>
      <c r="F138" s="10"/>
      <c r="G138" s="3">
        <f t="shared" si="10"/>
        <v>260</v>
      </c>
      <c r="H138" s="11" t="s">
        <v>11</v>
      </c>
      <c r="I138" s="6">
        <v>45082</v>
      </c>
      <c r="J138" s="1"/>
      <c r="M138" s="12"/>
    </row>
    <row r="139" spans="1:13" ht="17.399999999999999">
      <c r="A139" s="8" t="s">
        <v>45</v>
      </c>
      <c r="B139" s="8" t="s">
        <v>8</v>
      </c>
      <c r="C139" s="8" t="s">
        <v>24</v>
      </c>
      <c r="D139" s="8" t="s">
        <v>10</v>
      </c>
      <c r="E139" s="10">
        <v>260</v>
      </c>
      <c r="F139" s="10"/>
      <c r="G139" s="3">
        <f t="shared" si="10"/>
        <v>260</v>
      </c>
      <c r="H139" s="11" t="s">
        <v>11</v>
      </c>
      <c r="I139" s="6">
        <v>45083</v>
      </c>
      <c r="J139" s="1"/>
      <c r="M139" s="12"/>
    </row>
    <row r="140" spans="1:13" ht="17.399999999999999">
      <c r="A140" s="8" t="s">
        <v>45</v>
      </c>
      <c r="B140" s="8" t="s">
        <v>8</v>
      </c>
      <c r="C140" s="8" t="s">
        <v>24</v>
      </c>
      <c r="D140" s="8" t="s">
        <v>25</v>
      </c>
      <c r="E140" s="10">
        <v>260</v>
      </c>
      <c r="F140" s="10"/>
      <c r="G140" s="3">
        <f t="shared" si="10"/>
        <v>260</v>
      </c>
      <c r="H140" s="11" t="s">
        <v>11</v>
      </c>
      <c r="I140" s="6">
        <v>45084</v>
      </c>
      <c r="J140" s="1"/>
      <c r="M140" s="12"/>
    </row>
    <row r="141" spans="1:13" ht="17.399999999999999">
      <c r="A141" s="8" t="s">
        <v>45</v>
      </c>
      <c r="B141" s="8" t="s">
        <v>8</v>
      </c>
      <c r="C141" s="8" t="s">
        <v>24</v>
      </c>
      <c r="D141" s="8" t="s">
        <v>26</v>
      </c>
      <c r="E141" s="10">
        <v>260</v>
      </c>
      <c r="F141" s="10"/>
      <c r="G141" s="3">
        <f t="shared" si="10"/>
        <v>260</v>
      </c>
      <c r="H141" s="11" t="s">
        <v>11</v>
      </c>
      <c r="I141" s="6">
        <v>45080</v>
      </c>
      <c r="J141" s="1"/>
      <c r="M141" s="12"/>
    </row>
    <row r="142" spans="1:13" ht="17.399999999999999">
      <c r="A142" s="8" t="s">
        <v>45</v>
      </c>
      <c r="B142" s="8" t="s">
        <v>8</v>
      </c>
      <c r="C142" s="8" t="s">
        <v>24</v>
      </c>
      <c r="D142" s="8" t="s">
        <v>27</v>
      </c>
      <c r="E142" s="10">
        <v>260</v>
      </c>
      <c r="F142" s="10"/>
      <c r="G142" s="3">
        <f t="shared" si="10"/>
        <v>260</v>
      </c>
      <c r="H142" s="11" t="s">
        <v>11</v>
      </c>
      <c r="I142" s="6">
        <v>45081</v>
      </c>
      <c r="J142" s="1"/>
      <c r="M142" s="12"/>
    </row>
    <row r="143" spans="1:13" ht="17.399999999999999">
      <c r="A143" s="8" t="s">
        <v>45</v>
      </c>
      <c r="B143" s="8" t="s">
        <v>8</v>
      </c>
      <c r="C143" s="8" t="s">
        <v>24</v>
      </c>
      <c r="D143" s="8" t="s">
        <v>28</v>
      </c>
      <c r="E143" s="10">
        <v>400</v>
      </c>
      <c r="F143" s="10"/>
      <c r="G143" s="3">
        <f t="shared" si="10"/>
        <v>400</v>
      </c>
      <c r="H143" s="11" t="s">
        <v>11</v>
      </c>
      <c r="I143" s="6">
        <v>45082</v>
      </c>
      <c r="J143" s="1"/>
      <c r="M143" s="12"/>
    </row>
    <row r="144" spans="1:13" ht="17.399999999999999">
      <c r="A144" s="8" t="s">
        <v>45</v>
      </c>
      <c r="B144" s="8" t="s">
        <v>8</v>
      </c>
      <c r="C144" s="8" t="s">
        <v>24</v>
      </c>
      <c r="D144" s="8" t="s">
        <v>29</v>
      </c>
      <c r="E144" s="10">
        <v>400</v>
      </c>
      <c r="F144" s="10"/>
      <c r="G144" s="3">
        <f t="shared" si="10"/>
        <v>400</v>
      </c>
      <c r="H144" s="11" t="s">
        <v>11</v>
      </c>
      <c r="I144" s="6">
        <v>45083</v>
      </c>
      <c r="J144" s="1"/>
      <c r="M144" s="12"/>
    </row>
    <row r="145" spans="1:13" ht="17.399999999999999">
      <c r="A145" s="8" t="s">
        <v>45</v>
      </c>
      <c r="B145" s="8" t="s">
        <v>8</v>
      </c>
      <c r="C145" s="8" t="s">
        <v>24</v>
      </c>
      <c r="D145" s="8" t="s">
        <v>30</v>
      </c>
      <c r="E145" s="10">
        <v>400</v>
      </c>
      <c r="F145" s="10"/>
      <c r="G145" s="3">
        <f t="shared" si="10"/>
        <v>400</v>
      </c>
      <c r="H145" s="11" t="s">
        <v>11</v>
      </c>
      <c r="I145" s="6">
        <v>45084</v>
      </c>
      <c r="J145" s="1"/>
      <c r="M145" s="12"/>
    </row>
    <row r="146" spans="1:13" ht="17.399999999999999">
      <c r="A146" s="8" t="s">
        <v>45</v>
      </c>
      <c r="B146" s="8" t="s">
        <v>8</v>
      </c>
      <c r="C146" s="8" t="s">
        <v>24</v>
      </c>
      <c r="D146" s="8" t="s">
        <v>31</v>
      </c>
      <c r="E146" s="10">
        <v>400</v>
      </c>
      <c r="F146" s="10"/>
      <c r="G146" s="3">
        <f t="shared" si="10"/>
        <v>400</v>
      </c>
      <c r="H146" s="11" t="s">
        <v>11</v>
      </c>
      <c r="I146" s="6">
        <v>45085</v>
      </c>
      <c r="J146" s="1"/>
      <c r="M146" s="12"/>
    </row>
    <row r="147" spans="1:13" ht="17.399999999999999">
      <c r="A147" s="8" t="s">
        <v>45</v>
      </c>
      <c r="B147" s="8" t="s">
        <v>8</v>
      </c>
      <c r="C147" s="8" t="s">
        <v>24</v>
      </c>
      <c r="D147" s="8" t="s">
        <v>19</v>
      </c>
      <c r="E147" s="10">
        <v>400</v>
      </c>
      <c r="F147" s="10"/>
      <c r="G147" s="3">
        <f t="shared" si="10"/>
        <v>400</v>
      </c>
      <c r="H147" s="11" t="s">
        <v>11</v>
      </c>
      <c r="I147" s="6">
        <v>45086</v>
      </c>
      <c r="J147" s="1"/>
      <c r="M147" s="12"/>
    </row>
    <row r="148" spans="1:13" ht="17.399999999999999">
      <c r="A148" s="8" t="s">
        <v>45</v>
      </c>
      <c r="B148" s="8" t="s">
        <v>32</v>
      </c>
      <c r="C148" s="8" t="s">
        <v>33</v>
      </c>
      <c r="D148" s="8" t="s">
        <v>34</v>
      </c>
      <c r="E148" s="13">
        <v>600</v>
      </c>
      <c r="F148" s="13">
        <f>E148</f>
        <v>600</v>
      </c>
      <c r="G148" s="13"/>
      <c r="H148" s="11"/>
      <c r="I148" s="6"/>
      <c r="J148" s="1"/>
      <c r="M148" s="12"/>
    </row>
    <row r="149" spans="1:13" ht="17.399999999999999">
      <c r="A149" s="8" t="s">
        <v>45</v>
      </c>
      <c r="B149" s="8" t="s">
        <v>32</v>
      </c>
      <c r="C149" s="8" t="s">
        <v>33</v>
      </c>
      <c r="D149" s="8" t="s">
        <v>35</v>
      </c>
      <c r="E149" s="13">
        <v>400</v>
      </c>
      <c r="F149" s="13">
        <f t="shared" ref="F149:F151" si="11">E149</f>
        <v>400</v>
      </c>
      <c r="G149" s="13"/>
      <c r="H149" s="11"/>
      <c r="I149" s="6"/>
      <c r="J149" s="1"/>
      <c r="M149" s="12"/>
    </row>
    <row r="150" spans="1:13" ht="17.399999999999999">
      <c r="A150" s="8" t="s">
        <v>45</v>
      </c>
      <c r="B150" s="8" t="s">
        <v>32</v>
      </c>
      <c r="C150" s="8" t="s">
        <v>36</v>
      </c>
      <c r="D150" s="8" t="s">
        <v>37</v>
      </c>
      <c r="E150" s="13">
        <v>305</v>
      </c>
      <c r="F150" s="13">
        <f t="shared" si="11"/>
        <v>305</v>
      </c>
      <c r="G150" s="13"/>
      <c r="H150" s="11"/>
      <c r="I150" s="6"/>
      <c r="J150" s="1"/>
      <c r="M150" s="12"/>
    </row>
    <row r="151" spans="1:13" ht="18" thickBot="1">
      <c r="A151" s="14" t="s">
        <v>45</v>
      </c>
      <c r="B151" s="14" t="s">
        <v>32</v>
      </c>
      <c r="C151" s="14" t="s">
        <v>36</v>
      </c>
      <c r="D151" s="14" t="s">
        <v>38</v>
      </c>
      <c r="E151" s="15">
        <v>400</v>
      </c>
      <c r="F151" s="13">
        <f t="shared" si="11"/>
        <v>400</v>
      </c>
      <c r="G151" s="15"/>
      <c r="H151" s="17"/>
      <c r="I151" s="16"/>
      <c r="J151" s="1"/>
      <c r="M151" s="12"/>
    </row>
    <row r="152" spans="1:13" ht="17.399999999999999">
      <c r="A152" s="2" t="s">
        <v>44</v>
      </c>
      <c r="B152" s="2" t="s">
        <v>8</v>
      </c>
      <c r="C152" s="2" t="s">
        <v>9</v>
      </c>
      <c r="D152" s="2" t="s">
        <v>10</v>
      </c>
      <c r="E152" s="3">
        <v>400</v>
      </c>
      <c r="F152" s="3"/>
      <c r="G152" s="3">
        <f>E152</f>
        <v>400</v>
      </c>
      <c r="H152" s="5" t="s">
        <v>11</v>
      </c>
      <c r="I152" s="4">
        <v>45114</v>
      </c>
      <c r="J152" s="1"/>
      <c r="M152" s="12"/>
    </row>
    <row r="153" spans="1:13" ht="17.399999999999999">
      <c r="A153" s="8" t="s">
        <v>44</v>
      </c>
      <c r="B153" s="8" t="s">
        <v>8</v>
      </c>
      <c r="C153" s="8" t="s">
        <v>9</v>
      </c>
      <c r="D153" s="8" t="s">
        <v>12</v>
      </c>
      <c r="E153" s="10">
        <v>400</v>
      </c>
      <c r="F153" s="10"/>
      <c r="G153" s="3">
        <f t="shared" ref="G153:G172" si="12">E153</f>
        <v>400</v>
      </c>
      <c r="H153" s="11" t="s">
        <v>11</v>
      </c>
      <c r="I153" s="6">
        <v>45109</v>
      </c>
      <c r="J153" s="1"/>
      <c r="M153" s="12"/>
    </row>
    <row r="154" spans="1:13" ht="17.399999999999999">
      <c r="A154" s="8" t="s">
        <v>44</v>
      </c>
      <c r="B154" s="8" t="s">
        <v>8</v>
      </c>
      <c r="C154" s="8" t="s">
        <v>9</v>
      </c>
      <c r="D154" s="8" t="s">
        <v>13</v>
      </c>
      <c r="E154" s="10">
        <v>400</v>
      </c>
      <c r="F154" s="10"/>
      <c r="G154" s="3">
        <f t="shared" si="12"/>
        <v>400</v>
      </c>
      <c r="H154" s="11" t="s">
        <v>11</v>
      </c>
      <c r="I154" s="6">
        <v>45109</v>
      </c>
      <c r="J154" s="1"/>
      <c r="M154" s="12"/>
    </row>
    <row r="155" spans="1:13" ht="17.399999999999999">
      <c r="A155" s="8" t="s">
        <v>44</v>
      </c>
      <c r="B155" s="8" t="s">
        <v>8</v>
      </c>
      <c r="C155" s="8" t="s">
        <v>9</v>
      </c>
      <c r="D155" s="8" t="s">
        <v>14</v>
      </c>
      <c r="E155" s="10">
        <v>400</v>
      </c>
      <c r="F155" s="10"/>
      <c r="G155" s="3">
        <f t="shared" si="12"/>
        <v>400</v>
      </c>
      <c r="H155" s="11" t="s">
        <v>11</v>
      </c>
      <c r="I155" s="6">
        <v>45110</v>
      </c>
      <c r="J155" s="1"/>
      <c r="M155" s="12"/>
    </row>
    <row r="156" spans="1:13" ht="17.399999999999999">
      <c r="A156" s="8" t="s">
        <v>44</v>
      </c>
      <c r="B156" s="8" t="s">
        <v>8</v>
      </c>
      <c r="C156" s="8" t="s">
        <v>9</v>
      </c>
      <c r="D156" s="8" t="s">
        <v>15</v>
      </c>
      <c r="E156" s="10">
        <v>100</v>
      </c>
      <c r="F156" s="10"/>
      <c r="G156" s="3">
        <f t="shared" si="12"/>
        <v>100</v>
      </c>
      <c r="H156" s="11" t="s">
        <v>11</v>
      </c>
      <c r="I156" s="6">
        <v>45111</v>
      </c>
      <c r="J156" s="1"/>
      <c r="M156" s="12"/>
    </row>
    <row r="157" spans="1:13" ht="17.399999999999999">
      <c r="A157" s="8" t="s">
        <v>44</v>
      </c>
      <c r="B157" s="8" t="s">
        <v>8</v>
      </c>
      <c r="C157" s="8" t="s">
        <v>9</v>
      </c>
      <c r="D157" s="8" t="s">
        <v>16</v>
      </c>
      <c r="E157" s="10">
        <v>100</v>
      </c>
      <c r="F157" s="10"/>
      <c r="G157" s="3">
        <f t="shared" si="12"/>
        <v>100</v>
      </c>
      <c r="H157" s="11" t="s">
        <v>11</v>
      </c>
      <c r="I157" s="6">
        <v>45112</v>
      </c>
      <c r="J157" s="1"/>
      <c r="M157" s="12"/>
    </row>
    <row r="158" spans="1:13" ht="17.399999999999999">
      <c r="A158" s="8" t="s">
        <v>44</v>
      </c>
      <c r="B158" s="8" t="s">
        <v>8</v>
      </c>
      <c r="C158" s="8" t="s">
        <v>9</v>
      </c>
      <c r="D158" s="8" t="s">
        <v>17</v>
      </c>
      <c r="E158" s="10">
        <v>100</v>
      </c>
      <c r="F158" s="10"/>
      <c r="G158" s="3">
        <f t="shared" si="12"/>
        <v>100</v>
      </c>
      <c r="H158" s="11" t="s">
        <v>11</v>
      </c>
      <c r="I158" s="6">
        <v>45113</v>
      </c>
      <c r="J158" s="1"/>
      <c r="M158" s="12"/>
    </row>
    <row r="159" spans="1:13" ht="17.399999999999999">
      <c r="A159" s="8" t="s">
        <v>44</v>
      </c>
      <c r="B159" s="8" t="s">
        <v>8</v>
      </c>
      <c r="C159" s="8" t="s">
        <v>9</v>
      </c>
      <c r="D159" s="8" t="s">
        <v>18</v>
      </c>
      <c r="E159" s="10">
        <v>100</v>
      </c>
      <c r="F159" s="10"/>
      <c r="G159" s="3">
        <f t="shared" si="12"/>
        <v>100</v>
      </c>
      <c r="H159" s="11" t="s">
        <v>11</v>
      </c>
      <c r="I159" s="6">
        <v>45114</v>
      </c>
      <c r="J159" s="1"/>
      <c r="M159" s="12"/>
    </row>
    <row r="160" spans="1:13" ht="17.399999999999999">
      <c r="A160" s="8" t="s">
        <v>44</v>
      </c>
      <c r="B160" s="8" t="s">
        <v>8</v>
      </c>
      <c r="C160" s="8" t="s">
        <v>9</v>
      </c>
      <c r="D160" s="8" t="s">
        <v>19</v>
      </c>
      <c r="E160" s="10">
        <v>630</v>
      </c>
      <c r="F160" s="10"/>
      <c r="G160" s="3">
        <f t="shared" si="12"/>
        <v>630</v>
      </c>
      <c r="H160" s="11" t="s">
        <v>11</v>
      </c>
      <c r="I160" s="6">
        <v>45115</v>
      </c>
      <c r="J160" s="1"/>
      <c r="M160" s="12"/>
    </row>
    <row r="161" spans="1:13" ht="17.399999999999999">
      <c r="A161" s="8" t="s">
        <v>44</v>
      </c>
      <c r="B161" s="8" t="s">
        <v>8</v>
      </c>
      <c r="C161" s="8" t="s">
        <v>20</v>
      </c>
      <c r="D161" s="8" t="s">
        <v>21</v>
      </c>
      <c r="E161" s="10">
        <v>630</v>
      </c>
      <c r="F161" s="10"/>
      <c r="G161" s="3">
        <f t="shared" si="12"/>
        <v>630</v>
      </c>
      <c r="H161" s="11" t="s">
        <v>11</v>
      </c>
      <c r="I161" s="6">
        <v>45116</v>
      </c>
      <c r="J161" s="1"/>
      <c r="M161" s="12"/>
    </row>
    <row r="162" spans="1:13" ht="17.399999999999999">
      <c r="A162" s="8" t="s">
        <v>44</v>
      </c>
      <c r="B162" s="8" t="s">
        <v>8</v>
      </c>
      <c r="C162" s="8" t="s">
        <v>20</v>
      </c>
      <c r="D162" s="8" t="s">
        <v>22</v>
      </c>
      <c r="E162" s="10">
        <v>630</v>
      </c>
      <c r="F162" s="10"/>
      <c r="G162" s="3">
        <f t="shared" si="12"/>
        <v>630</v>
      </c>
      <c r="H162" s="11" t="s">
        <v>11</v>
      </c>
      <c r="I162" s="6">
        <v>45111</v>
      </c>
      <c r="J162" s="1"/>
      <c r="M162" s="12"/>
    </row>
    <row r="163" spans="1:13" ht="17.399999999999999">
      <c r="A163" s="8" t="s">
        <v>44</v>
      </c>
      <c r="B163" s="8" t="s">
        <v>8</v>
      </c>
      <c r="C163" s="8" t="s">
        <v>20</v>
      </c>
      <c r="D163" s="8" t="s">
        <v>23</v>
      </c>
      <c r="E163" s="10">
        <v>630</v>
      </c>
      <c r="F163" s="10"/>
      <c r="G163" s="3">
        <f t="shared" si="12"/>
        <v>630</v>
      </c>
      <c r="H163" s="11" t="s">
        <v>11</v>
      </c>
      <c r="I163" s="6">
        <v>45112</v>
      </c>
      <c r="J163" s="1"/>
      <c r="M163" s="12"/>
    </row>
    <row r="164" spans="1:13" ht="17.399999999999999">
      <c r="A164" s="8" t="s">
        <v>44</v>
      </c>
      <c r="B164" s="8" t="s">
        <v>8</v>
      </c>
      <c r="C164" s="8" t="s">
        <v>24</v>
      </c>
      <c r="D164" s="8" t="s">
        <v>10</v>
      </c>
      <c r="E164" s="10">
        <v>630</v>
      </c>
      <c r="F164" s="10"/>
      <c r="G164" s="3">
        <f t="shared" si="12"/>
        <v>630</v>
      </c>
      <c r="H164" s="11" t="s">
        <v>11</v>
      </c>
      <c r="I164" s="6">
        <v>45113</v>
      </c>
      <c r="J164" s="1"/>
      <c r="M164" s="12"/>
    </row>
    <row r="165" spans="1:13" ht="17.399999999999999">
      <c r="A165" s="8" t="s">
        <v>44</v>
      </c>
      <c r="B165" s="8" t="s">
        <v>8</v>
      </c>
      <c r="C165" s="8" t="s">
        <v>24</v>
      </c>
      <c r="D165" s="8" t="s">
        <v>25</v>
      </c>
      <c r="E165" s="10">
        <v>630</v>
      </c>
      <c r="F165" s="10"/>
      <c r="G165" s="3">
        <f t="shared" si="12"/>
        <v>630</v>
      </c>
      <c r="H165" s="11" t="s">
        <v>11</v>
      </c>
      <c r="I165" s="6">
        <v>45114</v>
      </c>
      <c r="J165" s="1"/>
      <c r="M165" s="12"/>
    </row>
    <row r="166" spans="1:13" ht="17.399999999999999">
      <c r="A166" s="8" t="s">
        <v>44</v>
      </c>
      <c r="B166" s="8" t="s">
        <v>8</v>
      </c>
      <c r="C166" s="8" t="s">
        <v>24</v>
      </c>
      <c r="D166" s="8" t="s">
        <v>26</v>
      </c>
      <c r="E166" s="10">
        <v>630</v>
      </c>
      <c r="F166" s="10"/>
      <c r="G166" s="3">
        <f t="shared" si="12"/>
        <v>630</v>
      </c>
      <c r="H166" s="11" t="s">
        <v>11</v>
      </c>
      <c r="I166" s="6">
        <v>45110</v>
      </c>
      <c r="J166" s="1"/>
      <c r="M166" s="12"/>
    </row>
    <row r="167" spans="1:13" ht="17.399999999999999">
      <c r="A167" s="8" t="s">
        <v>44</v>
      </c>
      <c r="B167" s="8" t="s">
        <v>8</v>
      </c>
      <c r="C167" s="8" t="s">
        <v>24</v>
      </c>
      <c r="D167" s="8" t="s">
        <v>27</v>
      </c>
      <c r="E167" s="10">
        <v>630</v>
      </c>
      <c r="F167" s="10"/>
      <c r="G167" s="3">
        <f t="shared" si="12"/>
        <v>630</v>
      </c>
      <c r="H167" s="11" t="s">
        <v>11</v>
      </c>
      <c r="I167" s="6">
        <v>45111</v>
      </c>
      <c r="J167" s="1"/>
      <c r="M167" s="12"/>
    </row>
    <row r="168" spans="1:13" ht="17.399999999999999">
      <c r="A168" s="8" t="s">
        <v>44</v>
      </c>
      <c r="B168" s="8" t="s">
        <v>8</v>
      </c>
      <c r="C168" s="8" t="s">
        <v>24</v>
      </c>
      <c r="D168" s="8" t="s">
        <v>28</v>
      </c>
      <c r="E168" s="10">
        <v>400</v>
      </c>
      <c r="F168" s="10"/>
      <c r="G168" s="3">
        <f t="shared" si="12"/>
        <v>400</v>
      </c>
      <c r="H168" s="11" t="s">
        <v>11</v>
      </c>
      <c r="I168" s="6">
        <v>45112</v>
      </c>
      <c r="J168" s="1"/>
      <c r="M168" s="12"/>
    </row>
    <row r="169" spans="1:13" ht="17.399999999999999">
      <c r="A169" s="8" t="s">
        <v>44</v>
      </c>
      <c r="B169" s="8" t="s">
        <v>8</v>
      </c>
      <c r="C169" s="8" t="s">
        <v>24</v>
      </c>
      <c r="D169" s="8" t="s">
        <v>29</v>
      </c>
      <c r="E169" s="10">
        <v>400</v>
      </c>
      <c r="F169" s="10"/>
      <c r="G169" s="3">
        <f t="shared" si="12"/>
        <v>400</v>
      </c>
      <c r="H169" s="11" t="s">
        <v>11</v>
      </c>
      <c r="I169" s="6">
        <v>45113</v>
      </c>
      <c r="J169" s="1"/>
      <c r="M169" s="12"/>
    </row>
    <row r="170" spans="1:13" ht="17.399999999999999">
      <c r="A170" s="8" t="s">
        <v>44</v>
      </c>
      <c r="B170" s="8" t="s">
        <v>8</v>
      </c>
      <c r="C170" s="8" t="s">
        <v>24</v>
      </c>
      <c r="D170" s="8" t="s">
        <v>30</v>
      </c>
      <c r="E170" s="10">
        <v>400</v>
      </c>
      <c r="F170" s="10"/>
      <c r="G170" s="3">
        <f t="shared" si="12"/>
        <v>400</v>
      </c>
      <c r="H170" s="11" t="s">
        <v>11</v>
      </c>
      <c r="I170" s="6">
        <v>45114</v>
      </c>
      <c r="J170" s="1"/>
      <c r="M170" s="12"/>
    </row>
    <row r="171" spans="1:13" ht="17.399999999999999">
      <c r="A171" s="8" t="s">
        <v>44</v>
      </c>
      <c r="B171" s="8" t="s">
        <v>8</v>
      </c>
      <c r="C171" s="8" t="s">
        <v>24</v>
      </c>
      <c r="D171" s="8" t="s">
        <v>31</v>
      </c>
      <c r="E171" s="10">
        <v>400</v>
      </c>
      <c r="F171" s="10"/>
      <c r="G171" s="3">
        <f t="shared" si="12"/>
        <v>400</v>
      </c>
      <c r="H171" s="11" t="s">
        <v>11</v>
      </c>
      <c r="I171" s="6">
        <v>45115</v>
      </c>
      <c r="J171" s="1"/>
      <c r="M171" s="12"/>
    </row>
    <row r="172" spans="1:13" ht="17.399999999999999">
      <c r="A172" s="8" t="s">
        <v>44</v>
      </c>
      <c r="B172" s="8" t="s">
        <v>8</v>
      </c>
      <c r="C172" s="8" t="s">
        <v>24</v>
      </c>
      <c r="D172" s="8" t="s">
        <v>19</v>
      </c>
      <c r="E172" s="10">
        <v>400</v>
      </c>
      <c r="F172" s="10"/>
      <c r="G172" s="3">
        <f t="shared" si="12"/>
        <v>400</v>
      </c>
      <c r="H172" s="11" t="s">
        <v>11</v>
      </c>
      <c r="I172" s="6">
        <v>45116</v>
      </c>
      <c r="J172" s="1"/>
      <c r="M172" s="12"/>
    </row>
    <row r="173" spans="1:13" ht="17.399999999999999">
      <c r="A173" s="8" t="s">
        <v>44</v>
      </c>
      <c r="B173" s="8" t="s">
        <v>32</v>
      </c>
      <c r="C173" s="8" t="s">
        <v>33</v>
      </c>
      <c r="D173" s="8" t="s">
        <v>34</v>
      </c>
      <c r="E173" s="13">
        <v>400</v>
      </c>
      <c r="F173" s="13">
        <f>E173</f>
        <v>400</v>
      </c>
      <c r="G173" s="13"/>
      <c r="H173" s="11"/>
      <c r="I173" s="6"/>
      <c r="J173" s="1"/>
      <c r="M173" s="12"/>
    </row>
    <row r="174" spans="1:13" ht="17.399999999999999">
      <c r="A174" s="8" t="s">
        <v>44</v>
      </c>
      <c r="B174" s="8" t="s">
        <v>32</v>
      </c>
      <c r="C174" s="8" t="s">
        <v>33</v>
      </c>
      <c r="D174" s="8" t="s">
        <v>35</v>
      </c>
      <c r="E174" s="13">
        <v>777</v>
      </c>
      <c r="F174" s="13">
        <f t="shared" ref="F174:F176" si="13">E174</f>
        <v>777</v>
      </c>
      <c r="G174" s="13"/>
      <c r="H174" s="11"/>
      <c r="I174" s="6"/>
      <c r="J174" s="1"/>
      <c r="M174" s="12"/>
    </row>
    <row r="175" spans="1:13" ht="17.399999999999999">
      <c r="A175" s="8" t="s">
        <v>44</v>
      </c>
      <c r="B175" s="8" t="s">
        <v>32</v>
      </c>
      <c r="C175" s="8" t="s">
        <v>36</v>
      </c>
      <c r="D175" s="8" t="s">
        <v>37</v>
      </c>
      <c r="E175" s="13">
        <v>55</v>
      </c>
      <c r="F175" s="13">
        <f t="shared" si="13"/>
        <v>55</v>
      </c>
      <c r="G175" s="13"/>
      <c r="H175" s="11"/>
      <c r="I175" s="6"/>
      <c r="J175" s="1"/>
      <c r="M175" s="12"/>
    </row>
    <row r="176" spans="1:13" ht="18" thickBot="1">
      <c r="A176" s="14" t="s">
        <v>44</v>
      </c>
      <c r="B176" s="14" t="s">
        <v>32</v>
      </c>
      <c r="C176" s="14" t="s">
        <v>36</v>
      </c>
      <c r="D176" s="14" t="s">
        <v>38</v>
      </c>
      <c r="E176" s="15">
        <v>400</v>
      </c>
      <c r="F176" s="13">
        <f t="shared" si="13"/>
        <v>400</v>
      </c>
      <c r="G176" s="15"/>
      <c r="H176" s="17"/>
      <c r="I176" s="16"/>
      <c r="J176" s="1"/>
      <c r="M176" s="12"/>
    </row>
    <row r="177" spans="1:13" ht="17.399999999999999">
      <c r="A177" s="2" t="s">
        <v>50</v>
      </c>
      <c r="B177" s="2" t="s">
        <v>8</v>
      </c>
      <c r="C177" s="2" t="s">
        <v>9</v>
      </c>
      <c r="D177" s="2" t="s">
        <v>10</v>
      </c>
      <c r="E177" s="3">
        <v>400</v>
      </c>
      <c r="F177" s="3"/>
      <c r="G177" s="3">
        <f>E177</f>
        <v>400</v>
      </c>
      <c r="H177" s="5" t="s">
        <v>11</v>
      </c>
      <c r="I177" s="4">
        <v>45178</v>
      </c>
      <c r="J177" s="1"/>
      <c r="M177" s="12"/>
    </row>
    <row r="178" spans="1:13" ht="17.399999999999999">
      <c r="A178" s="8" t="s">
        <v>50</v>
      </c>
      <c r="B178" s="8" t="s">
        <v>8</v>
      </c>
      <c r="C178" s="8" t="s">
        <v>9</v>
      </c>
      <c r="D178" s="8" t="s">
        <v>12</v>
      </c>
      <c r="E178" s="10">
        <v>400</v>
      </c>
      <c r="F178" s="10"/>
      <c r="G178" s="3">
        <f t="shared" ref="G178:G197" si="14">E178</f>
        <v>400</v>
      </c>
      <c r="H178" s="11" t="s">
        <v>11</v>
      </c>
      <c r="I178" s="6">
        <v>45174</v>
      </c>
      <c r="J178" s="1"/>
      <c r="M178" s="12"/>
    </row>
    <row r="179" spans="1:13" ht="17.399999999999999">
      <c r="A179" s="8" t="s">
        <v>50</v>
      </c>
      <c r="B179" s="8" t="s">
        <v>8</v>
      </c>
      <c r="C179" s="8" t="s">
        <v>9</v>
      </c>
      <c r="D179" s="8" t="s">
        <v>13</v>
      </c>
      <c r="E179" s="10">
        <v>400</v>
      </c>
      <c r="F179" s="10"/>
      <c r="G179" s="3">
        <f t="shared" si="14"/>
        <v>400</v>
      </c>
      <c r="H179" s="11" t="s">
        <v>11</v>
      </c>
      <c r="I179" s="6">
        <v>45177</v>
      </c>
      <c r="J179" s="1"/>
      <c r="M179" s="12"/>
    </row>
    <row r="180" spans="1:13" ht="17.399999999999999">
      <c r="A180" s="8" t="s">
        <v>50</v>
      </c>
      <c r="B180" s="8" t="s">
        <v>8</v>
      </c>
      <c r="C180" s="8" t="s">
        <v>9</v>
      </c>
      <c r="D180" s="8" t="s">
        <v>14</v>
      </c>
      <c r="E180" s="10">
        <v>400</v>
      </c>
      <c r="F180" s="10"/>
      <c r="G180" s="3">
        <f t="shared" si="14"/>
        <v>400</v>
      </c>
      <c r="H180" s="11" t="s">
        <v>11</v>
      </c>
      <c r="I180" s="6">
        <v>45173</v>
      </c>
      <c r="J180" s="1"/>
      <c r="M180" s="12"/>
    </row>
    <row r="181" spans="1:13" ht="17.399999999999999">
      <c r="A181" s="8" t="s">
        <v>50</v>
      </c>
      <c r="B181" s="8" t="s">
        <v>8</v>
      </c>
      <c r="C181" s="8" t="s">
        <v>9</v>
      </c>
      <c r="D181" s="8" t="s">
        <v>15</v>
      </c>
      <c r="E181" s="10">
        <v>400</v>
      </c>
      <c r="F181" s="10"/>
      <c r="G181" s="3">
        <f t="shared" si="14"/>
        <v>400</v>
      </c>
      <c r="H181" s="11" t="s">
        <v>11</v>
      </c>
      <c r="I181" s="6">
        <v>45175</v>
      </c>
      <c r="J181" s="1"/>
      <c r="M181" s="12"/>
    </row>
    <row r="182" spans="1:13" ht="17.399999999999999">
      <c r="A182" s="8" t="s">
        <v>50</v>
      </c>
      <c r="B182" s="8" t="s">
        <v>8</v>
      </c>
      <c r="C182" s="8" t="s">
        <v>9</v>
      </c>
      <c r="D182" s="8" t="s">
        <v>16</v>
      </c>
      <c r="E182" s="10">
        <v>400</v>
      </c>
      <c r="F182" s="10"/>
      <c r="G182" s="3">
        <f t="shared" si="14"/>
        <v>400</v>
      </c>
      <c r="H182" s="11" t="s">
        <v>11</v>
      </c>
      <c r="I182" s="6">
        <v>45176</v>
      </c>
      <c r="J182" s="1"/>
      <c r="M182" s="12"/>
    </row>
    <row r="183" spans="1:13" ht="17.399999999999999">
      <c r="A183" s="8" t="s">
        <v>50</v>
      </c>
      <c r="B183" s="8" t="s">
        <v>8</v>
      </c>
      <c r="C183" s="8" t="s">
        <v>9</v>
      </c>
      <c r="D183" s="8" t="s">
        <v>17</v>
      </c>
      <c r="E183" s="10">
        <v>400</v>
      </c>
      <c r="F183" s="10"/>
      <c r="G183" s="3">
        <f t="shared" si="14"/>
        <v>400</v>
      </c>
      <c r="H183" s="11" t="s">
        <v>11</v>
      </c>
      <c r="I183" s="6">
        <v>45172</v>
      </c>
      <c r="J183" s="1"/>
      <c r="M183" s="12"/>
    </row>
    <row r="184" spans="1:13" ht="17.399999999999999">
      <c r="A184" s="8" t="s">
        <v>50</v>
      </c>
      <c r="B184" s="8" t="s">
        <v>8</v>
      </c>
      <c r="C184" s="8" t="s">
        <v>9</v>
      </c>
      <c r="D184" s="8" t="s">
        <v>18</v>
      </c>
      <c r="E184" s="10">
        <v>400</v>
      </c>
      <c r="F184" s="10"/>
      <c r="G184" s="3">
        <f t="shared" si="14"/>
        <v>400</v>
      </c>
      <c r="H184" s="11" t="s">
        <v>11</v>
      </c>
      <c r="I184" s="6">
        <v>45176</v>
      </c>
      <c r="J184" s="1"/>
      <c r="M184" s="12"/>
    </row>
    <row r="185" spans="1:13" ht="17.399999999999999">
      <c r="A185" s="8" t="s">
        <v>50</v>
      </c>
      <c r="B185" s="8" t="s">
        <v>8</v>
      </c>
      <c r="C185" s="8" t="s">
        <v>9</v>
      </c>
      <c r="D185" s="8" t="s">
        <v>19</v>
      </c>
      <c r="E185" s="10">
        <v>400</v>
      </c>
      <c r="F185" s="10"/>
      <c r="G185" s="3">
        <f t="shared" si="14"/>
        <v>400</v>
      </c>
      <c r="H185" s="11" t="s">
        <v>11</v>
      </c>
      <c r="I185" s="6">
        <v>45177</v>
      </c>
      <c r="J185" s="1"/>
      <c r="M185" s="12"/>
    </row>
    <row r="186" spans="1:13" ht="17.399999999999999">
      <c r="A186" s="8" t="s">
        <v>50</v>
      </c>
      <c r="B186" s="8" t="s">
        <v>8</v>
      </c>
      <c r="C186" s="8" t="s">
        <v>20</v>
      </c>
      <c r="D186" s="8" t="s">
        <v>21</v>
      </c>
      <c r="E186" s="10">
        <v>400</v>
      </c>
      <c r="F186" s="10"/>
      <c r="G186" s="3">
        <f t="shared" si="14"/>
        <v>400</v>
      </c>
      <c r="H186" s="11" t="s">
        <v>11</v>
      </c>
      <c r="I186" s="6">
        <v>45173</v>
      </c>
      <c r="J186" s="1"/>
      <c r="M186" s="12"/>
    </row>
    <row r="187" spans="1:13" ht="17.399999999999999">
      <c r="A187" s="8" t="s">
        <v>50</v>
      </c>
      <c r="B187" s="8" t="s">
        <v>8</v>
      </c>
      <c r="C187" s="8" t="s">
        <v>20</v>
      </c>
      <c r="D187" s="8" t="s">
        <v>22</v>
      </c>
      <c r="E187" s="10">
        <v>400</v>
      </c>
      <c r="F187" s="10"/>
      <c r="G187" s="3">
        <f t="shared" si="14"/>
        <v>400</v>
      </c>
      <c r="H187" s="11" t="s">
        <v>11</v>
      </c>
      <c r="I187" s="6">
        <v>45173</v>
      </c>
      <c r="J187" s="1"/>
      <c r="M187" s="12"/>
    </row>
    <row r="188" spans="1:13" ht="17.399999999999999">
      <c r="A188" s="8" t="s">
        <v>50</v>
      </c>
      <c r="B188" s="8" t="s">
        <v>8</v>
      </c>
      <c r="C188" s="8" t="s">
        <v>20</v>
      </c>
      <c r="D188" s="8" t="s">
        <v>23</v>
      </c>
      <c r="E188" s="10">
        <v>400</v>
      </c>
      <c r="F188" s="10"/>
      <c r="G188" s="3">
        <f t="shared" si="14"/>
        <v>400</v>
      </c>
      <c r="H188" s="11" t="s">
        <v>11</v>
      </c>
      <c r="I188" s="6">
        <v>45170</v>
      </c>
      <c r="J188" s="1"/>
      <c r="M188" s="12"/>
    </row>
    <row r="189" spans="1:13" ht="17.399999999999999">
      <c r="A189" s="8" t="s">
        <v>50</v>
      </c>
      <c r="B189" s="8" t="s">
        <v>8</v>
      </c>
      <c r="C189" s="8" t="s">
        <v>24</v>
      </c>
      <c r="D189" s="8" t="s">
        <v>10</v>
      </c>
      <c r="E189" s="10">
        <v>400</v>
      </c>
      <c r="F189" s="10"/>
      <c r="G189" s="3">
        <f t="shared" si="14"/>
        <v>400</v>
      </c>
      <c r="H189" s="11" t="s">
        <v>11</v>
      </c>
      <c r="I189" s="6">
        <v>45175</v>
      </c>
      <c r="J189" s="1"/>
      <c r="M189" s="12"/>
    </row>
    <row r="190" spans="1:13" ht="17.399999999999999">
      <c r="A190" s="8" t="s">
        <v>50</v>
      </c>
      <c r="B190" s="8" t="s">
        <v>8</v>
      </c>
      <c r="C190" s="8" t="s">
        <v>24</v>
      </c>
      <c r="D190" s="8" t="s">
        <v>25</v>
      </c>
      <c r="E190" s="10">
        <v>400</v>
      </c>
      <c r="F190" s="10"/>
      <c r="G190" s="3">
        <f t="shared" si="14"/>
        <v>400</v>
      </c>
      <c r="H190" s="11" t="s">
        <v>11</v>
      </c>
      <c r="I190" s="6">
        <v>45170</v>
      </c>
      <c r="J190" s="1"/>
      <c r="M190" s="12"/>
    </row>
    <row r="191" spans="1:13" ht="17.399999999999999">
      <c r="A191" s="8" t="s">
        <v>50</v>
      </c>
      <c r="B191" s="8" t="s">
        <v>8</v>
      </c>
      <c r="C191" s="8" t="s">
        <v>24</v>
      </c>
      <c r="D191" s="8" t="s">
        <v>26</v>
      </c>
      <c r="E191" s="10">
        <v>400</v>
      </c>
      <c r="F191" s="10"/>
      <c r="G191" s="3">
        <f t="shared" si="14"/>
        <v>400</v>
      </c>
      <c r="H191" s="11" t="s">
        <v>11</v>
      </c>
      <c r="I191" s="6">
        <v>45172</v>
      </c>
      <c r="J191" s="1"/>
      <c r="M191" s="12"/>
    </row>
    <row r="192" spans="1:13" ht="17.399999999999999">
      <c r="A192" s="8" t="s">
        <v>50</v>
      </c>
      <c r="B192" s="8" t="s">
        <v>8</v>
      </c>
      <c r="C192" s="8" t="s">
        <v>24</v>
      </c>
      <c r="D192" s="8" t="s">
        <v>27</v>
      </c>
      <c r="E192" s="10">
        <v>400</v>
      </c>
      <c r="F192" s="10"/>
      <c r="G192" s="3">
        <f t="shared" si="14"/>
        <v>400</v>
      </c>
      <c r="H192" s="11" t="s">
        <v>11</v>
      </c>
      <c r="I192" s="6">
        <v>45173</v>
      </c>
      <c r="J192" s="1"/>
      <c r="M192" s="12"/>
    </row>
    <row r="193" spans="1:13" ht="17.399999999999999">
      <c r="A193" s="8" t="s">
        <v>50</v>
      </c>
      <c r="B193" s="8" t="s">
        <v>8</v>
      </c>
      <c r="C193" s="8" t="s">
        <v>24</v>
      </c>
      <c r="D193" s="8" t="s">
        <v>28</v>
      </c>
      <c r="E193" s="10">
        <v>400</v>
      </c>
      <c r="F193" s="10"/>
      <c r="G193" s="3">
        <f t="shared" si="14"/>
        <v>400</v>
      </c>
      <c r="H193" s="11" t="s">
        <v>11</v>
      </c>
      <c r="I193" s="6">
        <v>45175</v>
      </c>
      <c r="J193" s="1"/>
      <c r="M193" s="12"/>
    </row>
    <row r="194" spans="1:13" ht="17.399999999999999">
      <c r="A194" s="8" t="s">
        <v>50</v>
      </c>
      <c r="B194" s="8" t="s">
        <v>8</v>
      </c>
      <c r="C194" s="8" t="s">
        <v>24</v>
      </c>
      <c r="D194" s="8" t="s">
        <v>29</v>
      </c>
      <c r="E194" s="10">
        <v>400</v>
      </c>
      <c r="F194" s="10"/>
      <c r="G194" s="3">
        <f t="shared" si="14"/>
        <v>400</v>
      </c>
      <c r="H194" s="11" t="s">
        <v>11</v>
      </c>
      <c r="I194" s="6">
        <v>45176</v>
      </c>
      <c r="J194" s="1"/>
      <c r="M194" s="12"/>
    </row>
    <row r="195" spans="1:13" ht="17.399999999999999">
      <c r="A195" s="8" t="s">
        <v>50</v>
      </c>
      <c r="B195" s="8" t="s">
        <v>8</v>
      </c>
      <c r="C195" s="8" t="s">
        <v>24</v>
      </c>
      <c r="D195" s="8" t="s">
        <v>30</v>
      </c>
      <c r="E195" s="10">
        <v>400</v>
      </c>
      <c r="F195" s="10"/>
      <c r="G195" s="3">
        <f t="shared" si="14"/>
        <v>400</v>
      </c>
      <c r="H195" s="11" t="s">
        <v>11</v>
      </c>
      <c r="I195" s="6">
        <v>45177</v>
      </c>
      <c r="J195" s="1"/>
      <c r="M195" s="12"/>
    </row>
    <row r="196" spans="1:13" ht="17.399999999999999">
      <c r="A196" s="8" t="s">
        <v>50</v>
      </c>
      <c r="B196" s="8" t="s">
        <v>8</v>
      </c>
      <c r="C196" s="8" t="s">
        <v>24</v>
      </c>
      <c r="D196" s="8" t="s">
        <v>31</v>
      </c>
      <c r="E196" s="10">
        <v>400</v>
      </c>
      <c r="F196" s="10"/>
      <c r="G196" s="3">
        <f t="shared" si="14"/>
        <v>400</v>
      </c>
      <c r="H196" s="11" t="s">
        <v>11</v>
      </c>
      <c r="I196" s="6">
        <v>45178</v>
      </c>
      <c r="J196" s="1"/>
      <c r="M196" s="12"/>
    </row>
    <row r="197" spans="1:13" ht="17.399999999999999">
      <c r="A197" s="8" t="s">
        <v>50</v>
      </c>
      <c r="B197" s="8" t="s">
        <v>8</v>
      </c>
      <c r="C197" s="8" t="s">
        <v>24</v>
      </c>
      <c r="D197" s="8" t="s">
        <v>19</v>
      </c>
      <c r="E197" s="10">
        <v>400</v>
      </c>
      <c r="F197" s="10"/>
      <c r="G197" s="3">
        <f t="shared" si="14"/>
        <v>400</v>
      </c>
      <c r="H197" s="11" t="s">
        <v>11</v>
      </c>
      <c r="I197" s="6">
        <v>45173</v>
      </c>
      <c r="J197" s="1"/>
      <c r="M197" s="12"/>
    </row>
    <row r="198" spans="1:13" ht="17.399999999999999">
      <c r="A198" s="8" t="s">
        <v>50</v>
      </c>
      <c r="B198" s="8" t="s">
        <v>32</v>
      </c>
      <c r="C198" s="8" t="s">
        <v>33</v>
      </c>
      <c r="D198" s="8" t="s">
        <v>34</v>
      </c>
      <c r="E198" s="13">
        <v>400</v>
      </c>
      <c r="F198" s="13">
        <f>E198</f>
        <v>400</v>
      </c>
      <c r="G198" s="13"/>
      <c r="H198" s="11"/>
      <c r="I198" s="6"/>
      <c r="J198" s="1"/>
      <c r="M198" s="12"/>
    </row>
    <row r="199" spans="1:13" ht="17.399999999999999">
      <c r="A199" s="8" t="s">
        <v>50</v>
      </c>
      <c r="B199" s="8" t="s">
        <v>32</v>
      </c>
      <c r="C199" s="8" t="s">
        <v>33</v>
      </c>
      <c r="D199" s="8" t="s">
        <v>35</v>
      </c>
      <c r="E199" s="13">
        <v>1000</v>
      </c>
      <c r="F199" s="13">
        <f t="shared" ref="F199:F201" si="15">E199</f>
        <v>1000</v>
      </c>
      <c r="G199" s="13"/>
      <c r="H199" s="11"/>
      <c r="I199" s="6"/>
      <c r="J199" s="1"/>
      <c r="M199" s="12"/>
    </row>
    <row r="200" spans="1:13" ht="17.399999999999999">
      <c r="A200" s="8" t="s">
        <v>50</v>
      </c>
      <c r="B200" s="8" t="s">
        <v>32</v>
      </c>
      <c r="C200" s="8" t="s">
        <v>36</v>
      </c>
      <c r="D200" s="8" t="s">
        <v>37</v>
      </c>
      <c r="E200" s="13">
        <v>230</v>
      </c>
      <c r="F200" s="13">
        <f t="shared" si="15"/>
        <v>230</v>
      </c>
      <c r="G200" s="13"/>
      <c r="H200" s="11"/>
      <c r="I200" s="6"/>
      <c r="J200" s="1"/>
      <c r="M200" s="12"/>
    </row>
    <row r="201" spans="1:13" ht="18" thickBot="1">
      <c r="A201" s="14" t="s">
        <v>50</v>
      </c>
      <c r="B201" s="14" t="s">
        <v>32</v>
      </c>
      <c r="C201" s="14" t="s">
        <v>36</v>
      </c>
      <c r="D201" s="14" t="s">
        <v>38</v>
      </c>
      <c r="E201" s="15">
        <v>400</v>
      </c>
      <c r="F201" s="13">
        <f t="shared" si="15"/>
        <v>400</v>
      </c>
      <c r="G201" s="15"/>
      <c r="H201" s="17"/>
      <c r="I201" s="16"/>
      <c r="J201" s="1"/>
      <c r="M201" s="12"/>
    </row>
    <row r="202" spans="1:13" ht="17.399999999999999">
      <c r="A202" s="2" t="s">
        <v>49</v>
      </c>
      <c r="B202" s="2" t="s">
        <v>8</v>
      </c>
      <c r="C202" s="2" t="s">
        <v>9</v>
      </c>
      <c r="D202" s="2" t="s">
        <v>10</v>
      </c>
      <c r="E202" s="3">
        <v>400</v>
      </c>
      <c r="F202" s="3"/>
      <c r="G202" s="3">
        <f>E202</f>
        <v>400</v>
      </c>
      <c r="H202" s="5" t="s">
        <v>11</v>
      </c>
      <c r="I202" s="4">
        <v>45200</v>
      </c>
      <c r="J202" s="1"/>
      <c r="M202" s="12"/>
    </row>
    <row r="203" spans="1:13" ht="17.399999999999999">
      <c r="A203" s="8" t="s">
        <v>49</v>
      </c>
      <c r="B203" s="8" t="s">
        <v>8</v>
      </c>
      <c r="C203" s="8" t="s">
        <v>9</v>
      </c>
      <c r="D203" s="8" t="s">
        <v>12</v>
      </c>
      <c r="E203" s="10">
        <v>400</v>
      </c>
      <c r="F203" s="10"/>
      <c r="G203" s="3">
        <f t="shared" ref="G203:G222" si="16">E203</f>
        <v>400</v>
      </c>
      <c r="H203" s="11" t="s">
        <v>11</v>
      </c>
      <c r="I203" s="6">
        <v>45202</v>
      </c>
      <c r="J203" s="1"/>
      <c r="M203" s="12"/>
    </row>
    <row r="204" spans="1:13" ht="17.399999999999999">
      <c r="A204" s="8" t="s">
        <v>49</v>
      </c>
      <c r="B204" s="8" t="s">
        <v>8</v>
      </c>
      <c r="C204" s="8" t="s">
        <v>9</v>
      </c>
      <c r="D204" s="8" t="s">
        <v>13</v>
      </c>
      <c r="E204" s="10">
        <v>400</v>
      </c>
      <c r="F204" s="10"/>
      <c r="G204" s="3">
        <f t="shared" si="16"/>
        <v>400</v>
      </c>
      <c r="H204" s="11" t="s">
        <v>11</v>
      </c>
      <c r="I204" s="6">
        <v>45200</v>
      </c>
      <c r="J204" s="1"/>
      <c r="M204" s="12"/>
    </row>
    <row r="205" spans="1:13" ht="17.399999999999999">
      <c r="A205" s="8" t="s">
        <v>49</v>
      </c>
      <c r="B205" s="8" t="s">
        <v>8</v>
      </c>
      <c r="C205" s="8" t="s">
        <v>9</v>
      </c>
      <c r="D205" s="8" t="s">
        <v>14</v>
      </c>
      <c r="E205" s="10">
        <v>450</v>
      </c>
      <c r="F205" s="10"/>
      <c r="G205" s="3">
        <f t="shared" si="16"/>
        <v>450</v>
      </c>
      <c r="H205" s="11" t="s">
        <v>11</v>
      </c>
      <c r="I205" s="6">
        <v>45203</v>
      </c>
      <c r="J205" s="1"/>
      <c r="M205" s="12"/>
    </row>
    <row r="206" spans="1:13" ht="17.399999999999999">
      <c r="A206" s="8" t="s">
        <v>49</v>
      </c>
      <c r="B206" s="8" t="s">
        <v>8</v>
      </c>
      <c r="C206" s="8" t="s">
        <v>9</v>
      </c>
      <c r="D206" s="8" t="s">
        <v>15</v>
      </c>
      <c r="E206" s="10">
        <v>450</v>
      </c>
      <c r="F206" s="10"/>
      <c r="G206" s="3">
        <f t="shared" si="16"/>
        <v>450</v>
      </c>
      <c r="H206" s="11" t="s">
        <v>11</v>
      </c>
      <c r="I206" s="6">
        <v>45205</v>
      </c>
      <c r="J206" s="1"/>
      <c r="M206" s="12"/>
    </row>
    <row r="207" spans="1:13" ht="17.399999999999999">
      <c r="A207" s="8" t="s">
        <v>49</v>
      </c>
      <c r="B207" s="8" t="s">
        <v>8</v>
      </c>
      <c r="C207" s="8" t="s">
        <v>9</v>
      </c>
      <c r="D207" s="8" t="s">
        <v>16</v>
      </c>
      <c r="E207" s="10">
        <v>450</v>
      </c>
      <c r="F207" s="10"/>
      <c r="G207" s="3">
        <f t="shared" si="16"/>
        <v>450</v>
      </c>
      <c r="H207" s="11" t="s">
        <v>11</v>
      </c>
      <c r="I207" s="6">
        <v>45206</v>
      </c>
      <c r="J207" s="1"/>
      <c r="M207" s="12"/>
    </row>
    <row r="208" spans="1:13" ht="17.399999999999999">
      <c r="A208" s="8" t="s">
        <v>49</v>
      </c>
      <c r="B208" s="8" t="s">
        <v>8</v>
      </c>
      <c r="C208" s="8" t="s">
        <v>9</v>
      </c>
      <c r="D208" s="8" t="s">
        <v>17</v>
      </c>
      <c r="E208" s="10">
        <v>450</v>
      </c>
      <c r="F208" s="10"/>
      <c r="G208" s="3">
        <f t="shared" si="16"/>
        <v>450</v>
      </c>
      <c r="H208" s="11" t="s">
        <v>11</v>
      </c>
      <c r="I208" s="6">
        <v>45205</v>
      </c>
      <c r="J208" s="1"/>
      <c r="M208" s="12"/>
    </row>
    <row r="209" spans="1:13" ht="17.399999999999999">
      <c r="A209" s="8" t="s">
        <v>49</v>
      </c>
      <c r="B209" s="8" t="s">
        <v>8</v>
      </c>
      <c r="C209" s="8" t="s">
        <v>9</v>
      </c>
      <c r="D209" s="8" t="s">
        <v>18</v>
      </c>
      <c r="E209" s="10">
        <v>450</v>
      </c>
      <c r="F209" s="10"/>
      <c r="G209" s="3">
        <f t="shared" si="16"/>
        <v>450</v>
      </c>
      <c r="H209" s="11" t="s">
        <v>11</v>
      </c>
      <c r="I209" s="6">
        <v>45206</v>
      </c>
      <c r="J209" s="1"/>
      <c r="M209" s="12"/>
    </row>
    <row r="210" spans="1:13" ht="17.399999999999999">
      <c r="A210" s="8" t="s">
        <v>49</v>
      </c>
      <c r="B210" s="8" t="s">
        <v>8</v>
      </c>
      <c r="C210" s="8" t="s">
        <v>9</v>
      </c>
      <c r="D210" s="8" t="s">
        <v>19</v>
      </c>
      <c r="E210" s="10">
        <v>400</v>
      </c>
      <c r="F210" s="10"/>
      <c r="G210" s="3">
        <f t="shared" si="16"/>
        <v>400</v>
      </c>
      <c r="H210" s="11" t="s">
        <v>11</v>
      </c>
      <c r="I210" s="6">
        <v>45207</v>
      </c>
      <c r="J210" s="1"/>
      <c r="M210" s="12"/>
    </row>
    <row r="211" spans="1:13" ht="17.399999999999999">
      <c r="A211" s="8" t="s">
        <v>49</v>
      </c>
      <c r="B211" s="8" t="s">
        <v>8</v>
      </c>
      <c r="C211" s="8" t="s">
        <v>20</v>
      </c>
      <c r="D211" s="8" t="s">
        <v>21</v>
      </c>
      <c r="E211" s="10">
        <v>400</v>
      </c>
      <c r="F211" s="10"/>
      <c r="G211" s="3">
        <f t="shared" si="16"/>
        <v>400</v>
      </c>
      <c r="H211" s="11" t="s">
        <v>11</v>
      </c>
      <c r="I211" s="6">
        <v>45208</v>
      </c>
      <c r="J211" s="1"/>
      <c r="M211" s="12"/>
    </row>
    <row r="212" spans="1:13" ht="17.399999999999999">
      <c r="A212" s="8" t="s">
        <v>49</v>
      </c>
      <c r="B212" s="8" t="s">
        <v>8</v>
      </c>
      <c r="C212" s="8" t="s">
        <v>20</v>
      </c>
      <c r="D212" s="8" t="s">
        <v>22</v>
      </c>
      <c r="E212" s="10">
        <v>270</v>
      </c>
      <c r="F212" s="10"/>
      <c r="G212" s="3">
        <f t="shared" si="16"/>
        <v>270</v>
      </c>
      <c r="H212" s="11" t="s">
        <v>11</v>
      </c>
      <c r="I212" s="6">
        <v>45203</v>
      </c>
      <c r="J212" s="1"/>
      <c r="M212" s="12"/>
    </row>
    <row r="213" spans="1:13" ht="17.399999999999999">
      <c r="A213" s="8" t="s">
        <v>49</v>
      </c>
      <c r="B213" s="8" t="s">
        <v>8</v>
      </c>
      <c r="C213" s="8" t="s">
        <v>20</v>
      </c>
      <c r="D213" s="8" t="s">
        <v>23</v>
      </c>
      <c r="E213" s="10">
        <v>270</v>
      </c>
      <c r="F213" s="10"/>
      <c r="G213" s="3">
        <f t="shared" si="16"/>
        <v>270</v>
      </c>
      <c r="H213" s="11" t="s">
        <v>11</v>
      </c>
      <c r="I213" s="6">
        <v>45204</v>
      </c>
      <c r="J213" s="1"/>
      <c r="M213" s="12"/>
    </row>
    <row r="214" spans="1:13" ht="17.399999999999999">
      <c r="A214" s="8" t="s">
        <v>49</v>
      </c>
      <c r="B214" s="8" t="s">
        <v>8</v>
      </c>
      <c r="C214" s="8" t="s">
        <v>24</v>
      </c>
      <c r="D214" s="8" t="s">
        <v>10</v>
      </c>
      <c r="E214" s="10">
        <v>270</v>
      </c>
      <c r="F214" s="10"/>
      <c r="G214" s="3">
        <f t="shared" si="16"/>
        <v>270</v>
      </c>
      <c r="H214" s="11" t="s">
        <v>11</v>
      </c>
      <c r="I214" s="6">
        <v>45205</v>
      </c>
      <c r="J214" s="1"/>
      <c r="M214" s="12"/>
    </row>
    <row r="215" spans="1:13" ht="17.399999999999999">
      <c r="A215" s="8" t="s">
        <v>49</v>
      </c>
      <c r="B215" s="8" t="s">
        <v>8</v>
      </c>
      <c r="C215" s="8" t="s">
        <v>24</v>
      </c>
      <c r="D215" s="8" t="s">
        <v>25</v>
      </c>
      <c r="E215" s="10">
        <v>270</v>
      </c>
      <c r="F215" s="10"/>
      <c r="G215" s="3">
        <f t="shared" si="16"/>
        <v>270</v>
      </c>
      <c r="H215" s="11" t="s">
        <v>11</v>
      </c>
      <c r="I215" s="6">
        <v>45206</v>
      </c>
      <c r="J215" s="1"/>
      <c r="M215" s="12"/>
    </row>
    <row r="216" spans="1:13" ht="17.399999999999999">
      <c r="A216" s="8" t="s">
        <v>49</v>
      </c>
      <c r="B216" s="8" t="s">
        <v>8</v>
      </c>
      <c r="C216" s="8" t="s">
        <v>24</v>
      </c>
      <c r="D216" s="8" t="s">
        <v>26</v>
      </c>
      <c r="E216" s="10">
        <v>270</v>
      </c>
      <c r="F216" s="10"/>
      <c r="G216" s="3">
        <f t="shared" si="16"/>
        <v>270</v>
      </c>
      <c r="H216" s="11" t="s">
        <v>11</v>
      </c>
      <c r="I216" s="6">
        <v>45202</v>
      </c>
      <c r="J216" s="1"/>
      <c r="M216" s="12"/>
    </row>
    <row r="217" spans="1:13" ht="17.399999999999999">
      <c r="A217" s="8" t="s">
        <v>49</v>
      </c>
      <c r="B217" s="8" t="s">
        <v>8</v>
      </c>
      <c r="C217" s="8" t="s">
        <v>24</v>
      </c>
      <c r="D217" s="8" t="s">
        <v>27</v>
      </c>
      <c r="E217" s="10">
        <v>270</v>
      </c>
      <c r="F217" s="10"/>
      <c r="G217" s="3">
        <f t="shared" si="16"/>
        <v>270</v>
      </c>
      <c r="H217" s="11" t="s">
        <v>11</v>
      </c>
      <c r="I217" s="6">
        <v>45203</v>
      </c>
      <c r="J217" s="1"/>
      <c r="M217" s="12"/>
    </row>
    <row r="218" spans="1:13" ht="17.399999999999999">
      <c r="A218" s="8" t="s">
        <v>49</v>
      </c>
      <c r="B218" s="8" t="s">
        <v>8</v>
      </c>
      <c r="C218" s="8" t="s">
        <v>24</v>
      </c>
      <c r="D218" s="8" t="s">
        <v>28</v>
      </c>
      <c r="E218" s="10">
        <v>270</v>
      </c>
      <c r="F218" s="10"/>
      <c r="G218" s="3">
        <f t="shared" si="16"/>
        <v>270</v>
      </c>
      <c r="H218" s="11" t="s">
        <v>11</v>
      </c>
      <c r="I218" s="6">
        <v>45205</v>
      </c>
      <c r="J218" s="1"/>
      <c r="M218" s="12"/>
    </row>
    <row r="219" spans="1:13" ht="17.399999999999999">
      <c r="A219" s="8" t="s">
        <v>49</v>
      </c>
      <c r="B219" s="8" t="s">
        <v>8</v>
      </c>
      <c r="C219" s="8" t="s">
        <v>24</v>
      </c>
      <c r="D219" s="8" t="s">
        <v>29</v>
      </c>
      <c r="E219" s="10">
        <v>400</v>
      </c>
      <c r="F219" s="10"/>
      <c r="G219" s="3">
        <f t="shared" si="16"/>
        <v>400</v>
      </c>
      <c r="H219" s="11" t="s">
        <v>11</v>
      </c>
      <c r="I219" s="6">
        <v>45206</v>
      </c>
      <c r="J219" s="1"/>
      <c r="M219" s="12"/>
    </row>
    <row r="220" spans="1:13" ht="17.399999999999999">
      <c r="A220" s="8" t="s">
        <v>49</v>
      </c>
      <c r="B220" s="8" t="s">
        <v>8</v>
      </c>
      <c r="C220" s="8" t="s">
        <v>24</v>
      </c>
      <c r="D220" s="8" t="s">
        <v>30</v>
      </c>
      <c r="E220" s="10">
        <v>400</v>
      </c>
      <c r="F220" s="10"/>
      <c r="G220" s="3">
        <f t="shared" si="16"/>
        <v>400</v>
      </c>
      <c r="H220" s="11" t="s">
        <v>11</v>
      </c>
      <c r="I220" s="6">
        <v>45207</v>
      </c>
      <c r="J220" s="1"/>
      <c r="M220" s="12"/>
    </row>
    <row r="221" spans="1:13" ht="17.399999999999999">
      <c r="A221" s="8" t="s">
        <v>49</v>
      </c>
      <c r="B221" s="8" t="s">
        <v>8</v>
      </c>
      <c r="C221" s="8" t="s">
        <v>24</v>
      </c>
      <c r="D221" s="8" t="s">
        <v>31</v>
      </c>
      <c r="E221" s="10">
        <v>400</v>
      </c>
      <c r="F221" s="10"/>
      <c r="G221" s="3">
        <f t="shared" si="16"/>
        <v>400</v>
      </c>
      <c r="H221" s="11" t="s">
        <v>11</v>
      </c>
      <c r="I221" s="6">
        <v>45208</v>
      </c>
      <c r="J221" s="1"/>
      <c r="M221" s="12"/>
    </row>
    <row r="222" spans="1:13" ht="17.399999999999999">
      <c r="A222" s="8" t="s">
        <v>49</v>
      </c>
      <c r="B222" s="8" t="s">
        <v>8</v>
      </c>
      <c r="C222" s="8" t="s">
        <v>24</v>
      </c>
      <c r="D222" s="8" t="s">
        <v>19</v>
      </c>
      <c r="E222" s="10">
        <v>400</v>
      </c>
      <c r="F222" s="10"/>
      <c r="G222" s="3">
        <f t="shared" si="16"/>
        <v>400</v>
      </c>
      <c r="H222" s="11" t="s">
        <v>11</v>
      </c>
      <c r="I222" s="6">
        <v>45203</v>
      </c>
      <c r="J222" s="1"/>
      <c r="M222" s="12"/>
    </row>
    <row r="223" spans="1:13" ht="17.399999999999999">
      <c r="A223" s="8" t="s">
        <v>49</v>
      </c>
      <c r="B223" s="8" t="s">
        <v>32</v>
      </c>
      <c r="C223" s="8" t="s">
        <v>33</v>
      </c>
      <c r="D223" s="8" t="s">
        <v>34</v>
      </c>
      <c r="E223" s="13">
        <v>6300</v>
      </c>
      <c r="F223" s="13">
        <f>E223</f>
        <v>6300</v>
      </c>
      <c r="G223" s="13"/>
      <c r="H223" s="11"/>
      <c r="I223" s="6"/>
      <c r="J223" s="1"/>
      <c r="M223" s="12"/>
    </row>
    <row r="224" spans="1:13" ht="17.399999999999999">
      <c r="A224" s="8" t="s">
        <v>49</v>
      </c>
      <c r="B224" s="8" t="s">
        <v>32</v>
      </c>
      <c r="C224" s="8" t="s">
        <v>33</v>
      </c>
      <c r="D224" s="8" t="s">
        <v>35</v>
      </c>
      <c r="E224" s="13">
        <v>400</v>
      </c>
      <c r="F224" s="13">
        <f t="shared" ref="F224:F226" si="17">E224</f>
        <v>400</v>
      </c>
      <c r="G224" s="13"/>
      <c r="H224" s="11"/>
      <c r="I224" s="6"/>
      <c r="J224" s="1"/>
      <c r="M224" s="12"/>
    </row>
    <row r="225" spans="1:13" ht="17.399999999999999">
      <c r="A225" s="8" t="s">
        <v>49</v>
      </c>
      <c r="B225" s="8" t="s">
        <v>32</v>
      </c>
      <c r="C225" s="8" t="s">
        <v>36</v>
      </c>
      <c r="D225" s="8" t="s">
        <v>37</v>
      </c>
      <c r="E225" s="13">
        <v>980</v>
      </c>
      <c r="F225" s="13">
        <f t="shared" si="17"/>
        <v>980</v>
      </c>
      <c r="G225" s="13"/>
      <c r="H225" s="11"/>
      <c r="I225" s="6"/>
      <c r="J225" s="1"/>
      <c r="M225" s="12"/>
    </row>
    <row r="226" spans="1:13" ht="18" thickBot="1">
      <c r="A226" s="14" t="s">
        <v>49</v>
      </c>
      <c r="B226" s="14" t="s">
        <v>32</v>
      </c>
      <c r="C226" s="14" t="s">
        <v>36</v>
      </c>
      <c r="D226" s="14" t="s">
        <v>38</v>
      </c>
      <c r="E226" s="15">
        <v>4200</v>
      </c>
      <c r="F226" s="13">
        <f t="shared" si="17"/>
        <v>4200</v>
      </c>
      <c r="G226" s="15"/>
      <c r="H226" s="17"/>
      <c r="I226" s="16"/>
      <c r="J226" s="1"/>
      <c r="M226" s="12"/>
    </row>
    <row r="227" spans="1:13" ht="17.399999999999999">
      <c r="A227" s="2" t="s">
        <v>48</v>
      </c>
      <c r="B227" s="2" t="s">
        <v>8</v>
      </c>
      <c r="C227" s="2" t="s">
        <v>9</v>
      </c>
      <c r="D227" s="2" t="s">
        <v>10</v>
      </c>
      <c r="E227" s="3">
        <v>400</v>
      </c>
      <c r="F227" s="3"/>
      <c r="G227" s="3">
        <f>E227</f>
        <v>400</v>
      </c>
      <c r="H227" s="5" t="s">
        <v>11</v>
      </c>
      <c r="I227" s="4">
        <v>45238</v>
      </c>
      <c r="J227" s="1"/>
      <c r="M227" s="12"/>
    </row>
    <row r="228" spans="1:13" ht="17.399999999999999">
      <c r="A228" s="8" t="s">
        <v>48</v>
      </c>
      <c r="B228" s="8" t="s">
        <v>8</v>
      </c>
      <c r="C228" s="8" t="s">
        <v>9</v>
      </c>
      <c r="D228" s="8" t="s">
        <v>12</v>
      </c>
      <c r="E228" s="10">
        <v>400</v>
      </c>
      <c r="F228" s="10"/>
      <c r="G228" s="3">
        <f t="shared" ref="G228:G247" si="18">E228</f>
        <v>400</v>
      </c>
      <c r="H228" s="11" t="s">
        <v>11</v>
      </c>
      <c r="I228" s="6">
        <v>45233</v>
      </c>
      <c r="J228" s="1"/>
      <c r="M228" s="12"/>
    </row>
    <row r="229" spans="1:13" ht="17.399999999999999">
      <c r="A229" s="8" t="s">
        <v>48</v>
      </c>
      <c r="B229" s="8" t="s">
        <v>8</v>
      </c>
      <c r="C229" s="8" t="s">
        <v>9</v>
      </c>
      <c r="D229" s="8" t="s">
        <v>13</v>
      </c>
      <c r="E229" s="10">
        <v>400</v>
      </c>
      <c r="F229" s="10"/>
      <c r="G229" s="3">
        <f t="shared" si="18"/>
        <v>400</v>
      </c>
      <c r="H229" s="11" t="s">
        <v>11</v>
      </c>
      <c r="I229" s="6">
        <v>45234</v>
      </c>
      <c r="J229" s="1"/>
      <c r="M229" s="12"/>
    </row>
    <row r="230" spans="1:13" ht="17.399999999999999">
      <c r="A230" s="8" t="s">
        <v>48</v>
      </c>
      <c r="B230" s="8" t="s">
        <v>8</v>
      </c>
      <c r="C230" s="8" t="s">
        <v>9</v>
      </c>
      <c r="D230" s="8" t="s">
        <v>14</v>
      </c>
      <c r="E230" s="10">
        <v>120</v>
      </c>
      <c r="F230" s="10"/>
      <c r="G230" s="3">
        <f t="shared" si="18"/>
        <v>120</v>
      </c>
      <c r="H230" s="11" t="s">
        <v>11</v>
      </c>
      <c r="I230" s="6">
        <v>45234</v>
      </c>
      <c r="J230" s="1"/>
      <c r="M230" s="12"/>
    </row>
    <row r="231" spans="1:13" ht="17.399999999999999">
      <c r="A231" s="8" t="s">
        <v>48</v>
      </c>
      <c r="B231" s="8" t="s">
        <v>8</v>
      </c>
      <c r="C231" s="8" t="s">
        <v>9</v>
      </c>
      <c r="D231" s="8" t="s">
        <v>15</v>
      </c>
      <c r="E231" s="10">
        <v>120</v>
      </c>
      <c r="F231" s="10"/>
      <c r="G231" s="3">
        <f t="shared" si="18"/>
        <v>120</v>
      </c>
      <c r="H231" s="11" t="s">
        <v>11</v>
      </c>
      <c r="I231" s="6">
        <v>45236</v>
      </c>
      <c r="J231" s="1"/>
      <c r="M231" s="12"/>
    </row>
    <row r="232" spans="1:13" ht="17.399999999999999">
      <c r="A232" s="8" t="s">
        <v>48</v>
      </c>
      <c r="B232" s="8" t="s">
        <v>8</v>
      </c>
      <c r="C232" s="8" t="s">
        <v>9</v>
      </c>
      <c r="D232" s="8" t="s">
        <v>16</v>
      </c>
      <c r="E232" s="10">
        <v>120</v>
      </c>
      <c r="F232" s="10"/>
      <c r="G232" s="3">
        <f t="shared" si="18"/>
        <v>120</v>
      </c>
      <c r="H232" s="11" t="s">
        <v>11</v>
      </c>
      <c r="I232" s="6">
        <v>45237</v>
      </c>
      <c r="J232" s="1"/>
      <c r="M232" s="12"/>
    </row>
    <row r="233" spans="1:13" ht="17.399999999999999">
      <c r="A233" s="8" t="s">
        <v>48</v>
      </c>
      <c r="B233" s="8" t="s">
        <v>8</v>
      </c>
      <c r="C233" s="8" t="s">
        <v>9</v>
      </c>
      <c r="D233" s="8" t="s">
        <v>17</v>
      </c>
      <c r="E233" s="10">
        <v>120</v>
      </c>
      <c r="F233" s="10"/>
      <c r="G233" s="3">
        <f t="shared" si="18"/>
        <v>120</v>
      </c>
      <c r="H233" s="11" t="s">
        <v>11</v>
      </c>
      <c r="I233" s="6">
        <v>45236</v>
      </c>
      <c r="J233" s="1"/>
      <c r="M233" s="12"/>
    </row>
    <row r="234" spans="1:13" ht="17.399999999999999">
      <c r="A234" s="8" t="s">
        <v>48</v>
      </c>
      <c r="B234" s="8" t="s">
        <v>8</v>
      </c>
      <c r="C234" s="8" t="s">
        <v>9</v>
      </c>
      <c r="D234" s="8" t="s">
        <v>18</v>
      </c>
      <c r="E234" s="10">
        <v>120</v>
      </c>
      <c r="F234" s="10"/>
      <c r="G234" s="3">
        <f t="shared" si="18"/>
        <v>120</v>
      </c>
      <c r="H234" s="11" t="s">
        <v>11</v>
      </c>
      <c r="I234" s="6">
        <v>45237</v>
      </c>
      <c r="J234" s="1"/>
      <c r="M234" s="12"/>
    </row>
    <row r="235" spans="1:13" ht="17.399999999999999">
      <c r="A235" s="8" t="s">
        <v>48</v>
      </c>
      <c r="B235" s="8" t="s">
        <v>8</v>
      </c>
      <c r="C235" s="8" t="s">
        <v>9</v>
      </c>
      <c r="D235" s="8" t="s">
        <v>19</v>
      </c>
      <c r="E235" s="10">
        <v>120</v>
      </c>
      <c r="F235" s="10"/>
      <c r="G235" s="3">
        <f t="shared" si="18"/>
        <v>120</v>
      </c>
      <c r="H235" s="11" t="s">
        <v>11</v>
      </c>
      <c r="I235" s="6">
        <v>45238</v>
      </c>
      <c r="J235" s="1"/>
      <c r="M235" s="12"/>
    </row>
    <row r="236" spans="1:13" ht="17.399999999999999">
      <c r="A236" s="8" t="s">
        <v>48</v>
      </c>
      <c r="B236" s="8" t="s">
        <v>8</v>
      </c>
      <c r="C236" s="8" t="s">
        <v>20</v>
      </c>
      <c r="D236" s="8" t="s">
        <v>21</v>
      </c>
      <c r="E236" s="10">
        <v>120</v>
      </c>
      <c r="F236" s="10"/>
      <c r="G236" s="3">
        <f t="shared" si="18"/>
        <v>120</v>
      </c>
      <c r="H236" s="11" t="s">
        <v>11</v>
      </c>
      <c r="I236" s="6">
        <v>45239</v>
      </c>
      <c r="J236" s="1"/>
      <c r="M236" s="12"/>
    </row>
    <row r="237" spans="1:13" ht="17.399999999999999">
      <c r="A237" s="8" t="s">
        <v>48</v>
      </c>
      <c r="B237" s="8" t="s">
        <v>8</v>
      </c>
      <c r="C237" s="8" t="s">
        <v>20</v>
      </c>
      <c r="D237" s="8" t="s">
        <v>22</v>
      </c>
      <c r="E237" s="10">
        <v>120</v>
      </c>
      <c r="F237" s="10"/>
      <c r="G237" s="3">
        <f t="shared" si="18"/>
        <v>120</v>
      </c>
      <c r="H237" s="11" t="s">
        <v>11</v>
      </c>
      <c r="I237" s="6">
        <v>45234</v>
      </c>
      <c r="J237" s="1"/>
      <c r="M237" s="12"/>
    </row>
    <row r="238" spans="1:13" ht="17.399999999999999">
      <c r="A238" s="8" t="s">
        <v>48</v>
      </c>
      <c r="B238" s="8" t="s">
        <v>8</v>
      </c>
      <c r="C238" s="8" t="s">
        <v>20</v>
      </c>
      <c r="D238" s="8" t="s">
        <v>23</v>
      </c>
      <c r="E238" s="10">
        <v>120</v>
      </c>
      <c r="F238" s="10"/>
      <c r="G238" s="3">
        <f t="shared" si="18"/>
        <v>120</v>
      </c>
      <c r="H238" s="11" t="s">
        <v>11</v>
      </c>
      <c r="I238" s="6">
        <v>45235</v>
      </c>
      <c r="J238" s="1"/>
      <c r="M238" s="12"/>
    </row>
    <row r="239" spans="1:13" ht="17.399999999999999">
      <c r="A239" s="8" t="s">
        <v>48</v>
      </c>
      <c r="B239" s="8" t="s">
        <v>8</v>
      </c>
      <c r="C239" s="8" t="s">
        <v>24</v>
      </c>
      <c r="D239" s="8" t="s">
        <v>10</v>
      </c>
      <c r="E239" s="10">
        <v>120</v>
      </c>
      <c r="F239" s="10"/>
      <c r="G239" s="3">
        <f t="shared" si="18"/>
        <v>120</v>
      </c>
      <c r="H239" s="11" t="s">
        <v>11</v>
      </c>
      <c r="I239" s="6">
        <v>45236</v>
      </c>
      <c r="J239" s="1"/>
      <c r="M239" s="12"/>
    </row>
    <row r="240" spans="1:13" ht="17.399999999999999">
      <c r="A240" s="8" t="s">
        <v>48</v>
      </c>
      <c r="B240" s="8" t="s">
        <v>8</v>
      </c>
      <c r="C240" s="8" t="s">
        <v>24</v>
      </c>
      <c r="D240" s="8" t="s">
        <v>25</v>
      </c>
      <c r="E240" s="10">
        <v>120</v>
      </c>
      <c r="F240" s="10"/>
      <c r="G240" s="3">
        <f t="shared" si="18"/>
        <v>120</v>
      </c>
      <c r="H240" s="11" t="s">
        <v>11</v>
      </c>
      <c r="I240" s="6">
        <v>45237</v>
      </c>
      <c r="J240" s="1"/>
      <c r="M240" s="12"/>
    </row>
    <row r="241" spans="1:13" ht="17.399999999999999">
      <c r="A241" s="8" t="s">
        <v>48</v>
      </c>
      <c r="B241" s="8" t="s">
        <v>8</v>
      </c>
      <c r="C241" s="8" t="s">
        <v>24</v>
      </c>
      <c r="D241" s="8" t="s">
        <v>26</v>
      </c>
      <c r="E241" s="10">
        <v>120</v>
      </c>
      <c r="F241" s="10"/>
      <c r="G241" s="3">
        <f t="shared" si="18"/>
        <v>120</v>
      </c>
      <c r="H241" s="11" t="s">
        <v>11</v>
      </c>
      <c r="I241" s="6">
        <v>45233</v>
      </c>
      <c r="J241" s="1"/>
      <c r="M241" s="12"/>
    </row>
    <row r="242" spans="1:13" ht="17.399999999999999">
      <c r="A242" s="8" t="s">
        <v>48</v>
      </c>
      <c r="B242" s="8" t="s">
        <v>8</v>
      </c>
      <c r="C242" s="8" t="s">
        <v>24</v>
      </c>
      <c r="D242" s="8" t="s">
        <v>27</v>
      </c>
      <c r="E242" s="10">
        <v>120</v>
      </c>
      <c r="F242" s="10"/>
      <c r="G242" s="3">
        <f t="shared" si="18"/>
        <v>120</v>
      </c>
      <c r="H242" s="11" t="s">
        <v>11</v>
      </c>
      <c r="I242" s="6">
        <v>45234</v>
      </c>
      <c r="J242" s="1"/>
      <c r="M242" s="12"/>
    </row>
    <row r="243" spans="1:13" ht="17.399999999999999">
      <c r="A243" s="8" t="s">
        <v>48</v>
      </c>
      <c r="B243" s="8" t="s">
        <v>8</v>
      </c>
      <c r="C243" s="8" t="s">
        <v>24</v>
      </c>
      <c r="D243" s="8" t="s">
        <v>28</v>
      </c>
      <c r="E243" s="10">
        <v>120</v>
      </c>
      <c r="F243" s="10"/>
      <c r="G243" s="3">
        <f t="shared" si="18"/>
        <v>120</v>
      </c>
      <c r="H243" s="11" t="s">
        <v>11</v>
      </c>
      <c r="I243" s="6">
        <v>45236</v>
      </c>
      <c r="J243" s="1"/>
      <c r="M243" s="12"/>
    </row>
    <row r="244" spans="1:13" ht="17.399999999999999">
      <c r="A244" s="8" t="s">
        <v>48</v>
      </c>
      <c r="B244" s="8" t="s">
        <v>8</v>
      </c>
      <c r="C244" s="8" t="s">
        <v>24</v>
      </c>
      <c r="D244" s="8" t="s">
        <v>29</v>
      </c>
      <c r="E244" s="10">
        <v>120</v>
      </c>
      <c r="F244" s="10"/>
      <c r="G244" s="3">
        <f t="shared" si="18"/>
        <v>120</v>
      </c>
      <c r="H244" s="11" t="s">
        <v>11</v>
      </c>
      <c r="I244" s="6">
        <v>45237</v>
      </c>
      <c r="J244" s="1"/>
      <c r="M244" s="12"/>
    </row>
    <row r="245" spans="1:13" ht="17.399999999999999">
      <c r="A245" s="8" t="s">
        <v>48</v>
      </c>
      <c r="B245" s="8" t="s">
        <v>8</v>
      </c>
      <c r="C245" s="8" t="s">
        <v>24</v>
      </c>
      <c r="D245" s="8" t="s">
        <v>30</v>
      </c>
      <c r="E245" s="10">
        <v>400</v>
      </c>
      <c r="F245" s="10"/>
      <c r="G245" s="3">
        <f t="shared" si="18"/>
        <v>400</v>
      </c>
      <c r="H245" s="11" t="s">
        <v>11</v>
      </c>
      <c r="I245" s="6">
        <v>45238</v>
      </c>
      <c r="J245" s="1"/>
      <c r="M245" s="12"/>
    </row>
    <row r="246" spans="1:13" ht="17.399999999999999">
      <c r="A246" s="8" t="s">
        <v>48</v>
      </c>
      <c r="B246" s="8" t="s">
        <v>8</v>
      </c>
      <c r="C246" s="8" t="s">
        <v>24</v>
      </c>
      <c r="D246" s="8" t="s">
        <v>31</v>
      </c>
      <c r="E246" s="10">
        <v>400</v>
      </c>
      <c r="F246" s="10"/>
      <c r="G246" s="3">
        <f t="shared" si="18"/>
        <v>400</v>
      </c>
      <c r="H246" s="11" t="s">
        <v>11</v>
      </c>
      <c r="I246" s="6">
        <v>45239</v>
      </c>
      <c r="J246" s="1"/>
      <c r="M246" s="12"/>
    </row>
    <row r="247" spans="1:13" ht="17.399999999999999">
      <c r="A247" s="8" t="s">
        <v>48</v>
      </c>
      <c r="B247" s="8" t="s">
        <v>8</v>
      </c>
      <c r="C247" s="8" t="s">
        <v>24</v>
      </c>
      <c r="D247" s="8" t="s">
        <v>19</v>
      </c>
      <c r="E247" s="10">
        <v>400</v>
      </c>
      <c r="F247" s="10"/>
      <c r="G247" s="3">
        <f t="shared" si="18"/>
        <v>400</v>
      </c>
      <c r="H247" s="11" t="s">
        <v>11</v>
      </c>
      <c r="I247" s="6">
        <v>45234</v>
      </c>
      <c r="J247" s="1"/>
      <c r="M247" s="12"/>
    </row>
    <row r="248" spans="1:13" ht="17.399999999999999">
      <c r="A248" s="8" t="s">
        <v>48</v>
      </c>
      <c r="B248" s="8" t="s">
        <v>32</v>
      </c>
      <c r="C248" s="8" t="s">
        <v>33</v>
      </c>
      <c r="D248" s="8" t="s">
        <v>34</v>
      </c>
      <c r="E248" s="13">
        <v>200</v>
      </c>
      <c r="F248" s="13">
        <f>E248</f>
        <v>200</v>
      </c>
      <c r="G248" s="13"/>
      <c r="H248" s="11"/>
      <c r="I248" s="6"/>
      <c r="J248" s="1"/>
      <c r="M248" s="12"/>
    </row>
    <row r="249" spans="1:13" ht="17.399999999999999">
      <c r="A249" s="8" t="s">
        <v>48</v>
      </c>
      <c r="B249" s="8" t="s">
        <v>32</v>
      </c>
      <c r="C249" s="8" t="s">
        <v>33</v>
      </c>
      <c r="D249" s="8" t="s">
        <v>35</v>
      </c>
      <c r="E249" s="13">
        <v>200</v>
      </c>
      <c r="F249" s="13">
        <f t="shared" ref="F249:F251" si="19">E249</f>
        <v>200</v>
      </c>
      <c r="G249" s="13"/>
      <c r="H249" s="11"/>
      <c r="I249" s="6"/>
      <c r="J249" s="1"/>
      <c r="M249" s="12"/>
    </row>
    <row r="250" spans="1:13" ht="17.399999999999999">
      <c r="A250" s="8" t="s">
        <v>48</v>
      </c>
      <c r="B250" s="8" t="s">
        <v>32</v>
      </c>
      <c r="C250" s="8" t="s">
        <v>36</v>
      </c>
      <c r="D250" s="8" t="s">
        <v>37</v>
      </c>
      <c r="E250" s="13">
        <v>400</v>
      </c>
      <c r="F250" s="13">
        <f t="shared" si="19"/>
        <v>400</v>
      </c>
      <c r="G250" s="13"/>
      <c r="H250" s="11"/>
      <c r="I250" s="6"/>
      <c r="J250" s="1"/>
      <c r="M250" s="12"/>
    </row>
    <row r="251" spans="1:13" ht="18" thickBot="1">
      <c r="A251" s="14" t="s">
        <v>48</v>
      </c>
      <c r="B251" s="14" t="s">
        <v>32</v>
      </c>
      <c r="C251" s="14" t="s">
        <v>36</v>
      </c>
      <c r="D251" s="14" t="s">
        <v>38</v>
      </c>
      <c r="E251" s="15">
        <v>400</v>
      </c>
      <c r="F251" s="13">
        <f t="shared" si="19"/>
        <v>400</v>
      </c>
      <c r="G251" s="15"/>
      <c r="H251" s="17"/>
      <c r="I251" s="16"/>
      <c r="J251" s="1"/>
      <c r="M251" s="12"/>
    </row>
    <row r="252" spans="1:13" ht="17.399999999999999">
      <c r="A252" s="2" t="s">
        <v>39</v>
      </c>
      <c r="B252" s="2" t="s">
        <v>8</v>
      </c>
      <c r="C252" s="2" t="s">
        <v>9</v>
      </c>
      <c r="D252" s="2" t="s">
        <v>10</v>
      </c>
      <c r="E252" s="3">
        <v>400</v>
      </c>
      <c r="F252" s="3"/>
      <c r="G252" s="3">
        <f>E252</f>
        <v>400</v>
      </c>
      <c r="H252" s="5" t="s">
        <v>11</v>
      </c>
      <c r="I252" s="4">
        <v>45139</v>
      </c>
      <c r="J252" s="1"/>
      <c r="M252" s="12"/>
    </row>
    <row r="253" spans="1:13" ht="17.399999999999999">
      <c r="A253" s="8" t="s">
        <v>39</v>
      </c>
      <c r="B253" s="8" t="s">
        <v>8</v>
      </c>
      <c r="C253" s="8" t="s">
        <v>9</v>
      </c>
      <c r="D253" s="8" t="s">
        <v>12</v>
      </c>
      <c r="E253" s="10">
        <v>400</v>
      </c>
      <c r="F253" s="10"/>
      <c r="G253" s="3">
        <f t="shared" ref="G253:G272" si="20">E253</f>
        <v>400</v>
      </c>
      <c r="H253" s="11" t="s">
        <v>11</v>
      </c>
      <c r="I253" s="6">
        <v>45145</v>
      </c>
      <c r="J253" s="1"/>
      <c r="M253" s="12"/>
    </row>
    <row r="254" spans="1:13" ht="17.399999999999999">
      <c r="A254" s="8" t="s">
        <v>39</v>
      </c>
      <c r="B254" s="8" t="s">
        <v>8</v>
      </c>
      <c r="C254" s="8" t="s">
        <v>9</v>
      </c>
      <c r="D254" s="8" t="s">
        <v>13</v>
      </c>
      <c r="E254" s="10">
        <v>400</v>
      </c>
      <c r="F254" s="10"/>
      <c r="G254" s="3">
        <f t="shared" si="20"/>
        <v>400</v>
      </c>
      <c r="H254" s="11" t="s">
        <v>11</v>
      </c>
      <c r="I254" s="6">
        <v>45140</v>
      </c>
      <c r="J254" s="1"/>
      <c r="M254" s="12"/>
    </row>
    <row r="255" spans="1:13" ht="17.399999999999999">
      <c r="A255" s="8" t="s">
        <v>39</v>
      </c>
      <c r="B255" s="8" t="s">
        <v>8</v>
      </c>
      <c r="C255" s="8" t="s">
        <v>9</v>
      </c>
      <c r="D255" s="8" t="s">
        <v>14</v>
      </c>
      <c r="E255" s="10">
        <v>400</v>
      </c>
      <c r="F255" s="10"/>
      <c r="G255" s="3">
        <f t="shared" si="20"/>
        <v>400</v>
      </c>
      <c r="H255" s="11" t="s">
        <v>11</v>
      </c>
      <c r="I255" s="6">
        <v>45142</v>
      </c>
      <c r="J255" s="1"/>
      <c r="M255" s="12"/>
    </row>
    <row r="256" spans="1:13" ht="17.399999999999999">
      <c r="A256" s="8" t="s">
        <v>39</v>
      </c>
      <c r="B256" s="8" t="s">
        <v>8</v>
      </c>
      <c r="C256" s="8" t="s">
        <v>9</v>
      </c>
      <c r="D256" s="8" t="s">
        <v>15</v>
      </c>
      <c r="E256" s="10">
        <v>250</v>
      </c>
      <c r="F256" s="10"/>
      <c r="G256" s="3">
        <f t="shared" si="20"/>
        <v>250</v>
      </c>
      <c r="H256" s="11" t="s">
        <v>11</v>
      </c>
      <c r="I256" s="6">
        <v>45142</v>
      </c>
      <c r="J256" s="1"/>
      <c r="M256" s="12"/>
    </row>
    <row r="257" spans="1:13" ht="17.399999999999999">
      <c r="A257" s="8" t="s">
        <v>39</v>
      </c>
      <c r="B257" s="8" t="s">
        <v>8</v>
      </c>
      <c r="C257" s="8" t="s">
        <v>9</v>
      </c>
      <c r="D257" s="8" t="s">
        <v>16</v>
      </c>
      <c r="E257" s="10">
        <v>250</v>
      </c>
      <c r="F257" s="10"/>
      <c r="G257" s="3">
        <f t="shared" si="20"/>
        <v>250</v>
      </c>
      <c r="H257" s="11" t="s">
        <v>40</v>
      </c>
      <c r="I257" s="6">
        <v>45143</v>
      </c>
      <c r="J257" s="1"/>
      <c r="M257" s="12"/>
    </row>
    <row r="258" spans="1:13" ht="17.399999999999999">
      <c r="A258" s="8" t="s">
        <v>39</v>
      </c>
      <c r="B258" s="8" t="s">
        <v>8</v>
      </c>
      <c r="C258" s="8" t="s">
        <v>9</v>
      </c>
      <c r="D258" s="8" t="s">
        <v>17</v>
      </c>
      <c r="E258" s="10">
        <v>250</v>
      </c>
      <c r="F258" s="10"/>
      <c r="G258" s="3">
        <f t="shared" si="20"/>
        <v>250</v>
      </c>
      <c r="H258" s="11" t="s">
        <v>11</v>
      </c>
      <c r="I258" s="6">
        <v>45144</v>
      </c>
      <c r="J258" s="1"/>
      <c r="M258" s="12"/>
    </row>
    <row r="259" spans="1:13" ht="17.399999999999999">
      <c r="A259" s="8" t="s">
        <v>39</v>
      </c>
      <c r="B259" s="8" t="s">
        <v>8</v>
      </c>
      <c r="C259" s="8" t="s">
        <v>9</v>
      </c>
      <c r="D259" s="8" t="s">
        <v>18</v>
      </c>
      <c r="E259" s="10">
        <v>250</v>
      </c>
      <c r="F259" s="10"/>
      <c r="G259" s="3">
        <f t="shared" si="20"/>
        <v>250</v>
      </c>
      <c r="H259" s="11" t="s">
        <v>11</v>
      </c>
      <c r="I259" s="6">
        <v>45145</v>
      </c>
      <c r="J259" s="1"/>
      <c r="M259" s="12"/>
    </row>
    <row r="260" spans="1:13" ht="17.399999999999999">
      <c r="A260" s="8" t="s">
        <v>39</v>
      </c>
      <c r="B260" s="8" t="s">
        <v>8</v>
      </c>
      <c r="C260" s="8" t="s">
        <v>9</v>
      </c>
      <c r="D260" s="8" t="s">
        <v>19</v>
      </c>
      <c r="E260" s="10">
        <v>250</v>
      </c>
      <c r="F260" s="10"/>
      <c r="G260" s="3">
        <f t="shared" si="20"/>
        <v>250</v>
      </c>
      <c r="H260" s="11" t="s">
        <v>40</v>
      </c>
      <c r="I260" s="6">
        <v>45146</v>
      </c>
      <c r="J260" s="1"/>
      <c r="M260" s="12"/>
    </row>
    <row r="261" spans="1:13" ht="17.399999999999999">
      <c r="A261" s="8" t="s">
        <v>39</v>
      </c>
      <c r="B261" s="8" t="s">
        <v>8</v>
      </c>
      <c r="C261" s="8" t="s">
        <v>20</v>
      </c>
      <c r="D261" s="8" t="s">
        <v>21</v>
      </c>
      <c r="E261" s="10">
        <v>400</v>
      </c>
      <c r="F261" s="10"/>
      <c r="G261" s="3">
        <f t="shared" si="20"/>
        <v>400</v>
      </c>
      <c r="H261" s="11" t="s">
        <v>11</v>
      </c>
      <c r="I261" s="6">
        <v>45147</v>
      </c>
      <c r="J261" s="1"/>
      <c r="M261" s="12"/>
    </row>
    <row r="262" spans="1:13" ht="17.399999999999999">
      <c r="A262" s="8" t="s">
        <v>39</v>
      </c>
      <c r="B262" s="8" t="s">
        <v>8</v>
      </c>
      <c r="C262" s="8" t="s">
        <v>20</v>
      </c>
      <c r="D262" s="8" t="s">
        <v>22</v>
      </c>
      <c r="E262" s="10">
        <v>120</v>
      </c>
      <c r="F262" s="10"/>
      <c r="G262" s="3">
        <f t="shared" si="20"/>
        <v>120</v>
      </c>
      <c r="H262" s="11" t="s">
        <v>11</v>
      </c>
      <c r="I262" s="6">
        <v>45142</v>
      </c>
      <c r="J262" s="1"/>
      <c r="M262" s="12"/>
    </row>
    <row r="263" spans="1:13" ht="17.399999999999999">
      <c r="A263" s="8" t="s">
        <v>39</v>
      </c>
      <c r="B263" s="8" t="s">
        <v>8</v>
      </c>
      <c r="C263" s="8" t="s">
        <v>20</v>
      </c>
      <c r="D263" s="8" t="s">
        <v>23</v>
      </c>
      <c r="E263" s="10">
        <v>120</v>
      </c>
      <c r="F263" s="10"/>
      <c r="G263" s="3">
        <f t="shared" si="20"/>
        <v>120</v>
      </c>
      <c r="H263" s="11" t="s">
        <v>40</v>
      </c>
      <c r="I263" s="6">
        <v>45143</v>
      </c>
      <c r="J263" s="1"/>
      <c r="M263" s="12"/>
    </row>
    <row r="264" spans="1:13" ht="17.399999999999999">
      <c r="A264" s="8" t="s">
        <v>39</v>
      </c>
      <c r="B264" s="8" t="s">
        <v>8</v>
      </c>
      <c r="C264" s="8" t="s">
        <v>24</v>
      </c>
      <c r="D264" s="8" t="s">
        <v>10</v>
      </c>
      <c r="E264" s="10">
        <v>120</v>
      </c>
      <c r="F264" s="10"/>
      <c r="G264" s="3">
        <f t="shared" si="20"/>
        <v>120</v>
      </c>
      <c r="H264" s="11" t="s">
        <v>11</v>
      </c>
      <c r="I264" s="6">
        <v>45144</v>
      </c>
      <c r="J264" s="1"/>
      <c r="M264" s="12"/>
    </row>
    <row r="265" spans="1:13" ht="17.399999999999999">
      <c r="A265" s="8" t="s">
        <v>39</v>
      </c>
      <c r="B265" s="8" t="s">
        <v>8</v>
      </c>
      <c r="C265" s="8" t="s">
        <v>24</v>
      </c>
      <c r="D265" s="8" t="s">
        <v>25</v>
      </c>
      <c r="E265" s="10">
        <v>120</v>
      </c>
      <c r="F265" s="10"/>
      <c r="G265" s="3">
        <f t="shared" si="20"/>
        <v>120</v>
      </c>
      <c r="H265" s="11" t="s">
        <v>11</v>
      </c>
      <c r="I265" s="6">
        <v>45145</v>
      </c>
      <c r="J265" s="1"/>
      <c r="M265" s="12"/>
    </row>
    <row r="266" spans="1:13" ht="17.399999999999999">
      <c r="A266" s="8" t="s">
        <v>39</v>
      </c>
      <c r="B266" s="8" t="s">
        <v>8</v>
      </c>
      <c r="C266" s="8" t="s">
        <v>24</v>
      </c>
      <c r="D266" s="8" t="s">
        <v>26</v>
      </c>
      <c r="E266" s="10">
        <v>120</v>
      </c>
      <c r="F266" s="10"/>
      <c r="G266" s="3">
        <f t="shared" si="20"/>
        <v>120</v>
      </c>
      <c r="H266" s="11" t="s">
        <v>40</v>
      </c>
      <c r="I266" s="6">
        <v>45141</v>
      </c>
      <c r="J266" s="1"/>
      <c r="M266" s="12"/>
    </row>
    <row r="267" spans="1:13" ht="17.399999999999999">
      <c r="A267" s="8" t="s">
        <v>39</v>
      </c>
      <c r="B267" s="8" t="s">
        <v>8</v>
      </c>
      <c r="C267" s="8" t="s">
        <v>24</v>
      </c>
      <c r="D267" s="8" t="s">
        <v>27</v>
      </c>
      <c r="E267" s="10">
        <v>120</v>
      </c>
      <c r="F267" s="10"/>
      <c r="G267" s="3">
        <f t="shared" si="20"/>
        <v>120</v>
      </c>
      <c r="H267" s="11" t="s">
        <v>11</v>
      </c>
      <c r="I267" s="6">
        <v>45142</v>
      </c>
      <c r="J267" s="1"/>
      <c r="M267" s="12"/>
    </row>
    <row r="268" spans="1:13" ht="17.399999999999999">
      <c r="A268" s="8" t="s">
        <v>39</v>
      </c>
      <c r="B268" s="8" t="s">
        <v>8</v>
      </c>
      <c r="C268" s="8" t="s">
        <v>24</v>
      </c>
      <c r="D268" s="8" t="s">
        <v>28</v>
      </c>
      <c r="E268" s="10">
        <v>400</v>
      </c>
      <c r="F268" s="10"/>
      <c r="G268" s="3">
        <f t="shared" si="20"/>
        <v>400</v>
      </c>
      <c r="H268" s="11" t="s">
        <v>11</v>
      </c>
      <c r="I268" s="6">
        <v>45143</v>
      </c>
      <c r="J268" s="1"/>
      <c r="M268" s="12"/>
    </row>
    <row r="269" spans="1:13" ht="17.399999999999999">
      <c r="A269" s="8" t="s">
        <v>39</v>
      </c>
      <c r="B269" s="8" t="s">
        <v>8</v>
      </c>
      <c r="C269" s="8" t="s">
        <v>24</v>
      </c>
      <c r="D269" s="8" t="s">
        <v>29</v>
      </c>
      <c r="E269" s="10">
        <v>400</v>
      </c>
      <c r="F269" s="10"/>
      <c r="G269" s="3">
        <f t="shared" si="20"/>
        <v>400</v>
      </c>
      <c r="H269" s="11" t="s">
        <v>40</v>
      </c>
      <c r="I269" s="6">
        <v>45144</v>
      </c>
      <c r="J269" s="1"/>
      <c r="M269" s="12"/>
    </row>
    <row r="270" spans="1:13" ht="17.399999999999999">
      <c r="A270" s="8" t="s">
        <v>39</v>
      </c>
      <c r="B270" s="8" t="s">
        <v>8</v>
      </c>
      <c r="C270" s="8" t="s">
        <v>24</v>
      </c>
      <c r="D270" s="8" t="s">
        <v>30</v>
      </c>
      <c r="E270" s="10">
        <v>400</v>
      </c>
      <c r="F270" s="10"/>
      <c r="G270" s="3">
        <f t="shared" si="20"/>
        <v>400</v>
      </c>
      <c r="H270" s="11" t="s">
        <v>11</v>
      </c>
      <c r="I270" s="6">
        <v>45145</v>
      </c>
      <c r="J270" s="1"/>
      <c r="M270" s="12"/>
    </row>
    <row r="271" spans="1:13" ht="17.399999999999999">
      <c r="A271" s="8" t="s">
        <v>39</v>
      </c>
      <c r="B271" s="8" t="s">
        <v>8</v>
      </c>
      <c r="C271" s="8" t="s">
        <v>24</v>
      </c>
      <c r="D271" s="8" t="s">
        <v>31</v>
      </c>
      <c r="E271" s="10">
        <v>400</v>
      </c>
      <c r="F271" s="10"/>
      <c r="G271" s="3">
        <f t="shared" si="20"/>
        <v>400</v>
      </c>
      <c r="H271" s="11" t="s">
        <v>11</v>
      </c>
      <c r="I271" s="6">
        <v>45146</v>
      </c>
      <c r="J271" s="1"/>
      <c r="M271" s="12"/>
    </row>
    <row r="272" spans="1:13" ht="17.399999999999999">
      <c r="A272" s="8" t="s">
        <v>39</v>
      </c>
      <c r="B272" s="8" t="s">
        <v>8</v>
      </c>
      <c r="C272" s="8" t="s">
        <v>24</v>
      </c>
      <c r="D272" s="8" t="s">
        <v>19</v>
      </c>
      <c r="E272" s="10">
        <v>400</v>
      </c>
      <c r="F272" s="10"/>
      <c r="G272" s="3">
        <f t="shared" si="20"/>
        <v>400</v>
      </c>
      <c r="H272" s="11" t="s">
        <v>11</v>
      </c>
      <c r="I272" s="6">
        <v>45147</v>
      </c>
      <c r="J272" s="1"/>
      <c r="M272" s="12"/>
    </row>
    <row r="273" spans="1:13" ht="17.399999999999999">
      <c r="A273" s="8" t="s">
        <v>39</v>
      </c>
      <c r="B273" s="8" t="s">
        <v>32</v>
      </c>
      <c r="C273" s="8" t="s">
        <v>33</v>
      </c>
      <c r="D273" s="8" t="s">
        <v>34</v>
      </c>
      <c r="E273" s="13">
        <v>400</v>
      </c>
      <c r="F273" s="13">
        <f>E273</f>
        <v>400</v>
      </c>
      <c r="G273" s="13"/>
      <c r="H273" s="11"/>
      <c r="I273" s="6"/>
      <c r="J273" s="1"/>
      <c r="M273" s="12"/>
    </row>
    <row r="274" spans="1:13" ht="17.399999999999999">
      <c r="A274" s="8" t="s">
        <v>39</v>
      </c>
      <c r="B274" s="8" t="s">
        <v>32</v>
      </c>
      <c r="C274" s="8" t="s">
        <v>33</v>
      </c>
      <c r="D274" s="8" t="s">
        <v>35</v>
      </c>
      <c r="E274" s="13">
        <v>50</v>
      </c>
      <c r="F274" s="13">
        <f t="shared" ref="F274:F276" si="21">E274</f>
        <v>50</v>
      </c>
      <c r="G274" s="13"/>
      <c r="H274" s="11"/>
      <c r="I274" s="6"/>
      <c r="J274" s="1"/>
      <c r="M274" s="12"/>
    </row>
    <row r="275" spans="1:13" ht="17.399999999999999">
      <c r="A275" s="8" t="s">
        <v>39</v>
      </c>
      <c r="B275" s="8" t="s">
        <v>32</v>
      </c>
      <c r="C275" s="8" t="s">
        <v>36</v>
      </c>
      <c r="D275" s="8" t="s">
        <v>37</v>
      </c>
      <c r="E275" s="13">
        <v>800</v>
      </c>
      <c r="F275" s="13">
        <f t="shared" si="21"/>
        <v>800</v>
      </c>
      <c r="G275" s="13"/>
      <c r="H275" s="11"/>
      <c r="I275" s="6"/>
      <c r="J275" s="1"/>
      <c r="M275" s="12"/>
    </row>
    <row r="276" spans="1:13" ht="18" thickBot="1">
      <c r="A276" s="14" t="s">
        <v>39</v>
      </c>
      <c r="B276" s="14" t="s">
        <v>32</v>
      </c>
      <c r="C276" s="14" t="s">
        <v>36</v>
      </c>
      <c r="D276" s="14" t="s">
        <v>38</v>
      </c>
      <c r="E276" s="15">
        <v>400</v>
      </c>
      <c r="F276" s="13">
        <f t="shared" si="21"/>
        <v>400</v>
      </c>
      <c r="G276" s="15"/>
      <c r="H276" s="17"/>
      <c r="I276" s="16"/>
      <c r="J276" s="1"/>
      <c r="M276" s="12"/>
    </row>
    <row r="277" spans="1:13" ht="17.399999999999999">
      <c r="A277" s="2" t="s">
        <v>41</v>
      </c>
      <c r="B277" s="2" t="s">
        <v>8</v>
      </c>
      <c r="C277" s="2" t="s">
        <v>9</v>
      </c>
      <c r="D277" s="2" t="s">
        <v>10</v>
      </c>
      <c r="E277" s="3">
        <v>400</v>
      </c>
      <c r="F277" s="3"/>
      <c r="G277" s="3">
        <f>E277</f>
        <v>400</v>
      </c>
      <c r="H277" s="5" t="s">
        <v>11</v>
      </c>
      <c r="I277" s="4">
        <v>45261</v>
      </c>
      <c r="J277" s="1"/>
      <c r="M277" s="12"/>
    </row>
    <row r="278" spans="1:13" ht="17.399999999999999">
      <c r="A278" s="8" t="s">
        <v>41</v>
      </c>
      <c r="B278" s="8" t="s">
        <v>8</v>
      </c>
      <c r="C278" s="8" t="s">
        <v>9</v>
      </c>
      <c r="D278" s="8" t="s">
        <v>12</v>
      </c>
      <c r="E278" s="10">
        <v>400</v>
      </c>
      <c r="F278" s="10"/>
      <c r="G278" s="3">
        <f t="shared" ref="G278:G297" si="22">E278</f>
        <v>400</v>
      </c>
      <c r="H278" s="11" t="s">
        <v>40</v>
      </c>
      <c r="I278" s="6">
        <v>45267</v>
      </c>
      <c r="J278" s="1"/>
      <c r="M278" s="12"/>
    </row>
    <row r="279" spans="1:13" ht="17.399999999999999">
      <c r="A279" s="8" t="s">
        <v>41</v>
      </c>
      <c r="B279" s="8" t="s">
        <v>8</v>
      </c>
      <c r="C279" s="8" t="s">
        <v>9</v>
      </c>
      <c r="D279" s="8" t="s">
        <v>13</v>
      </c>
      <c r="E279" s="10">
        <v>400</v>
      </c>
      <c r="F279" s="10"/>
      <c r="G279" s="3">
        <f t="shared" si="22"/>
        <v>400</v>
      </c>
      <c r="H279" s="11" t="s">
        <v>11</v>
      </c>
      <c r="I279" s="6">
        <v>45262</v>
      </c>
      <c r="J279" s="1"/>
      <c r="M279" s="12"/>
    </row>
    <row r="280" spans="1:13" ht="17.399999999999999">
      <c r="A280" s="8" t="s">
        <v>41</v>
      </c>
      <c r="B280" s="8" t="s">
        <v>8</v>
      </c>
      <c r="C280" s="8" t="s">
        <v>9</v>
      </c>
      <c r="D280" s="8" t="s">
        <v>14</v>
      </c>
      <c r="E280" s="10">
        <v>400</v>
      </c>
      <c r="F280" s="10"/>
      <c r="G280" s="3">
        <f t="shared" si="22"/>
        <v>400</v>
      </c>
      <c r="H280" s="11" t="s">
        <v>11</v>
      </c>
      <c r="I280" s="6">
        <v>45264</v>
      </c>
      <c r="J280" s="1"/>
      <c r="M280" s="12"/>
    </row>
    <row r="281" spans="1:13" ht="17.399999999999999">
      <c r="A281" s="8" t="s">
        <v>41</v>
      </c>
      <c r="B281" s="8" t="s">
        <v>8</v>
      </c>
      <c r="C281" s="8" t="s">
        <v>9</v>
      </c>
      <c r="D281" s="8" t="s">
        <v>15</v>
      </c>
      <c r="E281" s="10">
        <v>400</v>
      </c>
      <c r="F281" s="10"/>
      <c r="G281" s="3">
        <f t="shared" si="22"/>
        <v>400</v>
      </c>
      <c r="H281" s="11" t="s">
        <v>40</v>
      </c>
      <c r="I281" s="6">
        <v>45264</v>
      </c>
      <c r="J281" s="1"/>
      <c r="M281" s="12"/>
    </row>
    <row r="282" spans="1:13" ht="17.399999999999999">
      <c r="A282" s="8" t="s">
        <v>41</v>
      </c>
      <c r="B282" s="8" t="s">
        <v>8</v>
      </c>
      <c r="C282" s="8" t="s">
        <v>9</v>
      </c>
      <c r="D282" s="8" t="s">
        <v>16</v>
      </c>
      <c r="E282" s="10">
        <v>250</v>
      </c>
      <c r="F282" s="10"/>
      <c r="G282" s="3">
        <f t="shared" si="22"/>
        <v>250</v>
      </c>
      <c r="H282" s="11" t="s">
        <v>11</v>
      </c>
      <c r="I282" s="6">
        <v>45265</v>
      </c>
      <c r="J282" s="1"/>
      <c r="M282" s="12"/>
    </row>
    <row r="283" spans="1:13" ht="17.399999999999999">
      <c r="A283" s="8" t="s">
        <v>41</v>
      </c>
      <c r="B283" s="8" t="s">
        <v>8</v>
      </c>
      <c r="C283" s="8" t="s">
        <v>9</v>
      </c>
      <c r="D283" s="8" t="s">
        <v>17</v>
      </c>
      <c r="E283" s="10">
        <v>369</v>
      </c>
      <c r="F283" s="10"/>
      <c r="G283" s="3">
        <f t="shared" si="22"/>
        <v>369</v>
      </c>
      <c r="H283" s="11" t="s">
        <v>11</v>
      </c>
      <c r="I283" s="6">
        <v>45266</v>
      </c>
      <c r="J283" s="1"/>
      <c r="M283" s="12"/>
    </row>
    <row r="284" spans="1:13" ht="17.399999999999999">
      <c r="A284" s="8" t="s">
        <v>41</v>
      </c>
      <c r="B284" s="8" t="s">
        <v>8</v>
      </c>
      <c r="C284" s="8" t="s">
        <v>9</v>
      </c>
      <c r="D284" s="8" t="s">
        <v>18</v>
      </c>
      <c r="E284" s="10">
        <v>400</v>
      </c>
      <c r="F284" s="10"/>
      <c r="G284" s="3">
        <f t="shared" si="22"/>
        <v>400</v>
      </c>
      <c r="H284" s="11" t="s">
        <v>40</v>
      </c>
      <c r="I284" s="6">
        <v>45267</v>
      </c>
      <c r="J284" s="1"/>
      <c r="M284" s="12"/>
    </row>
    <row r="285" spans="1:13" ht="17.399999999999999">
      <c r="A285" s="8" t="s">
        <v>41</v>
      </c>
      <c r="B285" s="8" t="s">
        <v>8</v>
      </c>
      <c r="C285" s="8" t="s">
        <v>9</v>
      </c>
      <c r="D285" s="8" t="s">
        <v>19</v>
      </c>
      <c r="E285" s="10">
        <v>400</v>
      </c>
      <c r="F285" s="10"/>
      <c r="G285" s="3">
        <f t="shared" si="22"/>
        <v>400</v>
      </c>
      <c r="H285" s="11" t="s">
        <v>11</v>
      </c>
      <c r="I285" s="6">
        <v>45268</v>
      </c>
      <c r="J285" s="1"/>
      <c r="M285" s="12"/>
    </row>
    <row r="286" spans="1:13" ht="17.399999999999999">
      <c r="A286" s="8" t="s">
        <v>41</v>
      </c>
      <c r="B286" s="8" t="s">
        <v>8</v>
      </c>
      <c r="C286" s="8" t="s">
        <v>20</v>
      </c>
      <c r="D286" s="8" t="s">
        <v>21</v>
      </c>
      <c r="E286" s="10">
        <v>452</v>
      </c>
      <c r="F286" s="10"/>
      <c r="G286" s="3">
        <f t="shared" si="22"/>
        <v>452</v>
      </c>
      <c r="H286" s="11" t="s">
        <v>11</v>
      </c>
      <c r="I286" s="6">
        <v>45269</v>
      </c>
      <c r="J286" s="1"/>
      <c r="M286" s="12"/>
    </row>
    <row r="287" spans="1:13" ht="17.399999999999999">
      <c r="A287" s="8" t="s">
        <v>41</v>
      </c>
      <c r="B287" s="8" t="s">
        <v>8</v>
      </c>
      <c r="C287" s="8" t="s">
        <v>20</v>
      </c>
      <c r="D287" s="8" t="s">
        <v>22</v>
      </c>
      <c r="E287" s="10">
        <v>400</v>
      </c>
      <c r="F287" s="10"/>
      <c r="G287" s="3">
        <f t="shared" si="22"/>
        <v>400</v>
      </c>
      <c r="H287" s="11" t="s">
        <v>11</v>
      </c>
      <c r="I287" s="6">
        <v>45264</v>
      </c>
      <c r="J287" s="1"/>
      <c r="M287" s="12"/>
    </row>
    <row r="288" spans="1:13" ht="17.399999999999999">
      <c r="A288" s="8" t="s">
        <v>41</v>
      </c>
      <c r="B288" s="8" t="s">
        <v>8</v>
      </c>
      <c r="C288" s="8" t="s">
        <v>20</v>
      </c>
      <c r="D288" s="8" t="s">
        <v>23</v>
      </c>
      <c r="E288" s="10">
        <v>700</v>
      </c>
      <c r="F288" s="10"/>
      <c r="G288" s="3">
        <f t="shared" si="22"/>
        <v>700</v>
      </c>
      <c r="H288" s="11" t="s">
        <v>11</v>
      </c>
      <c r="I288" s="6">
        <v>45265</v>
      </c>
      <c r="J288" s="1"/>
      <c r="M288" s="12"/>
    </row>
    <row r="289" spans="1:14" ht="17.399999999999999">
      <c r="A289" s="8" t="s">
        <v>41</v>
      </c>
      <c r="B289" s="8" t="s">
        <v>8</v>
      </c>
      <c r="C289" s="8" t="s">
        <v>24</v>
      </c>
      <c r="D289" s="8" t="s">
        <v>10</v>
      </c>
      <c r="E289" s="10">
        <v>70</v>
      </c>
      <c r="F289" s="10"/>
      <c r="G289" s="3">
        <f t="shared" si="22"/>
        <v>70</v>
      </c>
      <c r="H289" s="11" t="s">
        <v>11</v>
      </c>
      <c r="I289" s="6">
        <v>45266</v>
      </c>
      <c r="J289" s="1"/>
      <c r="M289" s="12"/>
    </row>
    <row r="290" spans="1:14" ht="17.399999999999999">
      <c r="A290" s="8" t="s">
        <v>41</v>
      </c>
      <c r="B290" s="8" t="s">
        <v>8</v>
      </c>
      <c r="C290" s="8" t="s">
        <v>24</v>
      </c>
      <c r="D290" s="8" t="s">
        <v>25</v>
      </c>
      <c r="E290" s="10">
        <v>10</v>
      </c>
      <c r="F290" s="10"/>
      <c r="G290" s="3">
        <f t="shared" si="22"/>
        <v>10</v>
      </c>
      <c r="H290" s="11" t="s">
        <v>11</v>
      </c>
      <c r="I290" s="6">
        <v>45267</v>
      </c>
      <c r="J290" s="1"/>
      <c r="M290" s="12"/>
    </row>
    <row r="291" spans="1:14" ht="17.399999999999999">
      <c r="A291" s="8" t="s">
        <v>41</v>
      </c>
      <c r="B291" s="8" t="s">
        <v>8</v>
      </c>
      <c r="C291" s="8" t="s">
        <v>24</v>
      </c>
      <c r="D291" s="8" t="s">
        <v>26</v>
      </c>
      <c r="E291" s="10">
        <v>400</v>
      </c>
      <c r="F291" s="10"/>
      <c r="G291" s="3">
        <f t="shared" si="22"/>
        <v>400</v>
      </c>
      <c r="H291" s="11" t="s">
        <v>11</v>
      </c>
      <c r="I291" s="6">
        <v>45263</v>
      </c>
      <c r="J291" s="1"/>
      <c r="M291" s="12"/>
    </row>
    <row r="292" spans="1:14" ht="17.399999999999999">
      <c r="A292" s="8" t="s">
        <v>41</v>
      </c>
      <c r="B292" s="8" t="s">
        <v>8</v>
      </c>
      <c r="C292" s="8" t="s">
        <v>24</v>
      </c>
      <c r="D292" s="8" t="s">
        <v>27</v>
      </c>
      <c r="E292" s="10">
        <v>152</v>
      </c>
      <c r="F292" s="10"/>
      <c r="G292" s="3">
        <f t="shared" si="22"/>
        <v>152</v>
      </c>
      <c r="H292" s="11" t="s">
        <v>11</v>
      </c>
      <c r="I292" s="6">
        <v>45264</v>
      </c>
      <c r="J292" s="1"/>
      <c r="M292" s="12"/>
    </row>
    <row r="293" spans="1:14" ht="17.399999999999999">
      <c r="A293" s="8" t="s">
        <v>41</v>
      </c>
      <c r="B293" s="8" t="s">
        <v>8</v>
      </c>
      <c r="C293" s="8" t="s">
        <v>24</v>
      </c>
      <c r="D293" s="8" t="s">
        <v>28</v>
      </c>
      <c r="E293" s="10">
        <v>400</v>
      </c>
      <c r="F293" s="10"/>
      <c r="G293" s="3">
        <f t="shared" si="22"/>
        <v>400</v>
      </c>
      <c r="H293" s="11" t="s">
        <v>11</v>
      </c>
      <c r="I293" s="6">
        <v>45265</v>
      </c>
      <c r="J293" s="1"/>
      <c r="M293" s="12"/>
    </row>
    <row r="294" spans="1:14" ht="17.399999999999999">
      <c r="A294" s="8" t="s">
        <v>41</v>
      </c>
      <c r="B294" s="8" t="s">
        <v>8</v>
      </c>
      <c r="C294" s="8" t="s">
        <v>24</v>
      </c>
      <c r="D294" s="8" t="s">
        <v>29</v>
      </c>
      <c r="E294" s="10">
        <v>328</v>
      </c>
      <c r="F294" s="10"/>
      <c r="G294" s="3">
        <f t="shared" si="22"/>
        <v>328</v>
      </c>
      <c r="H294" s="11" t="s">
        <v>11</v>
      </c>
      <c r="I294" s="6">
        <v>45266</v>
      </c>
      <c r="J294" s="1"/>
      <c r="M294" s="12"/>
    </row>
    <row r="295" spans="1:14" ht="17.399999999999999">
      <c r="A295" s="8" t="s">
        <v>41</v>
      </c>
      <c r="B295" s="8" t="s">
        <v>8</v>
      </c>
      <c r="C295" s="8" t="s">
        <v>24</v>
      </c>
      <c r="D295" s="8" t="s">
        <v>30</v>
      </c>
      <c r="E295" s="10">
        <v>400</v>
      </c>
      <c r="F295" s="10"/>
      <c r="G295" s="3">
        <f t="shared" si="22"/>
        <v>400</v>
      </c>
      <c r="H295" s="11" t="s">
        <v>11</v>
      </c>
      <c r="I295" s="6">
        <v>45267</v>
      </c>
      <c r="J295" s="1"/>
      <c r="M295" s="12"/>
    </row>
    <row r="296" spans="1:14" ht="17.399999999999999">
      <c r="A296" s="8" t="s">
        <v>41</v>
      </c>
      <c r="B296" s="8" t="s">
        <v>8</v>
      </c>
      <c r="C296" s="8" t="s">
        <v>24</v>
      </c>
      <c r="D296" s="8" t="s">
        <v>31</v>
      </c>
      <c r="E296" s="10">
        <v>400</v>
      </c>
      <c r="F296" s="10"/>
      <c r="G296" s="3">
        <f t="shared" si="22"/>
        <v>400</v>
      </c>
      <c r="H296" s="11" t="s">
        <v>11</v>
      </c>
      <c r="I296" s="6">
        <v>45268</v>
      </c>
      <c r="J296" s="1"/>
      <c r="M296" s="12"/>
    </row>
    <row r="297" spans="1:14" ht="17.399999999999999">
      <c r="A297" s="8" t="s">
        <v>41</v>
      </c>
      <c r="B297" s="8" t="s">
        <v>8</v>
      </c>
      <c r="C297" s="8" t="s">
        <v>24</v>
      </c>
      <c r="D297" s="8" t="s">
        <v>19</v>
      </c>
      <c r="E297" s="10">
        <v>400</v>
      </c>
      <c r="F297" s="10"/>
      <c r="G297" s="3">
        <f t="shared" si="22"/>
        <v>400</v>
      </c>
      <c r="H297" s="11" t="s">
        <v>11</v>
      </c>
      <c r="I297" s="6">
        <v>45269</v>
      </c>
      <c r="J297" s="1"/>
      <c r="M297" s="12"/>
    </row>
    <row r="298" spans="1:14" ht="17.399999999999999">
      <c r="A298" s="8" t="s">
        <v>41</v>
      </c>
      <c r="B298" s="8" t="s">
        <v>32</v>
      </c>
      <c r="C298" s="8" t="s">
        <v>33</v>
      </c>
      <c r="D298" s="8" t="s">
        <v>34</v>
      </c>
      <c r="E298" s="13">
        <v>400</v>
      </c>
      <c r="F298" s="13">
        <f>E298</f>
        <v>400</v>
      </c>
      <c r="G298" s="13"/>
      <c r="H298" s="11"/>
      <c r="I298" s="6"/>
      <c r="J298" s="1"/>
      <c r="M298" s="12"/>
    </row>
    <row r="299" spans="1:14" ht="17.399999999999999">
      <c r="A299" s="8" t="s">
        <v>41</v>
      </c>
      <c r="B299" s="8" t="s">
        <v>32</v>
      </c>
      <c r="C299" s="8" t="s">
        <v>33</v>
      </c>
      <c r="D299" s="8" t="s">
        <v>35</v>
      </c>
      <c r="E299" s="13">
        <v>200</v>
      </c>
      <c r="F299" s="13">
        <f t="shared" ref="F299:F301" si="23">E299</f>
        <v>200</v>
      </c>
      <c r="G299" s="13"/>
      <c r="H299" s="11"/>
      <c r="I299" s="6"/>
      <c r="J299" s="1"/>
      <c r="M299" s="12"/>
    </row>
    <row r="300" spans="1:14" ht="17.399999999999999">
      <c r="A300" s="8" t="s">
        <v>41</v>
      </c>
      <c r="B300" s="8" t="s">
        <v>32</v>
      </c>
      <c r="C300" s="8" t="s">
        <v>36</v>
      </c>
      <c r="D300" s="8" t="s">
        <v>37</v>
      </c>
      <c r="E300" s="13">
        <v>600</v>
      </c>
      <c r="F300" s="13">
        <f t="shared" si="23"/>
        <v>600</v>
      </c>
      <c r="G300" s="13"/>
      <c r="H300" s="11"/>
      <c r="I300" s="6"/>
      <c r="J300" s="1"/>
      <c r="M300" s="12"/>
    </row>
    <row r="301" spans="1:14" ht="17.399999999999999">
      <c r="A301" s="18" t="s">
        <v>41</v>
      </c>
      <c r="B301" s="18" t="s">
        <v>32</v>
      </c>
      <c r="C301" s="18" t="s">
        <v>36</v>
      </c>
      <c r="D301" s="18" t="s">
        <v>38</v>
      </c>
      <c r="E301" s="19">
        <v>100</v>
      </c>
      <c r="F301" s="13">
        <f t="shared" si="23"/>
        <v>100</v>
      </c>
      <c r="G301" s="19"/>
      <c r="H301" s="21"/>
      <c r="I301" s="20"/>
      <c r="J301" s="1"/>
      <c r="M301" s="12"/>
    </row>
    <row r="302" spans="1:14">
      <c r="N302" s="12"/>
    </row>
    <row r="303" spans="1:14">
      <c r="N303" s="12"/>
    </row>
    <row r="304" spans="1:14">
      <c r="N304" s="12"/>
    </row>
  </sheetData>
  <phoneticPr fontId="1" type="noConversion"/>
  <pageMargins left="0.7" right="0.7" top="0.75" bottom="0.75" header="0.3" footer="0.3"/>
  <pageSetup orientation="portrait" r:id="rId1"/>
  <drawing r:id="rId2"/>
  <tableParts count="2">
    <tablePart r:id="rId3"/>
    <tablePart r:id="rId4"/>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Z44"/>
  <sheetViews>
    <sheetView topLeftCell="F25" zoomScale="60" zoomScaleNormal="60" workbookViewId="0">
      <selection activeCell="G34" sqref="G34:I40"/>
      <pivotSelection pane="bottomRight" showHeader="1" activeRow="33" activeCol="6" previousRow="33" previousCol="6" click="1" r:id="rId6">
        <pivotArea type="all" dataOnly="0" outline="0" fieldPosition="0"/>
      </pivotSelection>
    </sheetView>
  </sheetViews>
  <sheetFormatPr defaultRowHeight="15.6"/>
  <cols>
    <col min="2" max="2" width="16.3984375" customWidth="1"/>
    <col min="3" max="3" width="17.59765625" customWidth="1"/>
    <col min="4" max="6" width="5.8984375" customWidth="1"/>
    <col min="7" max="7" width="17.59765625" customWidth="1"/>
    <col min="8" max="8" width="20.296875" customWidth="1"/>
    <col min="9" max="10" width="13.796875" customWidth="1"/>
    <col min="11" max="11" width="17.59765625" customWidth="1"/>
    <col min="12" max="12" width="20.296875" customWidth="1"/>
    <col min="13" max="13" width="13.796875" customWidth="1"/>
    <col min="14" max="14" width="11.09765625" customWidth="1"/>
    <col min="15" max="15" width="12.5" customWidth="1"/>
    <col min="16" max="16" width="18.296875" customWidth="1"/>
    <col min="17" max="17" width="19.69921875" customWidth="1"/>
    <col min="18" max="18" width="7.5" customWidth="1"/>
    <col min="19" max="19" width="16.3984375" customWidth="1"/>
    <col min="20" max="20" width="16.796875" customWidth="1"/>
    <col min="21" max="21" width="10.796875" bestFit="1" customWidth="1"/>
    <col min="22" max="22" width="13" customWidth="1"/>
    <col min="23" max="23" width="5.09765625" customWidth="1"/>
    <col min="24" max="24" width="16.3984375" customWidth="1"/>
    <col min="25" max="25" width="24.3984375" bestFit="1" customWidth="1"/>
    <col min="26" max="26" width="22.59765625" bestFit="1" customWidth="1"/>
    <col min="27" max="27" width="5.09765625" customWidth="1"/>
    <col min="28" max="28" width="14.796875" bestFit="1" customWidth="1"/>
    <col min="29" max="29" width="16.09765625" bestFit="1" customWidth="1"/>
    <col min="30" max="30" width="6.3984375" customWidth="1"/>
    <col min="31" max="31" width="11.296875" bestFit="1" customWidth="1"/>
  </cols>
  <sheetData>
    <row r="2" spans="2:26" ht="17.399999999999999">
      <c r="B2" s="25" t="s">
        <v>60</v>
      </c>
      <c r="C2" t="s">
        <v>61</v>
      </c>
      <c r="O2" s="24" t="s">
        <v>0</v>
      </c>
      <c r="P2" s="24" t="s">
        <v>56</v>
      </c>
      <c r="Q2" t="s">
        <v>71</v>
      </c>
      <c r="R2" t="s">
        <v>72</v>
      </c>
      <c r="S2" t="s">
        <v>73</v>
      </c>
      <c r="X2" s="25" t="s">
        <v>60</v>
      </c>
      <c r="Y2" t="s">
        <v>75</v>
      </c>
      <c r="Z2" t="s">
        <v>70</v>
      </c>
    </row>
    <row r="3" spans="2:26" ht="17.399999999999999">
      <c r="B3" s="27" t="s">
        <v>52</v>
      </c>
      <c r="C3" s="26">
        <v>5000</v>
      </c>
      <c r="G3" s="25" t="s">
        <v>61</v>
      </c>
      <c r="H3" s="25" t="s">
        <v>58</v>
      </c>
      <c r="L3" s="25" t="s">
        <v>60</v>
      </c>
      <c r="M3" t="s">
        <v>61</v>
      </c>
      <c r="O3" s="6" t="s">
        <v>43</v>
      </c>
      <c r="P3" s="7">
        <v>6000</v>
      </c>
      <c r="Q3">
        <f>P17</f>
        <v>6956</v>
      </c>
      <c r="R3" s="28">
        <f>(Q3/P3)*100%</f>
        <v>1.1593333333333333</v>
      </c>
      <c r="S3" s="32">
        <f t="shared" ref="S3:S14" si="0">R3-100%</f>
        <v>0.15933333333333333</v>
      </c>
      <c r="X3" s="27" t="s">
        <v>43</v>
      </c>
      <c r="Y3" s="31">
        <v>6956</v>
      </c>
      <c r="Z3" s="31">
        <v>6000</v>
      </c>
    </row>
    <row r="4" spans="2:26" ht="17.399999999999999">
      <c r="B4" s="27" t="s">
        <v>51</v>
      </c>
      <c r="C4" s="26">
        <v>29700</v>
      </c>
      <c r="G4" s="25" t="s">
        <v>60</v>
      </c>
      <c r="H4" t="s">
        <v>8</v>
      </c>
      <c r="I4" t="s">
        <v>32</v>
      </c>
      <c r="J4" t="s">
        <v>59</v>
      </c>
      <c r="L4" s="27" t="s">
        <v>67</v>
      </c>
      <c r="M4" s="26">
        <v>18050</v>
      </c>
      <c r="O4" s="6" t="s">
        <v>42</v>
      </c>
      <c r="P4" s="7">
        <v>6000</v>
      </c>
      <c r="Q4">
        <f t="shared" ref="Q4:Q14" si="1">P18</f>
        <v>8400</v>
      </c>
      <c r="R4" s="28">
        <f t="shared" ref="R4:R14" si="2">(Q4/P4)*100%</f>
        <v>1.4</v>
      </c>
      <c r="S4" s="32">
        <f t="shared" si="0"/>
        <v>0.39999999999999991</v>
      </c>
      <c r="X4" s="27" t="s">
        <v>42</v>
      </c>
      <c r="Y4" s="31">
        <v>8400</v>
      </c>
      <c r="Z4" s="31">
        <v>6000</v>
      </c>
    </row>
    <row r="5" spans="2:26" ht="17.399999999999999">
      <c r="B5" s="27" t="s">
        <v>55</v>
      </c>
      <c r="C5" s="26">
        <v>2700</v>
      </c>
      <c r="G5" s="27" t="s">
        <v>43</v>
      </c>
      <c r="H5" s="26">
        <v>6956</v>
      </c>
      <c r="I5" s="26">
        <v>6200</v>
      </c>
      <c r="J5" s="26">
        <v>13156</v>
      </c>
      <c r="L5" s="27" t="s">
        <v>66</v>
      </c>
      <c r="M5" s="26">
        <v>-45750</v>
      </c>
      <c r="O5" s="6" t="s">
        <v>46</v>
      </c>
      <c r="P5" s="7">
        <v>6000</v>
      </c>
      <c r="Q5">
        <f t="shared" si="1"/>
        <v>7012</v>
      </c>
      <c r="R5" s="28">
        <f t="shared" si="2"/>
        <v>1.1686666666666667</v>
      </c>
      <c r="S5" s="32">
        <f t="shared" si="0"/>
        <v>0.16866666666666674</v>
      </c>
      <c r="X5" s="27" t="s">
        <v>46</v>
      </c>
      <c r="Y5" s="31">
        <v>7012</v>
      </c>
      <c r="Z5" s="31">
        <v>6000</v>
      </c>
    </row>
    <row r="6" spans="2:26" ht="17.399999999999999">
      <c r="B6" s="27" t="s">
        <v>53</v>
      </c>
      <c r="C6" s="26">
        <v>10700</v>
      </c>
      <c r="G6" s="27" t="s">
        <v>42</v>
      </c>
      <c r="H6" s="26">
        <v>8400</v>
      </c>
      <c r="I6" s="26">
        <v>7579</v>
      </c>
      <c r="J6" s="26">
        <v>15979</v>
      </c>
      <c r="L6" s="27" t="s">
        <v>63</v>
      </c>
      <c r="M6" s="26">
        <v>63800</v>
      </c>
      <c r="O6" s="6" t="s">
        <v>7</v>
      </c>
      <c r="P6" s="7">
        <v>9000</v>
      </c>
      <c r="Q6">
        <f t="shared" si="1"/>
        <v>7650</v>
      </c>
      <c r="R6" s="28">
        <f t="shared" si="2"/>
        <v>0.85</v>
      </c>
      <c r="S6" s="32">
        <f t="shared" si="0"/>
        <v>-0.15000000000000002</v>
      </c>
      <c r="X6" s="27" t="s">
        <v>7</v>
      </c>
      <c r="Y6" s="31">
        <v>7650</v>
      </c>
      <c r="Z6" s="31">
        <v>9000</v>
      </c>
    </row>
    <row r="7" spans="2:26" ht="17.399999999999999">
      <c r="B7" s="27" t="s">
        <v>54</v>
      </c>
      <c r="C7" s="26">
        <v>15700</v>
      </c>
      <c r="G7" s="27" t="s">
        <v>46</v>
      </c>
      <c r="H7" s="26">
        <v>7012</v>
      </c>
      <c r="I7" s="26">
        <v>3430</v>
      </c>
      <c r="J7" s="26">
        <v>10442</v>
      </c>
      <c r="L7" s="27" t="s">
        <v>65</v>
      </c>
      <c r="M7" s="26">
        <v>86925</v>
      </c>
      <c r="O7" s="6" t="s">
        <v>47</v>
      </c>
      <c r="P7" s="7">
        <v>9000</v>
      </c>
      <c r="Q7">
        <f t="shared" si="1"/>
        <v>6950</v>
      </c>
      <c r="R7" s="28">
        <f t="shared" si="2"/>
        <v>0.77222222222222225</v>
      </c>
      <c r="S7" s="32">
        <f t="shared" si="0"/>
        <v>-0.22777777777777775</v>
      </c>
      <c r="X7" s="27" t="s">
        <v>47</v>
      </c>
      <c r="Y7" s="31">
        <v>6950</v>
      </c>
      <c r="Z7" s="31">
        <v>9000</v>
      </c>
    </row>
    <row r="8" spans="2:26" ht="17.399999999999999">
      <c r="B8" s="27" t="s">
        <v>59</v>
      </c>
      <c r="C8" s="26">
        <v>63800</v>
      </c>
      <c r="G8" s="27" t="s">
        <v>7</v>
      </c>
      <c r="H8" s="26">
        <v>7650</v>
      </c>
      <c r="I8" s="26">
        <v>1269</v>
      </c>
      <c r="J8" s="26">
        <v>8919</v>
      </c>
      <c r="L8" s="27" t="s">
        <v>64</v>
      </c>
      <c r="M8" s="26">
        <v>41175</v>
      </c>
      <c r="O8" s="6" t="s">
        <v>45</v>
      </c>
      <c r="P8" s="7">
        <v>9000</v>
      </c>
      <c r="Q8">
        <f t="shared" si="1"/>
        <v>7076</v>
      </c>
      <c r="R8" s="28">
        <f t="shared" si="2"/>
        <v>0.78622222222222227</v>
      </c>
      <c r="S8" s="32">
        <f t="shared" si="0"/>
        <v>-0.21377777777777773</v>
      </c>
      <c r="X8" s="27" t="s">
        <v>45</v>
      </c>
      <c r="Y8" s="31">
        <v>7076</v>
      </c>
      <c r="Z8" s="31">
        <v>9000</v>
      </c>
    </row>
    <row r="9" spans="2:26" ht="17.399999999999999">
      <c r="G9" s="27" t="s">
        <v>47</v>
      </c>
      <c r="H9" s="26">
        <v>6950</v>
      </c>
      <c r="I9" s="26">
        <v>1300</v>
      </c>
      <c r="J9" s="26">
        <v>8250</v>
      </c>
      <c r="L9" s="27" t="s">
        <v>59</v>
      </c>
      <c r="M9" s="26">
        <v>164200</v>
      </c>
      <c r="O9" s="6" t="s">
        <v>44</v>
      </c>
      <c r="P9" s="7">
        <v>9000</v>
      </c>
      <c r="Q9">
        <f t="shared" si="1"/>
        <v>9040</v>
      </c>
      <c r="R9" s="28">
        <f t="shared" si="2"/>
        <v>1.0044444444444445</v>
      </c>
      <c r="S9" s="32">
        <f t="shared" si="0"/>
        <v>4.4444444444444731E-3</v>
      </c>
      <c r="X9" s="27" t="s">
        <v>44</v>
      </c>
      <c r="Y9" s="31">
        <v>9040</v>
      </c>
      <c r="Z9" s="31">
        <v>9000</v>
      </c>
    </row>
    <row r="10" spans="2:26" ht="17.399999999999999">
      <c r="G10" s="27" t="s">
        <v>45</v>
      </c>
      <c r="H10" s="26">
        <v>7076</v>
      </c>
      <c r="I10" s="26">
        <v>1705</v>
      </c>
      <c r="J10" s="26">
        <v>8781</v>
      </c>
      <c r="O10" s="6" t="s">
        <v>50</v>
      </c>
      <c r="P10" s="7">
        <v>12000</v>
      </c>
      <c r="Q10">
        <f t="shared" si="1"/>
        <v>5970</v>
      </c>
      <c r="R10" s="28">
        <f t="shared" si="2"/>
        <v>0.4975</v>
      </c>
      <c r="S10" s="32">
        <f t="shared" si="0"/>
        <v>-0.50249999999999995</v>
      </c>
      <c r="X10" s="27" t="s">
        <v>39</v>
      </c>
      <c r="Y10" s="31">
        <v>4200</v>
      </c>
      <c r="Z10" s="31">
        <v>12000</v>
      </c>
    </row>
    <row r="11" spans="2:26" ht="17.399999999999999">
      <c r="G11" s="27" t="s">
        <v>44</v>
      </c>
      <c r="H11" s="26">
        <v>9040</v>
      </c>
      <c r="I11" s="26">
        <v>1632</v>
      </c>
      <c r="J11" s="26">
        <v>10672</v>
      </c>
      <c r="O11" s="6" t="s">
        <v>49</v>
      </c>
      <c r="P11" s="7">
        <v>12000</v>
      </c>
      <c r="Q11">
        <f t="shared" si="1"/>
        <v>8400</v>
      </c>
      <c r="R11" s="28">
        <f t="shared" si="2"/>
        <v>0.7</v>
      </c>
      <c r="S11" s="32">
        <f t="shared" si="0"/>
        <v>-0.30000000000000004</v>
      </c>
      <c r="X11" s="27" t="s">
        <v>50</v>
      </c>
      <c r="Y11" s="31">
        <v>5970</v>
      </c>
      <c r="Z11" s="31">
        <v>12000</v>
      </c>
    </row>
    <row r="12" spans="2:26" ht="17.399999999999999">
      <c r="G12" s="27" t="s">
        <v>39</v>
      </c>
      <c r="H12" s="26">
        <v>5970</v>
      </c>
      <c r="I12" s="26">
        <v>1650</v>
      </c>
      <c r="J12" s="26">
        <v>7620</v>
      </c>
      <c r="O12" s="6" t="s">
        <v>48</v>
      </c>
      <c r="P12" s="7">
        <v>12000</v>
      </c>
      <c r="Q12">
        <f t="shared" si="1"/>
        <v>7740</v>
      </c>
      <c r="R12" s="28">
        <f t="shared" si="2"/>
        <v>0.64500000000000002</v>
      </c>
      <c r="S12" s="32">
        <f t="shared" si="0"/>
        <v>-0.35499999999999998</v>
      </c>
      <c r="X12" s="27" t="s">
        <v>49</v>
      </c>
      <c r="Y12" s="31">
        <v>8400</v>
      </c>
      <c r="Z12" s="31">
        <v>12000</v>
      </c>
    </row>
    <row r="13" spans="2:26" ht="17.399999999999999">
      <c r="G13" s="27" t="s">
        <v>50</v>
      </c>
      <c r="H13" s="26">
        <v>8400</v>
      </c>
      <c r="I13" s="26">
        <v>2030</v>
      </c>
      <c r="J13" s="26">
        <v>10430</v>
      </c>
      <c r="O13" s="6" t="s">
        <v>39</v>
      </c>
      <c r="P13" s="7">
        <v>12000</v>
      </c>
      <c r="Q13">
        <f t="shared" si="1"/>
        <v>4200</v>
      </c>
      <c r="R13" s="28">
        <f t="shared" si="2"/>
        <v>0.35</v>
      </c>
      <c r="S13" s="32">
        <f t="shared" si="0"/>
        <v>-0.65</v>
      </c>
      <c r="X13" s="27" t="s">
        <v>48</v>
      </c>
      <c r="Y13" s="31">
        <v>7740</v>
      </c>
      <c r="Z13" s="31">
        <v>12000</v>
      </c>
    </row>
    <row r="14" spans="2:26" ht="17.399999999999999">
      <c r="G14" s="27" t="s">
        <v>49</v>
      </c>
      <c r="H14" s="26">
        <v>7740</v>
      </c>
      <c r="I14" s="26">
        <v>11880</v>
      </c>
      <c r="J14" s="26">
        <v>19620</v>
      </c>
      <c r="O14" s="6" t="s">
        <v>41</v>
      </c>
      <c r="P14" s="7">
        <v>12000</v>
      </c>
      <c r="Q14">
        <f t="shared" si="1"/>
        <v>7531</v>
      </c>
      <c r="R14" s="28">
        <f t="shared" si="2"/>
        <v>0.62758333333333338</v>
      </c>
      <c r="S14" s="32">
        <f t="shared" si="0"/>
        <v>-0.37241666666666662</v>
      </c>
      <c r="X14" s="27" t="s">
        <v>41</v>
      </c>
      <c r="Y14" s="31">
        <v>7531</v>
      </c>
      <c r="Z14" s="31">
        <v>12000</v>
      </c>
    </row>
    <row r="15" spans="2:26">
      <c r="G15" s="27" t="s">
        <v>48</v>
      </c>
      <c r="H15" s="26">
        <v>4200</v>
      </c>
      <c r="I15" s="26">
        <v>1200</v>
      </c>
      <c r="J15" s="26">
        <v>5400</v>
      </c>
      <c r="X15" s="27" t="s">
        <v>59</v>
      </c>
      <c r="Y15" s="26">
        <v>86925</v>
      </c>
      <c r="Z15" s="26">
        <v>114000</v>
      </c>
    </row>
    <row r="16" spans="2:26" ht="17.399999999999999">
      <c r="G16" s="27" t="s">
        <v>41</v>
      </c>
      <c r="H16" s="26">
        <v>7531</v>
      </c>
      <c r="I16" s="26">
        <v>1300</v>
      </c>
      <c r="J16" s="26">
        <v>8831</v>
      </c>
      <c r="O16" t="s">
        <v>0</v>
      </c>
      <c r="P16" t="s">
        <v>69</v>
      </c>
      <c r="Q16" s="24" t="s">
        <v>56</v>
      </c>
      <c r="S16" s="25" t="s">
        <v>60</v>
      </c>
      <c r="T16" t="s">
        <v>74</v>
      </c>
    </row>
    <row r="17" spans="7:22" ht="17.399999999999999">
      <c r="G17" s="27" t="s">
        <v>59</v>
      </c>
      <c r="H17" s="26">
        <v>86925</v>
      </c>
      <c r="I17" s="26">
        <v>41175</v>
      </c>
      <c r="J17" s="26">
        <v>128100</v>
      </c>
      <c r="M17" s="27"/>
      <c r="N17" s="26"/>
      <c r="O17" s="26" t="str">
        <f>G5</f>
        <v>Jan</v>
      </c>
      <c r="P17" s="26">
        <f>H5</f>
        <v>6956</v>
      </c>
      <c r="Q17" s="7">
        <v>6000</v>
      </c>
      <c r="S17" s="27" t="s">
        <v>43</v>
      </c>
      <c r="T17" s="32">
        <v>0.15933333333333333</v>
      </c>
    </row>
    <row r="18" spans="7:22" ht="17.399999999999999">
      <c r="M18" s="27"/>
      <c r="N18" s="26"/>
      <c r="O18" s="26" t="str">
        <f t="shared" ref="O18:O28" si="3">G6</f>
        <v>Feb</v>
      </c>
      <c r="P18" s="26">
        <f t="shared" ref="P18:P28" si="4">H6</f>
        <v>8400</v>
      </c>
      <c r="Q18" s="7">
        <v>6000</v>
      </c>
      <c r="S18" s="27" t="s">
        <v>42</v>
      </c>
      <c r="T18" s="32">
        <v>0.39999999999999991</v>
      </c>
    </row>
    <row r="19" spans="7:22" ht="17.399999999999999">
      <c r="M19" s="27"/>
      <c r="N19" s="26"/>
      <c r="O19" s="26" t="str">
        <f t="shared" si="3"/>
        <v>Mar</v>
      </c>
      <c r="P19" s="26">
        <f t="shared" si="4"/>
        <v>7012</v>
      </c>
      <c r="Q19" s="7">
        <v>6000</v>
      </c>
      <c r="S19" s="27" t="s">
        <v>46</v>
      </c>
      <c r="T19" s="32">
        <v>0.16866666666666674</v>
      </c>
    </row>
    <row r="20" spans="7:22" ht="17.399999999999999">
      <c r="M20" s="27"/>
      <c r="N20" s="26"/>
      <c r="O20" s="26" t="str">
        <f t="shared" si="3"/>
        <v>Apr</v>
      </c>
      <c r="P20" s="26">
        <f t="shared" si="4"/>
        <v>7650</v>
      </c>
      <c r="Q20" s="7">
        <v>9000</v>
      </c>
      <c r="S20" s="27" t="s">
        <v>7</v>
      </c>
      <c r="T20" s="32">
        <v>-0.15000000000000002</v>
      </c>
    </row>
    <row r="21" spans="7:22" ht="17.399999999999999">
      <c r="M21" s="27"/>
      <c r="N21" s="26"/>
      <c r="O21" s="26" t="str">
        <f t="shared" si="3"/>
        <v>May</v>
      </c>
      <c r="P21" s="26">
        <f t="shared" si="4"/>
        <v>6950</v>
      </c>
      <c r="Q21" s="7">
        <v>9000</v>
      </c>
      <c r="S21" s="27" t="s">
        <v>47</v>
      </c>
      <c r="T21" s="32">
        <v>-0.22777777777777775</v>
      </c>
    </row>
    <row r="22" spans="7:22" ht="17.399999999999999">
      <c r="M22" s="27"/>
      <c r="N22" s="26"/>
      <c r="O22" s="26" t="str">
        <f t="shared" si="3"/>
        <v>Jun</v>
      </c>
      <c r="P22" s="26">
        <f t="shared" si="4"/>
        <v>7076</v>
      </c>
      <c r="Q22" s="7">
        <v>9000</v>
      </c>
      <c r="S22" s="27" t="s">
        <v>45</v>
      </c>
      <c r="T22" s="32">
        <v>-0.21377777777777773</v>
      </c>
    </row>
    <row r="23" spans="7:22" ht="17.399999999999999">
      <c r="M23" s="27"/>
      <c r="N23" s="26"/>
      <c r="O23" s="26" t="str">
        <f t="shared" si="3"/>
        <v>Jul</v>
      </c>
      <c r="P23" s="26">
        <f t="shared" si="4"/>
        <v>9040</v>
      </c>
      <c r="Q23" s="7">
        <v>9000</v>
      </c>
      <c r="S23" s="27" t="s">
        <v>44</v>
      </c>
      <c r="T23" s="32">
        <v>4.4444444444444731E-3</v>
      </c>
    </row>
    <row r="24" spans="7:22" ht="17.399999999999999">
      <c r="M24" s="27"/>
      <c r="N24" s="26"/>
      <c r="O24" s="26" t="str">
        <f t="shared" si="3"/>
        <v>Aug</v>
      </c>
      <c r="P24" s="26">
        <f t="shared" si="4"/>
        <v>5970</v>
      </c>
      <c r="Q24" s="7">
        <v>12000</v>
      </c>
      <c r="S24" s="27" t="s">
        <v>39</v>
      </c>
      <c r="T24" s="32">
        <v>-0.65</v>
      </c>
    </row>
    <row r="25" spans="7:22" ht="17.399999999999999">
      <c r="M25" s="27"/>
      <c r="N25" s="26"/>
      <c r="O25" s="26" t="str">
        <f t="shared" si="3"/>
        <v>Sep</v>
      </c>
      <c r="P25" s="26">
        <f t="shared" si="4"/>
        <v>8400</v>
      </c>
      <c r="Q25" s="7">
        <v>12000</v>
      </c>
      <c r="S25" s="27" t="s">
        <v>50</v>
      </c>
      <c r="T25" s="32">
        <v>-0.50249999999999995</v>
      </c>
    </row>
    <row r="26" spans="7:22" ht="17.399999999999999">
      <c r="M26" s="27"/>
      <c r="N26" s="26"/>
      <c r="O26" s="26" t="str">
        <f t="shared" si="3"/>
        <v>Oct</v>
      </c>
      <c r="P26" s="26">
        <f t="shared" si="4"/>
        <v>7740</v>
      </c>
      <c r="Q26" s="7">
        <v>12000</v>
      </c>
      <c r="S26" s="27" t="s">
        <v>49</v>
      </c>
      <c r="T26" s="32">
        <v>-0.30000000000000004</v>
      </c>
    </row>
    <row r="27" spans="7:22" ht="17.399999999999999">
      <c r="M27" s="27"/>
      <c r="N27" s="26"/>
      <c r="O27" s="26" t="str">
        <f t="shared" si="3"/>
        <v>Nov</v>
      </c>
      <c r="P27" s="26">
        <f t="shared" si="4"/>
        <v>4200</v>
      </c>
      <c r="Q27" s="7">
        <v>12000</v>
      </c>
      <c r="S27" s="27" t="s">
        <v>48</v>
      </c>
      <c r="T27" s="32">
        <v>-0.35499999999999998</v>
      </c>
    </row>
    <row r="28" spans="7:22" ht="17.399999999999999">
      <c r="M28" s="27"/>
      <c r="N28" s="26"/>
      <c r="O28" s="26" t="str">
        <f t="shared" si="3"/>
        <v>Dec</v>
      </c>
      <c r="P28" s="26">
        <f t="shared" si="4"/>
        <v>7531</v>
      </c>
      <c r="Q28" s="7">
        <v>12000</v>
      </c>
      <c r="S28" s="27" t="s">
        <v>41</v>
      </c>
      <c r="T28" s="32">
        <v>-0.37241666666666662</v>
      </c>
    </row>
    <row r="29" spans="7:22">
      <c r="M29" s="27"/>
      <c r="N29" s="26"/>
      <c r="O29" s="26"/>
      <c r="P29" s="26"/>
      <c r="S29" s="27" t="s">
        <v>59</v>
      </c>
      <c r="T29" s="26">
        <v>-2.0390277777777777</v>
      </c>
    </row>
    <row r="31" spans="7:22">
      <c r="V31" s="28"/>
    </row>
    <row r="32" spans="7:22">
      <c r="O32" s="27"/>
      <c r="P32" s="26"/>
      <c r="Q32" s="26"/>
      <c r="V32" s="28"/>
    </row>
    <row r="33" spans="7:25">
      <c r="O33" s="27"/>
      <c r="P33" s="26"/>
      <c r="Q33" s="26"/>
      <c r="V33" s="28"/>
    </row>
    <row r="34" spans="7:25">
      <c r="G34" s="25" t="s">
        <v>61</v>
      </c>
      <c r="H34" s="25" t="s">
        <v>58</v>
      </c>
      <c r="K34" s="25" t="s">
        <v>61</v>
      </c>
      <c r="L34" s="25" t="s">
        <v>58</v>
      </c>
      <c r="O34" s="27"/>
      <c r="P34" s="26"/>
      <c r="Q34" s="26"/>
      <c r="S34" s="27"/>
      <c r="V34" s="28"/>
      <c r="Y34" t="s">
        <v>62</v>
      </c>
    </row>
    <row r="35" spans="7:25">
      <c r="G35" s="25" t="s">
        <v>60</v>
      </c>
      <c r="H35" t="s">
        <v>32</v>
      </c>
      <c r="I35" t="s">
        <v>59</v>
      </c>
      <c r="K35" s="25" t="s">
        <v>60</v>
      </c>
      <c r="L35" t="s">
        <v>8</v>
      </c>
      <c r="M35" t="s">
        <v>59</v>
      </c>
      <c r="O35" s="27"/>
      <c r="P35" s="26"/>
      <c r="Q35" s="26"/>
      <c r="S35" s="27"/>
      <c r="V35" s="28"/>
    </row>
    <row r="36" spans="7:25">
      <c r="G36" s="27" t="s">
        <v>35</v>
      </c>
      <c r="H36" s="26">
        <v>4172</v>
      </c>
      <c r="I36" s="26">
        <v>4172</v>
      </c>
      <c r="K36" s="27" t="s">
        <v>13</v>
      </c>
      <c r="L36" s="26">
        <v>4722</v>
      </c>
      <c r="M36" s="26">
        <v>4722</v>
      </c>
      <c r="O36" s="27"/>
      <c r="P36" s="26"/>
      <c r="Q36" s="26"/>
      <c r="S36" s="27"/>
      <c r="V36" s="28"/>
    </row>
    <row r="37" spans="7:25">
      <c r="G37" s="27" t="s">
        <v>37</v>
      </c>
      <c r="H37" s="26">
        <v>7700</v>
      </c>
      <c r="I37" s="26">
        <v>7700</v>
      </c>
      <c r="K37" s="27" t="s">
        <v>31</v>
      </c>
      <c r="L37" s="26">
        <v>5400</v>
      </c>
      <c r="M37" s="26">
        <v>5400</v>
      </c>
      <c r="O37" s="27"/>
      <c r="P37" s="26"/>
      <c r="Q37" s="26"/>
      <c r="S37" s="27"/>
      <c r="V37" s="28"/>
    </row>
    <row r="38" spans="7:25">
      <c r="G38" s="27" t="s">
        <v>38</v>
      </c>
      <c r="H38" s="26">
        <v>14280</v>
      </c>
      <c r="I38" s="26">
        <v>14280</v>
      </c>
      <c r="K38" s="27" t="s">
        <v>10</v>
      </c>
      <c r="L38" s="26">
        <v>8442</v>
      </c>
      <c r="M38" s="26">
        <v>8442</v>
      </c>
      <c r="O38" s="27"/>
      <c r="P38" s="26"/>
      <c r="Q38" s="26"/>
      <c r="S38" s="27"/>
      <c r="V38" s="28"/>
    </row>
    <row r="39" spans="7:25">
      <c r="G39" s="27" t="s">
        <v>34</v>
      </c>
      <c r="H39" s="26">
        <v>15023</v>
      </c>
      <c r="I39" s="26">
        <v>15023</v>
      </c>
      <c r="K39" s="27" t="s">
        <v>59</v>
      </c>
      <c r="L39" s="26">
        <v>18564</v>
      </c>
      <c r="M39" s="26">
        <v>18564</v>
      </c>
      <c r="O39" s="27"/>
      <c r="P39" s="26"/>
      <c r="Q39" s="26"/>
      <c r="S39" s="27"/>
      <c r="V39" s="28"/>
    </row>
    <row r="40" spans="7:25">
      <c r="G40" s="27" t="s">
        <v>59</v>
      </c>
      <c r="H40" s="26">
        <v>41175</v>
      </c>
      <c r="I40" s="26">
        <v>41175</v>
      </c>
      <c r="O40" s="27"/>
      <c r="P40" s="26"/>
      <c r="Q40" s="26"/>
      <c r="S40" s="27"/>
      <c r="V40" s="28"/>
    </row>
    <row r="41" spans="7:25">
      <c r="O41" s="27"/>
      <c r="P41" s="26"/>
      <c r="Q41" s="26"/>
      <c r="S41" s="27"/>
      <c r="V41" s="28"/>
    </row>
    <row r="42" spans="7:25">
      <c r="O42" s="27"/>
      <c r="P42" s="26"/>
      <c r="Q42" s="26"/>
      <c r="S42" s="27"/>
      <c r="V42" s="28"/>
    </row>
    <row r="43" spans="7:25">
      <c r="O43" s="27"/>
      <c r="P43" s="26"/>
      <c r="Q43" s="26"/>
      <c r="S43" s="27"/>
      <c r="V43" s="28"/>
    </row>
    <row r="44" spans="7:25">
      <c r="O44" s="27"/>
      <c r="P44" s="26"/>
      <c r="Q44" s="26"/>
      <c r="S44" s="27"/>
    </row>
  </sheetData>
  <pageMargins left="0.7" right="0.7" top="0.75" bottom="0.75" header="0.3" footer="0.3"/>
  <drawing r:id="rId8"/>
  <tableParts count="2">
    <tablePart r:id="rId9"/>
    <tablePart r:id="rId10"/>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FF0000"/>
  </sheetPr>
  <dimension ref="D1:BJ58"/>
  <sheetViews>
    <sheetView showGridLines="0" showRowColHeaders="0" tabSelected="1" topLeftCell="AG9" zoomScale="63" zoomScaleNormal="63" workbookViewId="0">
      <selection activeCell="AG1" sqref="A1:XFD1"/>
    </sheetView>
  </sheetViews>
  <sheetFormatPr defaultRowHeight="15.6"/>
  <cols>
    <col min="1" max="3" width="0" hidden="1" customWidth="1"/>
    <col min="4" max="4" width="16.3984375" hidden="1" customWidth="1"/>
    <col min="5" max="5" width="17.59765625" hidden="1" customWidth="1"/>
    <col min="6" max="8" width="5.8984375" hidden="1" customWidth="1"/>
    <col min="9" max="9" width="17.796875" hidden="1" customWidth="1"/>
    <col min="10" max="10" width="21.296875" hidden="1" customWidth="1"/>
    <col min="11" max="11" width="9.296875" hidden="1" customWidth="1"/>
    <col min="12" max="12" width="14.09765625" hidden="1" customWidth="1"/>
    <col min="13" max="13" width="17.796875" hidden="1" customWidth="1"/>
    <col min="14" max="14" width="21.296875" hidden="1" customWidth="1"/>
    <col min="15" max="15" width="14.09765625" hidden="1" customWidth="1"/>
    <col min="16" max="16" width="11.09765625" hidden="1" customWidth="1"/>
    <col min="17" max="17" width="12.5" hidden="1" customWidth="1"/>
    <col min="18" max="18" width="18.296875" hidden="1" customWidth="1"/>
    <col min="19" max="19" width="19.69921875" hidden="1" customWidth="1"/>
    <col min="20" max="20" width="7.5" hidden="1" customWidth="1"/>
    <col min="21" max="21" width="16.3984375" hidden="1" customWidth="1"/>
    <col min="22" max="22" width="16.796875" hidden="1" customWidth="1"/>
    <col min="23" max="23" width="10.796875" hidden="1" customWidth="1"/>
    <col min="24" max="24" width="13" hidden="1" customWidth="1"/>
    <col min="25" max="25" width="5.09765625" hidden="1" customWidth="1"/>
    <col min="26" max="26" width="16.3984375" hidden="1" customWidth="1"/>
    <col min="27" max="27" width="24.3984375" hidden="1" customWidth="1"/>
    <col min="28" max="28" width="22.59765625" hidden="1" customWidth="1"/>
    <col min="29" max="29" width="5.09765625" hidden="1" customWidth="1"/>
    <col min="30" max="30" width="14.796875" hidden="1" customWidth="1"/>
    <col min="31" max="31" width="16.09765625" hidden="1" customWidth="1"/>
    <col min="32" max="32" width="6.3984375" hidden="1" customWidth="1"/>
    <col min="33" max="33" width="11.296875" bestFit="1" customWidth="1"/>
    <col min="36" max="36" width="16" customWidth="1"/>
    <col min="38" max="38" width="2.19921875" customWidth="1"/>
    <col min="39" max="39" width="15" bestFit="1" customWidth="1"/>
    <col min="42" max="42" width="2.09765625" customWidth="1"/>
    <col min="43" max="43" width="4.69921875" customWidth="1"/>
    <col min="44" max="44" width="13.796875" bestFit="1" customWidth="1"/>
    <col min="45" max="45" width="2.19921875" customWidth="1"/>
    <col min="47" max="47" width="13.59765625" bestFit="1" customWidth="1"/>
    <col min="48" max="48" width="2.09765625" customWidth="1"/>
    <col min="50" max="50" width="17.69921875" bestFit="1" customWidth="1"/>
    <col min="56" max="56" width="3.3984375" customWidth="1"/>
    <col min="58" max="59" width="0" hidden="1" customWidth="1"/>
    <col min="60" max="60" width="20.19921875" hidden="1" customWidth="1"/>
    <col min="61" max="61" width="9.8984375" hidden="1" customWidth="1"/>
    <col min="62" max="62" width="9.69921875" hidden="1" customWidth="1"/>
    <col min="63" max="63" width="13.19921875" bestFit="1" customWidth="1"/>
    <col min="64" max="64" width="15.69921875" bestFit="1" customWidth="1"/>
    <col min="65" max="65" width="7.59765625" customWidth="1"/>
    <col min="67" max="67" width="14.296875" bestFit="1" customWidth="1"/>
    <col min="68" max="68" width="6.59765625" customWidth="1"/>
    <col min="69" max="69" width="18.796875" bestFit="1" customWidth="1"/>
    <col min="70" max="70" width="20.8984375" bestFit="1" customWidth="1"/>
    <col min="71" max="71" width="7.796875" customWidth="1"/>
    <col min="72" max="72" width="14.09765625" bestFit="1" customWidth="1"/>
  </cols>
  <sheetData>
    <row r="1" spans="4:60" hidden="1">
      <c r="U1" s="42"/>
    </row>
    <row r="2" spans="4:60" ht="17.399999999999999" hidden="1">
      <c r="D2" t="s">
        <v>60</v>
      </c>
      <c r="E2" t="s">
        <v>61</v>
      </c>
      <c r="Q2" s="24" t="s">
        <v>0</v>
      </c>
      <c r="R2" s="24" t="s">
        <v>56</v>
      </c>
      <c r="S2" t="s">
        <v>71</v>
      </c>
      <c r="T2" t="s">
        <v>72</v>
      </c>
      <c r="U2" t="s">
        <v>73</v>
      </c>
      <c r="Z2" t="s">
        <v>60</v>
      </c>
      <c r="AA2" t="s">
        <v>75</v>
      </c>
      <c r="AB2" t="s">
        <v>70</v>
      </c>
    </row>
    <row r="3" spans="4:60" ht="17.399999999999999" hidden="1">
      <c r="D3" s="27" t="s">
        <v>52</v>
      </c>
      <c r="E3" s="26">
        <v>5000</v>
      </c>
      <c r="I3" s="25" t="s">
        <v>61</v>
      </c>
      <c r="J3" s="25" t="s">
        <v>58</v>
      </c>
      <c r="N3" t="s">
        <v>60</v>
      </c>
      <c r="O3" t="s">
        <v>61</v>
      </c>
      <c r="Q3" s="6" t="s">
        <v>43</v>
      </c>
      <c r="R3" s="7">
        <v>6000</v>
      </c>
      <c r="S3">
        <f>R17</f>
        <v>6956</v>
      </c>
      <c r="T3" s="28">
        <f>(S3/R3)*100%</f>
        <v>1.1593333333333333</v>
      </c>
      <c r="U3" s="32">
        <f t="shared" ref="U3:U14" si="0">T3-100%</f>
        <v>0.15933333333333333</v>
      </c>
      <c r="Z3" s="27" t="s">
        <v>43</v>
      </c>
      <c r="AA3" s="31">
        <v>6956</v>
      </c>
      <c r="AB3" s="31">
        <v>6000</v>
      </c>
    </row>
    <row r="4" spans="4:60" ht="17.399999999999999" hidden="1">
      <c r="D4" s="27" t="s">
        <v>51</v>
      </c>
      <c r="E4" s="26">
        <v>29700</v>
      </c>
      <c r="I4" s="25" t="s">
        <v>60</v>
      </c>
      <c r="J4" t="s">
        <v>8</v>
      </c>
      <c r="K4" t="s">
        <v>32</v>
      </c>
      <c r="L4" t="s">
        <v>59</v>
      </c>
      <c r="N4" s="27" t="s">
        <v>67</v>
      </c>
      <c r="O4" s="26">
        <v>18050</v>
      </c>
      <c r="Q4" s="6" t="s">
        <v>42</v>
      </c>
      <c r="R4" s="7">
        <v>6000</v>
      </c>
      <c r="S4">
        <f t="shared" ref="S4:S14" si="1">R18</f>
        <v>8400</v>
      </c>
      <c r="T4" s="28">
        <f t="shared" ref="T4:T14" si="2">(S4/R4)*100%</f>
        <v>1.4</v>
      </c>
      <c r="U4" s="32">
        <f t="shared" si="0"/>
        <v>0.39999999999999991</v>
      </c>
      <c r="Z4" s="27" t="s">
        <v>42</v>
      </c>
      <c r="AA4" s="31">
        <v>8400</v>
      </c>
      <c r="AB4" s="31">
        <v>6000</v>
      </c>
      <c r="BH4" s="56"/>
    </row>
    <row r="5" spans="4:60" ht="17.399999999999999" hidden="1">
      <c r="D5" s="27" t="s">
        <v>55</v>
      </c>
      <c r="E5" s="26">
        <v>2700</v>
      </c>
      <c r="I5" s="27" t="s">
        <v>43</v>
      </c>
      <c r="J5" s="26">
        <v>6956</v>
      </c>
      <c r="K5" s="26">
        <v>6200</v>
      </c>
      <c r="L5" s="26">
        <v>13156</v>
      </c>
      <c r="N5" s="27" t="s">
        <v>66</v>
      </c>
      <c r="O5" s="26">
        <v>-45750</v>
      </c>
      <c r="Q5" s="6" t="s">
        <v>46</v>
      </c>
      <c r="R5" s="7">
        <v>6000</v>
      </c>
      <c r="S5">
        <f t="shared" si="1"/>
        <v>7012</v>
      </c>
      <c r="T5" s="28">
        <f t="shared" si="2"/>
        <v>1.1686666666666667</v>
      </c>
      <c r="U5" s="32">
        <f t="shared" si="0"/>
        <v>0.16866666666666674</v>
      </c>
      <c r="Z5" s="27" t="s">
        <v>46</v>
      </c>
      <c r="AA5" s="31">
        <v>7012</v>
      </c>
      <c r="AB5" s="31">
        <v>6000</v>
      </c>
      <c r="BH5" s="57"/>
    </row>
    <row r="6" spans="4:60" ht="17.399999999999999" hidden="1">
      <c r="D6" s="27" t="s">
        <v>53</v>
      </c>
      <c r="E6" s="26">
        <v>10700</v>
      </c>
      <c r="I6" s="27" t="s">
        <v>42</v>
      </c>
      <c r="J6" s="26">
        <v>8400</v>
      </c>
      <c r="K6" s="26">
        <v>7579</v>
      </c>
      <c r="L6" s="26">
        <v>15979</v>
      </c>
      <c r="N6" s="27" t="s">
        <v>63</v>
      </c>
      <c r="O6" s="26">
        <v>63800</v>
      </c>
      <c r="Q6" s="6" t="s">
        <v>7</v>
      </c>
      <c r="R6" s="7">
        <v>9000</v>
      </c>
      <c r="S6">
        <f t="shared" si="1"/>
        <v>7650</v>
      </c>
      <c r="T6" s="28">
        <f t="shared" si="2"/>
        <v>0.85</v>
      </c>
      <c r="U6" s="32">
        <f t="shared" si="0"/>
        <v>-0.15000000000000002</v>
      </c>
      <c r="Z6" s="27" t="s">
        <v>7</v>
      </c>
      <c r="AA6" s="31">
        <v>7650</v>
      </c>
      <c r="AB6" s="31">
        <v>9000</v>
      </c>
      <c r="BH6" s="56"/>
    </row>
    <row r="7" spans="4:60" ht="17.399999999999999" hidden="1">
      <c r="D7" s="27" t="s">
        <v>54</v>
      </c>
      <c r="E7" s="26">
        <v>15700</v>
      </c>
      <c r="I7" s="27" t="s">
        <v>46</v>
      </c>
      <c r="J7" s="26">
        <v>7012</v>
      </c>
      <c r="K7" s="26">
        <v>3430</v>
      </c>
      <c r="L7" s="26">
        <v>10442</v>
      </c>
      <c r="N7" s="27" t="s">
        <v>65</v>
      </c>
      <c r="O7" s="26">
        <v>86925</v>
      </c>
      <c r="Q7" s="6" t="s">
        <v>47</v>
      </c>
      <c r="R7" s="7">
        <v>9000</v>
      </c>
      <c r="S7">
        <f t="shared" si="1"/>
        <v>6950</v>
      </c>
      <c r="T7" s="28">
        <f t="shared" si="2"/>
        <v>0.77222222222222225</v>
      </c>
      <c r="U7" s="32">
        <f t="shared" si="0"/>
        <v>-0.22777777777777775</v>
      </c>
      <c r="Z7" s="27" t="s">
        <v>47</v>
      </c>
      <c r="AA7" s="31">
        <v>6950</v>
      </c>
      <c r="AB7" s="31">
        <v>9000</v>
      </c>
      <c r="BH7" s="57"/>
    </row>
    <row r="8" spans="4:60" ht="17.399999999999999" hidden="1">
      <c r="D8" s="27" t="s">
        <v>59</v>
      </c>
      <c r="E8" s="26">
        <v>63800</v>
      </c>
      <c r="I8" s="27" t="s">
        <v>7</v>
      </c>
      <c r="J8" s="26">
        <v>7650</v>
      </c>
      <c r="K8" s="26">
        <v>1269</v>
      </c>
      <c r="L8" s="26">
        <v>8919</v>
      </c>
      <c r="N8" s="27" t="s">
        <v>64</v>
      </c>
      <c r="O8" s="26">
        <v>41175</v>
      </c>
      <c r="Q8" s="6" t="s">
        <v>45</v>
      </c>
      <c r="R8" s="7">
        <v>9000</v>
      </c>
      <c r="S8">
        <f t="shared" si="1"/>
        <v>7076</v>
      </c>
      <c r="T8" s="28">
        <f t="shared" si="2"/>
        <v>0.78622222222222227</v>
      </c>
      <c r="U8" s="32">
        <f t="shared" si="0"/>
        <v>-0.21377777777777773</v>
      </c>
      <c r="Z8" s="27" t="s">
        <v>45</v>
      </c>
      <c r="AA8" s="31">
        <v>7076</v>
      </c>
      <c r="AB8" s="31">
        <v>9000</v>
      </c>
      <c r="BH8" s="56"/>
    </row>
    <row r="9" spans="4:60" ht="17.399999999999999">
      <c r="I9" s="27" t="s">
        <v>47</v>
      </c>
      <c r="J9" s="26">
        <v>6950</v>
      </c>
      <c r="K9" s="26">
        <v>1300</v>
      </c>
      <c r="L9" s="26">
        <v>8250</v>
      </c>
      <c r="N9" s="27" t="s">
        <v>59</v>
      </c>
      <c r="O9" s="26">
        <v>164200</v>
      </c>
      <c r="Q9" s="6" t="s">
        <v>44</v>
      </c>
      <c r="R9" s="7">
        <v>9000</v>
      </c>
      <c r="S9">
        <f t="shared" si="1"/>
        <v>9040</v>
      </c>
      <c r="T9" s="28">
        <f t="shared" si="2"/>
        <v>1.0044444444444445</v>
      </c>
      <c r="U9" s="32">
        <f t="shared" si="0"/>
        <v>4.4444444444444731E-3</v>
      </c>
      <c r="Z9" s="27" t="s">
        <v>44</v>
      </c>
      <c r="AA9" s="31">
        <v>9040</v>
      </c>
      <c r="AB9" s="31">
        <v>9000</v>
      </c>
      <c r="AG9" s="51"/>
      <c r="AH9" s="51"/>
      <c r="AI9" s="51"/>
      <c r="AJ9" s="51"/>
      <c r="AK9" s="51"/>
      <c r="AL9" s="51"/>
      <c r="AM9" s="51"/>
      <c r="AN9" s="51"/>
      <c r="AO9" s="51"/>
      <c r="AP9" s="51"/>
      <c r="AQ9" s="51"/>
      <c r="AR9" s="51"/>
      <c r="AS9" s="51"/>
      <c r="AT9" s="51"/>
      <c r="AU9" s="51"/>
      <c r="AV9" s="51"/>
      <c r="AW9" s="51"/>
      <c r="AX9" s="51"/>
      <c r="AY9" s="51"/>
      <c r="AZ9" s="51"/>
      <c r="BA9" s="51"/>
      <c r="BB9" s="51"/>
      <c r="BC9" s="51"/>
      <c r="BD9" s="51"/>
      <c r="BH9" s="57"/>
    </row>
    <row r="10" spans="4:60" ht="17.399999999999999">
      <c r="I10" s="27" t="s">
        <v>45</v>
      </c>
      <c r="J10" s="26">
        <v>7076</v>
      </c>
      <c r="K10" s="26">
        <v>1705</v>
      </c>
      <c r="L10" s="26">
        <v>8781</v>
      </c>
      <c r="Q10" s="6" t="s">
        <v>50</v>
      </c>
      <c r="R10" s="7">
        <v>12000</v>
      </c>
      <c r="S10">
        <f t="shared" si="1"/>
        <v>5970</v>
      </c>
      <c r="T10" s="28">
        <f t="shared" si="2"/>
        <v>0.4975</v>
      </c>
      <c r="U10" s="32">
        <f t="shared" si="0"/>
        <v>-0.50249999999999995</v>
      </c>
      <c r="Z10" s="27" t="s">
        <v>39</v>
      </c>
      <c r="AA10" s="31">
        <v>4200</v>
      </c>
      <c r="AB10" s="31">
        <v>12000</v>
      </c>
      <c r="AG10" s="51"/>
      <c r="AH10" s="51"/>
      <c r="AI10" s="52" t="s">
        <v>78</v>
      </c>
      <c r="AJ10" s="51"/>
      <c r="AK10" s="51"/>
      <c r="AL10" s="51"/>
      <c r="AM10" s="51"/>
      <c r="AN10" s="34" t="s">
        <v>79</v>
      </c>
      <c r="AO10" s="34"/>
      <c r="AP10" s="51"/>
      <c r="AQ10" s="34" t="s">
        <v>80</v>
      </c>
      <c r="AR10" s="34"/>
      <c r="AS10" s="51"/>
      <c r="AT10" s="51"/>
      <c r="AU10" s="50">
        <f ca="1">TODAY()</f>
        <v>45412</v>
      </c>
      <c r="AV10" s="42"/>
      <c r="AW10" s="42"/>
      <c r="AX10" s="51"/>
      <c r="AY10" s="51"/>
      <c r="AZ10" s="34" t="s">
        <v>85</v>
      </c>
      <c r="BA10" s="34"/>
      <c r="BB10" s="34"/>
      <c r="BC10" s="34"/>
      <c r="BD10" s="51"/>
      <c r="BH10" s="56"/>
    </row>
    <row r="11" spans="4:60" ht="17.399999999999999">
      <c r="I11" s="27" t="s">
        <v>44</v>
      </c>
      <c r="J11" s="26">
        <v>9040</v>
      </c>
      <c r="K11" s="26">
        <v>1632</v>
      </c>
      <c r="L11" s="26">
        <v>10672</v>
      </c>
      <c r="Q11" s="6" t="s">
        <v>49</v>
      </c>
      <c r="R11" s="7">
        <v>12000</v>
      </c>
      <c r="S11">
        <f t="shared" si="1"/>
        <v>8400</v>
      </c>
      <c r="T11" s="28">
        <f t="shared" si="2"/>
        <v>0.7</v>
      </c>
      <c r="U11" s="32">
        <f t="shared" si="0"/>
        <v>-0.30000000000000004</v>
      </c>
      <c r="Z11" s="27" t="s">
        <v>50</v>
      </c>
      <c r="AA11" s="31">
        <v>5970</v>
      </c>
      <c r="AB11" s="31">
        <v>12000</v>
      </c>
      <c r="AG11" s="51"/>
      <c r="AH11" s="51"/>
      <c r="AI11" s="51"/>
      <c r="AJ11" s="51"/>
      <c r="AK11" s="51"/>
      <c r="AL11" s="51"/>
      <c r="AM11" s="51"/>
      <c r="AN11" s="51"/>
      <c r="AO11" s="51"/>
      <c r="AP11" s="51"/>
      <c r="AQ11" s="51"/>
      <c r="AR11" s="51"/>
      <c r="AS11" s="51"/>
      <c r="AT11" s="51"/>
      <c r="AU11" s="51"/>
      <c r="AV11" s="51"/>
      <c r="AW11" s="51"/>
      <c r="AX11" s="51"/>
      <c r="AY11" s="51"/>
      <c r="AZ11" s="51"/>
      <c r="BA11" s="51"/>
      <c r="BB11" s="51"/>
      <c r="BC11" s="51"/>
      <c r="BD11" s="51"/>
      <c r="BH11" s="57"/>
    </row>
    <row r="12" spans="4:60" ht="28.8">
      <c r="I12" s="27" t="s">
        <v>39</v>
      </c>
      <c r="J12" s="26">
        <v>5970</v>
      </c>
      <c r="K12" s="26">
        <v>1650</v>
      </c>
      <c r="L12" s="26">
        <v>7620</v>
      </c>
      <c r="Q12" s="6" t="s">
        <v>48</v>
      </c>
      <c r="R12" s="7">
        <v>12000</v>
      </c>
      <c r="S12">
        <f t="shared" si="1"/>
        <v>7740</v>
      </c>
      <c r="T12" s="28">
        <f t="shared" si="2"/>
        <v>0.64500000000000002</v>
      </c>
      <c r="U12" s="32">
        <f t="shared" si="0"/>
        <v>-0.35499999999999998</v>
      </c>
      <c r="Z12" s="27" t="s">
        <v>49</v>
      </c>
      <c r="AA12" s="31">
        <v>8400</v>
      </c>
      <c r="AB12" s="31">
        <v>12000</v>
      </c>
      <c r="AG12" s="51"/>
      <c r="AH12" s="51"/>
      <c r="AI12" s="47"/>
      <c r="AJ12" s="48" t="s">
        <v>66</v>
      </c>
      <c r="AK12" s="47"/>
      <c r="AL12" s="51"/>
      <c r="AM12" s="44" t="s">
        <v>77</v>
      </c>
      <c r="AN12" s="45"/>
      <c r="AO12" s="45"/>
      <c r="AP12" s="51"/>
      <c r="AQ12" s="41" t="s">
        <v>76</v>
      </c>
      <c r="AR12" s="42"/>
      <c r="AS12" s="51"/>
      <c r="AT12" s="33" t="s">
        <v>81</v>
      </c>
      <c r="AU12" s="34"/>
      <c r="AV12" s="51"/>
      <c r="BD12" s="51"/>
      <c r="BH12" s="57"/>
    </row>
    <row r="13" spans="4:60" ht="28.8">
      <c r="I13" s="27" t="s">
        <v>50</v>
      </c>
      <c r="J13" s="26">
        <v>8400</v>
      </c>
      <c r="K13" s="26">
        <v>2030</v>
      </c>
      <c r="L13" s="26">
        <v>10430</v>
      </c>
      <c r="Q13" s="6" t="s">
        <v>39</v>
      </c>
      <c r="R13" s="7">
        <v>12000</v>
      </c>
      <c r="S13">
        <f t="shared" si="1"/>
        <v>4200</v>
      </c>
      <c r="T13" s="28">
        <f t="shared" si="2"/>
        <v>0.35</v>
      </c>
      <c r="U13" s="32">
        <f t="shared" si="0"/>
        <v>-0.65</v>
      </c>
      <c r="Z13" s="27" t="s">
        <v>48</v>
      </c>
      <c r="AA13" s="31">
        <v>7740</v>
      </c>
      <c r="AB13" s="31">
        <v>12000</v>
      </c>
      <c r="AG13" s="51"/>
      <c r="AH13" s="51"/>
      <c r="AI13" s="47"/>
      <c r="AJ13" s="49">
        <f>GETPIVOTDATA("Amount",$N$3,"Parameter","Profit")</f>
        <v>-45750</v>
      </c>
      <c r="AK13" s="47"/>
      <c r="AL13" s="51"/>
      <c r="AM13" s="46">
        <f>O4</f>
        <v>18050</v>
      </c>
      <c r="AN13" s="45"/>
      <c r="AO13" s="45"/>
      <c r="AP13" s="51"/>
      <c r="AQ13" s="42"/>
      <c r="AR13" s="43">
        <f>O39</f>
        <v>9070</v>
      </c>
      <c r="AS13" s="51"/>
      <c r="AT13" s="34"/>
      <c r="AU13" s="34"/>
      <c r="AV13" s="51"/>
      <c r="BD13" s="51"/>
      <c r="BH13" s="56"/>
    </row>
    <row r="14" spans="4:60" ht="23.4">
      <c r="I14" s="27" t="s">
        <v>49</v>
      </c>
      <c r="J14" s="26">
        <v>7740</v>
      </c>
      <c r="K14" s="26">
        <v>11880</v>
      </c>
      <c r="L14" s="26">
        <v>19620</v>
      </c>
      <c r="Q14" s="6" t="s">
        <v>41</v>
      </c>
      <c r="R14" s="7">
        <v>12000</v>
      </c>
      <c r="S14">
        <f t="shared" si="1"/>
        <v>7531</v>
      </c>
      <c r="T14" s="28">
        <f t="shared" si="2"/>
        <v>0.62758333333333338</v>
      </c>
      <c r="U14" s="32">
        <f t="shared" si="0"/>
        <v>-0.37241666666666662</v>
      </c>
      <c r="Z14" s="27" t="s">
        <v>41</v>
      </c>
      <c r="AA14" s="31">
        <v>7531</v>
      </c>
      <c r="AB14" s="31">
        <v>12000</v>
      </c>
      <c r="AG14" s="51"/>
      <c r="AH14" s="51"/>
      <c r="AI14" s="47"/>
      <c r="AJ14" s="47"/>
      <c r="AK14" s="47"/>
      <c r="AL14" s="51"/>
      <c r="AM14" s="45"/>
      <c r="AN14" s="45"/>
      <c r="AO14" s="45"/>
      <c r="AP14" s="51"/>
      <c r="AQ14" s="34"/>
      <c r="AR14" s="42"/>
      <c r="AS14" s="51"/>
      <c r="AT14" s="34"/>
      <c r="AU14" s="35" t="str">
        <f>M36</f>
        <v>Insurance</v>
      </c>
      <c r="AV14" s="51"/>
      <c r="BD14" s="51"/>
      <c r="BH14" s="57"/>
    </row>
    <row r="15" spans="4:60" ht="23.4">
      <c r="I15" s="27" t="s">
        <v>48</v>
      </c>
      <c r="J15" s="26">
        <v>4200</v>
      </c>
      <c r="K15" s="26">
        <v>1200</v>
      </c>
      <c r="L15" s="26">
        <v>5400</v>
      </c>
      <c r="Z15" s="27" t="s">
        <v>59</v>
      </c>
      <c r="AA15" s="26">
        <v>86925</v>
      </c>
      <c r="AB15" s="26">
        <v>114000</v>
      </c>
      <c r="AG15" s="51"/>
      <c r="AH15" s="51"/>
      <c r="AI15" s="51"/>
      <c r="AJ15" s="51"/>
      <c r="AK15" s="51"/>
      <c r="AL15" s="51"/>
      <c r="AM15" s="51"/>
      <c r="AN15" s="51"/>
      <c r="AO15" s="51"/>
      <c r="AP15" s="51"/>
      <c r="AQ15" s="34"/>
      <c r="AR15" s="42"/>
      <c r="AS15" s="51"/>
      <c r="AT15" s="34"/>
      <c r="AU15" s="36">
        <f>GETPIVOTDATA("Amount",$M$34,"Main Type","Expenses","Sub-category","Insurance")</f>
        <v>4722</v>
      </c>
      <c r="AV15" s="51"/>
      <c r="BD15" s="51"/>
      <c r="BH15" s="56"/>
    </row>
    <row r="16" spans="4:60" ht="17.399999999999999">
      <c r="I16" s="27" t="s">
        <v>41</v>
      </c>
      <c r="J16" s="26">
        <v>7531</v>
      </c>
      <c r="K16" s="26">
        <v>1300</v>
      </c>
      <c r="L16" s="26">
        <v>8831</v>
      </c>
      <c r="Q16" t="s">
        <v>0</v>
      </c>
      <c r="R16" t="s">
        <v>69</v>
      </c>
      <c r="S16" s="24" t="s">
        <v>56</v>
      </c>
      <c r="U16" t="s">
        <v>60</v>
      </c>
      <c r="V16" t="s">
        <v>74</v>
      </c>
      <c r="AG16" s="51"/>
      <c r="AH16" s="51"/>
      <c r="AP16" s="51"/>
      <c r="AQ16" s="34"/>
      <c r="AR16" s="42"/>
      <c r="AS16" s="51"/>
      <c r="AT16" s="34"/>
      <c r="AU16" s="34"/>
      <c r="AV16" s="51"/>
      <c r="BD16" s="51"/>
      <c r="BH16" s="57"/>
    </row>
    <row r="17" spans="9:61" ht="23.4">
      <c r="I17" s="27" t="s">
        <v>59</v>
      </c>
      <c r="J17" s="26">
        <v>86925</v>
      </c>
      <c r="K17" s="26">
        <v>41175</v>
      </c>
      <c r="L17" s="26">
        <v>128100</v>
      </c>
      <c r="O17" s="27"/>
      <c r="P17" s="26"/>
      <c r="Q17" s="26" t="str">
        <f>I5</f>
        <v>Jan</v>
      </c>
      <c r="R17" s="26">
        <f>J5</f>
        <v>6956</v>
      </c>
      <c r="S17" s="7">
        <v>6000</v>
      </c>
      <c r="U17" s="27" t="s">
        <v>43</v>
      </c>
      <c r="V17" s="32">
        <v>0.15933333333333333</v>
      </c>
      <c r="AG17" s="51"/>
      <c r="AH17" s="51"/>
      <c r="AP17" s="51"/>
      <c r="AQ17" s="34"/>
      <c r="AR17" s="42"/>
      <c r="AS17" s="51"/>
      <c r="AT17" s="34"/>
      <c r="AU17" s="37" t="str">
        <f>M37</f>
        <v>Toll</v>
      </c>
      <c r="AV17" s="51"/>
      <c r="BD17" s="51"/>
      <c r="BH17" s="56"/>
    </row>
    <row r="18" spans="9:61" ht="28.2" customHeight="1">
      <c r="O18" s="27"/>
      <c r="P18" s="26"/>
      <c r="Q18" s="26" t="str">
        <f t="shared" ref="Q18:R28" si="3">I6</f>
        <v>Feb</v>
      </c>
      <c r="R18" s="26">
        <f t="shared" si="3"/>
        <v>8400</v>
      </c>
      <c r="S18" s="7">
        <v>6000</v>
      </c>
      <c r="U18" s="27" t="s">
        <v>42</v>
      </c>
      <c r="V18" s="32">
        <v>0.39999999999999991</v>
      </c>
      <c r="AG18" s="51"/>
      <c r="AH18" s="51"/>
      <c r="AP18" s="51"/>
      <c r="AQ18" s="52"/>
      <c r="AR18" s="51"/>
      <c r="AS18" s="51"/>
      <c r="AT18" s="34"/>
      <c r="AU18" s="36">
        <f>GETPIVOTDATA("Amount",$M$34,"Main Type","Expenses","Sub-category","Toll")</f>
        <v>5400</v>
      </c>
      <c r="AV18" s="51"/>
      <c r="BD18" s="51"/>
      <c r="BH18" s="57"/>
    </row>
    <row r="19" spans="9:61" ht="28.8">
      <c r="O19" s="27"/>
      <c r="P19" s="26"/>
      <c r="Q19" s="26" t="str">
        <f t="shared" si="3"/>
        <v>Mar</v>
      </c>
      <c r="R19" s="26">
        <f t="shared" si="3"/>
        <v>7012</v>
      </c>
      <c r="S19" s="7">
        <v>6000</v>
      </c>
      <c r="U19" s="27" t="s">
        <v>46</v>
      </c>
      <c r="V19" s="32">
        <v>0.16866666666666674</v>
      </c>
      <c r="AG19" s="51"/>
      <c r="AH19" s="51"/>
      <c r="AP19" s="51"/>
      <c r="AQ19" s="41" t="s">
        <v>32</v>
      </c>
      <c r="AR19" s="42"/>
      <c r="AS19" s="51"/>
      <c r="AT19" s="34"/>
      <c r="AU19" s="34"/>
      <c r="AV19" s="51"/>
      <c r="BD19" s="51"/>
      <c r="BH19" s="57"/>
    </row>
    <row r="20" spans="9:61" ht="28.8">
      <c r="O20" s="27"/>
      <c r="P20" s="26"/>
      <c r="Q20" s="26" t="str">
        <f t="shared" si="3"/>
        <v>Apr</v>
      </c>
      <c r="R20" s="26">
        <f t="shared" si="3"/>
        <v>7650</v>
      </c>
      <c r="S20" s="7">
        <v>9000</v>
      </c>
      <c r="U20" s="27" t="s">
        <v>7</v>
      </c>
      <c r="V20" s="32">
        <v>-0.15000000000000002</v>
      </c>
      <c r="AG20" s="51"/>
      <c r="AH20" s="51"/>
      <c r="AP20" s="51"/>
      <c r="AQ20" s="42"/>
      <c r="AR20" s="43">
        <f>K40</f>
        <v>41175</v>
      </c>
      <c r="AS20" s="51"/>
      <c r="AT20" s="34"/>
      <c r="AU20" s="38" t="str">
        <f>M38</f>
        <v>Cleaning</v>
      </c>
      <c r="AV20" s="51"/>
      <c r="BD20" s="51"/>
      <c r="BH20" s="56"/>
    </row>
    <row r="21" spans="9:61" ht="23.4">
      <c r="O21" s="27"/>
      <c r="P21" s="26"/>
      <c r="Q21" s="26" t="str">
        <f t="shared" si="3"/>
        <v>May</v>
      </c>
      <c r="R21" s="26">
        <f t="shared" si="3"/>
        <v>6950</v>
      </c>
      <c r="S21" s="7">
        <v>9000</v>
      </c>
      <c r="U21" s="27" t="s">
        <v>47</v>
      </c>
      <c r="V21" s="32">
        <v>-0.22777777777777775</v>
      </c>
      <c r="AG21" s="51"/>
      <c r="AH21" s="51"/>
      <c r="AP21" s="51"/>
      <c r="AQ21" s="34"/>
      <c r="AR21" s="42"/>
      <c r="AS21" s="51"/>
      <c r="AT21" s="34"/>
      <c r="AU21" s="36">
        <f>GETPIVOTDATA("Amount",$M$34,"Main Type","Expenses","Sub-category","Cleaning")</f>
        <v>8442</v>
      </c>
      <c r="AV21" s="51"/>
      <c r="BD21" s="51"/>
      <c r="BH21" s="57"/>
    </row>
    <row r="22" spans="9:61" ht="17.399999999999999">
      <c r="O22" s="27"/>
      <c r="P22" s="26"/>
      <c r="Q22" s="26" t="str">
        <f t="shared" si="3"/>
        <v>Jun</v>
      </c>
      <c r="R22" s="26">
        <f t="shared" si="3"/>
        <v>7076</v>
      </c>
      <c r="S22" s="7">
        <v>9000</v>
      </c>
      <c r="U22" s="27" t="s">
        <v>45</v>
      </c>
      <c r="V22" s="32">
        <v>-0.21377777777777773</v>
      </c>
      <c r="AG22" s="51"/>
      <c r="AH22" s="51"/>
      <c r="AP22" s="51"/>
      <c r="AQ22" s="34"/>
      <c r="AR22" s="42"/>
      <c r="AS22" s="51"/>
      <c r="AT22" s="34"/>
      <c r="AU22" s="34"/>
      <c r="AV22" s="51"/>
      <c r="BD22" s="51"/>
      <c r="BH22" s="56"/>
    </row>
    <row r="23" spans="9:61" ht="23.4">
      <c r="O23" s="27"/>
      <c r="P23" s="26"/>
      <c r="Q23" s="26" t="str">
        <f t="shared" si="3"/>
        <v>Jul</v>
      </c>
      <c r="R23" s="26">
        <f t="shared" si="3"/>
        <v>9040</v>
      </c>
      <c r="S23" s="7">
        <v>9000</v>
      </c>
      <c r="U23" s="27" t="s">
        <v>44</v>
      </c>
      <c r="V23" s="32">
        <v>4.4444444444444731E-3</v>
      </c>
      <c r="AG23" s="51"/>
      <c r="AH23" s="51"/>
      <c r="AP23" s="51"/>
      <c r="AQ23" s="34"/>
      <c r="AR23" s="42"/>
      <c r="AS23" s="51"/>
      <c r="AT23" s="34"/>
      <c r="AU23" s="39" t="str">
        <f>M39</f>
        <v>Other</v>
      </c>
      <c r="AV23" s="51"/>
      <c r="AW23" s="51"/>
      <c r="AX23" s="51"/>
      <c r="AY23" s="51"/>
      <c r="AZ23" s="51"/>
      <c r="BA23" s="51"/>
      <c r="BB23" s="51"/>
      <c r="BC23" s="51"/>
      <c r="BD23" s="51"/>
      <c r="BH23" s="57"/>
    </row>
    <row r="24" spans="9:61" ht="25.8">
      <c r="O24" s="27"/>
      <c r="P24" s="26"/>
      <c r="Q24" s="26" t="str">
        <f t="shared" si="3"/>
        <v>Aug</v>
      </c>
      <c r="R24" s="26">
        <f t="shared" si="3"/>
        <v>5970</v>
      </c>
      <c r="S24" s="7">
        <v>12000</v>
      </c>
      <c r="U24" s="27" t="s">
        <v>39</v>
      </c>
      <c r="V24" s="32">
        <v>-0.65</v>
      </c>
      <c r="AG24" s="51"/>
      <c r="AH24" s="51"/>
      <c r="AP24" s="51"/>
      <c r="AQ24" s="42"/>
      <c r="AR24" s="42"/>
      <c r="AS24" s="51"/>
      <c r="AT24" s="34"/>
      <c r="AU24" s="40">
        <f>GETPIVOTDATA("Amount",$M$34,"Sub-category","Other")</f>
        <v>9070</v>
      </c>
      <c r="AV24" s="51"/>
      <c r="AW24" s="42"/>
      <c r="AX24" s="33" t="s">
        <v>83</v>
      </c>
      <c r="AY24" s="42"/>
      <c r="AZ24" s="42"/>
      <c r="BA24" s="42"/>
      <c r="BB24" s="42"/>
      <c r="BC24" s="42"/>
      <c r="BD24" s="51"/>
      <c r="BH24" s="56"/>
    </row>
    <row r="25" spans="9:61" ht="17.399999999999999">
      <c r="O25" s="27"/>
      <c r="P25" s="26"/>
      <c r="Q25" s="26" t="str">
        <f t="shared" si="3"/>
        <v>Sep</v>
      </c>
      <c r="R25" s="26">
        <f t="shared" si="3"/>
        <v>8400</v>
      </c>
      <c r="S25" s="7">
        <v>12000</v>
      </c>
      <c r="U25" s="27" t="s">
        <v>50</v>
      </c>
      <c r="V25" s="32">
        <v>-0.50249999999999995</v>
      </c>
      <c r="AG25" s="51"/>
      <c r="AH25" s="51"/>
      <c r="AP25" s="51"/>
      <c r="AQ25" s="42"/>
      <c r="AR25" s="42"/>
      <c r="AS25" s="51"/>
      <c r="AT25" s="42"/>
      <c r="AU25" s="42"/>
      <c r="AV25" s="51"/>
      <c r="AW25" s="42"/>
      <c r="AX25" s="34" t="s">
        <v>84</v>
      </c>
      <c r="AY25" s="42"/>
      <c r="AZ25" s="42"/>
      <c r="BA25" s="42"/>
      <c r="BB25" s="42"/>
      <c r="BC25" s="42"/>
      <c r="BD25" s="51"/>
      <c r="BH25" s="57"/>
    </row>
    <row r="26" spans="9:61" ht="4.2" customHeight="1">
      <c r="O26" s="27"/>
      <c r="P26" s="26"/>
      <c r="Q26" s="26" t="str">
        <f t="shared" si="3"/>
        <v>Oct</v>
      </c>
      <c r="R26" s="26">
        <f t="shared" si="3"/>
        <v>7740</v>
      </c>
      <c r="S26" s="7">
        <v>12000</v>
      </c>
      <c r="U26" s="27" t="s">
        <v>49</v>
      </c>
      <c r="V26" s="32">
        <v>-0.30000000000000004</v>
      </c>
      <c r="AG26" s="51"/>
      <c r="AH26" s="51"/>
      <c r="AI26" s="51"/>
      <c r="AJ26" s="51"/>
      <c r="AK26" s="51"/>
      <c r="AL26" s="51"/>
      <c r="AM26" s="51"/>
      <c r="AN26" s="51"/>
      <c r="AO26" s="51"/>
      <c r="AP26" s="51"/>
      <c r="AQ26" s="51"/>
      <c r="AR26" s="51"/>
      <c r="AS26" s="51"/>
      <c r="AT26" s="51"/>
      <c r="AU26" s="51"/>
      <c r="AV26" s="51"/>
      <c r="AW26" s="42"/>
      <c r="AX26" s="42"/>
      <c r="AY26" s="42"/>
      <c r="AZ26" s="42"/>
      <c r="BA26" s="42"/>
      <c r="BB26" s="42"/>
      <c r="BC26" s="42"/>
      <c r="BD26" s="51"/>
      <c r="BH26" s="56"/>
    </row>
    <row r="27" spans="9:61" ht="3" customHeight="1">
      <c r="O27" s="27"/>
      <c r="P27" s="26"/>
      <c r="Q27" s="26" t="str">
        <f t="shared" si="3"/>
        <v>Nov</v>
      </c>
      <c r="R27" s="26">
        <f t="shared" si="3"/>
        <v>4200</v>
      </c>
      <c r="S27" s="7">
        <v>12000</v>
      </c>
      <c r="U27" s="27" t="s">
        <v>48</v>
      </c>
      <c r="V27" s="32">
        <v>-0.35499999999999998</v>
      </c>
      <c r="AG27" s="51"/>
      <c r="AH27" s="51"/>
      <c r="AI27" s="51"/>
      <c r="AJ27" s="51"/>
      <c r="AK27" s="51"/>
      <c r="AL27" s="51"/>
      <c r="AM27" s="51"/>
      <c r="AN27" s="51"/>
      <c r="AO27" s="51"/>
      <c r="AP27" s="51"/>
      <c r="AQ27" s="51"/>
      <c r="AR27" s="51"/>
      <c r="AS27" s="51"/>
      <c r="AT27" s="51"/>
      <c r="AU27" s="51"/>
      <c r="AV27" s="51"/>
      <c r="AW27" s="42"/>
      <c r="AX27" s="42"/>
      <c r="AY27" s="42"/>
      <c r="AZ27" s="42"/>
      <c r="BA27" s="42"/>
      <c r="BB27" s="42"/>
      <c r="BC27" s="42"/>
      <c r="BD27" s="51"/>
      <c r="BH27" s="57"/>
    </row>
    <row r="28" spans="9:61" ht="21">
      <c r="O28" s="27"/>
      <c r="P28" s="26"/>
      <c r="Q28" s="26" t="str">
        <f t="shared" si="3"/>
        <v>Dec</v>
      </c>
      <c r="R28" s="26">
        <f t="shared" si="3"/>
        <v>7531</v>
      </c>
      <c r="S28" s="7">
        <v>12000</v>
      </c>
      <c r="U28" s="27" t="s">
        <v>41</v>
      </c>
      <c r="V28" s="32">
        <v>-0.37241666666666662</v>
      </c>
      <c r="AG28" s="51"/>
      <c r="AH28" s="51"/>
      <c r="AQ28" s="51"/>
      <c r="AV28" s="53"/>
      <c r="AW28" s="42"/>
      <c r="AX28" s="42"/>
      <c r="AY28" s="42"/>
      <c r="AZ28" s="42"/>
      <c r="BA28" s="42"/>
      <c r="BB28" s="42"/>
      <c r="BC28" s="59"/>
      <c r="BD28" s="51"/>
      <c r="BH28" s="57"/>
    </row>
    <row r="29" spans="9:61" ht="21">
      <c r="O29" s="27"/>
      <c r="P29" s="26"/>
      <c r="Q29" s="26"/>
      <c r="R29" s="26"/>
      <c r="U29" s="27" t="s">
        <v>59</v>
      </c>
      <c r="V29" s="26">
        <v>-2.0390277777777777</v>
      </c>
      <c r="AG29" s="51"/>
      <c r="AH29" s="51"/>
      <c r="AQ29" s="51"/>
      <c r="AV29" s="53"/>
      <c r="AW29" s="42"/>
      <c r="AX29" s="58">
        <f>BH33</f>
        <v>44928</v>
      </c>
      <c r="AY29" s="59"/>
      <c r="AZ29" s="59" t="str">
        <f>BH34</f>
        <v>Electric</v>
      </c>
      <c r="BA29" s="59"/>
      <c r="BB29" s="59"/>
      <c r="BC29" s="59"/>
      <c r="BD29" s="51"/>
      <c r="BH29" s="27"/>
    </row>
    <row r="30" spans="9:61" ht="21">
      <c r="AG30" s="51"/>
      <c r="AH30" s="51"/>
      <c r="AQ30" s="51"/>
      <c r="AV30" s="53"/>
      <c r="AW30" s="42"/>
      <c r="AX30" s="58">
        <f>BH35</f>
        <v>44933</v>
      </c>
      <c r="AY30" s="59"/>
      <c r="AZ30" s="59" t="str">
        <f>BH36</f>
        <v>TV Subscription</v>
      </c>
      <c r="BA30" s="59"/>
      <c r="BB30" s="59"/>
      <c r="BC30" s="59"/>
      <c r="BD30" s="51"/>
      <c r="BH30" s="25" t="s">
        <v>6</v>
      </c>
      <c r="BI30" t="s">
        <v>40</v>
      </c>
    </row>
    <row r="31" spans="9:61" ht="21">
      <c r="X31" s="28"/>
      <c r="AG31" s="51"/>
      <c r="AH31" s="51"/>
      <c r="AQ31" s="51"/>
      <c r="AV31" s="53"/>
      <c r="AW31" s="42"/>
      <c r="AX31" s="58">
        <f>BH37</f>
        <v>44989</v>
      </c>
      <c r="AY31" s="59"/>
      <c r="AZ31" s="59" t="str">
        <f>BH38</f>
        <v>Maintenance</v>
      </c>
      <c r="BA31" s="59"/>
      <c r="BB31" s="59"/>
      <c r="BC31" s="59"/>
      <c r="BD31" s="51"/>
    </row>
    <row r="32" spans="9:61" ht="21">
      <c r="Q32" s="27"/>
      <c r="R32" s="26"/>
      <c r="S32" s="26"/>
      <c r="X32" s="28"/>
      <c r="AG32" s="51"/>
      <c r="AH32" s="51"/>
      <c r="AQ32" s="51"/>
      <c r="AV32" s="53"/>
      <c r="AW32" s="42"/>
      <c r="AX32" s="58">
        <f>BH39</f>
        <v>44991</v>
      </c>
      <c r="AY32" s="59"/>
      <c r="AZ32" s="59" t="str">
        <f>BH40</f>
        <v>Cleaning</v>
      </c>
      <c r="BA32" s="60" t="s">
        <v>82</v>
      </c>
      <c r="BB32" s="59" t="str">
        <f>BH41</f>
        <v>Rent</v>
      </c>
      <c r="BC32" s="59"/>
      <c r="BD32" s="51"/>
      <c r="BH32" s="25" t="s">
        <v>60</v>
      </c>
    </row>
    <row r="33" spans="9:60" ht="21">
      <c r="Q33" s="27"/>
      <c r="R33" s="26"/>
      <c r="S33" s="26"/>
      <c r="X33" s="28"/>
      <c r="AG33" s="51"/>
      <c r="AH33" s="51"/>
      <c r="AQ33" s="51"/>
      <c r="AV33" s="53"/>
      <c r="AW33" s="42"/>
      <c r="AX33" s="58">
        <f>BH42</f>
        <v>44993</v>
      </c>
      <c r="AY33" s="59"/>
      <c r="AZ33" s="59" t="str">
        <f>BH43</f>
        <v>Other</v>
      </c>
      <c r="BA33" s="59"/>
      <c r="BB33" s="59"/>
      <c r="BC33" s="59"/>
      <c r="BD33" s="51"/>
      <c r="BH33" s="56">
        <v>44928</v>
      </c>
    </row>
    <row r="34" spans="9:60" ht="21">
      <c r="I34" s="25" t="s">
        <v>61</v>
      </c>
      <c r="J34" s="25" t="s">
        <v>58</v>
      </c>
      <c r="M34" s="25" t="s">
        <v>61</v>
      </c>
      <c r="N34" s="25" t="s">
        <v>58</v>
      </c>
      <c r="Q34" s="27"/>
      <c r="R34" s="26"/>
      <c r="S34" s="26"/>
      <c r="U34" s="27"/>
      <c r="X34" s="28"/>
      <c r="AA34" t="s">
        <v>62</v>
      </c>
      <c r="AG34" s="51"/>
      <c r="AH34" s="51"/>
      <c r="AQ34" s="51"/>
      <c r="AV34" s="53"/>
      <c r="AW34" s="42"/>
      <c r="AX34" s="58">
        <f>BH44</f>
        <v>45141</v>
      </c>
      <c r="AY34" s="59"/>
      <c r="AZ34" s="59" t="str">
        <f>BH45</f>
        <v>vehicle insurance</v>
      </c>
      <c r="BA34" s="59"/>
      <c r="BB34" s="59"/>
      <c r="BC34" s="59"/>
      <c r="BD34" s="51"/>
      <c r="BH34" s="57" t="s">
        <v>12</v>
      </c>
    </row>
    <row r="35" spans="9:60" ht="21">
      <c r="I35" s="25" t="s">
        <v>60</v>
      </c>
      <c r="J35" t="s">
        <v>32</v>
      </c>
      <c r="K35" t="s">
        <v>59</v>
      </c>
      <c r="M35" s="25" t="s">
        <v>60</v>
      </c>
      <c r="N35" t="s">
        <v>8</v>
      </c>
      <c r="O35" t="s">
        <v>59</v>
      </c>
      <c r="Q35" s="27"/>
      <c r="R35" s="26"/>
      <c r="S35" s="26"/>
      <c r="U35" s="27"/>
      <c r="X35" s="28"/>
      <c r="AG35" s="51"/>
      <c r="AH35" s="51"/>
      <c r="AQ35" s="51"/>
      <c r="AV35" s="53"/>
      <c r="AW35" s="42"/>
      <c r="AX35" s="58">
        <f>BH46</f>
        <v>45143</v>
      </c>
      <c r="AY35" s="59"/>
      <c r="AZ35" s="59" t="str">
        <f>BH47</f>
        <v>Outing</v>
      </c>
      <c r="BA35" s="60" t="s">
        <v>82</v>
      </c>
      <c r="BB35" s="59" t="str">
        <f>BH48</f>
        <v>Parking Fee</v>
      </c>
      <c r="BC35" s="59"/>
      <c r="BD35" s="51"/>
      <c r="BH35" s="56">
        <v>44933</v>
      </c>
    </row>
    <row r="36" spans="9:60" ht="21">
      <c r="I36" s="27" t="s">
        <v>35</v>
      </c>
      <c r="J36" s="26">
        <v>4172</v>
      </c>
      <c r="K36" s="26">
        <v>4172</v>
      </c>
      <c r="M36" s="27" t="s">
        <v>13</v>
      </c>
      <c r="N36" s="26">
        <v>4722</v>
      </c>
      <c r="O36" s="26">
        <v>4722</v>
      </c>
      <c r="Q36" s="27"/>
      <c r="R36" s="26"/>
      <c r="S36" s="26"/>
      <c r="U36" s="27"/>
      <c r="X36" s="28"/>
      <c r="AG36" s="51"/>
      <c r="AH36" s="51"/>
      <c r="AQ36" s="51"/>
      <c r="AV36" s="53"/>
      <c r="AW36" s="42"/>
      <c r="AX36" s="58">
        <f>BH49</f>
        <v>45144</v>
      </c>
      <c r="AY36" s="59"/>
      <c r="AZ36" s="59" t="str">
        <f>BH50</f>
        <v>Installment</v>
      </c>
      <c r="BA36" s="59"/>
      <c r="BB36" s="59"/>
      <c r="BC36" s="59"/>
      <c r="BD36" s="51"/>
      <c r="BH36" s="57" t="s">
        <v>18</v>
      </c>
    </row>
    <row r="37" spans="9:60" ht="21">
      <c r="I37" s="27" t="s">
        <v>37</v>
      </c>
      <c r="J37" s="26">
        <v>7700</v>
      </c>
      <c r="K37" s="26">
        <v>7700</v>
      </c>
      <c r="M37" s="27" t="s">
        <v>31</v>
      </c>
      <c r="N37" s="26">
        <v>5400</v>
      </c>
      <c r="O37" s="26">
        <v>5400</v>
      </c>
      <c r="Q37" s="27"/>
      <c r="R37" s="26"/>
      <c r="S37" s="26"/>
      <c r="U37" s="27"/>
      <c r="X37" s="28"/>
      <c r="AG37" s="51"/>
      <c r="AH37" s="51"/>
      <c r="AQ37" s="51"/>
      <c r="AV37" s="53"/>
      <c r="AW37" s="42"/>
      <c r="AX37" s="58">
        <f>BH51</f>
        <v>45146</v>
      </c>
      <c r="AY37" s="59"/>
      <c r="AZ37" s="59" t="str">
        <f>BH52</f>
        <v>Other</v>
      </c>
      <c r="BA37" s="59"/>
      <c r="BB37" s="59"/>
      <c r="BC37" s="59"/>
      <c r="BD37" s="51"/>
      <c r="BH37" s="56">
        <v>44989</v>
      </c>
    </row>
    <row r="38" spans="9:60" ht="21">
      <c r="I38" s="27" t="s">
        <v>38</v>
      </c>
      <c r="J38" s="26">
        <v>14280</v>
      </c>
      <c r="K38" s="26">
        <v>14280</v>
      </c>
      <c r="M38" s="27" t="s">
        <v>10</v>
      </c>
      <c r="N38" s="26">
        <v>8442</v>
      </c>
      <c r="O38" s="26">
        <v>8442</v>
      </c>
      <c r="Q38" s="27"/>
      <c r="R38" s="26"/>
      <c r="S38" s="26"/>
      <c r="U38" s="27"/>
      <c r="X38" s="28"/>
      <c r="AG38" s="51"/>
      <c r="AH38" s="51"/>
      <c r="AQ38" s="51"/>
      <c r="AV38" s="53"/>
      <c r="AW38" s="42"/>
      <c r="AX38" s="58">
        <f>BH53</f>
        <v>45264</v>
      </c>
      <c r="AY38" s="59"/>
      <c r="AZ38" s="59" t="str">
        <f>BH54</f>
        <v>Water</v>
      </c>
      <c r="BA38" s="59"/>
      <c r="BB38" s="59"/>
      <c r="BC38" s="59"/>
      <c r="BD38" s="51"/>
      <c r="BH38" s="57" t="s">
        <v>27</v>
      </c>
    </row>
    <row r="39" spans="9:60" ht="21">
      <c r="I39" s="27" t="s">
        <v>34</v>
      </c>
      <c r="J39" s="26">
        <v>15023</v>
      </c>
      <c r="K39" s="26">
        <v>15023</v>
      </c>
      <c r="M39" s="27" t="s">
        <v>19</v>
      </c>
      <c r="N39" s="26">
        <v>9070</v>
      </c>
      <c r="O39" s="26">
        <v>9070</v>
      </c>
      <c r="Q39" s="27"/>
      <c r="R39" s="26"/>
      <c r="S39" s="26"/>
      <c r="U39" s="27"/>
      <c r="X39" s="28"/>
      <c r="AG39" s="51"/>
      <c r="AH39" s="51"/>
      <c r="AQ39" s="51"/>
      <c r="AV39" s="53"/>
      <c r="AW39" s="42"/>
      <c r="AX39" s="58">
        <f>BH55</f>
        <v>45267</v>
      </c>
      <c r="AY39" s="59"/>
      <c r="AZ39" s="59" t="str">
        <f>BH56</f>
        <v>Electric</v>
      </c>
      <c r="BA39" s="60" t="s">
        <v>82</v>
      </c>
      <c r="BB39" s="59" t="str">
        <f>BH57</f>
        <v>TV Subscription</v>
      </c>
      <c r="BC39" s="34"/>
      <c r="BD39" s="51"/>
      <c r="BH39" s="56">
        <v>44991</v>
      </c>
    </row>
    <row r="40" spans="9:60">
      <c r="I40" s="27" t="s">
        <v>59</v>
      </c>
      <c r="J40" s="26">
        <v>41175</v>
      </c>
      <c r="K40" s="26">
        <v>41175</v>
      </c>
      <c r="M40" s="27" t="s">
        <v>59</v>
      </c>
      <c r="N40" s="26">
        <v>27634</v>
      </c>
      <c r="O40" s="26">
        <v>27634</v>
      </c>
      <c r="Q40" s="27"/>
      <c r="R40" s="26"/>
      <c r="S40" s="26"/>
      <c r="U40" s="27"/>
      <c r="X40" s="28"/>
      <c r="AG40" s="51"/>
      <c r="AH40" s="51"/>
      <c r="AQ40" s="51"/>
      <c r="AV40" s="53"/>
      <c r="AW40" s="42"/>
      <c r="AX40" s="34"/>
      <c r="AY40" s="34"/>
      <c r="AZ40" s="34"/>
      <c r="BA40" s="34"/>
      <c r="BB40" s="34"/>
      <c r="BC40" s="34"/>
      <c r="BD40" s="51"/>
      <c r="BH40" s="57" t="s">
        <v>10</v>
      </c>
    </row>
    <row r="41" spans="9:60">
      <c r="Q41" s="27"/>
      <c r="R41" s="26"/>
      <c r="S41" s="26"/>
      <c r="U41" s="27"/>
      <c r="X41" s="28"/>
      <c r="AG41" s="51"/>
      <c r="AH41" s="51"/>
      <c r="AQ41" s="51"/>
      <c r="AV41" s="53"/>
      <c r="AW41" s="42"/>
      <c r="AX41" s="34"/>
      <c r="AY41" s="34"/>
      <c r="AZ41" s="34"/>
      <c r="BA41" s="34"/>
      <c r="BB41" s="34"/>
      <c r="BC41" s="34"/>
      <c r="BD41" s="51"/>
      <c r="BH41" s="57" t="s">
        <v>17</v>
      </c>
    </row>
    <row r="42" spans="9:60">
      <c r="Q42" s="27"/>
      <c r="R42" s="26"/>
      <c r="S42" s="26"/>
      <c r="U42" s="27"/>
      <c r="X42" s="28"/>
      <c r="AG42" s="51"/>
      <c r="AH42" s="51"/>
      <c r="AQ42" s="51"/>
      <c r="AV42" s="53"/>
      <c r="AW42" s="42"/>
      <c r="AX42" s="42"/>
      <c r="AY42" s="42"/>
      <c r="AZ42" s="42"/>
      <c r="BA42" s="42"/>
      <c r="BB42" s="42"/>
      <c r="BC42" s="42"/>
      <c r="BD42" s="51"/>
      <c r="BH42" s="56">
        <v>44993</v>
      </c>
    </row>
    <row r="43" spans="9:60">
      <c r="Q43" s="27"/>
      <c r="R43" s="26"/>
      <c r="S43" s="26"/>
      <c r="U43" s="27"/>
      <c r="X43" s="28"/>
      <c r="AG43" s="51"/>
      <c r="AH43" s="51"/>
      <c r="AI43" s="51"/>
      <c r="AJ43" s="51"/>
      <c r="AK43" s="51"/>
      <c r="AL43" s="51"/>
      <c r="AM43" s="51"/>
      <c r="AN43" s="51"/>
      <c r="AO43" s="51"/>
      <c r="AP43" s="51"/>
      <c r="AQ43" s="51"/>
      <c r="AR43" s="51"/>
      <c r="AS43" s="51"/>
      <c r="AT43" s="51"/>
      <c r="AU43" s="51"/>
      <c r="AV43" s="51"/>
      <c r="AW43" s="51"/>
      <c r="AX43" s="51"/>
      <c r="AY43" s="51"/>
      <c r="AZ43" s="51"/>
      <c r="BA43" s="51"/>
      <c r="BB43" s="51"/>
      <c r="BC43" s="51"/>
      <c r="BD43" s="51"/>
      <c r="BH43" s="57" t="s">
        <v>19</v>
      </c>
    </row>
    <row r="44" spans="9:60">
      <c r="Q44" s="27"/>
      <c r="R44" s="26"/>
      <c r="S44" s="26"/>
      <c r="U44" s="27"/>
      <c r="BH44" s="56">
        <v>45141</v>
      </c>
    </row>
    <row r="45" spans="9:60">
      <c r="BH45" s="57" t="s">
        <v>26</v>
      </c>
    </row>
    <row r="46" spans="9:60">
      <c r="BH46" s="56">
        <v>45143</v>
      </c>
    </row>
    <row r="47" spans="9:60">
      <c r="BH47" s="57" t="s">
        <v>23</v>
      </c>
    </row>
    <row r="48" spans="9:60">
      <c r="BH48" s="57" t="s">
        <v>16</v>
      </c>
    </row>
    <row r="49" spans="60:60">
      <c r="BH49" s="56">
        <v>45144</v>
      </c>
    </row>
    <row r="50" spans="60:60">
      <c r="BH50" s="57" t="s">
        <v>29</v>
      </c>
    </row>
    <row r="51" spans="60:60">
      <c r="BH51" s="56">
        <v>45146</v>
      </c>
    </row>
    <row r="52" spans="60:60">
      <c r="BH52" s="57" t="s">
        <v>19</v>
      </c>
    </row>
    <row r="53" spans="60:60">
      <c r="BH53" s="56">
        <v>45264</v>
      </c>
    </row>
    <row r="54" spans="60:60">
      <c r="BH54" s="57" t="s">
        <v>15</v>
      </c>
    </row>
    <row r="55" spans="60:60">
      <c r="BH55" s="56">
        <v>45267</v>
      </c>
    </row>
    <row r="56" spans="60:60">
      <c r="BH56" s="57" t="s">
        <v>12</v>
      </c>
    </row>
    <row r="57" spans="60:60">
      <c r="BH57" s="57" t="s">
        <v>18</v>
      </c>
    </row>
    <row r="58" spans="60:60">
      <c r="BH58" s="27" t="s">
        <v>59</v>
      </c>
    </row>
  </sheetData>
  <pageMargins left="0.7" right="0.7" top="0.75" bottom="0.75" header="0.3" footer="0.3"/>
  <pageSetup paperSize="9" orientation="portrait" r:id="rId9"/>
  <drawing r:id="rId10"/>
  <tableParts count="2">
    <tablePart r:id="rId11"/>
    <tablePart r:id="rId12"/>
  </tableParts>
  <extLst>
    <ext xmlns:x14="http://schemas.microsoft.com/office/spreadsheetml/2009/9/main" uri="{A8765BA9-456A-4dab-B4F3-ACF838C121DE}">
      <x14:slicerList>
        <x14:slicer r:id="rId13"/>
      </x14:slicerList>
    </ext>
  </extLs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Spreadsheet</vt:lpstr>
      <vt:lpstr>pivot tables</vt:lpstr>
      <vt:lpstr>Dashboard</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Hossam Khalil</dc:creator>
  <cp:lastModifiedBy>HARRY HOOPER</cp:lastModifiedBy>
  <dcterms:created xsi:type="dcterms:W3CDTF">2022-10-06T20:17:30Z</dcterms:created>
  <dcterms:modified xsi:type="dcterms:W3CDTF">2024-04-30T23:21:26Z</dcterms:modified>
</cp:coreProperties>
</file>